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2019\Testületi\Nagypall\Előterjesztések\09\"/>
    </mc:Choice>
  </mc:AlternateContent>
  <xr:revisionPtr revIDLastSave="0" documentId="13_ncr:1_{DF2F9726-469D-475F-AEF5-7055D07AEA2A}" xr6:coauthVersionLast="45" xr6:coauthVersionMax="45" xr10:uidLastSave="{00000000-0000-0000-0000-000000000000}"/>
  <bookViews>
    <workbookView xWindow="-120" yWindow="-120" windowWidth="29040" windowHeight="15840" tabRatio="599" firstSheet="4" activeTab="12" xr2:uid="{00000000-000D-0000-FFFF-FFFF00000000}"/>
  </bookViews>
  <sheets>
    <sheet name="1.Címrend (2)" sheetId="44" r:id="rId1"/>
    <sheet name="2.Műk+F mérlegek" sheetId="35" r:id="rId2"/>
    <sheet name="3.Pü.mérleg" sheetId="33" r:id="rId3"/>
    <sheet name="4.Pénzmaradv." sheetId="37" r:id="rId4"/>
    <sheet name="5.Bevétel" sheetId="39" r:id="rId5"/>
    <sheet name="6.Kiadások" sheetId="34" r:id="rId6"/>
    <sheet name="7.Rovatrend szerint" sheetId="30" r:id="rId7"/>
    <sheet name="8.Felhalm.kiadások" sheetId="13" r:id="rId8"/>
    <sheet name="9.Támogatások" sheetId="11" r:id="rId9"/>
    <sheet name="10.Létszám" sheetId="40" r:id="rId10"/>
    <sheet name="11.Intézm." sheetId="42" r:id="rId11"/>
    <sheet name="Több éves" sheetId="41" r:id="rId12"/>
    <sheet name="Ei ütemterv" sheetId="45" r:id="rId13"/>
  </sheets>
  <definedNames>
    <definedName name="_xlnm._FilterDatabase" localSheetId="4" hidden="1">'5.Bevétel'!$A$2:$X$18</definedName>
    <definedName name="_xlnm._FilterDatabase" localSheetId="5" hidden="1">'6.Kiadások'!$A$2:$AD$29</definedName>
    <definedName name="_xlnm.Print_Titles" localSheetId="0">'1.Címrend (2)'!$1:$1</definedName>
    <definedName name="_xlnm.Print_Titles" localSheetId="10">'11.Intézm.'!$1:$1</definedName>
    <definedName name="_xlnm.Print_Titles" localSheetId="4">'5.Bevétel'!$3:$5</definedName>
    <definedName name="_xlnm.Print_Titles" localSheetId="5">'6.Kiadások'!$2:$5</definedName>
    <definedName name="_xlnm.Print_Titles" localSheetId="6">'7.Rovatrend szerint'!$1:$1</definedName>
    <definedName name="_xlnm.Print_Titles" localSheetId="8">'9.Támogatások'!$1:$6</definedName>
    <definedName name="_xlnm.Print_Titles" localSheetId="12">'Ei ütemterv'!$2:$3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8" i="35" l="1"/>
  <c r="C26" i="35"/>
  <c r="E27" i="40" l="1"/>
  <c r="F27" i="40"/>
  <c r="F29" i="40" s="1"/>
  <c r="G27" i="40"/>
  <c r="E29" i="40"/>
  <c r="G29" i="40"/>
  <c r="E53" i="30" l="1"/>
  <c r="C53" i="30"/>
  <c r="C63" i="30"/>
  <c r="E27" i="30"/>
  <c r="C27" i="30"/>
  <c r="H14" i="33" l="1"/>
  <c r="E29" i="35"/>
  <c r="D39" i="30" l="1"/>
  <c r="K28" i="35" l="1"/>
  <c r="K26" i="35"/>
  <c r="K6" i="35"/>
  <c r="K7" i="35"/>
  <c r="K8" i="35"/>
  <c r="K9" i="35"/>
  <c r="K10" i="35"/>
  <c r="K5" i="35"/>
  <c r="E7" i="35"/>
  <c r="E11" i="35"/>
  <c r="E12" i="35"/>
  <c r="E13" i="35"/>
  <c r="E14" i="35"/>
  <c r="E15" i="35"/>
  <c r="E5" i="35"/>
  <c r="O82" i="45" l="1"/>
  <c r="P15" i="45"/>
  <c r="P5" i="45"/>
  <c r="O104" i="45"/>
  <c r="O106" i="45" s="1"/>
  <c r="N104" i="45"/>
  <c r="N106" i="45" s="1"/>
  <c r="M104" i="45"/>
  <c r="M106" i="45" s="1"/>
  <c r="L104" i="45"/>
  <c r="L106" i="45" s="1"/>
  <c r="K104" i="45"/>
  <c r="K106" i="45" s="1"/>
  <c r="J104" i="45"/>
  <c r="J106" i="45" s="1"/>
  <c r="I104" i="45"/>
  <c r="I106" i="45" s="1"/>
  <c r="H104" i="45"/>
  <c r="H106" i="45" s="1"/>
  <c r="G104" i="45"/>
  <c r="G106" i="45" s="1"/>
  <c r="F104" i="45"/>
  <c r="F106" i="45" s="1"/>
  <c r="E104" i="45"/>
  <c r="E106" i="45" s="1"/>
  <c r="D104" i="45"/>
  <c r="D106" i="45" s="1"/>
  <c r="O103" i="45"/>
  <c r="O105" i="45" s="1"/>
  <c r="N103" i="45"/>
  <c r="N105" i="45" s="1"/>
  <c r="M103" i="45"/>
  <c r="M105" i="45" s="1"/>
  <c r="L103" i="45"/>
  <c r="L105" i="45" s="1"/>
  <c r="K103" i="45"/>
  <c r="K105" i="45" s="1"/>
  <c r="J103" i="45"/>
  <c r="J105" i="45" s="1"/>
  <c r="I103" i="45"/>
  <c r="I105" i="45" s="1"/>
  <c r="H103" i="45"/>
  <c r="H105" i="45" s="1"/>
  <c r="G103" i="45"/>
  <c r="G105" i="45" s="1"/>
  <c r="F103" i="45"/>
  <c r="F105" i="45" s="1"/>
  <c r="E103" i="45"/>
  <c r="E105" i="45" s="1"/>
  <c r="D103" i="45"/>
  <c r="D105" i="45" s="1"/>
  <c r="P102" i="45"/>
  <c r="P101" i="45"/>
  <c r="P100" i="45"/>
  <c r="P99" i="45"/>
  <c r="P98" i="45"/>
  <c r="P97" i="45"/>
  <c r="P96" i="45"/>
  <c r="P95" i="45"/>
  <c r="P92" i="45"/>
  <c r="P91" i="45"/>
  <c r="P90" i="45"/>
  <c r="P89" i="45"/>
  <c r="P88" i="45"/>
  <c r="P87" i="45"/>
  <c r="P86" i="45"/>
  <c r="P85" i="45"/>
  <c r="P84" i="45"/>
  <c r="P83" i="45"/>
  <c r="N82" i="45"/>
  <c r="M82" i="45"/>
  <c r="L82" i="45"/>
  <c r="K82" i="45"/>
  <c r="J82" i="45"/>
  <c r="I82" i="45"/>
  <c r="H82" i="45"/>
  <c r="G82" i="45"/>
  <c r="F82" i="45"/>
  <c r="E82" i="45"/>
  <c r="D82" i="45"/>
  <c r="O81" i="45"/>
  <c r="N81" i="45"/>
  <c r="M81" i="45"/>
  <c r="L81" i="45"/>
  <c r="K81" i="45"/>
  <c r="J81" i="45"/>
  <c r="I81" i="45"/>
  <c r="H81" i="45"/>
  <c r="G81" i="45"/>
  <c r="F81" i="45"/>
  <c r="E81" i="45"/>
  <c r="D81" i="45"/>
  <c r="P79" i="45"/>
  <c r="P78" i="45"/>
  <c r="P77" i="45"/>
  <c r="P76" i="45"/>
  <c r="P75" i="45"/>
  <c r="P74" i="45"/>
  <c r="P73" i="45"/>
  <c r="P72" i="45"/>
  <c r="P71" i="45"/>
  <c r="P70" i="45"/>
  <c r="P69" i="45"/>
  <c r="O68" i="45"/>
  <c r="N68" i="45"/>
  <c r="M68" i="45"/>
  <c r="L68" i="45"/>
  <c r="K68" i="45"/>
  <c r="J68" i="45"/>
  <c r="I68" i="45"/>
  <c r="H68" i="45"/>
  <c r="G68" i="45"/>
  <c r="F68" i="45"/>
  <c r="E68" i="45"/>
  <c r="D68" i="45"/>
  <c r="O67" i="45"/>
  <c r="N67" i="45"/>
  <c r="M67" i="45"/>
  <c r="L67" i="45"/>
  <c r="K67" i="45"/>
  <c r="J67" i="45"/>
  <c r="I67" i="45"/>
  <c r="H67" i="45"/>
  <c r="G67" i="45"/>
  <c r="F67" i="45"/>
  <c r="E67" i="45"/>
  <c r="D67" i="45"/>
  <c r="P66" i="45"/>
  <c r="P65" i="45"/>
  <c r="P64" i="45"/>
  <c r="P63" i="45"/>
  <c r="P57" i="45"/>
  <c r="P56" i="45"/>
  <c r="O55" i="45"/>
  <c r="O59" i="45" s="1"/>
  <c r="N55" i="45"/>
  <c r="N59" i="45" s="1"/>
  <c r="M55" i="45"/>
  <c r="M59" i="45" s="1"/>
  <c r="L55" i="45"/>
  <c r="L59" i="45" s="1"/>
  <c r="K55" i="45"/>
  <c r="K59" i="45" s="1"/>
  <c r="J55" i="45"/>
  <c r="J59" i="45" s="1"/>
  <c r="I55" i="45"/>
  <c r="I59" i="45" s="1"/>
  <c r="H55" i="45"/>
  <c r="H59" i="45" s="1"/>
  <c r="G55" i="45"/>
  <c r="G59" i="45" s="1"/>
  <c r="F55" i="45"/>
  <c r="F59" i="45" s="1"/>
  <c r="E55" i="45"/>
  <c r="E59" i="45" s="1"/>
  <c r="D55" i="45"/>
  <c r="D59" i="45" s="1"/>
  <c r="O54" i="45"/>
  <c r="O58" i="45" s="1"/>
  <c r="N54" i="45"/>
  <c r="N58" i="45" s="1"/>
  <c r="M54" i="45"/>
  <c r="M58" i="45" s="1"/>
  <c r="L54" i="45"/>
  <c r="L58" i="45" s="1"/>
  <c r="K54" i="45"/>
  <c r="K58" i="45" s="1"/>
  <c r="J54" i="45"/>
  <c r="J58" i="45" s="1"/>
  <c r="I54" i="45"/>
  <c r="I58" i="45" s="1"/>
  <c r="H54" i="45"/>
  <c r="H58" i="45" s="1"/>
  <c r="G54" i="45"/>
  <c r="G58" i="45" s="1"/>
  <c r="F54" i="45"/>
  <c r="F58" i="45" s="1"/>
  <c r="E54" i="45"/>
  <c r="E58" i="45" s="1"/>
  <c r="D54" i="45"/>
  <c r="D58" i="45" s="1"/>
  <c r="P53" i="45"/>
  <c r="P52" i="45"/>
  <c r="P51" i="45"/>
  <c r="P50" i="45"/>
  <c r="P49" i="45"/>
  <c r="P48" i="45"/>
  <c r="P47" i="45"/>
  <c r="P46" i="45"/>
  <c r="P43" i="45"/>
  <c r="P42" i="45"/>
  <c r="P41" i="45"/>
  <c r="P40" i="45"/>
  <c r="P39" i="45"/>
  <c r="P38" i="45"/>
  <c r="P37" i="45"/>
  <c r="P36" i="45"/>
  <c r="O35" i="45"/>
  <c r="O45" i="45" s="1"/>
  <c r="O61" i="45" s="1"/>
  <c r="N35" i="45"/>
  <c r="M35" i="45"/>
  <c r="L35" i="45"/>
  <c r="K35" i="45"/>
  <c r="J35" i="45"/>
  <c r="I35" i="45"/>
  <c r="H35" i="45"/>
  <c r="G35" i="45"/>
  <c r="F35" i="45"/>
  <c r="E35" i="45"/>
  <c r="D35" i="45"/>
  <c r="O34" i="45"/>
  <c r="N34" i="45"/>
  <c r="M34" i="45"/>
  <c r="L34" i="45"/>
  <c r="K34" i="45"/>
  <c r="J34" i="45"/>
  <c r="I34" i="45"/>
  <c r="H34" i="45"/>
  <c r="G34" i="45"/>
  <c r="F34" i="45"/>
  <c r="E34" i="45"/>
  <c r="D34" i="45"/>
  <c r="P33" i="45"/>
  <c r="P32" i="45"/>
  <c r="P31" i="45"/>
  <c r="P30" i="45"/>
  <c r="P29" i="45"/>
  <c r="P28" i="45"/>
  <c r="P27" i="45"/>
  <c r="P26" i="45"/>
  <c r="P25" i="45"/>
  <c r="P24" i="45"/>
  <c r="P23" i="45"/>
  <c r="P22" i="45"/>
  <c r="P21" i="45"/>
  <c r="P20" i="45"/>
  <c r="P19" i="45"/>
  <c r="P18" i="45"/>
  <c r="N17" i="45"/>
  <c r="M17" i="45"/>
  <c r="L17" i="45"/>
  <c r="K17" i="45"/>
  <c r="J17" i="45"/>
  <c r="I17" i="45"/>
  <c r="H17" i="45"/>
  <c r="G17" i="45"/>
  <c r="F17" i="45"/>
  <c r="E17" i="45"/>
  <c r="D17" i="45"/>
  <c r="O16" i="45"/>
  <c r="N16" i="45"/>
  <c r="M16" i="45"/>
  <c r="L16" i="45"/>
  <c r="K16" i="45"/>
  <c r="J16" i="45"/>
  <c r="I16" i="45"/>
  <c r="H16" i="45"/>
  <c r="G16" i="45"/>
  <c r="F16" i="45"/>
  <c r="E16" i="45"/>
  <c r="D16" i="45"/>
  <c r="P14" i="45"/>
  <c r="P13" i="45"/>
  <c r="P12" i="45"/>
  <c r="P11" i="45"/>
  <c r="P10" i="45"/>
  <c r="P9" i="45"/>
  <c r="P8" i="45"/>
  <c r="P7" i="45"/>
  <c r="P6" i="45"/>
  <c r="P4" i="45"/>
  <c r="O93" i="45" l="1"/>
  <c r="O107" i="45" s="1"/>
  <c r="M93" i="45"/>
  <c r="M107" i="45" s="1"/>
  <c r="K93" i="45"/>
  <c r="K107" i="45" s="1"/>
  <c r="I93" i="45"/>
  <c r="I107" i="45" s="1"/>
  <c r="G93" i="45"/>
  <c r="G107" i="45" s="1"/>
  <c r="E93" i="45"/>
  <c r="E107" i="45" s="1"/>
  <c r="P81" i="45"/>
  <c r="D44" i="45"/>
  <c r="D60" i="45" s="1"/>
  <c r="F44" i="45"/>
  <c r="F60" i="45" s="1"/>
  <c r="H44" i="45"/>
  <c r="H60" i="45" s="1"/>
  <c r="J44" i="45"/>
  <c r="J60" i="45" s="1"/>
  <c r="L44" i="45"/>
  <c r="L60" i="45" s="1"/>
  <c r="N44" i="45"/>
  <c r="N60" i="45" s="1"/>
  <c r="D93" i="45"/>
  <c r="D107" i="45" s="1"/>
  <c r="H93" i="45"/>
  <c r="H107" i="45" s="1"/>
  <c r="L93" i="45"/>
  <c r="L107" i="45" s="1"/>
  <c r="G94" i="45"/>
  <c r="G108" i="45" s="1"/>
  <c r="K94" i="45"/>
  <c r="K108" i="45" s="1"/>
  <c r="F94" i="45"/>
  <c r="F108" i="45" s="1"/>
  <c r="H94" i="45"/>
  <c r="H108" i="45" s="1"/>
  <c r="J94" i="45"/>
  <c r="J108" i="45" s="1"/>
  <c r="L94" i="45"/>
  <c r="L108" i="45" s="1"/>
  <c r="N94" i="45"/>
  <c r="N108" i="45" s="1"/>
  <c r="D94" i="45"/>
  <c r="D108" i="45" s="1"/>
  <c r="O94" i="45"/>
  <c r="O108" i="45" s="1"/>
  <c r="P80" i="45"/>
  <c r="P58" i="45"/>
  <c r="F45" i="45"/>
  <c r="F61" i="45" s="1"/>
  <c r="H45" i="45"/>
  <c r="H61" i="45" s="1"/>
  <c r="J45" i="45"/>
  <c r="J61" i="45" s="1"/>
  <c r="L45" i="45"/>
  <c r="L61" i="45" s="1"/>
  <c r="N45" i="45"/>
  <c r="N61" i="45" s="1"/>
  <c r="P17" i="45"/>
  <c r="D45" i="45"/>
  <c r="D61" i="45" s="1"/>
  <c r="P59" i="45"/>
  <c r="F93" i="45"/>
  <c r="F107" i="45" s="1"/>
  <c r="J93" i="45"/>
  <c r="N93" i="45"/>
  <c r="N107" i="45" s="1"/>
  <c r="P16" i="45"/>
  <c r="E44" i="45"/>
  <c r="E60" i="45" s="1"/>
  <c r="G44" i="45"/>
  <c r="G60" i="45" s="1"/>
  <c r="I44" i="45"/>
  <c r="I60" i="45" s="1"/>
  <c r="K44" i="45"/>
  <c r="K60" i="45" s="1"/>
  <c r="M44" i="45"/>
  <c r="M60" i="45" s="1"/>
  <c r="O44" i="45"/>
  <c r="O60" i="45" s="1"/>
  <c r="E45" i="45"/>
  <c r="E61" i="45" s="1"/>
  <c r="G45" i="45"/>
  <c r="G61" i="45" s="1"/>
  <c r="I45" i="45"/>
  <c r="I61" i="45" s="1"/>
  <c r="K45" i="45"/>
  <c r="K61" i="45" s="1"/>
  <c r="M45" i="45"/>
  <c r="M61" i="45" s="1"/>
  <c r="E94" i="45"/>
  <c r="E108" i="45" s="1"/>
  <c r="I94" i="45"/>
  <c r="I108" i="45" s="1"/>
  <c r="M94" i="45"/>
  <c r="M108" i="45" s="1"/>
  <c r="P105" i="45"/>
  <c r="P35" i="45"/>
  <c r="P55" i="45"/>
  <c r="P103" i="45"/>
  <c r="P34" i="45"/>
  <c r="P54" i="45"/>
  <c r="P67" i="45"/>
  <c r="P82" i="45"/>
  <c r="P106" i="45"/>
  <c r="P68" i="45"/>
  <c r="P104" i="45"/>
  <c r="P93" i="45" l="1"/>
  <c r="P45" i="45"/>
  <c r="J107" i="45"/>
  <c r="P60" i="45"/>
  <c r="P61" i="45"/>
  <c r="P44" i="45"/>
  <c r="P94" i="45"/>
  <c r="P108" i="45"/>
  <c r="P107" i="45"/>
  <c r="F13" i="41" l="1"/>
  <c r="E13" i="41"/>
  <c r="D13" i="41"/>
  <c r="C13" i="41"/>
  <c r="E32" i="13" l="1"/>
  <c r="C32" i="13"/>
  <c r="E98" i="30"/>
  <c r="V5" i="39" l="1"/>
  <c r="H15" i="33" l="1"/>
  <c r="C5" i="35" l="1"/>
  <c r="F10" i="42" l="1"/>
  <c r="D10" i="42"/>
  <c r="O21" i="42" l="1"/>
  <c r="T17" i="42"/>
  <c r="S17" i="42"/>
  <c r="R17" i="42"/>
  <c r="P16" i="42"/>
  <c r="N16" i="42"/>
  <c r="O15" i="42"/>
  <c r="O13" i="42"/>
  <c r="O12" i="42"/>
  <c r="P11" i="42"/>
  <c r="N11" i="42"/>
  <c r="T10" i="42"/>
  <c r="R10" i="42"/>
  <c r="S9" i="42"/>
  <c r="O9" i="42"/>
  <c r="S8" i="42"/>
  <c r="O8" i="42"/>
  <c r="S7" i="42"/>
  <c r="O7" i="42"/>
  <c r="S6" i="42"/>
  <c r="O6" i="42"/>
  <c r="S5" i="42"/>
  <c r="S10" i="42" s="1"/>
  <c r="O5" i="42"/>
  <c r="O11" i="42" s="1"/>
  <c r="R19" i="42" l="1"/>
  <c r="T19" i="42"/>
  <c r="P19" i="42"/>
  <c r="N19" i="42"/>
  <c r="O16" i="42"/>
  <c r="O19" i="42" s="1"/>
  <c r="S19" i="42"/>
  <c r="E82" i="30"/>
  <c r="C82" i="30"/>
  <c r="E13" i="30"/>
  <c r="C13" i="30"/>
  <c r="X16" i="39"/>
  <c r="C21" i="33" l="1"/>
  <c r="J18" i="35"/>
  <c r="H18" i="35"/>
  <c r="I10" i="35"/>
  <c r="C7" i="35"/>
  <c r="K18" i="35" l="1"/>
  <c r="F12" i="37"/>
  <c r="F15" i="37" s="1"/>
  <c r="I5" i="42" l="1"/>
  <c r="I7" i="42"/>
  <c r="I8" i="42"/>
  <c r="I4" i="42"/>
  <c r="I6" i="42"/>
  <c r="E12" i="42"/>
  <c r="E14" i="42"/>
  <c r="E11" i="42"/>
  <c r="E5" i="42"/>
  <c r="E6" i="42"/>
  <c r="E7" i="42"/>
  <c r="E8" i="42"/>
  <c r="E4" i="42"/>
  <c r="D9" i="11"/>
  <c r="D10" i="11"/>
  <c r="D13" i="11"/>
  <c r="D14" i="11"/>
  <c r="D15" i="11"/>
  <c r="D16" i="11"/>
  <c r="D17" i="11"/>
  <c r="D19" i="11"/>
  <c r="D20" i="11"/>
  <c r="D21" i="11"/>
  <c r="D22" i="11"/>
  <c r="D23" i="11"/>
  <c r="D8" i="11"/>
  <c r="D30" i="13"/>
  <c r="D10" i="13"/>
  <c r="D12" i="13"/>
  <c r="D14" i="13"/>
  <c r="D16" i="13"/>
  <c r="D18" i="13"/>
  <c r="D20" i="13"/>
  <c r="D22" i="13"/>
  <c r="D24" i="13"/>
  <c r="D26" i="13"/>
  <c r="D8" i="13"/>
  <c r="D27" i="13"/>
  <c r="E27" i="13"/>
  <c r="D31" i="13"/>
  <c r="E31" i="13"/>
  <c r="C31" i="13"/>
  <c r="C27" i="13"/>
  <c r="D96" i="30"/>
  <c r="D94" i="30"/>
  <c r="D93" i="30"/>
  <c r="D90" i="30"/>
  <c r="D91" i="30"/>
  <c r="D86" i="30"/>
  <c r="D84" i="30"/>
  <c r="D83" i="30" s="1"/>
  <c r="D78" i="30"/>
  <c r="D79" i="30"/>
  <c r="D80" i="30"/>
  <c r="D77" i="30"/>
  <c r="D75" i="30"/>
  <c r="D70" i="30"/>
  <c r="D71" i="30"/>
  <c r="D72" i="30"/>
  <c r="D67" i="30"/>
  <c r="D65" i="30"/>
  <c r="D57" i="30"/>
  <c r="D58" i="30"/>
  <c r="D59" i="30"/>
  <c r="D60" i="30"/>
  <c r="D55" i="30"/>
  <c r="D54" i="30"/>
  <c r="D51" i="30"/>
  <c r="D50" i="30"/>
  <c r="D43" i="30"/>
  <c r="D44" i="30"/>
  <c r="D45" i="30"/>
  <c r="D35" i="30"/>
  <c r="D36" i="30"/>
  <c r="D37" i="30"/>
  <c r="D38" i="30"/>
  <c r="D40" i="30"/>
  <c r="D23" i="30"/>
  <c r="D24" i="30"/>
  <c r="D25" i="30"/>
  <c r="D26" i="30"/>
  <c r="D22" i="30"/>
  <c r="D15" i="30"/>
  <c r="D16" i="30"/>
  <c r="D17" i="30"/>
  <c r="D18" i="30"/>
  <c r="D14" i="30"/>
  <c r="D4" i="30"/>
  <c r="D5" i="30"/>
  <c r="D6" i="30"/>
  <c r="D7" i="30"/>
  <c r="D8" i="30"/>
  <c r="D9" i="30"/>
  <c r="D10" i="30"/>
  <c r="D3" i="30"/>
  <c r="E95" i="30"/>
  <c r="C95" i="30"/>
  <c r="C83" i="30"/>
  <c r="E83" i="30"/>
  <c r="AB9" i="34"/>
  <c r="V8" i="34"/>
  <c r="S8" i="34"/>
  <c r="S11" i="34"/>
  <c r="S15" i="34"/>
  <c r="S16" i="34"/>
  <c r="S17" i="34"/>
  <c r="S18" i="34"/>
  <c r="S19" i="34"/>
  <c r="S21" i="34"/>
  <c r="S25" i="34"/>
  <c r="S5" i="34"/>
  <c r="P9" i="34"/>
  <c r="AE9" i="34" s="1"/>
  <c r="P10" i="34"/>
  <c r="P20" i="34"/>
  <c r="AE20" i="34" s="1"/>
  <c r="P23" i="34"/>
  <c r="P24" i="34"/>
  <c r="AE24" i="34" s="1"/>
  <c r="P5" i="34"/>
  <c r="M27" i="34"/>
  <c r="AE27" i="34" s="1"/>
  <c r="J6" i="34"/>
  <c r="AE6" i="34" s="1"/>
  <c r="J7" i="34"/>
  <c r="J8" i="34"/>
  <c r="J11" i="34"/>
  <c r="J12" i="34"/>
  <c r="J13" i="34"/>
  <c r="J14" i="34"/>
  <c r="AE14" i="34" s="1"/>
  <c r="J15" i="34"/>
  <c r="AE15" i="34" s="1"/>
  <c r="J16" i="34"/>
  <c r="AE16" i="34" s="1"/>
  <c r="J17" i="34"/>
  <c r="J18" i="34"/>
  <c r="J19" i="34"/>
  <c r="J21" i="34"/>
  <c r="J22" i="34"/>
  <c r="J23" i="34"/>
  <c r="J25" i="34"/>
  <c r="AE25" i="34" s="1"/>
  <c r="J26" i="34"/>
  <c r="J5" i="34"/>
  <c r="G11" i="34"/>
  <c r="G12" i="34"/>
  <c r="G17" i="34"/>
  <c r="G18" i="34"/>
  <c r="G19" i="34"/>
  <c r="G21" i="34"/>
  <c r="G26" i="34"/>
  <c r="G5" i="34"/>
  <c r="D11" i="34"/>
  <c r="D17" i="34"/>
  <c r="D18" i="34"/>
  <c r="D19" i="34"/>
  <c r="D21" i="34"/>
  <c r="D22" i="34"/>
  <c r="D23" i="34"/>
  <c r="AE23" i="34" s="1"/>
  <c r="D26" i="34"/>
  <c r="D5" i="34"/>
  <c r="AF6" i="34"/>
  <c r="AF7" i="34"/>
  <c r="AF8" i="34"/>
  <c r="AF9" i="34"/>
  <c r="AF10" i="34"/>
  <c r="AF11" i="34"/>
  <c r="AF12" i="34"/>
  <c r="AF13" i="34"/>
  <c r="AF14" i="34"/>
  <c r="AF15" i="34"/>
  <c r="AF16" i="34"/>
  <c r="AF17" i="34"/>
  <c r="AF18" i="34"/>
  <c r="AF19" i="34"/>
  <c r="AF20" i="34"/>
  <c r="AF21" i="34"/>
  <c r="AF22" i="34"/>
  <c r="AF23" i="34"/>
  <c r="AF24" i="34"/>
  <c r="AF25" i="34"/>
  <c r="AF26" i="34"/>
  <c r="AF27" i="34"/>
  <c r="AE7" i="34"/>
  <c r="AE10" i="34"/>
  <c r="AE13" i="34"/>
  <c r="AF5" i="34"/>
  <c r="Y13" i="39"/>
  <c r="Y14" i="39"/>
  <c r="Y15" i="39"/>
  <c r="Z5" i="39"/>
  <c r="X5" i="39"/>
  <c r="V8" i="39"/>
  <c r="M6" i="39"/>
  <c r="M11" i="39"/>
  <c r="M14" i="39"/>
  <c r="M15" i="39"/>
  <c r="M5" i="39"/>
  <c r="J16" i="39"/>
  <c r="Y16" i="39" s="1"/>
  <c r="J5" i="39"/>
  <c r="D6" i="39"/>
  <c r="Y6" i="39" s="1"/>
  <c r="D7" i="39"/>
  <c r="Y7" i="39" s="1"/>
  <c r="D8" i="39"/>
  <c r="Y8" i="39" s="1"/>
  <c r="D9" i="39"/>
  <c r="Y9" i="39" s="1"/>
  <c r="D10" i="39"/>
  <c r="Y10" i="39" s="1"/>
  <c r="D11" i="39"/>
  <c r="Y11" i="39" s="1"/>
  <c r="D12" i="39"/>
  <c r="Y12" i="39" s="1"/>
  <c r="D5" i="39"/>
  <c r="Y5" i="39" s="1"/>
  <c r="Z6" i="39"/>
  <c r="Z7" i="39"/>
  <c r="Z8" i="39"/>
  <c r="Z9" i="39"/>
  <c r="Z10" i="39"/>
  <c r="Z11" i="39"/>
  <c r="Z12" i="39"/>
  <c r="Z13" i="39"/>
  <c r="Z14" i="39"/>
  <c r="Z15" i="39"/>
  <c r="Z16" i="39"/>
  <c r="C17" i="39"/>
  <c r="H10" i="33"/>
  <c r="H11" i="33"/>
  <c r="H12" i="33"/>
  <c r="H13" i="33"/>
  <c r="H16" i="33"/>
  <c r="H17" i="33"/>
  <c r="H18" i="33"/>
  <c r="H9" i="33"/>
  <c r="C26" i="33"/>
  <c r="C16" i="33"/>
  <c r="C17" i="33"/>
  <c r="C18" i="33"/>
  <c r="C19" i="33"/>
  <c r="C20" i="33"/>
  <c r="C15" i="33"/>
  <c r="C10" i="33"/>
  <c r="C11" i="33"/>
  <c r="C9" i="33"/>
  <c r="I27" i="33"/>
  <c r="G27" i="33"/>
  <c r="B12" i="33"/>
  <c r="I26" i="35"/>
  <c r="I28" i="35"/>
  <c r="I25" i="35"/>
  <c r="I6" i="35"/>
  <c r="I7" i="35"/>
  <c r="I8" i="35"/>
  <c r="I9" i="35"/>
  <c r="I5" i="35"/>
  <c r="C15" i="35"/>
  <c r="B8" i="35"/>
  <c r="AE22" i="34" l="1"/>
  <c r="AE19" i="34"/>
  <c r="D95" i="30"/>
  <c r="D82" i="30"/>
  <c r="H27" i="33"/>
  <c r="I18" i="35"/>
  <c r="D11" i="30"/>
  <c r="AE11" i="34"/>
  <c r="AE26" i="34"/>
  <c r="AE12" i="34"/>
  <c r="AE8" i="34"/>
  <c r="AE17" i="34"/>
  <c r="AE5" i="34"/>
  <c r="AE18" i="34"/>
  <c r="AE21" i="34"/>
  <c r="D32" i="13"/>
  <c r="AE28" i="34" l="1"/>
  <c r="AE29" i="34" s="1"/>
  <c r="E20" i="42"/>
  <c r="E15" i="42"/>
  <c r="F15" i="42"/>
  <c r="E10" i="42"/>
  <c r="E18" i="42" s="1"/>
  <c r="F18" i="42"/>
  <c r="I16" i="42"/>
  <c r="J16" i="42"/>
  <c r="I9" i="42"/>
  <c r="J9" i="42"/>
  <c r="I18" i="42"/>
  <c r="J18" i="42"/>
  <c r="H20" i="40"/>
  <c r="I20" i="40" s="1"/>
  <c r="H19" i="40"/>
  <c r="I19" i="40" s="1"/>
  <c r="J21" i="40"/>
  <c r="J28" i="40" s="1"/>
  <c r="J13" i="40"/>
  <c r="J15" i="40" s="1"/>
  <c r="J27" i="40" s="1"/>
  <c r="D13" i="40"/>
  <c r="H12" i="40"/>
  <c r="I12" i="40" s="1"/>
  <c r="H11" i="40"/>
  <c r="I11" i="40" s="1"/>
  <c r="H10" i="40"/>
  <c r="I10" i="40" s="1"/>
  <c r="H9" i="40"/>
  <c r="I9" i="40" s="1"/>
  <c r="H5" i="40"/>
  <c r="D24" i="11"/>
  <c r="D26" i="11" s="1"/>
  <c r="D27" i="11" s="1"/>
  <c r="E24" i="11"/>
  <c r="E26" i="11" s="1"/>
  <c r="E27" i="11" s="1"/>
  <c r="C24" i="11"/>
  <c r="C26" i="11" s="1"/>
  <c r="E11" i="30"/>
  <c r="D19" i="30"/>
  <c r="E19" i="30"/>
  <c r="D27" i="30"/>
  <c r="D31" i="30"/>
  <c r="E31" i="30"/>
  <c r="C87" i="30"/>
  <c r="D85" i="30"/>
  <c r="E85" i="30"/>
  <c r="D76" i="30"/>
  <c r="E76" i="30"/>
  <c r="D73" i="30"/>
  <c r="E73" i="30"/>
  <c r="D66" i="30"/>
  <c r="E66" i="30"/>
  <c r="D53" i="30"/>
  <c r="D63" i="30" s="1"/>
  <c r="E63" i="30"/>
  <c r="D52" i="30"/>
  <c r="E52" i="30"/>
  <c r="E49" i="30"/>
  <c r="E46" i="30"/>
  <c r="E41" i="30"/>
  <c r="AF28" i="34"/>
  <c r="AF29" i="34" s="1"/>
  <c r="AB28" i="34"/>
  <c r="AB29" i="34" s="1"/>
  <c r="Y28" i="34"/>
  <c r="Y29" i="34" s="1"/>
  <c r="Z28" i="34"/>
  <c r="Z29" i="34" s="1"/>
  <c r="V28" i="34"/>
  <c r="V29" i="34" s="1"/>
  <c r="W28" i="34"/>
  <c r="W29" i="34" s="1"/>
  <c r="S28" i="34"/>
  <c r="S29" i="34" s="1"/>
  <c r="T28" i="34"/>
  <c r="T29" i="34" s="1"/>
  <c r="P28" i="34"/>
  <c r="P29" i="34" s="1"/>
  <c r="Q28" i="34"/>
  <c r="Q29" i="34" s="1"/>
  <c r="M28" i="34"/>
  <c r="M29" i="34" s="1"/>
  <c r="N28" i="34"/>
  <c r="N29" i="34" s="1"/>
  <c r="J28" i="34"/>
  <c r="J29" i="34" s="1"/>
  <c r="K28" i="34"/>
  <c r="K29" i="34" s="1"/>
  <c r="G28" i="34"/>
  <c r="G29" i="34" s="1"/>
  <c r="H28" i="34"/>
  <c r="H29" i="34" s="1"/>
  <c r="D28" i="34"/>
  <c r="D29" i="34" s="1"/>
  <c r="E28" i="34"/>
  <c r="E29" i="34" s="1"/>
  <c r="E17" i="39"/>
  <c r="D17" i="39"/>
  <c r="D18" i="39" s="1"/>
  <c r="V17" i="39"/>
  <c r="W17" i="39"/>
  <c r="S17" i="39"/>
  <c r="T17" i="39"/>
  <c r="P17" i="39"/>
  <c r="Q17" i="39"/>
  <c r="M17" i="39"/>
  <c r="M18" i="39" s="1"/>
  <c r="N17" i="39"/>
  <c r="N18" i="39" s="1"/>
  <c r="J17" i="39"/>
  <c r="J18" i="39" s="1"/>
  <c r="K17" i="39"/>
  <c r="K18" i="39" s="1"/>
  <c r="G17" i="39"/>
  <c r="G18" i="39" s="1"/>
  <c r="H17" i="39"/>
  <c r="H18" i="39" s="1"/>
  <c r="E18" i="39"/>
  <c r="C18" i="39"/>
  <c r="P18" i="39"/>
  <c r="Q18" i="39"/>
  <c r="S18" i="39"/>
  <c r="T18" i="39"/>
  <c r="V18" i="39"/>
  <c r="W18" i="39"/>
  <c r="C14" i="33"/>
  <c r="D14" i="33"/>
  <c r="C12" i="33"/>
  <c r="D12" i="33"/>
  <c r="D27" i="33" s="1"/>
  <c r="C9" i="35"/>
  <c r="C8" i="35"/>
  <c r="C18" i="35" s="1"/>
  <c r="D8" i="35"/>
  <c r="E8" i="35" s="1"/>
  <c r="I31" i="35"/>
  <c r="I36" i="35" s="1"/>
  <c r="J31" i="35"/>
  <c r="C31" i="35"/>
  <c r="C36" i="35" s="1"/>
  <c r="D31" i="35"/>
  <c r="C27" i="33" l="1"/>
  <c r="I5" i="40"/>
  <c r="J29" i="40"/>
  <c r="E32" i="30"/>
  <c r="D32" i="30"/>
  <c r="H21" i="40"/>
  <c r="H28" i="40" s="1"/>
  <c r="I13" i="40"/>
  <c r="I15" i="40" s="1"/>
  <c r="D92" i="30"/>
  <c r="J23" i="40"/>
  <c r="I21" i="40"/>
  <c r="I28" i="40" s="1"/>
  <c r="J36" i="35"/>
  <c r="Z17" i="39"/>
  <c r="Z18" i="39" s="1"/>
  <c r="E92" i="30"/>
  <c r="H13" i="40"/>
  <c r="H15" i="40" s="1"/>
  <c r="H27" i="40" s="1"/>
  <c r="H29" i="40" s="1"/>
  <c r="D74" i="30"/>
  <c r="E74" i="30"/>
  <c r="Y17" i="39"/>
  <c r="Y18" i="39" s="1"/>
  <c r="D18" i="35"/>
  <c r="D42" i="30"/>
  <c r="D46" i="30" s="1"/>
  <c r="D34" i="30"/>
  <c r="D41" i="30" s="1"/>
  <c r="C73" i="30"/>
  <c r="C52" i="30"/>
  <c r="C46" i="30"/>
  <c r="I26" i="40" l="1"/>
  <c r="I27" i="40" s="1"/>
  <c r="I29" i="40" s="1"/>
  <c r="H23" i="40"/>
  <c r="D36" i="35"/>
  <c r="I23" i="40"/>
  <c r="E99" i="30"/>
  <c r="D99" i="30"/>
  <c r="D15" i="42"/>
  <c r="D18" i="42" s="1"/>
  <c r="C27" i="11"/>
  <c r="C98" i="30"/>
  <c r="C66" i="30"/>
  <c r="C41" i="30"/>
  <c r="C19" i="30"/>
  <c r="AD6" i="34"/>
  <c r="AD7" i="34"/>
  <c r="AD8" i="34"/>
  <c r="AD9" i="34"/>
  <c r="AD10" i="34"/>
  <c r="AD11" i="34"/>
  <c r="AD12" i="34"/>
  <c r="AD13" i="34"/>
  <c r="AD14" i="34"/>
  <c r="AD15" i="34"/>
  <c r="AD16" i="34"/>
  <c r="AD17" i="34"/>
  <c r="AD18" i="34"/>
  <c r="AD19" i="34"/>
  <c r="AD20" i="34"/>
  <c r="AD21" i="34"/>
  <c r="AD22" i="34"/>
  <c r="AD23" i="34"/>
  <c r="AD24" i="34"/>
  <c r="AD25" i="34"/>
  <c r="AD26" i="34"/>
  <c r="AD27" i="34"/>
  <c r="C28" i="34"/>
  <c r="C29" i="34" s="1"/>
  <c r="X6" i="39"/>
  <c r="X8" i="39"/>
  <c r="X9" i="39"/>
  <c r="X10" i="39"/>
  <c r="X11" i="39"/>
  <c r="X12" i="39"/>
  <c r="X13" i="39"/>
  <c r="X15" i="39"/>
  <c r="B14" i="33"/>
  <c r="B31" i="35"/>
  <c r="E31" i="35" s="1"/>
  <c r="B9" i="35"/>
  <c r="E9" i="35" s="1"/>
  <c r="D30" i="41"/>
  <c r="C30" i="41"/>
  <c r="B30" i="41"/>
  <c r="B13" i="41"/>
  <c r="H9" i="42"/>
  <c r="C11" i="30"/>
  <c r="AD5" i="34"/>
  <c r="AC28" i="34" s="1"/>
  <c r="AC29" i="34" s="1"/>
  <c r="X7" i="39"/>
  <c r="B27" i="33"/>
  <c r="H16" i="42"/>
  <c r="D21" i="40"/>
  <c r="D28" i="40" s="1"/>
  <c r="D15" i="40"/>
  <c r="D27" i="40" s="1"/>
  <c r="G21" i="40"/>
  <c r="F21" i="40"/>
  <c r="E21" i="40"/>
  <c r="G15" i="40"/>
  <c r="F13" i="40"/>
  <c r="F15" i="40" s="1"/>
  <c r="E13" i="40"/>
  <c r="E15" i="40" s="1"/>
  <c r="G11" i="40"/>
  <c r="C85" i="30"/>
  <c r="C92" i="30" s="1"/>
  <c r="C76" i="30"/>
  <c r="C31" i="30"/>
  <c r="U17" i="39"/>
  <c r="U18" i="39" s="1"/>
  <c r="R17" i="39"/>
  <c r="R18" i="39" s="1"/>
  <c r="O17" i="39"/>
  <c r="L17" i="39"/>
  <c r="L18" i="39" s="1"/>
  <c r="I17" i="39"/>
  <c r="I18" i="39" s="1"/>
  <c r="F17" i="39"/>
  <c r="AA28" i="34"/>
  <c r="AA29" i="34" s="1"/>
  <c r="X28" i="34"/>
  <c r="X29" i="34" s="1"/>
  <c r="U28" i="34"/>
  <c r="U29" i="34" s="1"/>
  <c r="R28" i="34"/>
  <c r="R29" i="34" s="1"/>
  <c r="O28" i="34"/>
  <c r="O29" i="34" s="1"/>
  <c r="L28" i="34"/>
  <c r="L29" i="34" s="1"/>
  <c r="I28" i="34"/>
  <c r="I29" i="34" s="1"/>
  <c r="F28" i="34"/>
  <c r="F29" i="34" s="1"/>
  <c r="H31" i="35"/>
  <c r="K31" i="35" s="1"/>
  <c r="B18" i="35"/>
  <c r="E18" i="35" s="1"/>
  <c r="F18" i="39"/>
  <c r="C12" i="37"/>
  <c r="D11" i="37"/>
  <c r="E23" i="40" l="1"/>
  <c r="D29" i="40"/>
  <c r="F23" i="40"/>
  <c r="B36" i="35"/>
  <c r="E36" i="35" s="1"/>
  <c r="C32" i="30"/>
  <c r="C49" i="30"/>
  <c r="O18" i="39"/>
  <c r="X17" i="39"/>
  <c r="X18" i="39" s="1"/>
  <c r="E11" i="37"/>
  <c r="E12" i="37" s="1"/>
  <c r="E15" i="37" s="1"/>
  <c r="D12" i="37"/>
  <c r="D15" i="37" s="1"/>
  <c r="G23" i="40"/>
  <c r="AD28" i="34"/>
  <c r="AD29" i="34" s="1"/>
  <c r="H18" i="42"/>
  <c r="H36" i="35"/>
  <c r="K36" i="35" s="1"/>
  <c r="D23" i="40"/>
  <c r="C74" i="30" l="1"/>
  <c r="C99" i="30" s="1"/>
</calcChain>
</file>

<file path=xl/sharedStrings.xml><?xml version="1.0" encoding="utf-8"?>
<sst xmlns="http://schemas.openxmlformats.org/spreadsheetml/2006/main" count="1011" uniqueCount="537">
  <si>
    <t>Sorsz.</t>
  </si>
  <si>
    <t>Szervezeti egység megnevezése</t>
  </si>
  <si>
    <t>Részletező megnevezése</t>
  </si>
  <si>
    <t>Ezek a szakfeladatok, cofogok használhatók az egységen belül</t>
  </si>
  <si>
    <t>1. Jogalkotás, elszámolások,támogatások</t>
  </si>
  <si>
    <t>Nincs</t>
  </si>
  <si>
    <t>Támogatási célú elszámolások</t>
  </si>
  <si>
    <t>Város, községgazdálkodási egyéb szolgáltatások</t>
  </si>
  <si>
    <t>813000</t>
  </si>
  <si>
    <t>960302</t>
  </si>
  <si>
    <t>Köztemető fenntartás, működtetés</t>
  </si>
  <si>
    <t>Közutak, hidak üzemeltetése</t>
  </si>
  <si>
    <t>Önkormányzati vagyonnal való gazdálkodás, lakóingatlan bérbeadása</t>
  </si>
  <si>
    <t>Önkormányzati vagyonnal való gazdálkodás,  nem lakóingatlan bérbeadása</t>
  </si>
  <si>
    <t>Nem veszélyes hulladék begyűjtése</t>
  </si>
  <si>
    <t>Család és nővédelmi eü gondozás</t>
  </si>
  <si>
    <t>Vagyoni típusú adók (építmény, telek, kommunális)</t>
  </si>
  <si>
    <t>Értékesítési és forgalmi adók (iparűzési)</t>
  </si>
  <si>
    <t>Béren kívüli jutt. - étkezési hozzájárulás</t>
  </si>
  <si>
    <t>K21</t>
  </si>
  <si>
    <t>Bevételek mindösszesen</t>
  </si>
  <si>
    <t>Kiadások mindösszesen:</t>
  </si>
  <si>
    <t>K506</t>
  </si>
  <si>
    <t>K511</t>
  </si>
  <si>
    <t>B8131</t>
  </si>
  <si>
    <t>Előző évi ktgv.maradvány</t>
  </si>
  <si>
    <t>B816</t>
  </si>
  <si>
    <t>Központi, irányítószervi támogatás</t>
  </si>
  <si>
    <t>K63</t>
  </si>
  <si>
    <t>Informatikai eszk.besz</t>
  </si>
  <si>
    <t>K67</t>
  </si>
  <si>
    <t>Beruházási célú el. Áfa</t>
  </si>
  <si>
    <t>Egyéb műk.céú támogatás áhtn belül</t>
  </si>
  <si>
    <t>K915</t>
  </si>
  <si>
    <t>Egyéb műk.célú tám.áhtn kívülre</t>
  </si>
  <si>
    <t>K512</t>
  </si>
  <si>
    <t>B</t>
  </si>
  <si>
    <t>B354</t>
  </si>
  <si>
    <t>B34</t>
  </si>
  <si>
    <t>B351</t>
  </si>
  <si>
    <t>B355</t>
  </si>
  <si>
    <t>B16</t>
  </si>
  <si>
    <t>Vagyoni típusú adók</t>
  </si>
  <si>
    <t>Értékesítési és forgalmi adók</t>
  </si>
  <si>
    <t>Helyi önkormányzatok műk.ált.tám</t>
  </si>
  <si>
    <t>B111</t>
  </si>
  <si>
    <t>B112</t>
  </si>
  <si>
    <t>Tel.önk.egyes köznevelési fa.tám.</t>
  </si>
  <si>
    <t>B113</t>
  </si>
  <si>
    <t>Tel.önk.szoc.gyermekjóléti és gyermekétk.tám.</t>
  </si>
  <si>
    <t>Tel.önk.kultúrális tám.</t>
  </si>
  <si>
    <t>B114</t>
  </si>
  <si>
    <t>Egyéb műk. Célú támogatások bev.áhtn belülről</t>
  </si>
  <si>
    <t>Összes kiadás</t>
  </si>
  <si>
    <t>Összes bevétel</t>
  </si>
  <si>
    <t>K11</t>
  </si>
  <si>
    <t>Foglalkoztatottak személyi juttatásai</t>
  </si>
  <si>
    <t>K12</t>
  </si>
  <si>
    <t>Külső személyi juttatások</t>
  </si>
  <si>
    <t>K1</t>
  </si>
  <si>
    <t>Személyi juttatások összesen</t>
  </si>
  <si>
    <t>K31</t>
  </si>
  <si>
    <t>Készletbeszerzés</t>
  </si>
  <si>
    <t>K32</t>
  </si>
  <si>
    <t>Kommunikációs szolg.</t>
  </si>
  <si>
    <t>K33</t>
  </si>
  <si>
    <t>Szolgáltatási kiadások</t>
  </si>
  <si>
    <t>K34</t>
  </si>
  <si>
    <t>Kiküldetések, reklám és propagandakiadások</t>
  </si>
  <si>
    <t>K35</t>
  </si>
  <si>
    <t>Különféle befizetések és egyéb dologi kiadások</t>
  </si>
  <si>
    <t>K3</t>
  </si>
  <si>
    <t>Dologi kiadások összesen</t>
  </si>
  <si>
    <t>K4</t>
  </si>
  <si>
    <t>Ellátottak pénzbeli juttatásai</t>
  </si>
  <si>
    <t>K5</t>
  </si>
  <si>
    <t>Egyéb működési célú kiadások</t>
  </si>
  <si>
    <t>K6</t>
  </si>
  <si>
    <t>Beruházások</t>
  </si>
  <si>
    <t>K7</t>
  </si>
  <si>
    <t>K8</t>
  </si>
  <si>
    <t>Egyéb felhalmozási célú kiadások</t>
  </si>
  <si>
    <t>K91</t>
  </si>
  <si>
    <t>Belföldi finanszírozás kiadásai</t>
  </si>
  <si>
    <t>K9</t>
  </si>
  <si>
    <t>Finanszírozási kiadások</t>
  </si>
  <si>
    <t>B11</t>
  </si>
  <si>
    <t>Önkormányzatok működési támogatásai</t>
  </si>
  <si>
    <t>B1</t>
  </si>
  <si>
    <t>Működési célú támogatások államháztartáson bel.</t>
  </si>
  <si>
    <t>B35</t>
  </si>
  <si>
    <t>Termékek és szolgáltatások adói</t>
  </si>
  <si>
    <t>B3</t>
  </si>
  <si>
    <t>Közhatalmi bevételek</t>
  </si>
  <si>
    <t>B4</t>
  </si>
  <si>
    <t>Működési bevételek</t>
  </si>
  <si>
    <t>Felhalmozási bevételek</t>
  </si>
  <si>
    <t>B5</t>
  </si>
  <si>
    <t>B7</t>
  </si>
  <si>
    <t>Felhalmozási célú átvett pénzeszközök</t>
  </si>
  <si>
    <t>B81</t>
  </si>
  <si>
    <t>Belföldi finanszírozás bevételei</t>
  </si>
  <si>
    <t>B8</t>
  </si>
  <si>
    <t>Finanszírozási bevételek</t>
  </si>
  <si>
    <t>Szakfeladat</t>
  </si>
  <si>
    <t>013350</t>
  </si>
  <si>
    <t>011130</t>
  </si>
  <si>
    <t>066020</t>
  </si>
  <si>
    <t>018010</t>
  </si>
  <si>
    <t>074031</t>
  </si>
  <si>
    <t>013320</t>
  </si>
  <si>
    <t>082092</t>
  </si>
  <si>
    <t>Megnevezés</t>
  </si>
  <si>
    <t>051030</t>
  </si>
  <si>
    <t>045160</t>
  </si>
  <si>
    <t>066010</t>
  </si>
  <si>
    <t>064010</t>
  </si>
  <si>
    <t>082044</t>
  </si>
  <si>
    <t>Elvonások és befizetések bevételei</t>
  </si>
  <si>
    <t>Működési célú garancia- és kezességvállalásból származó megtérülések államháztartáson belülről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</si>
  <si>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</si>
  <si>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</si>
  <si>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</si>
  <si>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Működési célú támogatások államháztartáson belülről</t>
  </si>
  <si>
    <t>B2</t>
  </si>
  <si>
    <t>Felhalmozási célú támogatások államháztartáson belülről</t>
  </si>
  <si>
    <t>Gépjárműadók</t>
  </si>
  <si>
    <t>Egyéb áruhasználati és szolgáltatási adók</t>
  </si>
  <si>
    <t>B36</t>
  </si>
  <si>
    <t>Egyéb közhatalmi bevételek</t>
  </si>
  <si>
    <t>B6</t>
  </si>
  <si>
    <t>Működési célú átvett pénzeszközök</t>
  </si>
  <si>
    <t>B1-7</t>
  </si>
  <si>
    <t>Költségvetési bevételek</t>
  </si>
  <si>
    <t>B811</t>
  </si>
  <si>
    <t>Hitel-, kölcsönfelvétel államháztartáson kívülről</t>
  </si>
  <si>
    <t>B812</t>
  </si>
  <si>
    <t>Belföldi értékpapírok bevételei</t>
  </si>
  <si>
    <t>B813</t>
  </si>
  <si>
    <t>Maradvány igénybevétele</t>
  </si>
  <si>
    <t>Központi, irányító szervi támogatás</t>
  </si>
  <si>
    <t>B82</t>
  </si>
  <si>
    <t>Külföldi finanszírozás bevételei</t>
  </si>
  <si>
    <t>Bevételek összesen</t>
  </si>
  <si>
    <t>Személyi juttatások</t>
  </si>
  <si>
    <t xml:space="preserve">Munkaadókat terhelő járulékok és szociális hozzájárulási adó                                                                            </t>
  </si>
  <si>
    <t>Kommunikációs szolgáltatások</t>
  </si>
  <si>
    <t>Kiküldetések, reklám- és propagandakiadások</t>
  </si>
  <si>
    <t>Dologi kiadások</t>
  </si>
  <si>
    <t>Felújítások</t>
  </si>
  <si>
    <t>K1-K8</t>
  </si>
  <si>
    <t>Költségvetési kiadások</t>
  </si>
  <si>
    <t>K911</t>
  </si>
  <si>
    <t>Hitel-, kölcsöntörlesztés államháztartáson kívülre</t>
  </si>
  <si>
    <t>K912</t>
  </si>
  <si>
    <t>Belföldi értékpapírok kiadásai</t>
  </si>
  <si>
    <t>Központi, irányító szervi támogatás folyósítása</t>
  </si>
  <si>
    <t>Eredeti ei</t>
  </si>
  <si>
    <t>Mód.ei.</t>
  </si>
  <si>
    <t>I. hó</t>
  </si>
  <si>
    <t>II. hó</t>
  </si>
  <si>
    <t>III. hó</t>
  </si>
  <si>
    <t>IV. hó</t>
  </si>
  <si>
    <t>V. hó</t>
  </si>
  <si>
    <t>VI. hó</t>
  </si>
  <si>
    <t>VII. hó</t>
  </si>
  <si>
    <t>VIII. hó</t>
  </si>
  <si>
    <t>IX. hó</t>
  </si>
  <si>
    <t>X. hó</t>
  </si>
  <si>
    <t>XI. hó</t>
  </si>
  <si>
    <t>XII. hó</t>
  </si>
  <si>
    <t>Megnev.</t>
  </si>
  <si>
    <t>K</t>
  </si>
  <si>
    <t>Kiadások összesen</t>
  </si>
  <si>
    <t>Cofog</t>
  </si>
  <si>
    <t>Teljes munka-idős</t>
  </si>
  <si>
    <t>Közfoglalkoztatottak tervezett létszáma</t>
  </si>
  <si>
    <t>Közfoglalkoztatottak összesen:</t>
  </si>
  <si>
    <t>Létszám összesen:</t>
  </si>
  <si>
    <t>Önkormányzatok elszámolásai a központi költségvetéssel</t>
  </si>
  <si>
    <t>018030</t>
  </si>
  <si>
    <t>Zöldterület kezelés</t>
  </si>
  <si>
    <t>106020</t>
  </si>
  <si>
    <t>107060</t>
  </si>
  <si>
    <t>041232</t>
  </si>
  <si>
    <t>041233</t>
  </si>
  <si>
    <t>BEVÉTELEK</t>
  </si>
  <si>
    <t>KIADÁSOK</t>
  </si>
  <si>
    <t xml:space="preserve">M e g n e  v e z é s </t>
  </si>
  <si>
    <t>Eredeti</t>
  </si>
  <si>
    <t xml:space="preserve">       - Termékek és szolgáltatások adói</t>
  </si>
  <si>
    <t>Egyéb felhalmozási célú kiad.</t>
  </si>
  <si>
    <t>Önkormányzatok működési támogat.</t>
  </si>
  <si>
    <t>Egyéb működési célú ÁH belülről</t>
  </si>
  <si>
    <t>Felhalm.célú tám.ÁH belülről</t>
  </si>
  <si>
    <t>Működési bevételek - felhalm.céllal</t>
  </si>
  <si>
    <t>Felhalm.célra átvett pénzeszközök</t>
  </si>
  <si>
    <t>Felhalmozási kölcsönök visszatérül.</t>
  </si>
  <si>
    <t xml:space="preserve">Működési bevételek  </t>
  </si>
  <si>
    <t>Mindösszesen:</t>
  </si>
  <si>
    <t>Összesen :</t>
  </si>
  <si>
    <t xml:space="preserve">Mindösszesen: </t>
  </si>
  <si>
    <t>Támogatás</t>
  </si>
  <si>
    <t>Kiadások megnevezése</t>
  </si>
  <si>
    <t>Részmunkaidős</t>
  </si>
  <si>
    <t>száma</t>
  </si>
  <si>
    <t>megnevezése</t>
  </si>
  <si>
    <t>fő</t>
  </si>
  <si>
    <t>óra</t>
  </si>
  <si>
    <t>átlag</t>
  </si>
  <si>
    <t xml:space="preserve">Választott tisztségviselők </t>
  </si>
  <si>
    <t>Közalkalmazottak</t>
  </si>
  <si>
    <t>Önkormányzat összesen:</t>
  </si>
  <si>
    <t>Közalkalmazottak összesen:</t>
  </si>
  <si>
    <t>Foglalkoztatottak létszáma összesen:</t>
  </si>
  <si>
    <t>éves bontásban</t>
  </si>
  <si>
    <t xml:space="preserve">Közfoglalkoztatottak </t>
  </si>
  <si>
    <t>kötelező és nem kötelező feladatok összesen</t>
  </si>
  <si>
    <t>Működés</t>
  </si>
  <si>
    <t xml:space="preserve">Személyi juttatások </t>
  </si>
  <si>
    <t>Munkaadókat terhelő járulékok</t>
  </si>
  <si>
    <t>Előző évi pénzmaradv. igénybev.</t>
  </si>
  <si>
    <t>Felhalmozás</t>
  </si>
  <si>
    <t>Műk.bev.össz.</t>
  </si>
  <si>
    <t>Felhalm.bev.össz.</t>
  </si>
  <si>
    <t>Létszám-előirányzat (fő) :</t>
  </si>
  <si>
    <t xml:space="preserve">Összesen: </t>
  </si>
  <si>
    <t>Pénzmaradvány</t>
  </si>
  <si>
    <t>Gépjárműadó</t>
  </si>
  <si>
    <t>Összesen:</t>
  </si>
  <si>
    <t>Tervezett pénzmaradvány:</t>
  </si>
  <si>
    <t>Szabadon felhasználható</t>
  </si>
  <si>
    <t xml:space="preserve">Felhalmozási kiadások </t>
  </si>
  <si>
    <t>Összesen</t>
  </si>
  <si>
    <t>Könyvtári szolgáltatások</t>
  </si>
  <si>
    <t>Önkormányzati jogalkotás</t>
  </si>
  <si>
    <t>Közvilágítás</t>
  </si>
  <si>
    <t>Önkormányzat</t>
  </si>
  <si>
    <t>Sor-szám</t>
  </si>
  <si>
    <t>1.</t>
  </si>
  <si>
    <t>2.</t>
  </si>
  <si>
    <t>3.</t>
  </si>
  <si>
    <t>K1101</t>
  </si>
  <si>
    <t>K1107</t>
  </si>
  <si>
    <t>K2</t>
  </si>
  <si>
    <t>K312</t>
  </si>
  <si>
    <t>B e v é t e l e k</t>
  </si>
  <si>
    <t>K i a d á s o k</t>
  </si>
  <si>
    <t>Önkormányzatok működési támogatásai (B11)</t>
  </si>
  <si>
    <t>Egyéb működési célú támogatások bevételei államháztartáson belülről (B16)</t>
  </si>
  <si>
    <t>Költségvetési bevételek összesen:</t>
  </si>
  <si>
    <t>Működési bevételek mindösszesen:</t>
  </si>
  <si>
    <t>Működési kiadások mindösszesen:</t>
  </si>
  <si>
    <t>Felhalmozási bevételek mindösszesen:</t>
  </si>
  <si>
    <t>Felhalmozási kiadások mindösszesen:</t>
  </si>
  <si>
    <t>Kiadások összesen:</t>
  </si>
  <si>
    <t>Nettósított kiadások összesen:</t>
  </si>
  <si>
    <t>Bevételek összesen:</t>
  </si>
  <si>
    <t>Intézmény megnevezése</t>
  </si>
  <si>
    <t>Kötelezett-séggel terhelt</t>
  </si>
  <si>
    <t xml:space="preserve">Szabad pénzmaradvány </t>
  </si>
  <si>
    <t>K311</t>
  </si>
  <si>
    <t>K64</t>
  </si>
  <si>
    <t>K322</t>
  </si>
  <si>
    <t>K321</t>
  </si>
  <si>
    <t>K332</t>
  </si>
  <si>
    <t>K333</t>
  </si>
  <si>
    <t>K337</t>
  </si>
  <si>
    <t>K331</t>
  </si>
  <si>
    <t>K334</t>
  </si>
  <si>
    <t>K336</t>
  </si>
  <si>
    <t>K335</t>
  </si>
  <si>
    <t>K351</t>
  </si>
  <si>
    <t>K352</t>
  </si>
  <si>
    <t>K341</t>
  </si>
  <si>
    <t>K342</t>
  </si>
  <si>
    <t>K355</t>
  </si>
  <si>
    <t>K502</t>
  </si>
  <si>
    <t>Rovat</t>
  </si>
  <si>
    <t>Rovat megnevezése</t>
  </si>
  <si>
    <t>Törvény szerinti illetmények</t>
  </si>
  <si>
    <t>Mkaadókat terh.jár.</t>
  </si>
  <si>
    <t>Egyéb tárgyi eszk.besz.</t>
  </si>
  <si>
    <t>Vásárolt élelmezés</t>
  </si>
  <si>
    <t>Bérleti és lízingdíj</t>
  </si>
  <si>
    <t>Egyéb szolgáltatás</t>
  </si>
  <si>
    <t>Közüzemi díjak</t>
  </si>
  <si>
    <t>Karbantartási szolg.</t>
  </si>
  <si>
    <t>Szakmai tev.seg.szolg.</t>
  </si>
  <si>
    <t>Közvtített szolgáltatások</t>
  </si>
  <si>
    <t>Működési célú előzet.áfa</t>
  </si>
  <si>
    <t>Fizetendő áfa</t>
  </si>
  <si>
    <t>Kiküldetés</t>
  </si>
  <si>
    <t>Elvonások és befizetések</t>
  </si>
  <si>
    <t>K122</t>
  </si>
  <si>
    <t xml:space="preserve">Munkavégzésre irányuló e. jogv. - megbízási díj </t>
  </si>
  <si>
    <t>Szakmai agyag</t>
  </si>
  <si>
    <t>Üzemeltetési agyag</t>
  </si>
  <si>
    <t>Informatikai szolg. - internet</t>
  </si>
  <si>
    <t>Egyéb komm.szolg. - telefon</t>
  </si>
  <si>
    <t>K3311</t>
  </si>
  <si>
    <t xml:space="preserve"> - Gázenergia-szolgáltatás díja</t>
  </si>
  <si>
    <t>K3312</t>
  </si>
  <si>
    <t xml:space="preserve"> - Villamosenergia-szolgáltatás díja</t>
  </si>
  <si>
    <t>K3313</t>
  </si>
  <si>
    <t xml:space="preserve"> - Víz- és csatornadíjak</t>
  </si>
  <si>
    <t>Reklám és propaganda</t>
  </si>
  <si>
    <t xml:space="preserve">Egyéb dologi kiadás </t>
  </si>
  <si>
    <t xml:space="preserve"> - Kerekítési különbözet</t>
  </si>
  <si>
    <t xml:space="preserve"> - Adó, vám, illeték és más adójellegű befizetés</t>
  </si>
  <si>
    <t xml:space="preserve"> - Informatikai eszközök beszerzése</t>
  </si>
  <si>
    <t xml:space="preserve"> - Gépek, berend.,felsz.beszerzése</t>
  </si>
  <si>
    <t xml:space="preserve"> - Járművek beszerzése</t>
  </si>
  <si>
    <t xml:space="preserve"> - Kisértékű gépek, berend.és felsz.beszerzése</t>
  </si>
  <si>
    <t xml:space="preserve">       - Gépjárműadó</t>
  </si>
  <si>
    <t xml:space="preserve">B1 Működési célú támogatások államháztartáson belülről </t>
  </si>
  <si>
    <t>B2 Felhalmozási célú tám.államháztartáson belülről</t>
  </si>
  <si>
    <t>B3  Közhatalmi bevételek</t>
  </si>
  <si>
    <t>B4 Működési bevételek</t>
  </si>
  <si>
    <t>B5 Felhalmozási bevételek</t>
  </si>
  <si>
    <t>B7 Felhalmozái célra átvett pénzeszközök</t>
  </si>
  <si>
    <t xml:space="preserve">           - kölcsön visszatérülés</t>
  </si>
  <si>
    <t>B8 Finanszírozási bevételek</t>
  </si>
  <si>
    <t xml:space="preserve">            - előző évi pénzmaradvány igénybevétele</t>
  </si>
  <si>
    <t>K1 Személyi juttatások</t>
  </si>
  <si>
    <t>K2 Munkaadókat terhelő járulékok</t>
  </si>
  <si>
    <t>K3 Dologi kiadások</t>
  </si>
  <si>
    <t>K5 Egyéb működési célú kiadások</t>
  </si>
  <si>
    <t>K6 Beruházások</t>
  </si>
  <si>
    <t>K7 Felújítások</t>
  </si>
  <si>
    <t>K8 Egyéb felhalmozási célú kiadás</t>
  </si>
  <si>
    <t xml:space="preserve">         - ebből tartalék</t>
  </si>
  <si>
    <t>COFOG</t>
  </si>
  <si>
    <t>Bevételek megnevezése</t>
  </si>
  <si>
    <t>B1 Önkorm. működési tám.</t>
  </si>
  <si>
    <t>B2 Felhalm.c. tám.ÁH belül</t>
  </si>
  <si>
    <t>B3 Közhatalmi bevételek</t>
  </si>
  <si>
    <t>B5 Felhalm. bevételek</t>
  </si>
  <si>
    <t>B8 Finanszí-rozási bev.</t>
  </si>
  <si>
    <t>096015</t>
  </si>
  <si>
    <t>Közfoglalkoztatás - Start közmunkaprogram - minta</t>
  </si>
  <si>
    <t>K5 Egyéb műk.célú kiad.</t>
  </si>
  <si>
    <t>K8 Egyéb felhalm. célú kiadás</t>
  </si>
  <si>
    <t>K2 Munka-adókat terh.járulékok</t>
  </si>
  <si>
    <t>B115</t>
  </si>
  <si>
    <t>081045</t>
  </si>
  <si>
    <t>Szabadidősport tevékenység és támogatása</t>
  </si>
  <si>
    <t>900020</t>
  </si>
  <si>
    <t>Önkormányzatok sajátos működési bevételei, Helyi adók</t>
  </si>
  <si>
    <t>Közművelődés, hagyományos közösségi és kulturális értékek gondozására</t>
  </si>
  <si>
    <t>2. Település üzemeltetés</t>
  </si>
  <si>
    <t>107055</t>
  </si>
  <si>
    <t>889928</t>
  </si>
  <si>
    <t>Falugondnoki, tanyagondnoki szolgáltatás</t>
  </si>
  <si>
    <t>3. Egészségügy</t>
  </si>
  <si>
    <t>072111</t>
  </si>
  <si>
    <t>Háziorvosi alapellátás</t>
  </si>
  <si>
    <t>4. Étkeztetés</t>
  </si>
  <si>
    <t>Iskolai intézményi étkeztetés</t>
  </si>
  <si>
    <t>5. Közfoglalkoztatás</t>
  </si>
  <si>
    <t>Start-téli közfogalkoztatás</t>
  </si>
  <si>
    <t xml:space="preserve">Hosszabb időtartamú közfoglalkoztatás </t>
  </si>
  <si>
    <t>6. Segélyek, szociális ellátások</t>
  </si>
  <si>
    <t>Lakásfenntartással, lakhatással összefüggő ellátások</t>
  </si>
  <si>
    <t>Egyéb szociális pénzbeli és természetbeni ellátások</t>
  </si>
  <si>
    <t>7. Közvilágítás</t>
  </si>
  <si>
    <t>8. Átvezetések/átfutó tételek (kp előleg,bér,bérlet,idegen pe.)</t>
  </si>
  <si>
    <t xml:space="preserve">       - Vagyoni típusú adók</t>
  </si>
  <si>
    <t>K4 Ellátottak pénzbeli juttatásai</t>
  </si>
  <si>
    <t>(Ft-ban)</t>
  </si>
  <si>
    <t>K4 Ellátottak Pénzbeli Juttatásai</t>
  </si>
  <si>
    <t>B405</t>
  </si>
  <si>
    <t>Ellátási díjak</t>
  </si>
  <si>
    <t>K121</t>
  </si>
  <si>
    <t>Választott tisztségviselők juttatásai</t>
  </si>
  <si>
    <t>Ellátottak Pénzbeli Juttatásai</t>
  </si>
  <si>
    <t>K48</t>
  </si>
  <si>
    <t>Települési támogatás</t>
  </si>
  <si>
    <t>Műk.célú tám. egyéb civil szerv.</t>
  </si>
  <si>
    <t xml:space="preserve">   - Támogatási célú finanszírozási műveletek</t>
  </si>
  <si>
    <t xml:space="preserve">                     - Nemzetiségi Önk. Támogatása</t>
  </si>
  <si>
    <t xml:space="preserve">   - Települési támogatások</t>
  </si>
  <si>
    <t xml:space="preserve">Háziorvosi alapellátás </t>
  </si>
  <si>
    <t>Ft-ban</t>
  </si>
  <si>
    <t>Feladat</t>
  </si>
  <si>
    <t>Ebből</t>
  </si>
  <si>
    <t>eredeti</t>
  </si>
  <si>
    <t>évi számított</t>
  </si>
  <si>
    <t>Fejlesztési kiadások</t>
  </si>
  <si>
    <t xml:space="preserve">               Összesen :</t>
  </si>
  <si>
    <t>Az európai uniós forrásból finanszírozott támogatással megvalósuló projektek</t>
  </si>
  <si>
    <t>kiadási és bevételi előirányzata</t>
  </si>
  <si>
    <t>2016.évi terv</t>
  </si>
  <si>
    <t>910502</t>
  </si>
  <si>
    <t>K9 Finanszírozási kiadások</t>
  </si>
  <si>
    <t xml:space="preserve">       - Jövedelemadók</t>
  </si>
  <si>
    <t>Támogatási célú finanszírozási műveletek</t>
  </si>
  <si>
    <t>091110</t>
  </si>
  <si>
    <t>Óvodai nevelés, ellátás szakmai feladatai</t>
  </si>
  <si>
    <t>Működési célú költségvetési támogatások és kieg. tám.</t>
  </si>
  <si>
    <t>B31</t>
  </si>
  <si>
    <t>Jövedelemadók</t>
  </si>
  <si>
    <t>B402</t>
  </si>
  <si>
    <t>Szolgáltatások ellenértéke</t>
  </si>
  <si>
    <t>B404</t>
  </si>
  <si>
    <t>Tulajdonosi bevételek</t>
  </si>
  <si>
    <t>B406</t>
  </si>
  <si>
    <t>Kiszámlázott általános forgalmi adó</t>
  </si>
  <si>
    <t>B408</t>
  </si>
  <si>
    <t>Kamatbevételek és más nyereségjellegű bevételek</t>
  </si>
  <si>
    <t>B411</t>
  </si>
  <si>
    <t>Egyéb működési bevételek</t>
  </si>
  <si>
    <t>K1109</t>
  </si>
  <si>
    <t>Közlekedési költségtérítés</t>
  </si>
  <si>
    <t>K1113</t>
  </si>
  <si>
    <t>Foglalkoztatottak egyéb személyi juttatásai</t>
  </si>
  <si>
    <t>K123</t>
  </si>
  <si>
    <t>Egyéb külső személyi juttatások</t>
  </si>
  <si>
    <t>K914</t>
  </si>
  <si>
    <t xml:space="preserve">Államháztartáson belüli megelőlegezések visszafizetése </t>
  </si>
  <si>
    <t>4.</t>
  </si>
  <si>
    <t>5.</t>
  </si>
  <si>
    <t>Államháztartáson belüli megelőlegezések</t>
  </si>
  <si>
    <t>K24</t>
  </si>
  <si>
    <t xml:space="preserve"> - Egészségügyi hozzájárulás</t>
  </si>
  <si>
    <t>K27</t>
  </si>
  <si>
    <t xml:space="preserve"> - Személyi jövedelemadó</t>
  </si>
  <si>
    <t>K353</t>
  </si>
  <si>
    <t>6.</t>
  </si>
  <si>
    <t xml:space="preserve">   - BURSA Hungarica</t>
  </si>
  <si>
    <t>Vált.I</t>
  </si>
  <si>
    <t>Mód.</t>
  </si>
  <si>
    <t>Vált.I.</t>
  </si>
  <si>
    <t>Elvonások és befizetések bevételei (B12)</t>
  </si>
  <si>
    <t>B116</t>
  </si>
  <si>
    <t>Elszámolásból származó bevételek</t>
  </si>
  <si>
    <t>B12</t>
  </si>
  <si>
    <t>K25</t>
  </si>
  <si>
    <t xml:space="preserve"> - Táppénz hozzájárulás</t>
  </si>
  <si>
    <t>K62</t>
  </si>
  <si>
    <t>Ingatlanok beszerzése, létesítése</t>
  </si>
  <si>
    <t xml:space="preserve"> - Ingatlanok, építmények beszerzése, létesítése</t>
  </si>
  <si>
    <t>K71</t>
  </si>
  <si>
    <t>Ingatlanok felújítása</t>
  </si>
  <si>
    <t>K74</t>
  </si>
  <si>
    <t>Felújítási célú el. Áfa</t>
  </si>
  <si>
    <t>7.</t>
  </si>
  <si>
    <t>8.</t>
  </si>
  <si>
    <t>9.</t>
  </si>
  <si>
    <t>10.</t>
  </si>
  <si>
    <t>11.</t>
  </si>
  <si>
    <t xml:space="preserve">       - Egyéb közhatalmi bevétel</t>
  </si>
  <si>
    <t>Gyermek étkeztetés</t>
  </si>
  <si>
    <t>091140</t>
  </si>
  <si>
    <t>104037</t>
  </si>
  <si>
    <t>Intézményen kívüli gyermekétkeztetés</t>
  </si>
  <si>
    <t>B21</t>
  </si>
  <si>
    <t>Felhalmozási célú önkormányzati támogatás</t>
  </si>
  <si>
    <t>Felhalmozási célú tám. Államháztartáson belül</t>
  </si>
  <si>
    <t>Ingatlan értékesítés</t>
  </si>
  <si>
    <t xml:space="preserve"> - Szociális hozzájárulási adó 19,5 %</t>
  </si>
  <si>
    <t>K513</t>
  </si>
  <si>
    <t>Tartalékok</t>
  </si>
  <si>
    <t xml:space="preserve">                     - Közös Önk Támogatása</t>
  </si>
  <si>
    <t xml:space="preserve">                     - Orvosi ügyelet</t>
  </si>
  <si>
    <t xml:space="preserve"> Összesen</t>
  </si>
  <si>
    <t>2018. évi várható havi előirányzatok</t>
  </si>
  <si>
    <t>Nagypall Község Önkormányzata</t>
  </si>
  <si>
    <t>086030</t>
  </si>
  <si>
    <t>Nemzetközi kulturális együttműködés</t>
  </si>
  <si>
    <t xml:space="preserve">Önkormányzatok sajátos működési bevételei, </t>
  </si>
  <si>
    <t>045120</t>
  </si>
  <si>
    <t>Út, autópálya építés</t>
  </si>
  <si>
    <t xml:space="preserve">Önkormányzati vagyonnal való gazdálkodás, </t>
  </si>
  <si>
    <t>051040</t>
  </si>
  <si>
    <t>Nem veszélyes hulladék kezelése, ártalmatlanítása</t>
  </si>
  <si>
    <t>051050</t>
  </si>
  <si>
    <t>Veszélyes hulladék begyűjtése, szállítása átrakása</t>
  </si>
  <si>
    <t>052020</t>
  </si>
  <si>
    <t>Szennyvíz gyűjtése, tisztítása, elhelyezése</t>
  </si>
  <si>
    <t>063020</t>
  </si>
  <si>
    <t>Víztermelés, kezelés, ellátás</t>
  </si>
  <si>
    <t>051020</t>
  </si>
  <si>
    <t>Nem veszélyes hulladék összetevőinek válogatása, elkülönített begyűjtése</t>
  </si>
  <si>
    <t>086090</t>
  </si>
  <si>
    <t>Egyéb szabadidős szolgáltatás</t>
  </si>
  <si>
    <t>041231</t>
  </si>
  <si>
    <t>Rövid időtartamú közfoglalkoztatás</t>
  </si>
  <si>
    <t>041236</t>
  </si>
  <si>
    <t>Országos közfoglalkoztatási program</t>
  </si>
  <si>
    <t>106010</t>
  </si>
  <si>
    <t>Lakóingatlan szociális célú bérbeadása, üzemeltetése</t>
  </si>
  <si>
    <t>107051</t>
  </si>
  <si>
    <t>Szociális étkeztetés</t>
  </si>
  <si>
    <t>B6 Működési célú átvett pénzeszközök</t>
  </si>
  <si>
    <t>041237</t>
  </si>
  <si>
    <t>B6 Felhalm.c. átvett pénzeszk.</t>
  </si>
  <si>
    <t>Hosszú lejáratú hitelek</t>
  </si>
  <si>
    <t xml:space="preserve">                      - Nagypall OF</t>
  </si>
  <si>
    <t>Nagypall Község Önkormányzata több éves kihatással járó feladatainak előirányzata</t>
  </si>
  <si>
    <t>2016. év végéig</t>
  </si>
  <si>
    <t>Mód. %-a</t>
  </si>
  <si>
    <t>Mód %-a</t>
  </si>
  <si>
    <t>ÁH-n kivüli kamatkiadások</t>
  </si>
  <si>
    <r>
      <t>2019. évi működési költségvetési bevételek és kiadások. (Ft-ban)</t>
    </r>
    <r>
      <rPr>
        <sz val="12"/>
        <rFont val="Times New Roman"/>
        <family val="1"/>
        <charset val="238"/>
      </rPr>
      <t xml:space="preserve">                                     </t>
    </r>
  </si>
  <si>
    <t>Nagypalli Német Nemzetiségi Óvoda és Konyha 2019. évi kiadási és bevételi előirányzata  (Ft-ban)</t>
  </si>
  <si>
    <t>Nagypalli Német  Nemzetiségi Óvoda Fenntartó Társulás 2019. évi kiadási és bevételi előirányzata  (Ft-ban)</t>
  </si>
  <si>
    <t>2019. évi felhalmozási költségvetési bevételek és kiadások  (Ft-ban)</t>
  </si>
  <si>
    <t>2019. évi egyesített költségvetési bevételek és kiadások  (Ft-ban)</t>
  </si>
  <si>
    <t>2018. évi pénzmaradványának felhasználása</t>
  </si>
  <si>
    <t>1.) Előző évi (2018.) pénzmaradvány felhasználása</t>
  </si>
  <si>
    <t>Nagypall Község Önkormányzata 2019. évi költségvetési bevételeinek  (Ft-ban)</t>
  </si>
  <si>
    <t>Nagypall Község Önkormányzata 2019. évi költségvetési kiadásai (Ft-ban)</t>
  </si>
  <si>
    <t xml:space="preserve">2019. évi bevételek és kiadások rovatrend szerinti </t>
  </si>
  <si>
    <t>B401</t>
  </si>
  <si>
    <t>Készlet értékesítés</t>
  </si>
  <si>
    <t>Nagypall Község Önkormányzata 2019. évi                                                                                                                                                 felújításra és felhalmozásra tervezett kiadásai (Ft-ban)</t>
  </si>
  <si>
    <t>Nagypall Község Önkormányzata 2019. évi                                                                                                      pénzeszközátadásaira, egyéb támogatásaira és ellátottak pénzbeli juttatásaira                                                                                       tervezett kiadásai (Ft-ban)</t>
  </si>
  <si>
    <t>Vp pályázat számláinak kiegyenlítése</t>
  </si>
  <si>
    <t>Óvoda, hivatal, kultúrház felújítása</t>
  </si>
  <si>
    <t>2019. évi létszám-előirányzat  (főben)</t>
  </si>
  <si>
    <t>Nagypall Önkormányzat</t>
  </si>
  <si>
    <t xml:space="preserve"> Létszám összesen:</t>
  </si>
  <si>
    <t>Egyéb  létszám összesen:</t>
  </si>
  <si>
    <t>Módosította a 4/2019.(IX.25.)Ök. Rendelet 1.sz. melléklete, hatályos 2019. szeptember 26. napjától.</t>
  </si>
  <si>
    <t>Módosította a 4/2019.(IX.25.)Ök. Rendelet 2.sz. melléklete, hatályos 2019. szeptember 26. napjától.</t>
  </si>
  <si>
    <t>Módosította a 4/2019.(IX.25.)Ök. Rendelet 3.sz. melléklete, hatályos 2019. szeptember 26. napjától.</t>
  </si>
  <si>
    <t>Módosította a 4/2019.(IX.25.)Ök. rendelet 4.sz. melléklete, hatályos 2019. szeptember 26. napjától.</t>
  </si>
  <si>
    <t>Módosította a 4/2019.(IX.25.)Ök. rendelet 5.sz. melléklete, hatályos 2019. szeptember 26. napjától.</t>
  </si>
  <si>
    <t>Módosította a 4/2019.(IX.25.)Ök. rendelet 6.sz. melléklete, hatályos 2019. szeptember 26. napjától.</t>
  </si>
  <si>
    <t>Módosította a 4/2019.(IX.25.)Ök. rendelet 7.sz. melléklete, hatályos 2019. szeptember 26. napjától.</t>
  </si>
  <si>
    <t>Módosította a 4/2019.(IX.25.)Ök. rendelet 8.sz. melléklete, hatályos 2019. szeptember 26. napjától.</t>
  </si>
  <si>
    <t>Módosította a 4/2019.(IX.25.)Ök. rendelet 9.sz. melléklete, hatályos 2019. szeptember 26. napjától.</t>
  </si>
  <si>
    <t>Módosította a 4/2019.(IX.25.)Ök. rendelet 10.sz. melléklete, hatályos 2019. szeptember 26. napjától.</t>
  </si>
  <si>
    <t>Módosította a 4/2019.(IX.25.)Ök. rendelet 11.sz. melléklete, hatályos 2019. szeptember 26. napjától.</t>
  </si>
  <si>
    <t>Módosította a 4/2019.(IX.25.)Ök. rendelet 12.sz. melléklete, hatályos 2019. szeptember 26. napjától.</t>
  </si>
  <si>
    <t>Módosította a 4/2019.(IX.25.)Ök. rendelet 13.sz. melléklete, hatályos 2019. szeptember 26. napjától.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</si>
</sst>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\ ##########"/>
    <numFmt numFmtId="166" formatCode="0.0%"/>
  </numFmts>
  <fonts count="31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MS Sans Serif"/>
      <family val="2"/>
      <charset val="238"/>
    </font>
    <font>
      <b/>
      <sz val="9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10"/>
      <name val="Arial CE"/>
      <family val="2"/>
      <charset val="238"/>
    </font>
    <font>
      <b/>
      <i/>
      <sz val="10"/>
      <name val="Arial CE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14"/>
      <name val="Times New Roman"/>
      <family val="1"/>
      <charset val="238"/>
    </font>
    <font>
      <b/>
      <sz val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color indexed="8"/>
      <name val="Calibri"/>
      <family val="2"/>
      <charset val="238"/>
    </font>
    <font>
      <sz val="10"/>
      <name val="Arial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11" fillId="0" borderId="0"/>
    <xf numFmtId="164" fontId="30" fillId="0" borderId="0" applyFont="0" applyFill="0" applyBorder="0" applyAlignment="0" applyProtection="0"/>
  </cellStyleXfs>
  <cellXfs count="35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3" fontId="0" fillId="0" borderId="0" xfId="0" applyNumberFormat="1"/>
    <xf numFmtId="3" fontId="4" fillId="0" borderId="1" xfId="0" applyNumberFormat="1" applyFont="1" applyBorder="1"/>
    <xf numFmtId="3" fontId="0" fillId="0" borderId="1" xfId="0" applyNumberFormat="1" applyBorder="1"/>
    <xf numFmtId="0" fontId="11" fillId="0" borderId="1" xfId="0" applyFont="1" applyBorder="1"/>
    <xf numFmtId="0" fontId="0" fillId="0" borderId="1" xfId="0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0" xfId="0" applyFont="1"/>
    <xf numFmtId="0" fontId="6" fillId="0" borderId="1" xfId="0" applyFont="1" applyBorder="1" applyAlignment="1">
      <alignment horizontal="right"/>
    </xf>
    <xf numFmtId="0" fontId="7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8" fillId="0" borderId="1" xfId="0" applyFont="1" applyBorder="1"/>
    <xf numFmtId="3" fontId="0" fillId="0" borderId="1" xfId="0" applyNumberFormat="1" applyFill="1" applyBorder="1"/>
    <xf numFmtId="0" fontId="0" fillId="0" borderId="0" xfId="0" applyFill="1"/>
    <xf numFmtId="0" fontId="0" fillId="0" borderId="1" xfId="0" applyFill="1" applyBorder="1"/>
    <xf numFmtId="0" fontId="11" fillId="0" borderId="1" xfId="0" applyFont="1" applyFill="1" applyBorder="1"/>
    <xf numFmtId="3" fontId="5" fillId="0" borderId="1" xfId="0" applyNumberFormat="1" applyFont="1" applyFill="1" applyBorder="1" applyAlignment="1">
      <alignment horizontal="right"/>
    </xf>
    <xf numFmtId="3" fontId="5" fillId="0" borderId="1" xfId="0" applyNumberFormat="1" applyFont="1" applyFill="1" applyBorder="1"/>
    <xf numFmtId="3" fontId="4" fillId="0" borderId="1" xfId="0" applyNumberFormat="1" applyFont="1" applyFill="1" applyBorder="1"/>
    <xf numFmtId="3" fontId="0" fillId="0" borderId="0" xfId="0" applyNumberFormat="1" applyBorder="1"/>
    <xf numFmtId="0" fontId="14" fillId="0" borderId="1" xfId="0" applyFont="1" applyBorder="1"/>
    <xf numFmtId="3" fontId="14" fillId="0" borderId="1" xfId="0" applyNumberFormat="1" applyFont="1" applyBorder="1"/>
    <xf numFmtId="3" fontId="14" fillId="0" borderId="1" xfId="0" applyNumberFormat="1" applyFont="1" applyFill="1" applyBorder="1"/>
    <xf numFmtId="0" fontId="14" fillId="0" borderId="0" xfId="0" applyFont="1"/>
    <xf numFmtId="0" fontId="14" fillId="0" borderId="1" xfId="0" applyFont="1" applyFill="1" applyBorder="1"/>
    <xf numFmtId="0" fontId="7" fillId="0" borderId="1" xfId="0" applyFont="1" applyFill="1" applyBorder="1"/>
    <xf numFmtId="3" fontId="3" fillId="0" borderId="1" xfId="0" applyNumberFormat="1" applyFont="1" applyFill="1" applyBorder="1" applyAlignment="1">
      <alignment horizontal="center" vertical="top" wrapText="1"/>
    </xf>
    <xf numFmtId="0" fontId="0" fillId="0" borderId="0" xfId="0" applyBorder="1"/>
    <xf numFmtId="3" fontId="14" fillId="0" borderId="0" xfId="0" applyNumberFormat="1" applyFont="1"/>
    <xf numFmtId="0" fontId="19" fillId="0" borderId="1" xfId="0" applyFont="1" applyFill="1" applyBorder="1" applyAlignment="1">
      <alignment horizontal="right"/>
    </xf>
    <xf numFmtId="0" fontId="18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18" fillId="0" borderId="0" xfId="0" applyFont="1" applyAlignment="1">
      <alignment vertical="center" wrapText="1"/>
    </xf>
    <xf numFmtId="3" fontId="4" fillId="0" borderId="0" xfId="0" applyNumberFormat="1" applyFont="1" applyBorder="1"/>
    <xf numFmtId="3" fontId="23" fillId="0" borderId="0" xfId="0" applyNumberFormat="1" applyFont="1" applyAlignment="1">
      <alignment horizontal="right" vertical="top" wrapText="1"/>
    </xf>
    <xf numFmtId="0" fontId="2" fillId="0" borderId="0" xfId="0" applyFont="1" applyBorder="1" applyAlignment="1">
      <alignment vertical="top" wrapText="1"/>
    </xf>
    <xf numFmtId="0" fontId="18" fillId="0" borderId="0" xfId="0" applyFont="1"/>
    <xf numFmtId="0" fontId="18" fillId="0" borderId="1" xfId="0" applyFont="1" applyBorder="1" applyAlignment="1">
      <alignment horizontal="right"/>
    </xf>
    <xf numFmtId="0" fontId="18" fillId="0" borderId="0" xfId="0" applyFont="1" applyBorder="1" applyAlignment="1">
      <alignment horizontal="right"/>
    </xf>
    <xf numFmtId="0" fontId="22" fillId="0" borderId="1" xfId="0" applyFont="1" applyBorder="1" applyAlignment="1">
      <alignment horizontal="left"/>
    </xf>
    <xf numFmtId="0" fontId="2" fillId="0" borderId="0" xfId="0" applyFont="1" applyAlignment="1">
      <alignment horizontal="left" indent="2"/>
    </xf>
    <xf numFmtId="0" fontId="6" fillId="0" borderId="0" xfId="0" applyFont="1" applyFill="1" applyBorder="1"/>
    <xf numFmtId="0" fontId="24" fillId="0" borderId="0" xfId="0" applyFont="1" applyAlignment="1">
      <alignment horizontal="center"/>
    </xf>
    <xf numFmtId="2" fontId="4" fillId="0" borderId="1" xfId="0" applyNumberFormat="1" applyFont="1" applyBorder="1"/>
    <xf numFmtId="0" fontId="4" fillId="0" borderId="1" xfId="0" applyFont="1" applyBorder="1"/>
    <xf numFmtId="0" fontId="11" fillId="0" borderId="1" xfId="0" applyFont="1" applyBorder="1" applyAlignment="1">
      <alignment horizontal="right" vertical="top"/>
    </xf>
    <xf numFmtId="2" fontId="0" fillId="0" borderId="1" xfId="0" applyNumberFormat="1" applyBorder="1"/>
    <xf numFmtId="0" fontId="4" fillId="0" borderId="1" xfId="0" applyFont="1" applyBorder="1" applyAlignment="1">
      <alignment horizontal="right" vertical="top"/>
    </xf>
    <xf numFmtId="2" fontId="4" fillId="0" borderId="0" xfId="0" applyNumberFormat="1" applyFont="1"/>
    <xf numFmtId="0" fontId="4" fillId="0" borderId="0" xfId="0" applyFont="1" applyBorder="1"/>
    <xf numFmtId="2" fontId="4" fillId="0" borderId="0" xfId="0" applyNumberFormat="1" applyFont="1" applyBorder="1"/>
    <xf numFmtId="1" fontId="4" fillId="0" borderId="0" xfId="0" applyNumberFormat="1" applyFont="1" applyBorder="1"/>
    <xf numFmtId="2" fontId="0" fillId="0" borderId="0" xfId="0" applyNumberFormat="1"/>
    <xf numFmtId="3" fontId="7" fillId="0" borderId="1" xfId="0" applyNumberFormat="1" applyFont="1" applyBorder="1"/>
    <xf numFmtId="49" fontId="0" fillId="0" borderId="1" xfId="0" applyNumberFormat="1" applyBorder="1"/>
    <xf numFmtId="0" fontId="0" fillId="0" borderId="0" xfId="0" applyBorder="1" applyAlignment="1">
      <alignment horizontal="right"/>
    </xf>
    <xf numFmtId="0" fontId="7" fillId="0" borderId="1" xfId="0" applyFont="1" applyBorder="1" applyAlignment="1">
      <alignment horizontal="right"/>
    </xf>
    <xf numFmtId="3" fontId="5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" fontId="7" fillId="0" borderId="1" xfId="0" applyNumberFormat="1" applyFont="1" applyBorder="1"/>
    <xf numFmtId="3" fontId="5" fillId="0" borderId="1" xfId="0" applyNumberFormat="1" applyFont="1" applyBorder="1" applyAlignment="1"/>
    <xf numFmtId="0" fontId="5" fillId="0" borderId="1" xfId="0" applyFont="1" applyBorder="1" applyAlignment="1">
      <alignment horizontal="right"/>
    </xf>
    <xf numFmtId="3" fontId="0" fillId="2" borderId="1" xfId="0" applyNumberFormat="1" applyFill="1" applyBorder="1"/>
    <xf numFmtId="0" fontId="20" fillId="2" borderId="1" xfId="0" applyFont="1" applyFill="1" applyBorder="1"/>
    <xf numFmtId="3" fontId="14" fillId="2" borderId="1" xfId="0" applyNumberFormat="1" applyFont="1" applyFill="1" applyBorder="1"/>
    <xf numFmtId="0" fontId="4" fillId="2" borderId="1" xfId="0" applyFont="1" applyFill="1" applyBorder="1" applyAlignment="1">
      <alignment horizontal="right"/>
    </xf>
    <xf numFmtId="3" fontId="26" fillId="2" borderId="1" xfId="0" applyNumberFormat="1" applyFont="1" applyFill="1" applyBorder="1"/>
    <xf numFmtId="1" fontId="4" fillId="0" borderId="1" xfId="0" applyNumberFormat="1" applyFont="1" applyBorder="1"/>
    <xf numFmtId="0" fontId="4" fillId="0" borderId="2" xfId="0" applyFont="1" applyBorder="1"/>
    <xf numFmtId="0" fontId="4" fillId="0" borderId="1" xfId="0" applyFont="1" applyFill="1" applyBorder="1"/>
    <xf numFmtId="0" fontId="11" fillId="0" borderId="1" xfId="0" applyFont="1" applyBorder="1" applyAlignment="1">
      <alignment horizontal="center" vertical="top"/>
    </xf>
    <xf numFmtId="0" fontId="3" fillId="0" borderId="3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0" fillId="0" borderId="4" xfId="0" applyBorder="1"/>
    <xf numFmtId="3" fontId="3" fillId="2" borderId="5" xfId="0" applyNumberFormat="1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right" vertical="top" wrapText="1"/>
    </xf>
    <xf numFmtId="0" fontId="14" fillId="2" borderId="1" xfId="0" applyFont="1" applyFill="1" applyBorder="1"/>
    <xf numFmtId="49" fontId="0" fillId="2" borderId="1" xfId="0" applyNumberFormat="1" applyFill="1" applyBorder="1"/>
    <xf numFmtId="0" fontId="1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/>
    </xf>
    <xf numFmtId="0" fontId="14" fillId="3" borderId="1" xfId="0" applyFont="1" applyFill="1" applyBorder="1"/>
    <xf numFmtId="0" fontId="4" fillId="2" borderId="1" xfId="0" applyFont="1" applyFill="1" applyBorder="1"/>
    <xf numFmtId="0" fontId="0" fillId="2" borderId="1" xfId="0" applyFill="1" applyBorder="1"/>
    <xf numFmtId="3" fontId="4" fillId="3" borderId="1" xfId="0" applyNumberFormat="1" applyFont="1" applyFill="1" applyBorder="1"/>
    <xf numFmtId="3" fontId="4" fillId="2" borderId="1" xfId="0" applyNumberFormat="1" applyFont="1" applyFill="1" applyBorder="1"/>
    <xf numFmtId="1" fontId="0" fillId="0" borderId="1" xfId="0" applyNumberFormat="1" applyBorder="1"/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top" wrapText="1"/>
    </xf>
    <xf numFmtId="49" fontId="0" fillId="4" borderId="1" xfId="0" applyNumberFormat="1" applyFill="1" applyBorder="1"/>
    <xf numFmtId="0" fontId="28" fillId="0" borderId="1" xfId="0" applyFont="1" applyBorder="1"/>
    <xf numFmtId="49" fontId="28" fillId="4" borderId="1" xfId="0" applyNumberFormat="1" applyFont="1" applyFill="1" applyBorder="1"/>
    <xf numFmtId="49" fontId="28" fillId="0" borderId="1" xfId="0" applyNumberFormat="1" applyFont="1" applyBorder="1"/>
    <xf numFmtId="49" fontId="28" fillId="4" borderId="1" xfId="0" applyNumberFormat="1" applyFont="1" applyFill="1" applyBorder="1" applyAlignment="1"/>
    <xf numFmtId="0" fontId="28" fillId="0" borderId="7" xfId="0" applyFont="1" applyBorder="1"/>
    <xf numFmtId="49" fontId="28" fillId="4" borderId="7" xfId="0" applyNumberFormat="1" applyFont="1" applyFill="1" applyBorder="1" applyAlignment="1"/>
    <xf numFmtId="49" fontId="28" fillId="0" borderId="7" xfId="0" applyNumberFormat="1" applyFont="1" applyBorder="1"/>
    <xf numFmtId="0" fontId="28" fillId="0" borderId="8" xfId="0" applyFont="1" applyBorder="1"/>
    <xf numFmtId="49" fontId="28" fillId="4" borderId="8" xfId="0" applyNumberFormat="1" applyFont="1" applyFill="1" applyBorder="1" applyAlignment="1"/>
    <xf numFmtId="49" fontId="28" fillId="0" borderId="8" xfId="0" applyNumberFormat="1" applyFont="1" applyBorder="1"/>
    <xf numFmtId="0" fontId="28" fillId="0" borderId="9" xfId="0" applyFont="1" applyBorder="1" applyAlignment="1">
      <alignment vertical="center" wrapText="1"/>
    </xf>
    <xf numFmtId="49" fontId="28" fillId="0" borderId="1" xfId="0" applyNumberFormat="1" applyFont="1" applyFill="1" applyBorder="1"/>
    <xf numFmtId="0" fontId="28" fillId="0" borderId="2" xfId="0" applyFont="1" applyBorder="1" applyAlignment="1">
      <alignment vertical="center" wrapText="1"/>
    </xf>
    <xf numFmtId="0" fontId="28" fillId="0" borderId="2" xfId="0" applyFont="1" applyBorder="1" applyAlignment="1">
      <alignment horizontal="left" vertical="center" wrapText="1"/>
    </xf>
    <xf numFmtId="49" fontId="28" fillId="4" borderId="6" xfId="0" applyNumberFormat="1" applyFont="1" applyFill="1" applyBorder="1" applyAlignment="1">
      <alignment vertical="center" wrapText="1"/>
    </xf>
    <xf numFmtId="49" fontId="28" fillId="0" borderId="6" xfId="0" applyNumberFormat="1" applyFont="1" applyBorder="1" applyAlignment="1">
      <alignment vertical="center" wrapText="1"/>
    </xf>
    <xf numFmtId="49" fontId="28" fillId="4" borderId="7" xfId="0" applyNumberFormat="1" applyFont="1" applyFill="1" applyBorder="1"/>
    <xf numFmtId="49" fontId="28" fillId="0" borderId="7" xfId="0" applyNumberFormat="1" applyFont="1" applyFill="1" applyBorder="1"/>
    <xf numFmtId="0" fontId="28" fillId="0" borderId="9" xfId="0" applyFont="1" applyBorder="1"/>
    <xf numFmtId="49" fontId="28" fillId="4" borderId="9" xfId="0" applyNumberFormat="1" applyFont="1" applyFill="1" applyBorder="1"/>
    <xf numFmtId="49" fontId="28" fillId="0" borderId="9" xfId="0" applyNumberFormat="1" applyFont="1" applyBorder="1"/>
    <xf numFmtId="49" fontId="28" fillId="0" borderId="9" xfId="0" applyNumberFormat="1" applyFont="1" applyFill="1" applyBorder="1"/>
    <xf numFmtId="0" fontId="28" fillId="0" borderId="10" xfId="0" applyFont="1" applyBorder="1"/>
    <xf numFmtId="49" fontId="28" fillId="0" borderId="10" xfId="0" applyNumberFormat="1" applyFont="1" applyBorder="1"/>
    <xf numFmtId="49" fontId="28" fillId="0" borderId="10" xfId="0" applyNumberFormat="1" applyFont="1" applyFill="1" applyBorder="1"/>
    <xf numFmtId="49" fontId="28" fillId="4" borderId="8" xfId="0" applyNumberFormat="1" applyFont="1" applyFill="1" applyBorder="1"/>
    <xf numFmtId="0" fontId="28" fillId="0" borderId="1" xfId="0" applyFont="1" applyFill="1" applyBorder="1"/>
    <xf numFmtId="0" fontId="28" fillId="0" borderId="7" xfId="0" applyFont="1" applyFill="1" applyBorder="1"/>
    <xf numFmtId="49" fontId="11" fillId="0" borderId="1" xfId="0" applyNumberFormat="1" applyFont="1" applyBorder="1"/>
    <xf numFmtId="49" fontId="28" fillId="0" borderId="6" xfId="0" applyNumberFormat="1" applyFont="1" applyFill="1" applyBorder="1"/>
    <xf numFmtId="0" fontId="19" fillId="0" borderId="2" xfId="0" applyFont="1" applyFill="1" applyBorder="1" applyAlignment="1">
      <alignment horizontal="right"/>
    </xf>
    <xf numFmtId="49" fontId="0" fillId="0" borderId="12" xfId="0" applyNumberFormat="1" applyBorder="1"/>
    <xf numFmtId="0" fontId="7" fillId="0" borderId="13" xfId="0" applyFont="1" applyFill="1" applyBorder="1"/>
    <xf numFmtId="0" fontId="28" fillId="0" borderId="6" xfId="0" applyFont="1" applyBorder="1"/>
    <xf numFmtId="49" fontId="28" fillId="0" borderId="1" xfId="0" applyNumberFormat="1" applyFont="1" applyBorder="1" applyAlignment="1">
      <alignment vertical="center" wrapText="1"/>
    </xf>
    <xf numFmtId="49" fontId="28" fillId="0" borderId="12" xfId="0" applyNumberFormat="1" applyFont="1" applyBorder="1"/>
    <xf numFmtId="0" fontId="28" fillId="0" borderId="13" xfId="0" applyFont="1" applyFill="1" applyBorder="1"/>
    <xf numFmtId="0" fontId="11" fillId="0" borderId="12" xfId="0" applyFont="1" applyBorder="1"/>
    <xf numFmtId="3" fontId="11" fillId="0" borderId="1" xfId="0" applyNumberFormat="1" applyFont="1" applyFill="1" applyBorder="1"/>
    <xf numFmtId="3" fontId="4" fillId="4" borderId="1" xfId="0" applyNumberFormat="1" applyFont="1" applyFill="1" applyBorder="1"/>
    <xf numFmtId="0" fontId="0" fillId="4" borderId="0" xfId="0" applyFill="1"/>
    <xf numFmtId="0" fontId="4" fillId="4" borderId="1" xfId="0" applyFont="1" applyFill="1" applyBorder="1"/>
    <xf numFmtId="0" fontId="11" fillId="4" borderId="1" xfId="0" applyFont="1" applyFill="1" applyBorder="1"/>
    <xf numFmtId="0" fontId="14" fillId="3" borderId="1" xfId="0" applyFont="1" applyFill="1" applyBorder="1"/>
    <xf numFmtId="0" fontId="14" fillId="3" borderId="12" xfId="0" applyFont="1" applyFill="1" applyBorder="1"/>
    <xf numFmtId="3" fontId="4" fillId="3" borderId="1" xfId="0" applyNumberFormat="1" applyFont="1" applyFill="1" applyBorder="1"/>
    <xf numFmtId="0" fontId="11" fillId="0" borderId="12" xfId="0" applyFont="1" applyFill="1" applyBorder="1"/>
    <xf numFmtId="0" fontId="11" fillId="0" borderId="1" xfId="0" applyFont="1" applyBorder="1" applyAlignment="1">
      <alignment horizontal="right"/>
    </xf>
    <xf numFmtId="0" fontId="12" fillId="0" borderId="1" xfId="0" applyFont="1" applyBorder="1"/>
    <xf numFmtId="0" fontId="0" fillId="4" borderId="1" xfId="0" applyFill="1" applyBorder="1" applyAlignment="1">
      <alignment horizontal="right"/>
    </xf>
    <xf numFmtId="3" fontId="0" fillId="4" borderId="1" xfId="0" applyNumberFormat="1" applyFill="1" applyBorder="1"/>
    <xf numFmtId="0" fontId="0" fillId="4" borderId="1" xfId="0" applyFill="1" applyBorder="1"/>
    <xf numFmtId="0" fontId="11" fillId="4" borderId="1" xfId="0" applyFont="1" applyFill="1" applyBorder="1" applyAlignment="1">
      <alignment horizontal="right"/>
    </xf>
    <xf numFmtId="0" fontId="7" fillId="4" borderId="1" xfId="0" applyFont="1" applyFill="1" applyBorder="1"/>
    <xf numFmtId="2" fontId="4" fillId="4" borderId="1" xfId="0" applyNumberFormat="1" applyFont="1" applyFill="1" applyBorder="1"/>
    <xf numFmtId="0" fontId="11" fillId="4" borderId="0" xfId="0" applyFont="1" applyFill="1" applyBorder="1"/>
    <xf numFmtId="0" fontId="4" fillId="4" borderId="0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left"/>
    </xf>
    <xf numFmtId="49" fontId="11" fillId="4" borderId="1" xfId="0" applyNumberFormat="1" applyFont="1" applyFill="1" applyBorder="1" applyAlignment="1">
      <alignment horizontal="right"/>
    </xf>
    <xf numFmtId="2" fontId="0" fillId="4" borderId="1" xfId="0" applyNumberFormat="1" applyFill="1" applyBorder="1" applyAlignment="1">
      <alignment horizontal="right" wrapText="1"/>
    </xf>
    <xf numFmtId="2" fontId="0" fillId="4" borderId="1" xfId="0" applyNumberFormat="1" applyFill="1" applyBorder="1"/>
    <xf numFmtId="49" fontId="11" fillId="4" borderId="1" xfId="0" applyNumberFormat="1" applyFont="1" applyFill="1" applyBorder="1"/>
    <xf numFmtId="49" fontId="11" fillId="0" borderId="1" xfId="0" applyNumberFormat="1" applyFont="1" applyBorder="1" applyAlignment="1">
      <alignment horizontal="right"/>
    </xf>
    <xf numFmtId="0" fontId="28" fillId="0" borderId="8" xfId="0" applyFont="1" applyBorder="1" applyAlignment="1">
      <alignment horizontal="left"/>
    </xf>
    <xf numFmtId="0" fontId="28" fillId="0" borderId="1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1" fillId="0" borderId="0" xfId="0" applyFont="1" applyAlignment="1">
      <alignment horizontal="right"/>
    </xf>
    <xf numFmtId="0" fontId="0" fillId="0" borderId="1" xfId="0" applyBorder="1" applyAlignment="1">
      <alignment horizontal="center" wrapText="1"/>
    </xf>
    <xf numFmtId="3" fontId="13" fillId="0" borderId="1" xfId="0" applyNumberFormat="1" applyFont="1" applyBorder="1" applyAlignment="1">
      <alignment horizontal="center"/>
    </xf>
    <xf numFmtId="3" fontId="11" fillId="0" borderId="1" xfId="0" applyNumberFormat="1" applyFont="1" applyBorder="1"/>
    <xf numFmtId="0" fontId="3" fillId="0" borderId="1" xfId="0" applyFont="1" applyBorder="1" applyAlignment="1">
      <alignment vertical="top" wrapText="1"/>
    </xf>
    <xf numFmtId="3" fontId="3" fillId="0" borderId="1" xfId="0" applyNumberFormat="1" applyFont="1" applyFill="1" applyBorder="1"/>
    <xf numFmtId="3" fontId="29" fillId="2" borderId="1" xfId="0" applyNumberFormat="1" applyFont="1" applyFill="1" applyBorder="1"/>
    <xf numFmtId="0" fontId="6" fillId="0" borderId="1" xfId="0" applyFont="1" applyFill="1" applyBorder="1"/>
    <xf numFmtId="0" fontId="0" fillId="0" borderId="18" xfId="0" applyBorder="1" applyAlignment="1"/>
    <xf numFmtId="0" fontId="0" fillId="0" borderId="0" xfId="0" applyAlignment="1"/>
    <xf numFmtId="3" fontId="0" fillId="0" borderId="1" xfId="0" applyNumberFormat="1" applyBorder="1" applyAlignment="1">
      <alignment horizontal="center"/>
    </xf>
    <xf numFmtId="3" fontId="7" fillId="0" borderId="1" xfId="0" applyNumberFormat="1" applyFont="1" applyFill="1" applyBorder="1"/>
    <xf numFmtId="3" fontId="0" fillId="0" borderId="1" xfId="0" applyNumberFormat="1" applyBorder="1" applyAlignment="1"/>
    <xf numFmtId="0" fontId="0" fillId="0" borderId="2" xfId="0" applyBorder="1"/>
    <xf numFmtId="0" fontId="22" fillId="0" borderId="2" xfId="0" applyFont="1" applyBorder="1" applyAlignment="1">
      <alignment horizontal="center" wrapText="1"/>
    </xf>
    <xf numFmtId="0" fontId="0" fillId="5" borderId="0" xfId="0" applyFill="1"/>
    <xf numFmtId="0" fontId="11" fillId="5" borderId="1" xfId="0" applyFont="1" applyFill="1" applyBorder="1"/>
    <xf numFmtId="3" fontId="11" fillId="5" borderId="1" xfId="0" applyNumberFormat="1" applyFont="1" applyFill="1" applyBorder="1"/>
    <xf numFmtId="0" fontId="11" fillId="5" borderId="0" xfId="0" applyFont="1" applyFill="1"/>
    <xf numFmtId="3" fontId="6" fillId="0" borderId="1" xfId="0" applyNumberFormat="1" applyFont="1" applyBorder="1"/>
    <xf numFmtId="49" fontId="28" fillId="4" borderId="6" xfId="0" applyNumberFormat="1" applyFont="1" applyFill="1" applyBorder="1" applyAlignment="1"/>
    <xf numFmtId="49" fontId="28" fillId="0" borderId="6" xfId="0" applyNumberFormat="1" applyFont="1" applyBorder="1"/>
    <xf numFmtId="0" fontId="3" fillId="2" borderId="1" xfId="0" applyFont="1" applyFill="1" applyBorder="1" applyAlignment="1">
      <alignment horizontal="center" vertical="top" wrapText="1"/>
    </xf>
    <xf numFmtId="3" fontId="3" fillId="0" borderId="23" xfId="0" applyNumberFormat="1" applyFont="1" applyBorder="1" applyAlignment="1">
      <alignment horizontal="right" vertical="top" wrapText="1"/>
    </xf>
    <xf numFmtId="3" fontId="4" fillId="0" borderId="23" xfId="0" applyNumberFormat="1" applyFont="1" applyBorder="1"/>
    <xf numFmtId="3" fontId="4" fillId="2" borderId="23" xfId="0" applyNumberFormat="1" applyFont="1" applyFill="1" applyBorder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13" fillId="0" borderId="0" xfId="0" applyNumberFormat="1" applyFont="1" applyBorder="1" applyAlignment="1">
      <alignment horizontal="center"/>
    </xf>
    <xf numFmtId="0" fontId="4" fillId="0" borderId="24" xfId="0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center"/>
    </xf>
    <xf numFmtId="0" fontId="0" fillId="5" borderId="1" xfId="0" applyFill="1" applyBorder="1"/>
    <xf numFmtId="0" fontId="4" fillId="0" borderId="12" xfId="0" applyFont="1" applyBorder="1"/>
    <xf numFmtId="0" fontId="4" fillId="0" borderId="13" xfId="0" applyFont="1" applyBorder="1"/>
    <xf numFmtId="0" fontId="12" fillId="0" borderId="0" xfId="0" applyFont="1" applyBorder="1" applyAlignment="1">
      <alignment vertical="center" wrapText="1"/>
    </xf>
    <xf numFmtId="3" fontId="0" fillId="0" borderId="1" xfId="0" applyNumberFormat="1" applyBorder="1" applyAlignment="1">
      <alignment horizontal="center"/>
    </xf>
    <xf numFmtId="3" fontId="1" fillId="0" borderId="1" xfId="0" applyNumberFormat="1" applyFont="1" applyBorder="1"/>
    <xf numFmtId="3" fontId="4" fillId="0" borderId="3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vertical="top" wrapText="1"/>
    </xf>
    <xf numFmtId="3" fontId="3" fillId="0" borderId="3" xfId="0" applyNumberFormat="1" applyFont="1" applyBorder="1" applyAlignment="1">
      <alignment vertical="top" wrapText="1"/>
    </xf>
    <xf numFmtId="3" fontId="3" fillId="0" borderId="5" xfId="0" applyNumberFormat="1" applyFont="1" applyBorder="1" applyAlignment="1">
      <alignment horizontal="right" vertical="top" wrapText="1"/>
    </xf>
    <xf numFmtId="3" fontId="3" fillId="0" borderId="0" xfId="0" applyNumberFormat="1" applyFont="1" applyBorder="1" applyAlignment="1">
      <alignment horizontal="right" vertical="top" wrapText="1"/>
    </xf>
    <xf numFmtId="3" fontId="18" fillId="0" borderId="0" xfId="0" applyNumberFormat="1" applyFont="1" applyAlignment="1"/>
    <xf numFmtId="3" fontId="18" fillId="0" borderId="0" xfId="0" applyNumberFormat="1" applyFont="1" applyAlignment="1">
      <alignment horizont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right" vertical="top" wrapText="1"/>
    </xf>
    <xf numFmtId="49" fontId="1" fillId="0" borderId="1" xfId="0" applyNumberFormat="1" applyFont="1" applyBorder="1"/>
    <xf numFmtId="0" fontId="1" fillId="0" borderId="1" xfId="0" applyFont="1" applyFill="1" applyBorder="1"/>
    <xf numFmtId="3" fontId="1" fillId="5" borderId="1" xfId="0" applyNumberFormat="1" applyFont="1" applyFill="1" applyBorder="1"/>
    <xf numFmtId="3" fontId="0" fillId="5" borderId="1" xfId="0" applyNumberFormat="1" applyFill="1" applyBorder="1"/>
    <xf numFmtId="0" fontId="1" fillId="0" borderId="1" xfId="0" applyFont="1" applyBorder="1"/>
    <xf numFmtId="0" fontId="1" fillId="5" borderId="1" xfId="0" applyFont="1" applyFill="1" applyBorder="1"/>
    <xf numFmtId="3" fontId="4" fillId="6" borderId="1" xfId="0" applyNumberFormat="1" applyFont="1" applyFill="1" applyBorder="1"/>
    <xf numFmtId="0" fontId="1" fillId="0" borderId="1" xfId="0" applyFont="1" applyBorder="1" applyAlignment="1">
      <alignment horizontal="right"/>
    </xf>
    <xf numFmtId="3" fontId="1" fillId="0" borderId="1" xfId="0" applyNumberFormat="1" applyFont="1" applyFill="1" applyBorder="1"/>
    <xf numFmtId="0" fontId="1" fillId="5" borderId="0" xfId="0" applyFont="1" applyFill="1"/>
    <xf numFmtId="0" fontId="1" fillId="0" borderId="12" xfId="0" applyFont="1" applyFill="1" applyBorder="1"/>
    <xf numFmtId="0" fontId="27" fillId="0" borderId="1" xfId="0" applyFont="1" applyBorder="1" applyAlignment="1">
      <alignment horizontal="center"/>
    </xf>
    <xf numFmtId="49" fontId="27" fillId="0" borderId="1" xfId="0" applyNumberFormat="1" applyFont="1" applyBorder="1" applyAlignment="1">
      <alignment horizontal="center"/>
    </xf>
    <xf numFmtId="0" fontId="1" fillId="4" borderId="1" xfId="0" applyFont="1" applyFill="1" applyBorder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49" fontId="28" fillId="4" borderId="6" xfId="0" applyNumberFormat="1" applyFont="1" applyFill="1" applyBorder="1"/>
    <xf numFmtId="0" fontId="28" fillId="0" borderId="25" xfId="0" applyFont="1" applyBorder="1" applyAlignment="1">
      <alignment horizontal="center" vertical="center" wrapText="1"/>
    </xf>
    <xf numFmtId="0" fontId="28" fillId="0" borderId="26" xfId="0" applyFont="1" applyBorder="1"/>
    <xf numFmtId="0" fontId="28" fillId="0" borderId="27" xfId="0" applyFont="1" applyBorder="1" applyAlignment="1">
      <alignment horizontal="center" vertical="center" wrapText="1"/>
    </xf>
    <xf numFmtId="0" fontId="28" fillId="0" borderId="28" xfId="0" applyFont="1" applyBorder="1"/>
    <xf numFmtId="49" fontId="28" fillId="0" borderId="8" xfId="0" applyNumberFormat="1" applyFont="1" applyFill="1" applyBorder="1"/>
    <xf numFmtId="0" fontId="0" fillId="0" borderId="14" xfId="0" applyBorder="1"/>
    <xf numFmtId="0" fontId="28" fillId="0" borderId="20" xfId="0" applyFont="1" applyBorder="1"/>
    <xf numFmtId="0" fontId="28" fillId="0" borderId="13" xfId="0" applyFont="1" applyBorder="1"/>
    <xf numFmtId="0" fontId="28" fillId="0" borderId="31" xfId="0" applyFont="1" applyBorder="1"/>
    <xf numFmtId="0" fontId="1" fillId="0" borderId="10" xfId="0" applyFont="1" applyBorder="1"/>
    <xf numFmtId="3" fontId="3" fillId="0" borderId="1" xfId="0" applyNumberFormat="1" applyFont="1" applyBorder="1" applyAlignment="1">
      <alignment horizontal="center" vertical="top" wrapText="1"/>
    </xf>
    <xf numFmtId="3" fontId="18" fillId="0" borderId="0" xfId="0" applyNumberFormat="1" applyFont="1" applyAlignment="1">
      <alignment horizontal="center"/>
    </xf>
    <xf numFmtId="3" fontId="10" fillId="0" borderId="12" xfId="0" applyNumberFormat="1" applyFont="1" applyBorder="1" applyAlignment="1"/>
    <xf numFmtId="3" fontId="10" fillId="0" borderId="16" xfId="0" applyNumberFormat="1" applyFont="1" applyBorder="1" applyAlignment="1"/>
    <xf numFmtId="166" fontId="4" fillId="0" borderId="1" xfId="0" applyNumberFormat="1" applyFont="1" applyBorder="1"/>
    <xf numFmtId="166" fontId="4" fillId="2" borderId="0" xfId="0" applyNumberFormat="1" applyFont="1" applyFill="1" applyBorder="1"/>
    <xf numFmtId="0" fontId="1" fillId="4" borderId="1" xfId="0" applyNumberFormat="1" applyFont="1" applyFill="1" applyBorder="1"/>
    <xf numFmtId="0" fontId="28" fillId="0" borderId="11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49" fontId="27" fillId="0" borderId="1" xfId="0" applyNumberFormat="1" applyFont="1" applyBorder="1" applyAlignment="1">
      <alignment horizontal="center"/>
    </xf>
    <xf numFmtId="49" fontId="27" fillId="0" borderId="1" xfId="0" applyNumberFormat="1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3" fontId="18" fillId="0" borderId="0" xfId="0" applyNumberFormat="1" applyFont="1" applyAlignment="1">
      <alignment horizontal="center"/>
    </xf>
    <xf numFmtId="3" fontId="18" fillId="0" borderId="18" xfId="0" applyNumberFormat="1" applyFont="1" applyBorder="1" applyAlignment="1">
      <alignment horizontal="center" vertical="center" wrapText="1"/>
    </xf>
    <xf numFmtId="3" fontId="18" fillId="0" borderId="0" xfId="0" applyNumberFormat="1" applyFont="1" applyBorder="1" applyAlignment="1">
      <alignment horizontal="center" vertical="center" wrapText="1"/>
    </xf>
    <xf numFmtId="3" fontId="0" fillId="0" borderId="18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10" fillId="0" borderId="16" xfId="0" applyNumberFormat="1" applyFont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12" xfId="0" applyNumberFormat="1" applyFont="1" applyBorder="1" applyAlignment="1">
      <alignment horizontal="left"/>
    </xf>
    <xf numFmtId="3" fontId="10" fillId="0" borderId="16" xfId="0" applyNumberFormat="1" applyFont="1" applyBorder="1" applyAlignment="1">
      <alignment horizontal="left"/>
    </xf>
    <xf numFmtId="3" fontId="10" fillId="0" borderId="13" xfId="0" applyNumberFormat="1" applyFont="1" applyBorder="1" applyAlignment="1">
      <alignment horizontal="left"/>
    </xf>
    <xf numFmtId="3" fontId="18" fillId="0" borderId="12" xfId="0" applyNumberFormat="1" applyFont="1" applyBorder="1" applyAlignment="1">
      <alignment horizontal="left"/>
    </xf>
    <xf numFmtId="3" fontId="18" fillId="0" borderId="16" xfId="0" applyNumberFormat="1" applyFont="1" applyBorder="1" applyAlignment="1">
      <alignment horizontal="left"/>
    </xf>
    <xf numFmtId="3" fontId="18" fillId="0" borderId="13" xfId="0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2" fillId="0" borderId="18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18" fillId="0" borderId="0" xfId="0" applyFont="1" applyAlignment="1">
      <alignment horizont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/>
    </xf>
    <xf numFmtId="0" fontId="1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2" fillId="0" borderId="1" xfId="0" applyFont="1" applyBorder="1" applyAlignment="1">
      <alignment horizontal="center" vertical="center"/>
    </xf>
    <xf numFmtId="0" fontId="18" fillId="0" borderId="0" xfId="1" applyFont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vertical="top" wrapText="1"/>
    </xf>
    <xf numFmtId="0" fontId="18" fillId="0" borderId="14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center" vertical="top" wrapText="1"/>
    </xf>
    <xf numFmtId="0" fontId="3" fillId="2" borderId="22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165" fontId="17" fillId="0" borderId="1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165" fontId="17" fillId="2" borderId="1" xfId="0" applyNumberFormat="1" applyFont="1" applyFill="1" applyBorder="1" applyAlignment="1">
      <alignment horizontal="center" vertical="center" wrapText="1"/>
    </xf>
  </cellXfs>
  <cellStyles count="3">
    <cellStyle name="Ezres 2" xfId="2" xr:uid="{F34EF1AB-AED4-4D26-80DB-8DBF8D1ACC59}"/>
    <cellStyle name="Normál" xfId="0" builtinId="0"/>
    <cellStyle name="Normál_Költségvetési rend.201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94F2B-E4E0-488F-830C-7FB694188996}">
  <sheetPr>
    <tabColor rgb="FF7030A0"/>
    <pageSetUpPr fitToPage="1"/>
  </sheetPr>
  <dimension ref="A1:E60"/>
  <sheetViews>
    <sheetView topLeftCell="A13" zoomScaleNormal="100" workbookViewId="0">
      <selection activeCell="A44" sqref="A44"/>
    </sheetView>
  </sheetViews>
  <sheetFormatPr defaultRowHeight="12.75" x14ac:dyDescent="0.2"/>
  <cols>
    <col min="1" max="1" width="51.5703125" customWidth="1"/>
    <col min="2" max="2" width="23.7109375" bestFit="1" customWidth="1"/>
    <col min="3" max="3" width="7.85546875" bestFit="1" customWidth="1"/>
    <col min="4" max="4" width="11.140625" bestFit="1" customWidth="1"/>
    <col min="5" max="5" width="65" bestFit="1" customWidth="1"/>
  </cols>
  <sheetData>
    <row r="1" spans="1:5" ht="15" customHeight="1" x14ac:dyDescent="0.2">
      <c r="A1" s="250" t="s">
        <v>467</v>
      </c>
      <c r="B1" s="250"/>
      <c r="C1" s="250"/>
      <c r="D1" s="250"/>
      <c r="E1" s="250"/>
    </row>
    <row r="2" spans="1:5" ht="14.25" x14ac:dyDescent="0.2">
      <c r="A2" s="251" t="s">
        <v>1</v>
      </c>
      <c r="B2" s="252" t="s">
        <v>2</v>
      </c>
      <c r="C2" s="253" t="s">
        <v>3</v>
      </c>
      <c r="D2" s="253"/>
      <c r="E2" s="253"/>
    </row>
    <row r="3" spans="1:5" ht="15.75" customHeight="1" x14ac:dyDescent="0.2">
      <c r="A3" s="251"/>
      <c r="B3" s="252"/>
      <c r="C3" s="221" t="s">
        <v>174</v>
      </c>
      <c r="D3" s="221" t="s">
        <v>104</v>
      </c>
      <c r="E3" s="220" t="s">
        <v>112</v>
      </c>
    </row>
    <row r="4" spans="1:5" ht="15" x14ac:dyDescent="0.25">
      <c r="A4" s="254" t="s">
        <v>4</v>
      </c>
      <c r="B4" s="95" t="s">
        <v>5</v>
      </c>
      <c r="C4" s="96" t="s">
        <v>106</v>
      </c>
      <c r="D4" s="97"/>
      <c r="E4" s="97" t="s">
        <v>235</v>
      </c>
    </row>
    <row r="5" spans="1:5" ht="15" x14ac:dyDescent="0.25">
      <c r="A5" s="246"/>
      <c r="B5" s="95" t="s">
        <v>5</v>
      </c>
      <c r="C5" s="96" t="s">
        <v>180</v>
      </c>
      <c r="D5" s="97"/>
      <c r="E5" s="95" t="s">
        <v>6</v>
      </c>
    </row>
    <row r="6" spans="1:5" ht="15" x14ac:dyDescent="0.25">
      <c r="A6" s="246"/>
      <c r="B6" s="95" t="s">
        <v>5</v>
      </c>
      <c r="C6" s="96" t="s">
        <v>108</v>
      </c>
      <c r="D6" s="97"/>
      <c r="E6" s="95" t="s">
        <v>179</v>
      </c>
    </row>
    <row r="7" spans="1:5" ht="15" x14ac:dyDescent="0.25">
      <c r="A7" s="246"/>
      <c r="B7" s="95" t="s">
        <v>5</v>
      </c>
      <c r="C7" s="98" t="s">
        <v>345</v>
      </c>
      <c r="D7" s="97"/>
      <c r="E7" s="95" t="s">
        <v>346</v>
      </c>
    </row>
    <row r="8" spans="1:5" ht="15" x14ac:dyDescent="0.25">
      <c r="A8" s="246"/>
      <c r="B8" s="95" t="s">
        <v>5</v>
      </c>
      <c r="C8" s="96" t="s">
        <v>468</v>
      </c>
      <c r="D8" s="97"/>
      <c r="E8" s="95" t="s">
        <v>469</v>
      </c>
    </row>
    <row r="9" spans="1:5" ht="15" x14ac:dyDescent="0.25">
      <c r="A9" s="246"/>
      <c r="B9" s="95" t="s">
        <v>5</v>
      </c>
      <c r="C9" s="98" t="s">
        <v>347</v>
      </c>
      <c r="D9" s="97"/>
      <c r="E9" s="95" t="s">
        <v>470</v>
      </c>
    </row>
    <row r="10" spans="1:5" ht="15" x14ac:dyDescent="0.25">
      <c r="A10" s="246"/>
      <c r="B10" s="95" t="s">
        <v>5</v>
      </c>
      <c r="C10" s="98" t="s">
        <v>111</v>
      </c>
      <c r="D10" s="97" t="s">
        <v>393</v>
      </c>
      <c r="E10" s="95" t="s">
        <v>349</v>
      </c>
    </row>
    <row r="11" spans="1:5" ht="15" x14ac:dyDescent="0.25">
      <c r="A11" s="246"/>
      <c r="B11" s="128" t="s">
        <v>5</v>
      </c>
      <c r="C11" s="181" t="s">
        <v>117</v>
      </c>
      <c r="D11" s="182"/>
      <c r="E11" s="128" t="s">
        <v>234</v>
      </c>
    </row>
    <row r="12" spans="1:5" ht="15.75" thickBot="1" x14ac:dyDescent="0.3">
      <c r="A12" s="249"/>
      <c r="B12" s="99" t="s">
        <v>5</v>
      </c>
      <c r="C12" s="100" t="s">
        <v>397</v>
      </c>
      <c r="D12" s="101"/>
      <c r="E12" s="99" t="s">
        <v>398</v>
      </c>
    </row>
    <row r="13" spans="1:5" ht="15.75" thickTop="1" x14ac:dyDescent="0.25">
      <c r="A13" s="245" t="s">
        <v>350</v>
      </c>
      <c r="B13" s="102" t="s">
        <v>5</v>
      </c>
      <c r="C13" s="103" t="s">
        <v>471</v>
      </c>
      <c r="D13" s="104"/>
      <c r="E13" s="104" t="s">
        <v>472</v>
      </c>
    </row>
    <row r="14" spans="1:5" ht="15" x14ac:dyDescent="0.25">
      <c r="A14" s="246"/>
      <c r="B14" s="95" t="s">
        <v>5</v>
      </c>
      <c r="C14" s="96" t="s">
        <v>107</v>
      </c>
      <c r="D14" s="97"/>
      <c r="E14" s="97" t="s">
        <v>7</v>
      </c>
    </row>
    <row r="15" spans="1:5" ht="15" x14ac:dyDescent="0.25">
      <c r="A15" s="246"/>
      <c r="B15" s="105" t="s">
        <v>5</v>
      </c>
      <c r="C15" s="96" t="s">
        <v>115</v>
      </c>
      <c r="D15" s="97" t="s">
        <v>8</v>
      </c>
      <c r="E15" s="106" t="s">
        <v>181</v>
      </c>
    </row>
    <row r="16" spans="1:5" ht="15" x14ac:dyDescent="0.25">
      <c r="A16" s="246"/>
      <c r="B16" s="105" t="s">
        <v>5</v>
      </c>
      <c r="C16" s="96" t="s">
        <v>110</v>
      </c>
      <c r="D16" s="97" t="s">
        <v>9</v>
      </c>
      <c r="E16" s="97" t="s">
        <v>10</v>
      </c>
    </row>
    <row r="17" spans="1:5" ht="15" customHeight="1" x14ac:dyDescent="0.25">
      <c r="A17" s="246"/>
      <c r="B17" s="107" t="s">
        <v>5</v>
      </c>
      <c r="C17" s="96" t="s">
        <v>114</v>
      </c>
      <c r="D17" s="97"/>
      <c r="E17" s="95" t="s">
        <v>11</v>
      </c>
    </row>
    <row r="18" spans="1:5" ht="15" x14ac:dyDescent="0.25">
      <c r="A18" s="246"/>
      <c r="B18" s="108" t="s">
        <v>5</v>
      </c>
      <c r="C18" s="96" t="s">
        <v>351</v>
      </c>
      <c r="D18" s="97" t="s">
        <v>352</v>
      </c>
      <c r="E18" s="95" t="s">
        <v>353</v>
      </c>
    </row>
    <row r="19" spans="1:5" ht="15" x14ac:dyDescent="0.25">
      <c r="A19" s="246"/>
      <c r="B19" s="95" t="s">
        <v>5</v>
      </c>
      <c r="C19" s="96" t="s">
        <v>105</v>
      </c>
      <c r="D19" s="97"/>
      <c r="E19" s="97" t="s">
        <v>473</v>
      </c>
    </row>
    <row r="20" spans="1:5" ht="15" x14ac:dyDescent="0.25">
      <c r="A20" s="246"/>
      <c r="B20" s="95" t="s">
        <v>5</v>
      </c>
      <c r="C20" s="227" t="s">
        <v>474</v>
      </c>
      <c r="D20" s="182"/>
      <c r="E20" s="182" t="s">
        <v>475</v>
      </c>
    </row>
    <row r="21" spans="1:5" ht="15" x14ac:dyDescent="0.25">
      <c r="A21" s="246"/>
      <c r="B21" s="95" t="s">
        <v>5</v>
      </c>
      <c r="C21" s="227" t="s">
        <v>476</v>
      </c>
      <c r="D21" s="182"/>
      <c r="E21" s="182" t="s">
        <v>477</v>
      </c>
    </row>
    <row r="22" spans="1:5" ht="15" x14ac:dyDescent="0.25">
      <c r="A22" s="246"/>
      <c r="B22" s="95" t="s">
        <v>5</v>
      </c>
      <c r="C22" s="227" t="s">
        <v>478</v>
      </c>
      <c r="D22" s="182"/>
      <c r="E22" s="182" t="s">
        <v>479</v>
      </c>
    </row>
    <row r="23" spans="1:5" ht="15" x14ac:dyDescent="0.25">
      <c r="A23" s="246"/>
      <c r="B23" s="95" t="s">
        <v>5</v>
      </c>
      <c r="C23" s="227" t="s">
        <v>480</v>
      </c>
      <c r="D23" s="182"/>
      <c r="E23" s="182" t="s">
        <v>481</v>
      </c>
    </row>
    <row r="24" spans="1:5" ht="15.75" customHeight="1" x14ac:dyDescent="0.25">
      <c r="A24" s="246"/>
      <c r="B24" s="95" t="s">
        <v>5</v>
      </c>
      <c r="C24" s="109" t="s">
        <v>482</v>
      </c>
      <c r="D24" s="110"/>
      <c r="E24" s="110" t="s">
        <v>483</v>
      </c>
    </row>
    <row r="25" spans="1:5" ht="15.75" thickBot="1" x14ac:dyDescent="0.3">
      <c r="A25" s="249"/>
      <c r="B25" s="99" t="s">
        <v>5</v>
      </c>
      <c r="C25" s="111" t="s">
        <v>113</v>
      </c>
      <c r="D25" s="101"/>
      <c r="E25" s="112" t="s">
        <v>14</v>
      </c>
    </row>
    <row r="26" spans="1:5" ht="15.75" thickTop="1" x14ac:dyDescent="0.25">
      <c r="A26" s="245" t="s">
        <v>354</v>
      </c>
      <c r="B26" s="113"/>
      <c r="C26" s="114"/>
      <c r="D26" s="115"/>
      <c r="E26" s="116"/>
    </row>
    <row r="27" spans="1:5" ht="15" x14ac:dyDescent="0.25">
      <c r="A27" s="246"/>
      <c r="B27" s="95" t="s">
        <v>5</v>
      </c>
      <c r="C27" s="96" t="s">
        <v>484</v>
      </c>
      <c r="D27" s="97"/>
      <c r="E27" s="106" t="s">
        <v>485</v>
      </c>
    </row>
    <row r="28" spans="1:5" ht="15.75" thickBot="1" x14ac:dyDescent="0.3">
      <c r="A28" s="246"/>
      <c r="B28" s="99" t="s">
        <v>5</v>
      </c>
      <c r="C28" s="101" t="s">
        <v>109</v>
      </c>
      <c r="D28" s="101"/>
      <c r="E28" s="112" t="s">
        <v>15</v>
      </c>
    </row>
    <row r="29" spans="1:5" ht="15.75" customHeight="1" thickTop="1" thickBot="1" x14ac:dyDescent="0.3">
      <c r="A29" s="228" t="s">
        <v>357</v>
      </c>
      <c r="B29" s="229" t="s">
        <v>5</v>
      </c>
      <c r="C29" s="118" t="s">
        <v>339</v>
      </c>
      <c r="D29" s="118"/>
      <c r="E29" s="119" t="s">
        <v>452</v>
      </c>
    </row>
    <row r="30" spans="1:5" s="233" customFormat="1" ht="15.75" customHeight="1" thickTop="1" x14ac:dyDescent="0.25">
      <c r="A30" s="230"/>
      <c r="B30" s="231" t="s">
        <v>5</v>
      </c>
      <c r="C30" s="104" t="s">
        <v>486</v>
      </c>
      <c r="D30" s="104"/>
      <c r="E30" s="232" t="s">
        <v>487</v>
      </c>
    </row>
    <row r="31" spans="1:5" ht="15" x14ac:dyDescent="0.25">
      <c r="A31" s="247" t="s">
        <v>359</v>
      </c>
      <c r="B31" s="234" t="s">
        <v>5</v>
      </c>
      <c r="C31" s="115" t="s">
        <v>184</v>
      </c>
      <c r="D31" s="115"/>
      <c r="E31" s="116" t="s">
        <v>360</v>
      </c>
    </row>
    <row r="32" spans="1:5" ht="15" x14ac:dyDescent="0.25">
      <c r="A32" s="247"/>
      <c r="B32" s="235" t="s">
        <v>5</v>
      </c>
      <c r="C32" s="97" t="s">
        <v>488</v>
      </c>
      <c r="D32" s="97"/>
      <c r="E32" s="106" t="s">
        <v>489</v>
      </c>
    </row>
    <row r="33" spans="1:5" ht="15.75" thickBot="1" x14ac:dyDescent="0.3">
      <c r="A33" s="248"/>
      <c r="B33" s="236" t="s">
        <v>5</v>
      </c>
      <c r="C33" s="101" t="s">
        <v>185</v>
      </c>
      <c r="D33" s="101"/>
      <c r="E33" s="112" t="s">
        <v>361</v>
      </c>
    </row>
    <row r="34" spans="1:5" ht="15.75" thickTop="1" x14ac:dyDescent="0.25">
      <c r="A34" s="246" t="s">
        <v>362</v>
      </c>
      <c r="B34" s="102"/>
      <c r="C34" s="120"/>
      <c r="D34" s="104"/>
      <c r="E34" s="102"/>
    </row>
    <row r="35" spans="1:5" ht="15" x14ac:dyDescent="0.25">
      <c r="A35" s="246"/>
      <c r="B35" s="95" t="s">
        <v>5</v>
      </c>
      <c r="C35" s="96" t="s">
        <v>454</v>
      </c>
      <c r="D35" s="97"/>
      <c r="E35" s="95" t="s">
        <v>455</v>
      </c>
    </row>
    <row r="36" spans="1:5" ht="15" x14ac:dyDescent="0.25">
      <c r="A36" s="246"/>
      <c r="B36" s="95" t="s">
        <v>5</v>
      </c>
      <c r="C36" s="96" t="s">
        <v>490</v>
      </c>
      <c r="D36" s="97"/>
      <c r="E36" s="95" t="s">
        <v>491</v>
      </c>
    </row>
    <row r="37" spans="1:5" ht="15" x14ac:dyDescent="0.25">
      <c r="A37" s="246"/>
      <c r="B37" s="121" t="s">
        <v>5</v>
      </c>
      <c r="C37" s="96" t="s">
        <v>492</v>
      </c>
      <c r="D37" s="97"/>
      <c r="E37" s="121" t="s">
        <v>493</v>
      </c>
    </row>
    <row r="38" spans="1:5" ht="15" x14ac:dyDescent="0.25">
      <c r="A38" s="246"/>
      <c r="B38" s="121" t="s">
        <v>5</v>
      </c>
      <c r="C38" s="96" t="s">
        <v>182</v>
      </c>
      <c r="D38" s="97"/>
      <c r="E38" s="121" t="s">
        <v>363</v>
      </c>
    </row>
    <row r="39" spans="1:5" ht="15" x14ac:dyDescent="0.25">
      <c r="A39" s="246"/>
      <c r="B39" s="121" t="s">
        <v>5</v>
      </c>
      <c r="C39" s="96" t="s">
        <v>183</v>
      </c>
      <c r="D39" s="97"/>
      <c r="E39" s="121" t="s">
        <v>364</v>
      </c>
    </row>
    <row r="40" spans="1:5" ht="15.75" thickBot="1" x14ac:dyDescent="0.3">
      <c r="A40" s="249"/>
      <c r="B40" s="122"/>
      <c r="C40" s="111"/>
      <c r="D40" s="101"/>
      <c r="E40" s="112"/>
    </row>
    <row r="41" spans="1:5" ht="16.5" thickTop="1" thickBot="1" x14ac:dyDescent="0.3">
      <c r="A41" s="159" t="s">
        <v>365</v>
      </c>
      <c r="B41" s="117" t="s">
        <v>5</v>
      </c>
      <c r="C41" s="118" t="s">
        <v>116</v>
      </c>
      <c r="D41" s="118"/>
      <c r="E41" s="237" t="s">
        <v>236</v>
      </c>
    </row>
    <row r="42" spans="1:5" ht="15.75" thickTop="1" x14ac:dyDescent="0.25">
      <c r="A42" s="158" t="s">
        <v>366</v>
      </c>
      <c r="B42" s="102"/>
      <c r="C42" s="104"/>
      <c r="D42" s="104"/>
      <c r="E42" s="102"/>
    </row>
    <row r="44" spans="1:5" x14ac:dyDescent="0.2">
      <c r="A44" t="s">
        <v>524</v>
      </c>
    </row>
    <row r="60" ht="15" customHeight="1" x14ac:dyDescent="0.2"/>
  </sheetData>
  <mergeCells count="9">
    <mergeCell ref="A26:A28"/>
    <mergeCell ref="A31:A33"/>
    <mergeCell ref="A34:A40"/>
    <mergeCell ref="A1:E1"/>
    <mergeCell ref="A2:A3"/>
    <mergeCell ref="B2:B3"/>
    <mergeCell ref="C2:E2"/>
    <mergeCell ref="A4:A12"/>
    <mergeCell ref="A13:A25"/>
  </mergeCells>
  <pageMargins left="0.27559055118110237" right="0.19685039370078741" top="0.74803149606299213" bottom="0.74803149606299213" header="0.27559055118110237" footer="0.23622047244094491"/>
  <pageSetup paperSize="9" scale="91" fitToHeight="0" orientation="landscape" r:id="rId1"/>
  <headerFooter>
    <oddHeader xml:space="preserve">&amp;L1. melléklet az 1/2019.(III.7.) önkormányzati rendelethez&amp;CNagypall
 Község Önkormányzata 2019. évi címrendje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12">
    <tabColor rgb="FF7030A0"/>
  </sheetPr>
  <dimension ref="A1:J47"/>
  <sheetViews>
    <sheetView zoomScaleNormal="100" workbookViewId="0">
      <selection activeCell="C31" sqref="C31"/>
    </sheetView>
  </sheetViews>
  <sheetFormatPr defaultRowHeight="12.75" x14ac:dyDescent="0.2"/>
  <cols>
    <col min="1" max="1" width="6" customWidth="1"/>
    <col min="2" max="2" width="7" bestFit="1" customWidth="1"/>
    <col min="3" max="3" width="44.7109375" bestFit="1" customWidth="1"/>
    <col min="4" max="4" width="7.7109375" customWidth="1"/>
    <col min="5" max="5" width="3.28515625" customWidth="1"/>
    <col min="6" max="6" width="6" customWidth="1"/>
    <col min="7" max="7" width="5" bestFit="1" customWidth="1"/>
    <col min="8" max="8" width="6.28515625" bestFit="1" customWidth="1"/>
  </cols>
  <sheetData>
    <row r="1" spans="1:10" ht="15.75" x14ac:dyDescent="0.25">
      <c r="A1" s="306" t="s">
        <v>520</v>
      </c>
      <c r="B1" s="306"/>
      <c r="C1" s="306"/>
      <c r="D1" s="306"/>
      <c r="E1" s="306"/>
      <c r="F1" s="306"/>
      <c r="G1" s="306"/>
      <c r="H1" s="306"/>
    </row>
    <row r="2" spans="1:10" x14ac:dyDescent="0.2">
      <c r="A2" s="307" t="s">
        <v>238</v>
      </c>
      <c r="B2" s="285" t="s">
        <v>332</v>
      </c>
      <c r="C2" s="309"/>
      <c r="D2" s="307" t="s">
        <v>175</v>
      </c>
      <c r="E2" s="308" t="s">
        <v>204</v>
      </c>
      <c r="F2" s="308"/>
      <c r="G2" s="308"/>
      <c r="H2" s="305" t="s">
        <v>189</v>
      </c>
      <c r="I2" s="305" t="s">
        <v>432</v>
      </c>
      <c r="J2" s="305" t="s">
        <v>431</v>
      </c>
    </row>
    <row r="3" spans="1:10" ht="27" customHeight="1" x14ac:dyDescent="0.2">
      <c r="A3" s="307"/>
      <c r="B3" s="91" t="s">
        <v>205</v>
      </c>
      <c r="C3" s="91" t="s">
        <v>206</v>
      </c>
      <c r="D3" s="307"/>
      <c r="E3" s="91" t="s">
        <v>207</v>
      </c>
      <c r="F3" s="91" t="s">
        <v>208</v>
      </c>
      <c r="G3" s="91" t="s">
        <v>209</v>
      </c>
      <c r="H3" s="305"/>
      <c r="I3" s="305"/>
      <c r="J3" s="305"/>
    </row>
    <row r="4" spans="1:10" x14ac:dyDescent="0.2">
      <c r="A4" s="304" t="s">
        <v>210</v>
      </c>
      <c r="B4" s="304"/>
      <c r="C4" s="304"/>
      <c r="D4" s="304"/>
      <c r="E4" s="304"/>
      <c r="F4" s="304"/>
      <c r="G4" s="304"/>
      <c r="H4" s="92"/>
    </row>
    <row r="5" spans="1:10" x14ac:dyDescent="0.2">
      <c r="A5" s="144" t="s">
        <v>239</v>
      </c>
      <c r="B5" s="94" t="s">
        <v>106</v>
      </c>
      <c r="C5" s="148" t="s">
        <v>235</v>
      </c>
      <c r="D5" s="149">
        <v>1</v>
      </c>
      <c r="E5" s="136"/>
      <c r="F5" s="136"/>
      <c r="G5" s="136"/>
      <c r="H5" s="149">
        <f>D5</f>
        <v>1</v>
      </c>
      <c r="I5" s="149">
        <f>H5-J5</f>
        <v>0</v>
      </c>
      <c r="J5" s="149">
        <v>1</v>
      </c>
    </row>
    <row r="6" spans="1:10" x14ac:dyDescent="0.2">
      <c r="A6" s="135"/>
      <c r="B6" s="150"/>
      <c r="C6" s="150"/>
      <c r="D6" s="135"/>
      <c r="E6" s="135"/>
      <c r="F6" s="135"/>
      <c r="G6" s="135"/>
      <c r="H6" s="135"/>
    </row>
    <row r="7" spans="1:10" x14ac:dyDescent="0.2">
      <c r="A7" s="310" t="s">
        <v>211</v>
      </c>
      <c r="B7" s="310"/>
      <c r="C7" s="310"/>
      <c r="D7" s="310"/>
      <c r="E7" s="310"/>
      <c r="F7" s="310"/>
      <c r="G7" s="310"/>
      <c r="H7" s="151"/>
    </row>
    <row r="8" spans="1:10" x14ac:dyDescent="0.2">
      <c r="A8" s="152"/>
      <c r="B8" s="152"/>
      <c r="C8" s="152" t="s">
        <v>237</v>
      </c>
      <c r="D8" s="152"/>
      <c r="E8" s="152"/>
      <c r="F8" s="152"/>
      <c r="G8" s="152"/>
      <c r="H8" s="152"/>
    </row>
    <row r="9" spans="1:10" x14ac:dyDescent="0.2">
      <c r="A9" s="153" t="s">
        <v>239</v>
      </c>
      <c r="B9" s="156" t="s">
        <v>355</v>
      </c>
      <c r="C9" s="148" t="s">
        <v>382</v>
      </c>
      <c r="D9" s="154"/>
      <c r="E9" s="146"/>
      <c r="F9" s="146"/>
      <c r="G9" s="146"/>
      <c r="H9" s="149">
        <f>D9</f>
        <v>0</v>
      </c>
      <c r="I9" s="149">
        <f>J9-H9</f>
        <v>0</v>
      </c>
      <c r="J9" s="149"/>
    </row>
    <row r="10" spans="1:10" ht="15" x14ac:dyDescent="0.25">
      <c r="A10" s="153" t="s">
        <v>240</v>
      </c>
      <c r="B10" s="156" t="s">
        <v>109</v>
      </c>
      <c r="C10" s="124" t="s">
        <v>15</v>
      </c>
      <c r="D10" s="154"/>
      <c r="E10" s="146"/>
      <c r="F10" s="146"/>
      <c r="G10" s="146"/>
      <c r="H10" s="149">
        <f>D10</f>
        <v>0</v>
      </c>
      <c r="I10" s="149">
        <f t="shared" ref="I10:I12" si="0">J10-H10</f>
        <v>0</v>
      </c>
      <c r="J10" s="149"/>
    </row>
    <row r="11" spans="1:10" x14ac:dyDescent="0.2">
      <c r="A11" s="153" t="s">
        <v>241</v>
      </c>
      <c r="B11" s="94" t="s">
        <v>117</v>
      </c>
      <c r="C11" s="148" t="s">
        <v>234</v>
      </c>
      <c r="D11" s="155"/>
      <c r="E11" s="146"/>
      <c r="F11" s="146"/>
      <c r="G11" s="146">
        <f>F11/8</f>
        <v>0</v>
      </c>
      <c r="H11" s="149">
        <f>D11</f>
        <v>0</v>
      </c>
      <c r="I11" s="149">
        <f t="shared" si="0"/>
        <v>0</v>
      </c>
      <c r="J11" s="149"/>
    </row>
    <row r="12" spans="1:10" x14ac:dyDescent="0.2">
      <c r="A12" s="153" t="s">
        <v>420</v>
      </c>
      <c r="B12" s="156" t="s">
        <v>351</v>
      </c>
      <c r="C12" s="137" t="s">
        <v>353</v>
      </c>
      <c r="D12" s="154">
        <v>1</v>
      </c>
      <c r="E12" s="144"/>
      <c r="F12" s="144"/>
      <c r="G12" s="144"/>
      <c r="H12" s="149">
        <f>D12</f>
        <v>1</v>
      </c>
      <c r="I12" s="149">
        <f t="shared" si="0"/>
        <v>0</v>
      </c>
      <c r="J12" s="149">
        <v>1</v>
      </c>
    </row>
    <row r="13" spans="1:10" x14ac:dyDescent="0.2">
      <c r="A13" s="157"/>
      <c r="B13" s="48"/>
      <c r="C13" s="50" t="s">
        <v>212</v>
      </c>
      <c r="D13" s="46">
        <f>SUM(D9:D12)</f>
        <v>1</v>
      </c>
      <c r="E13" s="71">
        <f>SUM(E11:E11)</f>
        <v>0</v>
      </c>
      <c r="F13" s="71">
        <f>SUM(F11:F11)</f>
        <v>0</v>
      </c>
      <c r="G13" s="46">
        <v>0</v>
      </c>
      <c r="H13" s="46">
        <f>SUM(H9:H12)</f>
        <v>1</v>
      </c>
      <c r="I13" s="46">
        <f>SUM(I9:I12)</f>
        <v>0</v>
      </c>
      <c r="J13" s="46">
        <f>SUM(J9:J12)</f>
        <v>1</v>
      </c>
    </row>
    <row r="14" spans="1:10" x14ac:dyDescent="0.2">
      <c r="D14" s="9"/>
      <c r="E14" s="9"/>
      <c r="F14" s="9"/>
      <c r="G14" s="9"/>
      <c r="H14" s="51"/>
    </row>
    <row r="15" spans="1:10" x14ac:dyDescent="0.2">
      <c r="C15" s="47" t="s">
        <v>213</v>
      </c>
      <c r="D15" s="46">
        <f t="shared" ref="D15:G15" si="1">D13</f>
        <v>1</v>
      </c>
      <c r="E15" s="71">
        <f t="shared" si="1"/>
        <v>0</v>
      </c>
      <c r="F15" s="71">
        <f t="shared" si="1"/>
        <v>0</v>
      </c>
      <c r="G15" s="46">
        <f t="shared" si="1"/>
        <v>0</v>
      </c>
      <c r="H15" s="46">
        <f>H13</f>
        <v>1</v>
      </c>
      <c r="I15" s="46">
        <f>I13</f>
        <v>0</v>
      </c>
      <c r="J15" s="46">
        <f>J13</f>
        <v>1</v>
      </c>
    </row>
    <row r="16" spans="1:10" x14ac:dyDescent="0.2">
      <c r="C16" s="52"/>
      <c r="D16" s="53"/>
      <c r="E16" s="54"/>
      <c r="F16" s="53"/>
      <c r="G16" s="53"/>
      <c r="H16" s="53"/>
    </row>
    <row r="17" spans="1:10" x14ac:dyDescent="0.2">
      <c r="A17" s="16"/>
      <c r="B17" s="16"/>
      <c r="C17" s="16"/>
      <c r="D17" s="53"/>
      <c r="E17" s="53"/>
      <c r="F17" s="53"/>
      <c r="G17" s="53"/>
      <c r="H17" s="53"/>
    </row>
    <row r="18" spans="1:10" x14ac:dyDescent="0.2">
      <c r="A18" s="311" t="s">
        <v>216</v>
      </c>
      <c r="B18" s="311"/>
      <c r="C18" s="311"/>
      <c r="D18" s="53"/>
      <c r="E18" s="53"/>
      <c r="F18" s="53"/>
      <c r="G18" s="53"/>
      <c r="H18" s="53"/>
    </row>
    <row r="19" spans="1:10" x14ac:dyDescent="0.2">
      <c r="A19" s="144" t="s">
        <v>239</v>
      </c>
      <c r="B19" s="94" t="s">
        <v>495</v>
      </c>
      <c r="C19" s="148" t="s">
        <v>340</v>
      </c>
      <c r="D19" s="149">
        <v>11</v>
      </c>
      <c r="E19" s="146"/>
      <c r="F19" s="149"/>
      <c r="G19" s="149"/>
      <c r="H19" s="149">
        <f>D19</f>
        <v>11</v>
      </c>
      <c r="I19" s="149">
        <f>J19-H19</f>
        <v>0</v>
      </c>
      <c r="J19" s="149">
        <v>11</v>
      </c>
    </row>
    <row r="20" spans="1:10" ht="15" x14ac:dyDescent="0.25">
      <c r="A20" s="147" t="s">
        <v>240</v>
      </c>
      <c r="B20" s="156" t="s">
        <v>185</v>
      </c>
      <c r="C20" s="106" t="s">
        <v>361</v>
      </c>
      <c r="D20" s="149">
        <v>0</v>
      </c>
      <c r="E20" s="146"/>
      <c r="F20" s="149"/>
      <c r="G20" s="149"/>
      <c r="H20" s="149">
        <f>D20</f>
        <v>0</v>
      </c>
      <c r="I20" s="149">
        <f>J20-H20</f>
        <v>0</v>
      </c>
      <c r="J20" s="149">
        <v>0</v>
      </c>
    </row>
    <row r="21" spans="1:10" x14ac:dyDescent="0.2">
      <c r="A21" s="58"/>
      <c r="B21" s="30"/>
      <c r="C21" s="72" t="s">
        <v>177</v>
      </c>
      <c r="D21" s="46">
        <f>SUM(D19:D20)</f>
        <v>11</v>
      </c>
      <c r="E21" s="71">
        <f>SUM(E19:E19)</f>
        <v>0</v>
      </c>
      <c r="F21" s="71">
        <f>SUM(F19:F19)</f>
        <v>0</v>
      </c>
      <c r="G21" s="46">
        <f>SUM(G19:G19)</f>
        <v>0</v>
      </c>
      <c r="H21" s="46">
        <f>SUM(H19:H20)</f>
        <v>11</v>
      </c>
      <c r="I21" s="46">
        <f>SUM(I19:I20)</f>
        <v>0</v>
      </c>
      <c r="J21" s="46">
        <f>SUM(J19:J20)</f>
        <v>11</v>
      </c>
    </row>
    <row r="23" spans="1:10" x14ac:dyDescent="0.2">
      <c r="C23" s="47" t="s">
        <v>214</v>
      </c>
      <c r="D23" s="46">
        <f t="shared" ref="D23:G23" si="2">D5+D15+D21</f>
        <v>13</v>
      </c>
      <c r="E23" s="71">
        <f t="shared" si="2"/>
        <v>0</v>
      </c>
      <c r="F23" s="71">
        <f t="shared" si="2"/>
        <v>0</v>
      </c>
      <c r="G23" s="46">
        <f t="shared" si="2"/>
        <v>0</v>
      </c>
      <c r="H23" s="46">
        <f>H5+H15+H21</f>
        <v>13</v>
      </c>
      <c r="I23" s="46">
        <f>I5+I15+I21</f>
        <v>0</v>
      </c>
      <c r="J23" s="46">
        <f>J5+J15+J21</f>
        <v>13</v>
      </c>
    </row>
    <row r="24" spans="1:10" x14ac:dyDescent="0.2">
      <c r="H24" s="55"/>
    </row>
    <row r="25" spans="1:10" x14ac:dyDescent="0.2">
      <c r="A25" s="304" t="s">
        <v>523</v>
      </c>
      <c r="B25" s="304"/>
      <c r="C25" s="304"/>
    </row>
    <row r="26" spans="1:10" x14ac:dyDescent="0.2">
      <c r="C26" s="213" t="s">
        <v>521</v>
      </c>
      <c r="D26" s="49">
        <v>1</v>
      </c>
      <c r="E26" s="90"/>
      <c r="F26" s="90"/>
      <c r="G26" s="49"/>
      <c r="H26" s="49">
        <v>1</v>
      </c>
      <c r="I26" s="49">
        <f>I5+I15</f>
        <v>0</v>
      </c>
      <c r="J26" s="49">
        <v>1</v>
      </c>
    </row>
    <row r="27" spans="1:10" x14ac:dyDescent="0.2">
      <c r="C27" s="8" t="s">
        <v>522</v>
      </c>
      <c r="D27" s="46">
        <f t="shared" ref="D27:H27" si="3">SUM(D26:D26)</f>
        <v>1</v>
      </c>
      <c r="E27" s="71">
        <f t="shared" si="3"/>
        <v>0</v>
      </c>
      <c r="F27" s="71">
        <f t="shared" si="3"/>
        <v>0</v>
      </c>
      <c r="G27" s="46">
        <f t="shared" si="3"/>
        <v>0</v>
      </c>
      <c r="H27" s="46">
        <f t="shared" si="3"/>
        <v>1</v>
      </c>
      <c r="I27" s="46">
        <f>SUM(I26:I26)</f>
        <v>0</v>
      </c>
      <c r="J27" s="46">
        <f t="shared" ref="J27" si="4">SUM(J26:J26)</f>
        <v>1</v>
      </c>
    </row>
    <row r="28" spans="1:10" x14ac:dyDescent="0.2">
      <c r="C28" s="2" t="s">
        <v>176</v>
      </c>
      <c r="D28" s="49">
        <f>D21</f>
        <v>11</v>
      </c>
      <c r="E28" s="90"/>
      <c r="F28" s="90"/>
      <c r="G28" s="49"/>
      <c r="H28" s="49">
        <f>H21</f>
        <v>11</v>
      </c>
      <c r="I28" s="49">
        <f t="shared" ref="I28" si="5">I21</f>
        <v>0</v>
      </c>
      <c r="J28" s="49">
        <f>J21</f>
        <v>11</v>
      </c>
    </row>
    <row r="29" spans="1:10" x14ac:dyDescent="0.2">
      <c r="C29" s="7" t="s">
        <v>178</v>
      </c>
      <c r="D29" s="49">
        <f t="shared" ref="D29:G29" si="6">SUM(D27:D28)</f>
        <v>12</v>
      </c>
      <c r="E29" s="90">
        <f t="shared" si="6"/>
        <v>0</v>
      </c>
      <c r="F29" s="90">
        <f t="shared" si="6"/>
        <v>0</v>
      </c>
      <c r="G29" s="49">
        <f t="shared" si="6"/>
        <v>0</v>
      </c>
      <c r="H29" s="46">
        <f>SUM(H27:H28)</f>
        <v>12</v>
      </c>
      <c r="I29" s="46">
        <f>SUM(I27:I28)</f>
        <v>0</v>
      </c>
      <c r="J29" s="46">
        <f>SUM(J27:J28)</f>
        <v>12</v>
      </c>
    </row>
    <row r="31" spans="1:10" x14ac:dyDescent="0.2">
      <c r="C31" t="s">
        <v>533</v>
      </c>
    </row>
    <row r="47" ht="10.5" customHeight="1" x14ac:dyDescent="0.2"/>
  </sheetData>
  <mergeCells count="12">
    <mergeCell ref="A25:C25"/>
    <mergeCell ref="I2:I3"/>
    <mergeCell ref="J2:J3"/>
    <mergeCell ref="A1:H1"/>
    <mergeCell ref="D2:D3"/>
    <mergeCell ref="E2:G2"/>
    <mergeCell ref="H2:H3"/>
    <mergeCell ref="A2:A3"/>
    <mergeCell ref="B2:C2"/>
    <mergeCell ref="A4:G4"/>
    <mergeCell ref="A7:G7"/>
    <mergeCell ref="A18:C18"/>
  </mergeCells>
  <phoneticPr fontId="21" type="noConversion"/>
  <pageMargins left="0.23622047244094491" right="0.19685039370078741" top="0.62992125984251968" bottom="0.62992125984251968" header="0.19685039370078741" footer="0.19685039370078741"/>
  <pageSetup paperSize="9" scale="97" orientation="portrait" r:id="rId1"/>
  <headerFooter alignWithMargins="0">
    <oddHeader>&amp;L10.melléklet az 1/2019.(III.7.) önkormányzati rendelethez&amp;CNagypall Község Önkormányzata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unka13">
    <tabColor rgb="FF7030A0"/>
  </sheetPr>
  <dimension ref="A1:T67"/>
  <sheetViews>
    <sheetView topLeftCell="B1" zoomScaleNormal="100" workbookViewId="0">
      <selection activeCell="B22" sqref="B22"/>
    </sheetView>
  </sheetViews>
  <sheetFormatPr defaultRowHeight="12.75" x14ac:dyDescent="0.2"/>
  <cols>
    <col min="2" max="2" width="18.85546875" bestFit="1" customWidth="1"/>
    <col min="3" max="3" width="29.42578125" customWidth="1"/>
    <col min="4" max="4" width="10.140625" bestFit="1" customWidth="1"/>
    <col min="5" max="5" width="10.140625" customWidth="1"/>
    <col min="6" max="6" width="11.140625" bestFit="1" customWidth="1"/>
    <col min="7" max="7" width="32.28515625" bestFit="1" customWidth="1"/>
    <col min="8" max="8" width="10.140625" bestFit="1" customWidth="1"/>
    <col min="10" max="10" width="11.140625" bestFit="1" customWidth="1"/>
    <col min="13" max="13" width="32.5703125" customWidth="1"/>
    <col min="14" max="14" width="17.140625" customWidth="1"/>
    <col min="15" max="15" width="11.7109375" customWidth="1"/>
    <col min="16" max="16" width="13.7109375" customWidth="1"/>
    <col min="17" max="17" width="36" customWidth="1"/>
    <col min="18" max="18" width="12.5703125" customWidth="1"/>
    <col min="19" max="19" width="11.7109375" customWidth="1"/>
    <col min="20" max="20" width="12.42578125" customWidth="1"/>
  </cols>
  <sheetData>
    <row r="1" spans="1:20" x14ac:dyDescent="0.2">
      <c r="A1" s="289" t="s">
        <v>506</v>
      </c>
      <c r="B1" s="290"/>
      <c r="C1" s="290"/>
      <c r="D1" s="290"/>
      <c r="E1" s="290"/>
      <c r="F1" s="290"/>
      <c r="G1" s="290"/>
      <c r="H1" s="290"/>
    </row>
    <row r="2" spans="1:20" ht="13.5" customHeight="1" x14ac:dyDescent="0.2">
      <c r="A2" s="313" t="s">
        <v>465</v>
      </c>
      <c r="B2" s="313"/>
      <c r="C2" s="313"/>
      <c r="D2" s="316">
        <v>2019</v>
      </c>
      <c r="E2" s="317"/>
      <c r="F2" s="318"/>
      <c r="G2" s="314"/>
      <c r="H2" s="319">
        <v>2019</v>
      </c>
      <c r="I2" s="320"/>
      <c r="J2" s="320"/>
      <c r="K2" s="289" t="s">
        <v>505</v>
      </c>
      <c r="L2" s="290"/>
      <c r="M2" s="290"/>
      <c r="N2" s="290"/>
      <c r="O2" s="290"/>
      <c r="P2" s="290"/>
      <c r="Q2" s="290"/>
      <c r="R2" s="290"/>
    </row>
    <row r="3" spans="1:20" ht="12.75" customHeight="1" x14ac:dyDescent="0.2">
      <c r="A3" s="313"/>
      <c r="B3" s="313"/>
      <c r="C3" s="313"/>
      <c r="D3" s="93" t="s">
        <v>189</v>
      </c>
      <c r="E3" s="183" t="s">
        <v>432</v>
      </c>
      <c r="F3" s="183" t="s">
        <v>431</v>
      </c>
      <c r="G3" s="314"/>
      <c r="H3" s="93" t="s">
        <v>189</v>
      </c>
      <c r="I3" s="183" t="s">
        <v>432</v>
      </c>
      <c r="J3" s="183" t="s">
        <v>431</v>
      </c>
      <c r="K3" s="313" t="s">
        <v>465</v>
      </c>
      <c r="L3" s="313"/>
      <c r="M3" s="313"/>
      <c r="N3" s="316">
        <v>2019</v>
      </c>
      <c r="O3" s="317"/>
      <c r="P3" s="318"/>
      <c r="Q3" s="314"/>
      <c r="R3" s="319">
        <v>2019</v>
      </c>
      <c r="S3" s="320"/>
      <c r="T3" s="320"/>
    </row>
    <row r="4" spans="1:20" ht="12.75" customHeight="1" x14ac:dyDescent="0.2">
      <c r="A4" s="312" t="s">
        <v>217</v>
      </c>
      <c r="B4" s="315" t="s">
        <v>218</v>
      </c>
      <c r="C4" s="11" t="s">
        <v>219</v>
      </c>
      <c r="D4" s="56"/>
      <c r="E4" s="56">
        <f>F4-D4</f>
        <v>0</v>
      </c>
      <c r="F4" s="56"/>
      <c r="G4" s="11" t="s">
        <v>192</v>
      </c>
      <c r="H4" s="5"/>
      <c r="I4" s="5">
        <f>J4-H4</f>
        <v>0</v>
      </c>
      <c r="J4" s="5"/>
      <c r="K4" s="313"/>
      <c r="L4" s="313"/>
      <c r="M4" s="313"/>
      <c r="N4" s="183" t="s">
        <v>189</v>
      </c>
      <c r="O4" s="183" t="s">
        <v>432</v>
      </c>
      <c r="P4" s="183" t="s">
        <v>431</v>
      </c>
      <c r="Q4" s="314"/>
      <c r="R4" s="183" t="s">
        <v>189</v>
      </c>
      <c r="S4" s="183" t="s">
        <v>432</v>
      </c>
      <c r="T4" s="183" t="s">
        <v>431</v>
      </c>
    </row>
    <row r="5" spans="1:20" x14ac:dyDescent="0.2">
      <c r="A5" s="312"/>
      <c r="B5" s="315"/>
      <c r="C5" s="11" t="s">
        <v>220</v>
      </c>
      <c r="D5" s="56"/>
      <c r="E5" s="56">
        <f t="shared" ref="E5:E8" si="0">F5-D5</f>
        <v>0</v>
      </c>
      <c r="F5" s="56"/>
      <c r="G5" s="11" t="s">
        <v>193</v>
      </c>
      <c r="H5" s="5"/>
      <c r="I5" s="5">
        <f t="shared" ref="I5:I8" si="1">J5-H5</f>
        <v>0</v>
      </c>
      <c r="J5" s="5"/>
      <c r="K5" s="312" t="s">
        <v>217</v>
      </c>
      <c r="L5" s="315" t="s">
        <v>218</v>
      </c>
      <c r="M5" s="11" t="s">
        <v>219</v>
      </c>
      <c r="N5" s="56">
        <v>16204700</v>
      </c>
      <c r="O5" s="56">
        <f>P5-N5</f>
        <v>0</v>
      </c>
      <c r="P5" s="56">
        <v>16204700</v>
      </c>
      <c r="Q5" s="11" t="s">
        <v>192</v>
      </c>
      <c r="R5" s="5"/>
      <c r="S5" s="5">
        <f>T5-R5</f>
        <v>0</v>
      </c>
      <c r="T5" s="5"/>
    </row>
    <row r="6" spans="1:20" x14ac:dyDescent="0.2">
      <c r="A6" s="312"/>
      <c r="B6" s="315"/>
      <c r="C6" s="11" t="s">
        <v>148</v>
      </c>
      <c r="D6" s="56">
        <v>60000</v>
      </c>
      <c r="E6" s="56">
        <f t="shared" si="0"/>
        <v>0</v>
      </c>
      <c r="F6" s="56">
        <v>60000</v>
      </c>
      <c r="G6" s="11" t="s">
        <v>198</v>
      </c>
      <c r="H6" s="5"/>
      <c r="I6" s="5">
        <f t="shared" si="1"/>
        <v>0</v>
      </c>
      <c r="J6" s="5"/>
      <c r="K6" s="312"/>
      <c r="L6" s="315"/>
      <c r="M6" s="11" t="s">
        <v>220</v>
      </c>
      <c r="N6" s="56">
        <v>3120917</v>
      </c>
      <c r="O6" s="56">
        <f t="shared" ref="O6:O9" si="2">P6-N6</f>
        <v>0</v>
      </c>
      <c r="P6" s="56">
        <v>3120917</v>
      </c>
      <c r="Q6" s="11" t="s">
        <v>193</v>
      </c>
      <c r="R6" s="5"/>
      <c r="S6" s="5">
        <f t="shared" ref="S6:S9" si="3">T6-R6</f>
        <v>0</v>
      </c>
      <c r="T6" s="5"/>
    </row>
    <row r="7" spans="1:20" x14ac:dyDescent="0.2">
      <c r="A7" s="312"/>
      <c r="B7" s="315"/>
      <c r="C7" s="11" t="s">
        <v>74</v>
      </c>
      <c r="D7" s="56"/>
      <c r="E7" s="56">
        <f t="shared" si="0"/>
        <v>0</v>
      </c>
      <c r="F7" s="56"/>
      <c r="G7" s="11" t="s">
        <v>118</v>
      </c>
      <c r="H7" s="5"/>
      <c r="I7" s="5">
        <f t="shared" si="1"/>
        <v>0</v>
      </c>
      <c r="J7" s="5"/>
      <c r="K7" s="312"/>
      <c r="L7" s="315"/>
      <c r="M7" s="11" t="s">
        <v>148</v>
      </c>
      <c r="N7" s="56">
        <v>5118400</v>
      </c>
      <c r="O7" s="56">
        <f t="shared" si="2"/>
        <v>0</v>
      </c>
      <c r="P7" s="56">
        <v>5118400</v>
      </c>
      <c r="Q7" s="11" t="s">
        <v>198</v>
      </c>
      <c r="R7" s="5">
        <v>2423698</v>
      </c>
      <c r="S7" s="5">
        <f t="shared" si="3"/>
        <v>0</v>
      </c>
      <c r="T7" s="5">
        <v>2423698</v>
      </c>
    </row>
    <row r="8" spans="1:20" x14ac:dyDescent="0.2">
      <c r="A8" s="312"/>
      <c r="B8" s="315"/>
      <c r="C8" s="11" t="s">
        <v>76</v>
      </c>
      <c r="D8" s="56"/>
      <c r="E8" s="56">
        <f t="shared" si="0"/>
        <v>0</v>
      </c>
      <c r="F8" s="56"/>
      <c r="G8" s="11" t="s">
        <v>221</v>
      </c>
      <c r="H8" s="5">
        <v>3172</v>
      </c>
      <c r="I8" s="5">
        <f t="shared" si="1"/>
        <v>0</v>
      </c>
      <c r="J8" s="5">
        <v>3172</v>
      </c>
      <c r="K8" s="312"/>
      <c r="L8" s="315"/>
      <c r="M8" s="11" t="s">
        <v>74</v>
      </c>
      <c r="N8" s="56"/>
      <c r="O8" s="56">
        <f t="shared" si="2"/>
        <v>0</v>
      </c>
      <c r="P8" s="56"/>
      <c r="Q8" s="11" t="s">
        <v>118</v>
      </c>
      <c r="R8" s="5"/>
      <c r="S8" s="5">
        <f t="shared" si="3"/>
        <v>0</v>
      </c>
      <c r="T8" s="5"/>
    </row>
    <row r="9" spans="1:20" x14ac:dyDescent="0.2">
      <c r="A9" s="312"/>
      <c r="B9" s="315"/>
      <c r="C9" s="11" t="s">
        <v>27</v>
      </c>
      <c r="D9" s="56">
        <v>20771068</v>
      </c>
      <c r="E9" s="56"/>
      <c r="F9" s="56">
        <v>20771068</v>
      </c>
      <c r="G9" s="59" t="s">
        <v>223</v>
      </c>
      <c r="H9" s="60">
        <f>SUM(H4:H8)</f>
        <v>3172</v>
      </c>
      <c r="I9" s="60">
        <f t="shared" ref="I9:J9" si="4">SUM(I4:I8)</f>
        <v>0</v>
      </c>
      <c r="J9" s="60">
        <f t="shared" si="4"/>
        <v>3172</v>
      </c>
      <c r="K9" s="312"/>
      <c r="L9" s="315"/>
      <c r="M9" s="11" t="s">
        <v>76</v>
      </c>
      <c r="N9" s="56"/>
      <c r="O9" s="56">
        <f t="shared" si="2"/>
        <v>0</v>
      </c>
      <c r="P9" s="56"/>
      <c r="Q9" s="11" t="s">
        <v>221</v>
      </c>
      <c r="R9" s="5"/>
      <c r="S9" s="5">
        <f t="shared" si="3"/>
        <v>0</v>
      </c>
      <c r="T9" s="5"/>
    </row>
    <row r="10" spans="1:20" x14ac:dyDescent="0.2">
      <c r="A10" s="312"/>
      <c r="B10" s="315" t="s">
        <v>222</v>
      </c>
      <c r="C10" s="65" t="s">
        <v>229</v>
      </c>
      <c r="D10" s="60">
        <f>SUM(D4:D9)</f>
        <v>20831068</v>
      </c>
      <c r="E10" s="60">
        <f t="shared" ref="E10" si="5">SUM(E4:E8)</f>
        <v>0</v>
      </c>
      <c r="F10" s="60">
        <f>SUM(F4:F9)</f>
        <v>20831068</v>
      </c>
      <c r="G10" s="11" t="s">
        <v>194</v>
      </c>
      <c r="H10" s="5"/>
      <c r="I10" s="2"/>
      <c r="J10" s="2"/>
      <c r="K10" s="312"/>
      <c r="L10" s="315"/>
      <c r="M10" s="11"/>
      <c r="N10" s="56"/>
      <c r="O10" s="56"/>
      <c r="P10" s="56"/>
      <c r="Q10" s="59" t="s">
        <v>223</v>
      </c>
      <c r="R10" s="60">
        <f>SUM(R5:R9)</f>
        <v>2423698</v>
      </c>
      <c r="S10" s="60">
        <f t="shared" ref="S10:T10" si="6">SUM(S5:S9)</f>
        <v>0</v>
      </c>
      <c r="T10" s="60">
        <f t="shared" si="6"/>
        <v>2423698</v>
      </c>
    </row>
    <row r="11" spans="1:20" x14ac:dyDescent="0.2">
      <c r="A11" s="312"/>
      <c r="B11" s="315"/>
      <c r="C11" s="11" t="s">
        <v>78</v>
      </c>
      <c r="D11" s="56">
        <v>0</v>
      </c>
      <c r="E11" s="56">
        <f>F11-D11</f>
        <v>0</v>
      </c>
      <c r="F11" s="56"/>
      <c r="G11" s="11" t="s">
        <v>195</v>
      </c>
      <c r="H11" s="5"/>
      <c r="I11" s="2"/>
      <c r="J11" s="2"/>
      <c r="K11" s="312"/>
      <c r="L11" s="315" t="s">
        <v>222</v>
      </c>
      <c r="M11" s="65" t="s">
        <v>229</v>
      </c>
      <c r="N11" s="60">
        <f>SUM(N5:N9)</f>
        <v>24444017</v>
      </c>
      <c r="O11" s="60">
        <f t="shared" ref="O11:P11" si="7">SUM(O5:O9)</f>
        <v>0</v>
      </c>
      <c r="P11" s="60">
        <f t="shared" si="7"/>
        <v>24444017</v>
      </c>
      <c r="Q11" s="11" t="s">
        <v>194</v>
      </c>
      <c r="R11" s="5"/>
      <c r="S11" s="2"/>
      <c r="T11" s="2"/>
    </row>
    <row r="12" spans="1:20" x14ac:dyDescent="0.2">
      <c r="A12" s="312"/>
      <c r="B12" s="315"/>
      <c r="C12" s="11" t="s">
        <v>149</v>
      </c>
      <c r="D12" s="56">
        <v>0</v>
      </c>
      <c r="E12" s="56">
        <f t="shared" ref="E12:E14" si="8">F12-D12</f>
        <v>0</v>
      </c>
      <c r="F12" s="56"/>
      <c r="G12" s="11" t="s">
        <v>96</v>
      </c>
      <c r="H12" s="5"/>
      <c r="I12" s="2"/>
      <c r="J12" s="2"/>
      <c r="K12" s="312"/>
      <c r="L12" s="315"/>
      <c r="M12" s="11" t="s">
        <v>78</v>
      </c>
      <c r="N12" s="56">
        <v>0</v>
      </c>
      <c r="O12" s="56">
        <f>P12-N12</f>
        <v>0</v>
      </c>
      <c r="P12" s="56"/>
      <c r="Q12" s="11" t="s">
        <v>195</v>
      </c>
      <c r="R12" s="5"/>
      <c r="S12" s="2"/>
      <c r="T12" s="2"/>
    </row>
    <row r="13" spans="1:20" x14ac:dyDescent="0.2">
      <c r="A13" s="312"/>
      <c r="B13" s="315"/>
      <c r="C13" s="11" t="s">
        <v>191</v>
      </c>
      <c r="D13" s="56"/>
      <c r="E13" s="56"/>
      <c r="F13" s="56"/>
      <c r="G13" s="11" t="s">
        <v>196</v>
      </c>
      <c r="H13" s="5"/>
      <c r="I13" s="2"/>
      <c r="J13" s="2"/>
      <c r="K13" s="312"/>
      <c r="L13" s="315"/>
      <c r="M13" s="11" t="s">
        <v>149</v>
      </c>
      <c r="N13" s="56"/>
      <c r="O13" s="56">
        <f t="shared" ref="O13" si="9">P13-N13</f>
        <v>0</v>
      </c>
      <c r="P13" s="56"/>
      <c r="Q13" s="11" t="s">
        <v>96</v>
      </c>
      <c r="R13" s="5"/>
      <c r="S13" s="2"/>
      <c r="T13" s="2"/>
    </row>
    <row r="14" spans="1:20" x14ac:dyDescent="0.2">
      <c r="A14" s="312"/>
      <c r="B14" s="315"/>
      <c r="C14" s="61" t="s">
        <v>85</v>
      </c>
      <c r="D14" s="180">
        <v>0</v>
      </c>
      <c r="E14" s="56">
        <f t="shared" si="8"/>
        <v>0</v>
      </c>
      <c r="F14" s="180"/>
      <c r="G14" s="28" t="s">
        <v>197</v>
      </c>
      <c r="H14" s="5"/>
      <c r="I14" s="2"/>
      <c r="J14" s="2"/>
      <c r="K14" s="312"/>
      <c r="L14" s="315"/>
      <c r="M14" s="11" t="s">
        <v>191</v>
      </c>
      <c r="N14" s="56"/>
      <c r="O14" s="56"/>
      <c r="P14" s="56"/>
      <c r="Q14" s="11" t="s">
        <v>196</v>
      </c>
      <c r="R14" s="5"/>
      <c r="S14" s="2"/>
      <c r="T14" s="2"/>
    </row>
    <row r="15" spans="1:20" x14ac:dyDescent="0.2">
      <c r="A15" s="312"/>
      <c r="B15" s="315"/>
      <c r="C15" s="65" t="s">
        <v>229</v>
      </c>
      <c r="D15" s="60">
        <f>SUM(D11:D14)</f>
        <v>0</v>
      </c>
      <c r="E15" s="60">
        <f t="shared" ref="E15:F15" si="10">SUM(E11:E14)</f>
        <v>0</v>
      </c>
      <c r="F15" s="60">
        <f t="shared" si="10"/>
        <v>0</v>
      </c>
      <c r="G15" s="11" t="s">
        <v>221</v>
      </c>
      <c r="H15" s="5">
        <v>0</v>
      </c>
      <c r="I15" s="2"/>
      <c r="J15" s="2"/>
      <c r="K15" s="312"/>
      <c r="L15" s="315"/>
      <c r="M15" s="61" t="s">
        <v>85</v>
      </c>
      <c r="N15" s="180">
        <v>0</v>
      </c>
      <c r="O15" s="56">
        <f t="shared" ref="O15" si="11">P15-N15</f>
        <v>0</v>
      </c>
      <c r="P15" s="180"/>
      <c r="Q15" s="28" t="s">
        <v>197</v>
      </c>
      <c r="R15" s="5"/>
      <c r="S15" s="2"/>
      <c r="T15" s="2"/>
    </row>
    <row r="16" spans="1:20" x14ac:dyDescent="0.2">
      <c r="A16" s="312"/>
      <c r="B16" s="74"/>
      <c r="C16" s="74"/>
      <c r="D16" s="56"/>
      <c r="E16" s="56"/>
      <c r="F16" s="56"/>
      <c r="G16" s="59" t="s">
        <v>224</v>
      </c>
      <c r="H16" s="60">
        <f>SUM(H10:H15)</f>
        <v>0</v>
      </c>
      <c r="I16" s="60">
        <f t="shared" ref="I16:J16" si="12">SUM(I10:I15)</f>
        <v>0</v>
      </c>
      <c r="J16" s="60">
        <f t="shared" si="12"/>
        <v>0</v>
      </c>
      <c r="K16" s="312"/>
      <c r="L16" s="315"/>
      <c r="M16" s="65" t="s">
        <v>229</v>
      </c>
      <c r="N16" s="60">
        <f>SUM(N12:N15)</f>
        <v>0</v>
      </c>
      <c r="O16" s="60">
        <f t="shared" ref="O16:P16" si="13">SUM(O12:O15)</f>
        <v>0</v>
      </c>
      <c r="P16" s="60">
        <f t="shared" si="13"/>
        <v>0</v>
      </c>
      <c r="Q16" s="11" t="s">
        <v>221</v>
      </c>
      <c r="R16" s="5">
        <v>1249251</v>
      </c>
      <c r="S16" s="2"/>
      <c r="T16" s="2">
        <v>1249251</v>
      </c>
    </row>
    <row r="17" spans="1:20" x14ac:dyDescent="0.2">
      <c r="A17" s="312"/>
      <c r="B17" s="61"/>
      <c r="C17" s="61"/>
      <c r="D17" s="56"/>
      <c r="E17" s="56"/>
      <c r="F17" s="56"/>
      <c r="G17" s="11" t="s">
        <v>27</v>
      </c>
      <c r="H17" s="5">
        <v>20827896</v>
      </c>
      <c r="I17" s="2"/>
      <c r="J17" s="2">
        <v>20827896</v>
      </c>
      <c r="K17" s="312"/>
      <c r="L17" s="74"/>
      <c r="M17" s="74"/>
      <c r="N17" s="56"/>
      <c r="O17" s="56"/>
      <c r="P17" s="56"/>
      <c r="Q17" s="59" t="s">
        <v>224</v>
      </c>
      <c r="R17" s="60">
        <f>SUM(R11:R16)</f>
        <v>1249251</v>
      </c>
      <c r="S17" s="60">
        <f t="shared" ref="S17:T17" si="14">SUM(S11:S16)</f>
        <v>0</v>
      </c>
      <c r="T17" s="60">
        <f t="shared" si="14"/>
        <v>1249251</v>
      </c>
    </row>
    <row r="18" spans="1:20" x14ac:dyDescent="0.2">
      <c r="A18" s="312"/>
      <c r="B18" s="62" t="s">
        <v>255</v>
      </c>
      <c r="C18" s="62"/>
      <c r="D18" s="60">
        <f>D10+D15+D16+D17</f>
        <v>20831068</v>
      </c>
      <c r="E18" s="60">
        <f t="shared" ref="E18:F18" si="15">E10+E15+E16+E17</f>
        <v>0</v>
      </c>
      <c r="F18" s="60">
        <f t="shared" si="15"/>
        <v>20831068</v>
      </c>
      <c r="G18" s="62" t="s">
        <v>257</v>
      </c>
      <c r="H18" s="60">
        <f>H16+H9+H17</f>
        <v>20831068</v>
      </c>
      <c r="I18" s="60">
        <f t="shared" ref="I18:J18" si="16">I16+I9+I17</f>
        <v>0</v>
      </c>
      <c r="J18" s="60">
        <f t="shared" si="16"/>
        <v>20831068</v>
      </c>
      <c r="K18" s="312"/>
      <c r="L18" s="61"/>
      <c r="M18" s="61"/>
      <c r="N18" s="56"/>
      <c r="O18" s="56"/>
      <c r="P18" s="56"/>
      <c r="Q18" s="11" t="s">
        <v>27</v>
      </c>
      <c r="R18" s="5">
        <v>20771068</v>
      </c>
      <c r="S18" s="2"/>
      <c r="T18" s="2">
        <v>20771068</v>
      </c>
    </row>
    <row r="19" spans="1:20" x14ac:dyDescent="0.2">
      <c r="A19" s="312"/>
      <c r="B19" s="61"/>
      <c r="C19" s="61"/>
      <c r="D19" s="60"/>
      <c r="E19" s="60"/>
      <c r="F19" s="60"/>
      <c r="G19" s="13"/>
      <c r="H19" s="60"/>
      <c r="I19" s="2"/>
      <c r="J19" s="2"/>
      <c r="K19" s="312"/>
      <c r="L19" s="62" t="s">
        <v>255</v>
      </c>
      <c r="M19" s="62"/>
      <c r="N19" s="60">
        <f>N11+N16+N17+N18</f>
        <v>24444017</v>
      </c>
      <c r="O19" s="60">
        <f t="shared" ref="O19:P19" si="17">O11+O16+O17+O18</f>
        <v>0</v>
      </c>
      <c r="P19" s="60">
        <f t="shared" si="17"/>
        <v>24444017</v>
      </c>
      <c r="Q19" s="62" t="s">
        <v>257</v>
      </c>
      <c r="R19" s="60">
        <f>R17+R10+R18</f>
        <v>24444017</v>
      </c>
      <c r="S19" s="60">
        <f t="shared" ref="S19:T19" si="18">S17+S10+S18</f>
        <v>0</v>
      </c>
      <c r="T19" s="60">
        <f t="shared" si="18"/>
        <v>24444017</v>
      </c>
    </row>
    <row r="20" spans="1:20" x14ac:dyDescent="0.2">
      <c r="A20" s="312"/>
      <c r="B20" s="12"/>
      <c r="C20" s="59" t="s">
        <v>225</v>
      </c>
      <c r="D20" s="63"/>
      <c r="E20" s="63">
        <f>F20-D20</f>
        <v>0</v>
      </c>
      <c r="F20" s="63"/>
      <c r="G20" s="59"/>
      <c r="H20" s="64"/>
      <c r="I20" s="2"/>
      <c r="J20" s="2"/>
      <c r="K20" s="312"/>
      <c r="L20" s="61"/>
      <c r="M20" s="61"/>
      <c r="N20" s="60"/>
      <c r="O20" s="60"/>
      <c r="P20" s="60"/>
      <c r="Q20" s="13"/>
      <c r="R20" s="60"/>
      <c r="S20" s="2"/>
      <c r="T20" s="2"/>
    </row>
    <row r="21" spans="1:20" x14ac:dyDescent="0.2">
      <c r="K21" s="312"/>
      <c r="L21" s="12"/>
      <c r="M21" s="59" t="s">
        <v>225</v>
      </c>
      <c r="N21" s="63">
        <v>5</v>
      </c>
      <c r="O21" s="63">
        <f>P21-N21</f>
        <v>0</v>
      </c>
      <c r="P21" s="63">
        <v>5</v>
      </c>
      <c r="Q21" s="59"/>
      <c r="R21" s="64"/>
      <c r="S21" s="2"/>
      <c r="T21" s="2"/>
    </row>
    <row r="22" spans="1:20" x14ac:dyDescent="0.2">
      <c r="B22" t="s">
        <v>534</v>
      </c>
    </row>
    <row r="24" spans="1:20" ht="12.75" customHeight="1" x14ac:dyDescent="0.2"/>
    <row r="25" spans="1:20" ht="12.75" customHeight="1" x14ac:dyDescent="0.2"/>
    <row r="44" ht="12.75" customHeight="1" x14ac:dyDescent="0.2"/>
    <row r="45" ht="12.75" customHeight="1" x14ac:dyDescent="0.2"/>
    <row r="63" ht="12.75" customHeight="1" x14ac:dyDescent="0.2"/>
    <row r="64" ht="12.75" customHeight="1" x14ac:dyDescent="0.2"/>
    <row r="65" ht="12.75" customHeight="1" x14ac:dyDescent="0.2"/>
    <row r="67" ht="12.75" customHeight="1" x14ac:dyDescent="0.2"/>
  </sheetData>
  <mergeCells count="16">
    <mergeCell ref="K5:K21"/>
    <mergeCell ref="L5:L10"/>
    <mergeCell ref="L11:L16"/>
    <mergeCell ref="K2:R2"/>
    <mergeCell ref="K3:M4"/>
    <mergeCell ref="N3:P3"/>
    <mergeCell ref="Q3:Q4"/>
    <mergeCell ref="R3:T3"/>
    <mergeCell ref="A4:A20"/>
    <mergeCell ref="A1:H1"/>
    <mergeCell ref="A2:C3"/>
    <mergeCell ref="G2:G3"/>
    <mergeCell ref="B4:B9"/>
    <mergeCell ref="B10:B15"/>
    <mergeCell ref="D2:F2"/>
    <mergeCell ref="H2:J2"/>
  </mergeCells>
  <phoneticPr fontId="21" type="noConversion"/>
  <pageMargins left="0.59055118110236227" right="0.19685039370078741" top="0.55118110236220474" bottom="0.39370078740157483" header="0.27559055118110237" footer="0.19685039370078741"/>
  <pageSetup paperSize="9" scale="85" orientation="landscape" r:id="rId1"/>
  <headerFooter alignWithMargins="0">
    <oddHeader>&amp;L11.melléklet az 1/2019.(III.7.) önkormányzati rendelethez&amp;CNagypall Község Önkormányzata</oddHeader>
  </headerFooter>
  <colBreaks count="1" manualBreakCount="1">
    <brk id="10" max="20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Munka14">
    <tabColor rgb="FF7030A0"/>
  </sheetPr>
  <dimension ref="A2:F32"/>
  <sheetViews>
    <sheetView zoomScaleNormal="100" workbookViewId="0">
      <selection activeCell="A32" sqref="A32"/>
    </sheetView>
  </sheetViews>
  <sheetFormatPr defaultRowHeight="12.75" x14ac:dyDescent="0.2"/>
  <cols>
    <col min="1" max="1" width="51.7109375" bestFit="1" customWidth="1"/>
    <col min="2" max="2" width="10.7109375" customWidth="1"/>
    <col min="3" max="3" width="11" customWidth="1"/>
    <col min="4" max="4" width="9.85546875" customWidth="1"/>
    <col min="5" max="5" width="13.5703125" customWidth="1"/>
    <col min="6" max="6" width="10.42578125" customWidth="1"/>
  </cols>
  <sheetData>
    <row r="2" spans="1:6" x14ac:dyDescent="0.2">
      <c r="A2" s="328" t="s">
        <v>499</v>
      </c>
      <c r="B2" s="328"/>
      <c r="C2" s="328"/>
      <c r="D2" s="328"/>
      <c r="E2" s="328"/>
      <c r="F2" s="328"/>
    </row>
    <row r="3" spans="1:6" x14ac:dyDescent="0.2">
      <c r="A3" s="328" t="s">
        <v>215</v>
      </c>
      <c r="B3" s="328"/>
      <c r="C3" s="328"/>
      <c r="D3" s="328"/>
      <c r="E3" s="328"/>
      <c r="F3" s="328"/>
    </row>
    <row r="5" spans="1:6" x14ac:dyDescent="0.2">
      <c r="E5" s="281" t="s">
        <v>383</v>
      </c>
      <c r="F5" s="282"/>
    </row>
    <row r="6" spans="1:6" x14ac:dyDescent="0.2">
      <c r="A6" s="329" t="s">
        <v>384</v>
      </c>
      <c r="B6" s="312" t="s">
        <v>53</v>
      </c>
      <c r="C6" s="308" t="s">
        <v>385</v>
      </c>
      <c r="D6" s="308"/>
      <c r="E6" s="308"/>
      <c r="F6" s="308"/>
    </row>
    <row r="7" spans="1:6" x14ac:dyDescent="0.2">
      <c r="A7" s="329"/>
      <c r="B7" s="312"/>
      <c r="C7" s="330" t="s">
        <v>500</v>
      </c>
      <c r="D7" s="162">
        <v>2017</v>
      </c>
      <c r="E7" s="91">
        <v>2018</v>
      </c>
      <c r="F7" s="91">
        <v>2019</v>
      </c>
    </row>
    <row r="8" spans="1:6" x14ac:dyDescent="0.2">
      <c r="A8" s="329"/>
      <c r="B8" s="312"/>
      <c r="C8" s="307"/>
      <c r="D8" s="162" t="s">
        <v>386</v>
      </c>
      <c r="E8" s="308" t="s">
        <v>387</v>
      </c>
      <c r="F8" s="308"/>
    </row>
    <row r="9" spans="1:6" x14ac:dyDescent="0.2">
      <c r="A9" s="2" t="s">
        <v>388</v>
      </c>
      <c r="B9" s="2"/>
      <c r="C9" s="2"/>
      <c r="D9" s="2"/>
      <c r="E9" s="2"/>
      <c r="F9" s="2">
        <v>125</v>
      </c>
    </row>
    <row r="10" spans="1:6" x14ac:dyDescent="0.2">
      <c r="A10" s="11"/>
      <c r="B10" s="5"/>
      <c r="C10" s="5"/>
      <c r="D10" s="5"/>
      <c r="E10" s="5"/>
      <c r="F10" s="5"/>
    </row>
    <row r="11" spans="1:6" x14ac:dyDescent="0.2">
      <c r="A11" s="168"/>
      <c r="B11" s="5"/>
      <c r="C11" s="5"/>
      <c r="D11" s="5"/>
      <c r="E11" s="5"/>
      <c r="F11" s="5"/>
    </row>
    <row r="12" spans="1:6" x14ac:dyDescent="0.2">
      <c r="A12" s="2"/>
      <c r="B12" s="5"/>
      <c r="C12" s="5"/>
      <c r="D12" s="5"/>
      <c r="E12" s="5"/>
      <c r="F12" s="5"/>
    </row>
    <row r="13" spans="1:6" x14ac:dyDescent="0.2">
      <c r="A13" s="47" t="s">
        <v>389</v>
      </c>
      <c r="B13" s="4">
        <f>SUM(B10:B12)</f>
        <v>0</v>
      </c>
      <c r="C13" s="4">
        <f>SUM(C9:C12)</f>
        <v>0</v>
      </c>
      <c r="D13" s="4">
        <f>SUM(D9:D12)</f>
        <v>0</v>
      </c>
      <c r="E13" s="4">
        <f>SUM(E9:E12)</f>
        <v>0</v>
      </c>
      <c r="F13" s="4">
        <f>SUM(F9:F12)</f>
        <v>125</v>
      </c>
    </row>
    <row r="14" spans="1:6" x14ac:dyDescent="0.2">
      <c r="A14" s="169"/>
      <c r="B14" s="169"/>
      <c r="C14" s="169"/>
      <c r="D14" s="169"/>
    </row>
    <row r="15" spans="1:6" x14ac:dyDescent="0.2">
      <c r="A15" s="170"/>
      <c r="B15" s="170"/>
      <c r="C15" s="170"/>
      <c r="D15" s="170"/>
    </row>
    <row r="16" spans="1:6" x14ac:dyDescent="0.2">
      <c r="A16" s="170"/>
      <c r="B16" s="170"/>
      <c r="C16" s="170"/>
      <c r="D16" s="170"/>
    </row>
    <row r="17" spans="1:6" x14ac:dyDescent="0.2">
      <c r="A17" s="170"/>
      <c r="B17" s="170"/>
      <c r="C17" s="170"/>
      <c r="D17" s="170"/>
    </row>
    <row r="18" spans="1:6" x14ac:dyDescent="0.2">
      <c r="A18" s="321" t="s">
        <v>390</v>
      </c>
      <c r="B18" s="321"/>
      <c r="C18" s="321"/>
      <c r="D18" s="321"/>
      <c r="E18" s="321"/>
    </row>
    <row r="19" spans="1:6" x14ac:dyDescent="0.2">
      <c r="A19" s="321" t="s">
        <v>391</v>
      </c>
      <c r="B19" s="321"/>
      <c r="C19" s="321"/>
      <c r="D19" s="321"/>
      <c r="E19" s="321"/>
    </row>
    <row r="20" spans="1:6" x14ac:dyDescent="0.2">
      <c r="A20" s="160"/>
      <c r="B20" s="160"/>
      <c r="C20" s="160"/>
      <c r="D20" s="160"/>
      <c r="E20" s="161" t="s">
        <v>383</v>
      </c>
    </row>
    <row r="21" spans="1:6" x14ac:dyDescent="0.2">
      <c r="A21" s="322" t="s">
        <v>384</v>
      </c>
      <c r="B21" s="325" t="s">
        <v>53</v>
      </c>
      <c r="C21" s="312" t="s">
        <v>202</v>
      </c>
      <c r="D21" s="312"/>
      <c r="E21" s="312"/>
    </row>
    <row r="22" spans="1:6" x14ac:dyDescent="0.2">
      <c r="A22" s="323"/>
      <c r="B22" s="325"/>
      <c r="C22" s="312"/>
      <c r="D22" s="312"/>
      <c r="E22" s="312"/>
    </row>
    <row r="23" spans="1:6" x14ac:dyDescent="0.2">
      <c r="A23" s="323"/>
      <c r="B23" s="325"/>
      <c r="C23" s="312"/>
      <c r="D23" s="312"/>
      <c r="E23" s="312"/>
    </row>
    <row r="24" spans="1:6" x14ac:dyDescent="0.2">
      <c r="A24" s="324"/>
      <c r="B24" s="325"/>
      <c r="C24" s="326" t="s">
        <v>233</v>
      </c>
      <c r="D24" s="327" t="s">
        <v>392</v>
      </c>
      <c r="E24" s="326"/>
    </row>
    <row r="25" spans="1:6" x14ac:dyDescent="0.2">
      <c r="A25" s="2" t="s">
        <v>388</v>
      </c>
      <c r="B25" s="325"/>
      <c r="C25" s="326"/>
      <c r="D25" s="171" t="s">
        <v>386</v>
      </c>
      <c r="E25" s="5"/>
    </row>
    <row r="26" spans="1:6" x14ac:dyDescent="0.2">
      <c r="A26" s="2"/>
      <c r="B26" s="172"/>
      <c r="C26" s="173"/>
      <c r="D26" s="56"/>
      <c r="E26" s="5"/>
      <c r="F26" s="170"/>
    </row>
    <row r="27" spans="1:6" x14ac:dyDescent="0.2">
      <c r="A27" s="12"/>
      <c r="B27" s="172"/>
      <c r="C27" s="56"/>
      <c r="D27" s="56"/>
      <c r="E27" s="5"/>
      <c r="F27" s="170"/>
    </row>
    <row r="28" spans="1:6" x14ac:dyDescent="0.2">
      <c r="A28" s="2"/>
      <c r="B28" s="15"/>
      <c r="C28" s="173"/>
      <c r="D28" s="56"/>
      <c r="E28" s="5"/>
      <c r="F28" s="170"/>
    </row>
    <row r="29" spans="1:6" x14ac:dyDescent="0.2">
      <c r="A29" s="11"/>
      <c r="B29" s="172"/>
      <c r="C29" s="56"/>
      <c r="D29" s="56"/>
      <c r="E29" s="5"/>
      <c r="F29" s="170"/>
    </row>
    <row r="30" spans="1:6" x14ac:dyDescent="0.2">
      <c r="A30" s="47" t="s">
        <v>389</v>
      </c>
      <c r="B30" s="4">
        <f>SUM(B26:B29)</f>
        <v>0</v>
      </c>
      <c r="C30" s="4">
        <f>SUM(C26:C29)</f>
        <v>0</v>
      </c>
      <c r="D30" s="4">
        <f>SUM(D26:D29)</f>
        <v>0</v>
      </c>
      <c r="E30" s="47"/>
    </row>
    <row r="32" spans="1:6" x14ac:dyDescent="0.2">
      <c r="A32" t="s">
        <v>535</v>
      </c>
    </row>
  </sheetData>
  <mergeCells count="15">
    <mergeCell ref="A2:F2"/>
    <mergeCell ref="A3:F3"/>
    <mergeCell ref="E5:F5"/>
    <mergeCell ref="A6:A8"/>
    <mergeCell ref="B6:B8"/>
    <mergeCell ref="C6:F6"/>
    <mergeCell ref="C7:C8"/>
    <mergeCell ref="E8:F8"/>
    <mergeCell ref="A18:E18"/>
    <mergeCell ref="A19:E19"/>
    <mergeCell ref="A21:A24"/>
    <mergeCell ref="B21:B25"/>
    <mergeCell ref="C21:E23"/>
    <mergeCell ref="C24:C25"/>
    <mergeCell ref="D24:E24"/>
  </mergeCells>
  <phoneticPr fontId="21" type="noConversion"/>
  <pageMargins left="1.0629921259842521" right="0.74803149606299213" top="0.98425196850393704" bottom="0.98425196850393704" header="0.51181102362204722" footer="0.51181102362204722"/>
  <pageSetup paperSize="9" orientation="landscape" r:id="rId1"/>
  <headerFooter alignWithMargins="0">
    <oddHeader>&amp;L12.melléklet az 1/2019.(III.7.) önkormányzati rendelethez&amp;CNagypall Község Önkormányzata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2797C-BEA7-43B3-9B10-184B125B1D38}">
  <sheetPr>
    <tabColor rgb="FF7030A0"/>
    <pageSetUpPr fitToPage="1"/>
  </sheetPr>
  <dimension ref="A2:Q116"/>
  <sheetViews>
    <sheetView tabSelected="1" topLeftCell="B82" zoomScaleNormal="100" workbookViewId="0">
      <selection activeCell="B110" sqref="B110"/>
    </sheetView>
  </sheetViews>
  <sheetFormatPr defaultRowHeight="12.75" x14ac:dyDescent="0.2"/>
  <cols>
    <col min="1" max="1" width="6" style="225" customWidth="1"/>
    <col min="2" max="2" width="38.85546875" style="226" customWidth="1"/>
    <col min="4" max="4" width="12.140625" style="3" customWidth="1"/>
    <col min="5" max="5" width="10.140625" style="3" bestFit="1" customWidth="1"/>
    <col min="6" max="6" width="10.7109375" style="3" bestFit="1" customWidth="1"/>
    <col min="7" max="7" width="10.140625" style="3" bestFit="1" customWidth="1"/>
    <col min="8" max="8" width="11.7109375" style="3" bestFit="1" customWidth="1"/>
    <col min="9" max="9" width="10.7109375" style="3" bestFit="1" customWidth="1"/>
    <col min="10" max="10" width="10.5703125" style="3" customWidth="1"/>
    <col min="11" max="12" width="10.7109375" style="3" bestFit="1" customWidth="1"/>
    <col min="13" max="13" width="12.140625" style="3" customWidth="1"/>
    <col min="14" max="14" width="11" style="3" customWidth="1"/>
    <col min="15" max="15" width="10.7109375" style="3" customWidth="1"/>
    <col min="16" max="16" width="11.7109375" style="3" customWidth="1"/>
    <col min="17" max="17" width="8.85546875" style="3"/>
  </cols>
  <sheetData>
    <row r="2" spans="1:16" x14ac:dyDescent="0.2">
      <c r="A2" s="335" t="s">
        <v>278</v>
      </c>
      <c r="B2" s="335" t="s">
        <v>112</v>
      </c>
      <c r="C2" s="335" t="s">
        <v>171</v>
      </c>
      <c r="D2" s="331" t="s">
        <v>466</v>
      </c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</row>
    <row r="3" spans="1:16" x14ac:dyDescent="0.2">
      <c r="A3" s="335"/>
      <c r="B3" s="335"/>
      <c r="C3" s="312"/>
      <c r="D3" s="238" t="s">
        <v>159</v>
      </c>
      <c r="E3" s="238" t="s">
        <v>160</v>
      </c>
      <c r="F3" s="238" t="s">
        <v>161</v>
      </c>
      <c r="G3" s="238" t="s">
        <v>162</v>
      </c>
      <c r="H3" s="238" t="s">
        <v>163</v>
      </c>
      <c r="I3" s="238" t="s">
        <v>164</v>
      </c>
      <c r="J3" s="238" t="s">
        <v>165</v>
      </c>
      <c r="K3" s="238" t="s">
        <v>166</v>
      </c>
      <c r="L3" s="238" t="s">
        <v>167</v>
      </c>
      <c r="M3" s="238" t="s">
        <v>168</v>
      </c>
      <c r="N3" s="238" t="s">
        <v>169</v>
      </c>
      <c r="O3" s="238" t="s">
        <v>170</v>
      </c>
      <c r="P3" s="29" t="s">
        <v>233</v>
      </c>
    </row>
    <row r="4" spans="1:16" x14ac:dyDescent="0.2">
      <c r="A4" s="332" t="s">
        <v>86</v>
      </c>
      <c r="B4" s="333" t="s">
        <v>87</v>
      </c>
      <c r="C4" s="213" t="s">
        <v>157</v>
      </c>
      <c r="D4" s="5">
        <v>3204942</v>
      </c>
      <c r="E4" s="5">
        <v>3204942</v>
      </c>
      <c r="F4" s="5">
        <v>3204942</v>
      </c>
      <c r="G4" s="5">
        <v>3204942</v>
      </c>
      <c r="H4" s="5">
        <v>3204942</v>
      </c>
      <c r="I4" s="5">
        <v>3204942</v>
      </c>
      <c r="J4" s="5">
        <v>3204942</v>
      </c>
      <c r="K4" s="5">
        <v>3204942</v>
      </c>
      <c r="L4" s="5">
        <v>3204942</v>
      </c>
      <c r="M4" s="5">
        <v>3204942</v>
      </c>
      <c r="N4" s="5">
        <v>3204942</v>
      </c>
      <c r="O4" s="5">
        <v>3204948</v>
      </c>
      <c r="P4" s="5">
        <f>SUM(D4:O4)</f>
        <v>38459310</v>
      </c>
    </row>
    <row r="5" spans="1:16" x14ac:dyDescent="0.2">
      <c r="A5" s="332"/>
      <c r="B5" s="333"/>
      <c r="C5" s="213" t="s">
        <v>158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>
        <f t="shared" ref="P5:P43" si="0">SUM(D5:O5)</f>
        <v>0</v>
      </c>
    </row>
    <row r="6" spans="1:16" x14ac:dyDescent="0.2">
      <c r="A6" s="332" t="s">
        <v>46</v>
      </c>
      <c r="B6" s="333" t="s">
        <v>118</v>
      </c>
      <c r="C6" s="213" t="s">
        <v>157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>
        <f t="shared" si="0"/>
        <v>0</v>
      </c>
    </row>
    <row r="7" spans="1:16" x14ac:dyDescent="0.2">
      <c r="A7" s="332"/>
      <c r="B7" s="333"/>
      <c r="C7" s="213" t="s">
        <v>158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>
        <f t="shared" si="0"/>
        <v>0</v>
      </c>
    </row>
    <row r="8" spans="1:16" x14ac:dyDescent="0.2">
      <c r="A8" s="332" t="s">
        <v>48</v>
      </c>
      <c r="B8" s="334" t="s">
        <v>119</v>
      </c>
      <c r="C8" s="213" t="s">
        <v>157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>
        <f t="shared" si="0"/>
        <v>0</v>
      </c>
    </row>
    <row r="9" spans="1:16" x14ac:dyDescent="0.2">
      <c r="A9" s="332"/>
      <c r="B9" s="334"/>
      <c r="C9" s="213" t="s">
        <v>158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>
        <f t="shared" si="0"/>
        <v>0</v>
      </c>
    </row>
    <row r="10" spans="1:16" x14ac:dyDescent="0.2">
      <c r="A10" s="332" t="s">
        <v>51</v>
      </c>
      <c r="B10" s="333" t="s">
        <v>120</v>
      </c>
      <c r="C10" s="213" t="s">
        <v>157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>
        <f t="shared" si="0"/>
        <v>0</v>
      </c>
    </row>
    <row r="11" spans="1:16" x14ac:dyDescent="0.2">
      <c r="A11" s="332"/>
      <c r="B11" s="333"/>
      <c r="C11" s="213" t="s">
        <v>158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>
        <f t="shared" si="0"/>
        <v>0</v>
      </c>
    </row>
    <row r="12" spans="1:16" x14ac:dyDescent="0.2">
      <c r="A12" s="332" t="s">
        <v>344</v>
      </c>
      <c r="B12" s="333" t="s">
        <v>121</v>
      </c>
      <c r="C12" s="213" t="s">
        <v>157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>
        <f t="shared" si="0"/>
        <v>0</v>
      </c>
    </row>
    <row r="13" spans="1:16" x14ac:dyDescent="0.2">
      <c r="A13" s="332"/>
      <c r="B13" s="333"/>
      <c r="C13" s="213" t="s">
        <v>158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>
        <f t="shared" si="0"/>
        <v>0</v>
      </c>
    </row>
    <row r="14" spans="1:16" x14ac:dyDescent="0.2">
      <c r="A14" s="332" t="s">
        <v>41</v>
      </c>
      <c r="B14" s="333" t="s">
        <v>122</v>
      </c>
      <c r="C14" s="213" t="s">
        <v>157</v>
      </c>
      <c r="D14" s="5">
        <v>6328756</v>
      </c>
      <c r="E14" s="5">
        <v>6328756</v>
      </c>
      <c r="F14" s="5">
        <v>6328756</v>
      </c>
      <c r="G14" s="5">
        <v>6328756</v>
      </c>
      <c r="H14" s="5">
        <v>6328756</v>
      </c>
      <c r="I14" s="5">
        <v>6328756</v>
      </c>
      <c r="J14" s="5">
        <v>6328756</v>
      </c>
      <c r="K14" s="5">
        <v>6328756</v>
      </c>
      <c r="L14" s="5">
        <v>6328756</v>
      </c>
      <c r="M14" s="5">
        <v>6328756</v>
      </c>
      <c r="N14" s="5">
        <v>6328756</v>
      </c>
      <c r="O14" s="5">
        <v>6328757</v>
      </c>
      <c r="P14" s="5">
        <f t="shared" si="0"/>
        <v>75945073</v>
      </c>
    </row>
    <row r="15" spans="1:16" x14ac:dyDescent="0.2">
      <c r="A15" s="332"/>
      <c r="B15" s="333"/>
      <c r="C15" s="213" t="s">
        <v>158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>
        <f t="shared" si="0"/>
        <v>0</v>
      </c>
    </row>
    <row r="16" spans="1:16" x14ac:dyDescent="0.2">
      <c r="A16" s="336" t="s">
        <v>88</v>
      </c>
      <c r="B16" s="337" t="s">
        <v>123</v>
      </c>
      <c r="C16" s="27" t="s">
        <v>157</v>
      </c>
      <c r="D16" s="25">
        <f>D4+D6+D8+D10+D12+D14</f>
        <v>9533698</v>
      </c>
      <c r="E16" s="25">
        <f t="shared" ref="E16:O17" si="1">E4+E6+E8+E10+E12+E14</f>
        <v>9533698</v>
      </c>
      <c r="F16" s="25">
        <f t="shared" si="1"/>
        <v>9533698</v>
      </c>
      <c r="G16" s="25">
        <f t="shared" si="1"/>
        <v>9533698</v>
      </c>
      <c r="H16" s="25">
        <f t="shared" si="1"/>
        <v>9533698</v>
      </c>
      <c r="I16" s="25">
        <f t="shared" si="1"/>
        <v>9533698</v>
      </c>
      <c r="J16" s="25">
        <f t="shared" si="1"/>
        <v>9533698</v>
      </c>
      <c r="K16" s="25">
        <f t="shared" si="1"/>
        <v>9533698</v>
      </c>
      <c r="L16" s="25">
        <f t="shared" si="1"/>
        <v>9533698</v>
      </c>
      <c r="M16" s="25">
        <f t="shared" si="1"/>
        <v>9533698</v>
      </c>
      <c r="N16" s="25">
        <f t="shared" si="1"/>
        <v>9533698</v>
      </c>
      <c r="O16" s="25">
        <f t="shared" si="1"/>
        <v>9533705</v>
      </c>
      <c r="P16" s="5">
        <f t="shared" si="0"/>
        <v>114404383</v>
      </c>
    </row>
    <row r="17" spans="1:16" x14ac:dyDescent="0.2">
      <c r="A17" s="336"/>
      <c r="B17" s="337"/>
      <c r="C17" s="27" t="s">
        <v>158</v>
      </c>
      <c r="D17" s="25">
        <f>D5+D7+D9+D11+D13+D15</f>
        <v>0</v>
      </c>
      <c r="E17" s="25">
        <f t="shared" si="1"/>
        <v>0</v>
      </c>
      <c r="F17" s="25">
        <f t="shared" si="1"/>
        <v>0</v>
      </c>
      <c r="G17" s="25">
        <f t="shared" si="1"/>
        <v>0</v>
      </c>
      <c r="H17" s="25">
        <f t="shared" si="1"/>
        <v>0</v>
      </c>
      <c r="I17" s="25">
        <f t="shared" si="1"/>
        <v>0</v>
      </c>
      <c r="J17" s="25">
        <f t="shared" si="1"/>
        <v>0</v>
      </c>
      <c r="K17" s="25">
        <f t="shared" si="1"/>
        <v>0</v>
      </c>
      <c r="L17" s="25">
        <f t="shared" si="1"/>
        <v>0</v>
      </c>
      <c r="M17" s="25">
        <f t="shared" si="1"/>
        <v>0</v>
      </c>
      <c r="N17" s="25">
        <f t="shared" si="1"/>
        <v>0</v>
      </c>
      <c r="O17" s="25"/>
      <c r="P17" s="5">
        <f t="shared" si="0"/>
        <v>0</v>
      </c>
    </row>
    <row r="18" spans="1:16" x14ac:dyDescent="0.2">
      <c r="A18" s="336" t="s">
        <v>124</v>
      </c>
      <c r="B18" s="337" t="s">
        <v>125</v>
      </c>
      <c r="C18" s="27" t="s">
        <v>157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5">
        <f t="shared" si="0"/>
        <v>0</v>
      </c>
    </row>
    <row r="19" spans="1:16" x14ac:dyDescent="0.2">
      <c r="A19" s="336"/>
      <c r="B19" s="337"/>
      <c r="C19" s="27" t="s">
        <v>158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5">
        <f t="shared" si="0"/>
        <v>0</v>
      </c>
    </row>
    <row r="20" spans="1:16" x14ac:dyDescent="0.2">
      <c r="A20" s="338" t="s">
        <v>400</v>
      </c>
      <c r="B20" s="340" t="s">
        <v>401</v>
      </c>
      <c r="C20" s="213" t="s">
        <v>157</v>
      </c>
      <c r="D20" s="217"/>
      <c r="E20" s="217"/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5">
        <f>SUM(D20:O20)</f>
        <v>0</v>
      </c>
    </row>
    <row r="21" spans="1:16" x14ac:dyDescent="0.2">
      <c r="A21" s="339"/>
      <c r="B21" s="341"/>
      <c r="C21" s="213" t="s">
        <v>158</v>
      </c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5">
        <f>SUM(D21:O21)</f>
        <v>0</v>
      </c>
    </row>
    <row r="22" spans="1:16" x14ac:dyDescent="0.2">
      <c r="A22" s="332" t="s">
        <v>38</v>
      </c>
      <c r="B22" s="333" t="s">
        <v>42</v>
      </c>
      <c r="C22" s="213" t="s">
        <v>157</v>
      </c>
      <c r="D22" s="5"/>
      <c r="E22" s="5"/>
      <c r="F22" s="5">
        <v>600000</v>
      </c>
      <c r="G22" s="5"/>
      <c r="H22" s="5"/>
      <c r="I22" s="5"/>
      <c r="J22" s="5">
        <v>600000</v>
      </c>
      <c r="K22" s="5"/>
      <c r="L22" s="5">
        <v>600000</v>
      </c>
      <c r="M22" s="5"/>
      <c r="N22" s="5"/>
      <c r="O22" s="5"/>
      <c r="P22" s="5">
        <f t="shared" si="0"/>
        <v>1800000</v>
      </c>
    </row>
    <row r="23" spans="1:16" x14ac:dyDescent="0.2">
      <c r="A23" s="332"/>
      <c r="B23" s="333"/>
      <c r="C23" s="213" t="s">
        <v>158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>
        <f t="shared" si="0"/>
        <v>0</v>
      </c>
    </row>
    <row r="24" spans="1:16" x14ac:dyDescent="0.2">
      <c r="A24" s="332" t="s">
        <v>39</v>
      </c>
      <c r="B24" s="333" t="s">
        <v>43</v>
      </c>
      <c r="C24" s="213" t="s">
        <v>157</v>
      </c>
      <c r="D24" s="5"/>
      <c r="E24" s="5"/>
      <c r="F24" s="5">
        <v>740000</v>
      </c>
      <c r="G24" s="5"/>
      <c r="H24" s="5"/>
      <c r="I24" s="5"/>
      <c r="J24" s="5">
        <v>730000</v>
      </c>
      <c r="K24" s="5"/>
      <c r="L24" s="5">
        <v>730000</v>
      </c>
      <c r="M24" s="5"/>
      <c r="N24" s="5"/>
      <c r="O24" s="5"/>
      <c r="P24" s="5">
        <f t="shared" si="0"/>
        <v>2200000</v>
      </c>
    </row>
    <row r="25" spans="1:16" x14ac:dyDescent="0.2">
      <c r="A25" s="332"/>
      <c r="B25" s="333"/>
      <c r="C25" s="213" t="s">
        <v>158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>
        <f t="shared" si="0"/>
        <v>0</v>
      </c>
    </row>
    <row r="26" spans="1:16" x14ac:dyDescent="0.2">
      <c r="A26" s="332" t="s">
        <v>37</v>
      </c>
      <c r="B26" s="333" t="s">
        <v>126</v>
      </c>
      <c r="C26" s="213" t="s">
        <v>157</v>
      </c>
      <c r="D26" s="5"/>
      <c r="E26" s="5"/>
      <c r="F26" s="5">
        <v>300000</v>
      </c>
      <c r="G26" s="5"/>
      <c r="H26" s="5"/>
      <c r="I26" s="5"/>
      <c r="J26" s="5">
        <v>200000</v>
      </c>
      <c r="K26" s="5"/>
      <c r="L26" s="5">
        <v>300000</v>
      </c>
      <c r="M26" s="5"/>
      <c r="N26" s="5"/>
      <c r="O26" s="5"/>
      <c r="P26" s="5">
        <f t="shared" si="0"/>
        <v>800000</v>
      </c>
    </row>
    <row r="27" spans="1:16" x14ac:dyDescent="0.2">
      <c r="A27" s="332"/>
      <c r="B27" s="333"/>
      <c r="C27" s="213" t="s">
        <v>158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>
        <f t="shared" si="0"/>
        <v>0</v>
      </c>
    </row>
    <row r="28" spans="1:16" x14ac:dyDescent="0.2">
      <c r="A28" s="332" t="s">
        <v>40</v>
      </c>
      <c r="B28" s="333" t="s">
        <v>127</v>
      </c>
      <c r="C28" s="213" t="s">
        <v>157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>
        <f t="shared" si="0"/>
        <v>0</v>
      </c>
    </row>
    <row r="29" spans="1:16" x14ac:dyDescent="0.2">
      <c r="A29" s="332"/>
      <c r="B29" s="333"/>
      <c r="C29" s="213" t="s">
        <v>158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>
        <f t="shared" si="0"/>
        <v>0</v>
      </c>
    </row>
    <row r="30" spans="1:16" x14ac:dyDescent="0.2">
      <c r="A30" s="332" t="s">
        <v>90</v>
      </c>
      <c r="B30" s="333" t="s">
        <v>91</v>
      </c>
      <c r="C30" s="213" t="s">
        <v>157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>
        <f t="shared" si="0"/>
        <v>0</v>
      </c>
    </row>
    <row r="31" spans="1:16" x14ac:dyDescent="0.2">
      <c r="A31" s="332"/>
      <c r="B31" s="333"/>
      <c r="C31" s="213" t="s">
        <v>158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>
        <f t="shared" si="0"/>
        <v>0</v>
      </c>
    </row>
    <row r="32" spans="1:16" x14ac:dyDescent="0.2">
      <c r="A32" s="332" t="s">
        <v>128</v>
      </c>
      <c r="B32" s="333" t="s">
        <v>129</v>
      </c>
      <c r="C32" s="213" t="s">
        <v>157</v>
      </c>
      <c r="D32" s="5"/>
      <c r="E32" s="5"/>
      <c r="F32" s="5">
        <v>500000</v>
      </c>
      <c r="G32" s="5"/>
      <c r="H32" s="5"/>
      <c r="I32" s="5"/>
      <c r="J32" s="5">
        <v>500000</v>
      </c>
      <c r="K32" s="5"/>
      <c r="L32" s="5">
        <v>500000</v>
      </c>
      <c r="M32" s="5"/>
      <c r="N32" s="5"/>
      <c r="O32" s="5"/>
      <c r="P32" s="5">
        <f t="shared" si="0"/>
        <v>1500000</v>
      </c>
    </row>
    <row r="33" spans="1:16" x14ac:dyDescent="0.2">
      <c r="A33" s="332"/>
      <c r="B33" s="333"/>
      <c r="C33" s="213" t="s">
        <v>158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>
        <f t="shared" si="0"/>
        <v>0</v>
      </c>
    </row>
    <row r="34" spans="1:16" x14ac:dyDescent="0.2">
      <c r="A34" s="336" t="s">
        <v>92</v>
      </c>
      <c r="B34" s="337" t="s">
        <v>93</v>
      </c>
      <c r="C34" s="23" t="s">
        <v>157</v>
      </c>
      <c r="D34" s="24">
        <f>D20+D22+D24+D26+D28+D30+D32</f>
        <v>0</v>
      </c>
      <c r="E34" s="24">
        <f>E20+E22+E24+E26+E28+E30+E32</f>
        <v>0</v>
      </c>
      <c r="F34" s="24">
        <f t="shared" ref="F34:O34" si="2">F20+F22+F24+F26+F28+F30+F32</f>
        <v>2140000</v>
      </c>
      <c r="G34" s="24">
        <f t="shared" si="2"/>
        <v>0</v>
      </c>
      <c r="H34" s="24">
        <f t="shared" si="2"/>
        <v>0</v>
      </c>
      <c r="I34" s="24">
        <f t="shared" si="2"/>
        <v>0</v>
      </c>
      <c r="J34" s="24">
        <f t="shared" si="2"/>
        <v>2030000</v>
      </c>
      <c r="K34" s="24">
        <f t="shared" si="2"/>
        <v>0</v>
      </c>
      <c r="L34" s="24">
        <f t="shared" si="2"/>
        <v>2130000</v>
      </c>
      <c r="M34" s="24">
        <f t="shared" si="2"/>
        <v>0</v>
      </c>
      <c r="N34" s="24">
        <f t="shared" si="2"/>
        <v>0</v>
      </c>
      <c r="O34" s="24">
        <f t="shared" si="2"/>
        <v>0</v>
      </c>
      <c r="P34" s="5">
        <f t="shared" si="0"/>
        <v>6300000</v>
      </c>
    </row>
    <row r="35" spans="1:16" x14ac:dyDescent="0.2">
      <c r="A35" s="336"/>
      <c r="B35" s="337"/>
      <c r="C35" s="23" t="s">
        <v>158</v>
      </c>
      <c r="D35" s="24">
        <f>D21+D23+D25+D27+D29+D31+D33</f>
        <v>0</v>
      </c>
      <c r="E35" s="24">
        <f t="shared" ref="E35:O35" si="3">E21+E23+E25+E27+E29+E31+E33</f>
        <v>0</v>
      </c>
      <c r="F35" s="24">
        <f t="shared" si="3"/>
        <v>0</v>
      </c>
      <c r="G35" s="24">
        <f t="shared" si="3"/>
        <v>0</v>
      </c>
      <c r="H35" s="24">
        <f t="shared" si="3"/>
        <v>0</v>
      </c>
      <c r="I35" s="24">
        <f t="shared" si="3"/>
        <v>0</v>
      </c>
      <c r="J35" s="24">
        <f t="shared" si="3"/>
        <v>0</v>
      </c>
      <c r="K35" s="24">
        <f t="shared" si="3"/>
        <v>0</v>
      </c>
      <c r="L35" s="24">
        <f t="shared" si="3"/>
        <v>0</v>
      </c>
      <c r="M35" s="24">
        <f t="shared" si="3"/>
        <v>0</v>
      </c>
      <c r="N35" s="24">
        <f t="shared" si="3"/>
        <v>0</v>
      </c>
      <c r="O35" s="24">
        <f t="shared" si="3"/>
        <v>0</v>
      </c>
      <c r="P35" s="5">
        <f t="shared" si="0"/>
        <v>0</v>
      </c>
    </row>
    <row r="36" spans="1:16" x14ac:dyDescent="0.2">
      <c r="A36" s="336" t="s">
        <v>94</v>
      </c>
      <c r="B36" s="337" t="s">
        <v>95</v>
      </c>
      <c r="C36" s="23" t="s">
        <v>157</v>
      </c>
      <c r="D36" s="24">
        <v>345666</v>
      </c>
      <c r="E36" s="24">
        <v>345666</v>
      </c>
      <c r="F36" s="24">
        <v>345666</v>
      </c>
      <c r="G36" s="24">
        <v>345666</v>
      </c>
      <c r="H36" s="24">
        <v>345666</v>
      </c>
      <c r="I36" s="24">
        <v>345666</v>
      </c>
      <c r="J36" s="24">
        <v>345666</v>
      </c>
      <c r="K36" s="24">
        <v>345666</v>
      </c>
      <c r="L36" s="24">
        <v>345666</v>
      </c>
      <c r="M36" s="24">
        <v>345666</v>
      </c>
      <c r="N36" s="24">
        <v>345666</v>
      </c>
      <c r="O36" s="24">
        <v>345674</v>
      </c>
      <c r="P36" s="5">
        <f t="shared" si="0"/>
        <v>4148000</v>
      </c>
    </row>
    <row r="37" spans="1:16" x14ac:dyDescent="0.2">
      <c r="A37" s="336"/>
      <c r="B37" s="337"/>
      <c r="C37" s="23" t="s">
        <v>158</v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5">
        <f t="shared" si="0"/>
        <v>0</v>
      </c>
    </row>
    <row r="38" spans="1:16" x14ac:dyDescent="0.2">
      <c r="A38" s="336" t="s">
        <v>97</v>
      </c>
      <c r="B38" s="337" t="s">
        <v>96</v>
      </c>
      <c r="C38" s="23" t="s">
        <v>157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5">
        <f t="shared" si="0"/>
        <v>0</v>
      </c>
    </row>
    <row r="39" spans="1:16" x14ac:dyDescent="0.2">
      <c r="A39" s="336"/>
      <c r="B39" s="337"/>
      <c r="C39" s="23" t="s">
        <v>158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5">
        <f t="shared" si="0"/>
        <v>0</v>
      </c>
    </row>
    <row r="40" spans="1:16" x14ac:dyDescent="0.2">
      <c r="A40" s="336" t="s">
        <v>130</v>
      </c>
      <c r="B40" s="337" t="s">
        <v>131</v>
      </c>
      <c r="C40" s="23" t="s">
        <v>157</v>
      </c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5">
        <f t="shared" si="0"/>
        <v>0</v>
      </c>
    </row>
    <row r="41" spans="1:16" x14ac:dyDescent="0.2">
      <c r="A41" s="336"/>
      <c r="B41" s="337"/>
      <c r="C41" s="23" t="s">
        <v>158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5">
        <f t="shared" si="0"/>
        <v>0</v>
      </c>
    </row>
    <row r="42" spans="1:16" x14ac:dyDescent="0.2">
      <c r="A42" s="336" t="s">
        <v>98</v>
      </c>
      <c r="B42" s="337" t="s">
        <v>99</v>
      </c>
      <c r="C42" s="23" t="s">
        <v>157</v>
      </c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5">
        <f t="shared" si="0"/>
        <v>0</v>
      </c>
    </row>
    <row r="43" spans="1:16" x14ac:dyDescent="0.2">
      <c r="A43" s="336"/>
      <c r="B43" s="337"/>
      <c r="C43" s="23" t="s">
        <v>158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5">
        <f t="shared" si="0"/>
        <v>0</v>
      </c>
    </row>
    <row r="44" spans="1:16" x14ac:dyDescent="0.2">
      <c r="A44" s="342" t="s">
        <v>132</v>
      </c>
      <c r="B44" s="343" t="s">
        <v>133</v>
      </c>
      <c r="C44" s="80" t="s">
        <v>157</v>
      </c>
      <c r="D44" s="68">
        <f>D42+D40+D38+D36+D34+D18+D16</f>
        <v>9879364</v>
      </c>
      <c r="E44" s="68">
        <f t="shared" ref="E44:P45" si="4">E42+E40+E38+E36+E34+E18+E16</f>
        <v>9879364</v>
      </c>
      <c r="F44" s="68">
        <f t="shared" si="4"/>
        <v>12019364</v>
      </c>
      <c r="G44" s="68">
        <f t="shared" si="4"/>
        <v>9879364</v>
      </c>
      <c r="H44" s="68">
        <f t="shared" si="4"/>
        <v>9879364</v>
      </c>
      <c r="I44" s="68">
        <f t="shared" si="4"/>
        <v>9879364</v>
      </c>
      <c r="J44" s="68">
        <f t="shared" si="4"/>
        <v>11909364</v>
      </c>
      <c r="K44" s="68">
        <f t="shared" si="4"/>
        <v>9879364</v>
      </c>
      <c r="L44" s="68">
        <f t="shared" si="4"/>
        <v>12009364</v>
      </c>
      <c r="M44" s="68">
        <f t="shared" si="4"/>
        <v>9879364</v>
      </c>
      <c r="N44" s="68">
        <f t="shared" si="4"/>
        <v>9879364</v>
      </c>
      <c r="O44" s="68">
        <f t="shared" si="4"/>
        <v>9879379</v>
      </c>
      <c r="P44" s="68">
        <f t="shared" si="4"/>
        <v>124852383</v>
      </c>
    </row>
    <row r="45" spans="1:16" x14ac:dyDescent="0.2">
      <c r="A45" s="342"/>
      <c r="B45" s="343"/>
      <c r="C45" s="80" t="s">
        <v>158</v>
      </c>
      <c r="D45" s="68">
        <f>D43+D41+D39+D37+D35+D19+D17</f>
        <v>0</v>
      </c>
      <c r="E45" s="68">
        <f t="shared" si="4"/>
        <v>0</v>
      </c>
      <c r="F45" s="68">
        <f t="shared" si="4"/>
        <v>0</v>
      </c>
      <c r="G45" s="68">
        <f t="shared" si="4"/>
        <v>0</v>
      </c>
      <c r="H45" s="68">
        <f t="shared" si="4"/>
        <v>0</v>
      </c>
      <c r="I45" s="68">
        <f t="shared" si="4"/>
        <v>0</v>
      </c>
      <c r="J45" s="68">
        <f t="shared" si="4"/>
        <v>0</v>
      </c>
      <c r="K45" s="68">
        <f t="shared" si="4"/>
        <v>0</v>
      </c>
      <c r="L45" s="68">
        <f t="shared" si="4"/>
        <v>0</v>
      </c>
      <c r="M45" s="68">
        <f t="shared" si="4"/>
        <v>0</v>
      </c>
      <c r="N45" s="68">
        <f t="shared" si="4"/>
        <v>0</v>
      </c>
      <c r="O45" s="68">
        <f>O43+O41+O39+O37+O35+O19+O17</f>
        <v>0</v>
      </c>
      <c r="P45" s="68">
        <f>P43+P41+P39+P37+P35+P19+P17</f>
        <v>0</v>
      </c>
    </row>
    <row r="46" spans="1:16" x14ac:dyDescent="0.2">
      <c r="A46" s="332" t="s">
        <v>134</v>
      </c>
      <c r="B46" s="333" t="s">
        <v>135</v>
      </c>
      <c r="C46" s="213" t="s">
        <v>157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>
        <f>SUM(D46:O46)</f>
        <v>0</v>
      </c>
    </row>
    <row r="47" spans="1:16" x14ac:dyDescent="0.2">
      <c r="A47" s="332"/>
      <c r="B47" s="333"/>
      <c r="C47" s="213" t="s">
        <v>158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>
        <f t="shared" ref="P47:P57" si="5">SUM(D47:O47)</f>
        <v>0</v>
      </c>
    </row>
    <row r="48" spans="1:16" x14ac:dyDescent="0.2">
      <c r="A48" s="332" t="s">
        <v>136</v>
      </c>
      <c r="B48" s="333" t="s">
        <v>137</v>
      </c>
      <c r="C48" s="213" t="s">
        <v>157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>
        <f t="shared" si="5"/>
        <v>0</v>
      </c>
    </row>
    <row r="49" spans="1:16" x14ac:dyDescent="0.2">
      <c r="A49" s="332"/>
      <c r="B49" s="333"/>
      <c r="C49" s="213" t="s">
        <v>158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>
        <f t="shared" si="5"/>
        <v>0</v>
      </c>
    </row>
    <row r="50" spans="1:16" x14ac:dyDescent="0.2">
      <c r="A50" s="332" t="s">
        <v>138</v>
      </c>
      <c r="B50" s="333" t="s">
        <v>139</v>
      </c>
      <c r="C50" s="213" t="s">
        <v>157</v>
      </c>
      <c r="D50" s="5">
        <v>302177</v>
      </c>
      <c r="E50" s="5">
        <v>302178</v>
      </c>
      <c r="F50" s="5">
        <v>302179</v>
      </c>
      <c r="G50" s="5">
        <v>302180</v>
      </c>
      <c r="H50" s="5">
        <v>302181</v>
      </c>
      <c r="I50" s="5">
        <v>302182</v>
      </c>
      <c r="J50" s="5">
        <v>302183</v>
      </c>
      <c r="K50" s="5">
        <v>302184</v>
      </c>
      <c r="L50" s="5">
        <v>302185</v>
      </c>
      <c r="M50" s="5">
        <v>302186</v>
      </c>
      <c r="N50" s="5">
        <v>302187</v>
      </c>
      <c r="O50" s="5">
        <v>302142</v>
      </c>
      <c r="P50" s="5">
        <f t="shared" si="5"/>
        <v>3626144</v>
      </c>
    </row>
    <row r="51" spans="1:16" x14ac:dyDescent="0.2">
      <c r="A51" s="332"/>
      <c r="B51" s="333"/>
      <c r="C51" s="213" t="s">
        <v>158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>
        <f t="shared" si="5"/>
        <v>0</v>
      </c>
    </row>
    <row r="52" spans="1:16" x14ac:dyDescent="0.2">
      <c r="A52" s="332" t="s">
        <v>26</v>
      </c>
      <c r="B52" s="333" t="s">
        <v>140</v>
      </c>
      <c r="C52" s="213" t="s">
        <v>157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>
        <f t="shared" si="5"/>
        <v>0</v>
      </c>
    </row>
    <row r="53" spans="1:16" x14ac:dyDescent="0.2">
      <c r="A53" s="332"/>
      <c r="B53" s="333"/>
      <c r="C53" s="213" t="s">
        <v>158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>
        <f t="shared" si="5"/>
        <v>0</v>
      </c>
    </row>
    <row r="54" spans="1:16" x14ac:dyDescent="0.2">
      <c r="A54" s="336" t="s">
        <v>100</v>
      </c>
      <c r="B54" s="337" t="s">
        <v>101</v>
      </c>
      <c r="C54" s="23" t="s">
        <v>157</v>
      </c>
      <c r="D54" s="24">
        <f>D46+D48+D50+D52</f>
        <v>302177</v>
      </c>
      <c r="E54" s="24">
        <f>E46+E48+E50+E52</f>
        <v>302178</v>
      </c>
      <c r="F54" s="24">
        <f t="shared" ref="F54:O54" si="6">F46+F48+F50+F52</f>
        <v>302179</v>
      </c>
      <c r="G54" s="24">
        <f t="shared" si="6"/>
        <v>302180</v>
      </c>
      <c r="H54" s="24">
        <f>H46+H48+H50+H52</f>
        <v>302181</v>
      </c>
      <c r="I54" s="24">
        <f t="shared" si="6"/>
        <v>302182</v>
      </c>
      <c r="J54" s="24">
        <f t="shared" si="6"/>
        <v>302183</v>
      </c>
      <c r="K54" s="24">
        <f>K46+K48+K50+K52</f>
        <v>302184</v>
      </c>
      <c r="L54" s="24">
        <f t="shared" si="6"/>
        <v>302185</v>
      </c>
      <c r="M54" s="24">
        <f t="shared" si="6"/>
        <v>302186</v>
      </c>
      <c r="N54" s="24">
        <f t="shared" si="6"/>
        <v>302187</v>
      </c>
      <c r="O54" s="24">
        <f t="shared" si="6"/>
        <v>302142</v>
      </c>
      <c r="P54" s="5">
        <f t="shared" si="5"/>
        <v>3626144</v>
      </c>
    </row>
    <row r="55" spans="1:16" x14ac:dyDescent="0.2">
      <c r="A55" s="336"/>
      <c r="B55" s="337"/>
      <c r="C55" s="23" t="s">
        <v>158</v>
      </c>
      <c r="D55" s="24">
        <f>D47+D49+D51+D53</f>
        <v>0</v>
      </c>
      <c r="E55" s="24">
        <f t="shared" ref="E55:O55" si="7">E47+E49+E51+E53</f>
        <v>0</v>
      </c>
      <c r="F55" s="24">
        <f t="shared" si="7"/>
        <v>0</v>
      </c>
      <c r="G55" s="24">
        <f t="shared" si="7"/>
        <v>0</v>
      </c>
      <c r="H55" s="24">
        <f t="shared" si="7"/>
        <v>0</v>
      </c>
      <c r="I55" s="24">
        <f t="shared" si="7"/>
        <v>0</v>
      </c>
      <c r="J55" s="24">
        <f t="shared" si="7"/>
        <v>0</v>
      </c>
      <c r="K55" s="24">
        <f t="shared" si="7"/>
        <v>0</v>
      </c>
      <c r="L55" s="24">
        <f t="shared" si="7"/>
        <v>0</v>
      </c>
      <c r="M55" s="24">
        <f t="shared" si="7"/>
        <v>0</v>
      </c>
      <c r="N55" s="24">
        <f t="shared" si="7"/>
        <v>0</v>
      </c>
      <c r="O55" s="24">
        <f t="shared" si="7"/>
        <v>0</v>
      </c>
      <c r="P55" s="5">
        <f t="shared" si="5"/>
        <v>0</v>
      </c>
    </row>
    <row r="56" spans="1:16" x14ac:dyDescent="0.2">
      <c r="A56" s="336" t="s">
        <v>141</v>
      </c>
      <c r="B56" s="337" t="s">
        <v>142</v>
      </c>
      <c r="C56" s="23" t="s">
        <v>157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5">
        <f t="shared" si="5"/>
        <v>0</v>
      </c>
    </row>
    <row r="57" spans="1:16" x14ac:dyDescent="0.2">
      <c r="A57" s="336"/>
      <c r="B57" s="337"/>
      <c r="C57" s="23" t="s">
        <v>158</v>
      </c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5">
        <f t="shared" si="5"/>
        <v>0</v>
      </c>
    </row>
    <row r="58" spans="1:16" x14ac:dyDescent="0.2">
      <c r="A58" s="342" t="s">
        <v>102</v>
      </c>
      <c r="B58" s="343" t="s">
        <v>103</v>
      </c>
      <c r="C58" s="80" t="s">
        <v>157</v>
      </c>
      <c r="D58" s="68">
        <f>D56+D54</f>
        <v>302177</v>
      </c>
      <c r="E58" s="68">
        <f t="shared" ref="E58:O59" si="8">E56+E54</f>
        <v>302178</v>
      </c>
      <c r="F58" s="68">
        <f t="shared" si="8"/>
        <v>302179</v>
      </c>
      <c r="G58" s="68">
        <f t="shared" si="8"/>
        <v>302180</v>
      </c>
      <c r="H58" s="68">
        <f t="shared" si="8"/>
        <v>302181</v>
      </c>
      <c r="I58" s="68">
        <f t="shared" si="8"/>
        <v>302182</v>
      </c>
      <c r="J58" s="68">
        <f t="shared" si="8"/>
        <v>302183</v>
      </c>
      <c r="K58" s="68">
        <f t="shared" si="8"/>
        <v>302184</v>
      </c>
      <c r="L58" s="68">
        <f t="shared" si="8"/>
        <v>302185</v>
      </c>
      <c r="M58" s="68">
        <f t="shared" si="8"/>
        <v>302186</v>
      </c>
      <c r="N58" s="68">
        <f t="shared" si="8"/>
        <v>302187</v>
      </c>
      <c r="O58" s="68">
        <f t="shared" si="8"/>
        <v>302142</v>
      </c>
      <c r="P58" s="68">
        <f>SUM(D58:O58)</f>
        <v>3626144</v>
      </c>
    </row>
    <row r="59" spans="1:16" x14ac:dyDescent="0.2">
      <c r="A59" s="342"/>
      <c r="B59" s="343"/>
      <c r="C59" s="80" t="s">
        <v>158</v>
      </c>
      <c r="D59" s="68">
        <f>D57+D55</f>
        <v>0</v>
      </c>
      <c r="E59" s="68">
        <f t="shared" si="8"/>
        <v>0</v>
      </c>
      <c r="F59" s="68">
        <f t="shared" si="8"/>
        <v>0</v>
      </c>
      <c r="G59" s="68">
        <f t="shared" si="8"/>
        <v>0</v>
      </c>
      <c r="H59" s="68">
        <f t="shared" si="8"/>
        <v>0</v>
      </c>
      <c r="I59" s="68">
        <f t="shared" si="8"/>
        <v>0</v>
      </c>
      <c r="J59" s="68">
        <f t="shared" si="8"/>
        <v>0</v>
      </c>
      <c r="K59" s="68">
        <f t="shared" si="8"/>
        <v>0</v>
      </c>
      <c r="L59" s="68">
        <f t="shared" si="8"/>
        <v>0</v>
      </c>
      <c r="M59" s="68">
        <f t="shared" si="8"/>
        <v>0</v>
      </c>
      <c r="N59" s="68">
        <f t="shared" si="8"/>
        <v>0</v>
      </c>
      <c r="O59" s="68">
        <f t="shared" si="8"/>
        <v>0</v>
      </c>
      <c r="P59" s="68">
        <f>SUM(D59:O59)</f>
        <v>0</v>
      </c>
    </row>
    <row r="60" spans="1:16" x14ac:dyDescent="0.2">
      <c r="A60" s="346" t="s">
        <v>36</v>
      </c>
      <c r="B60" s="347" t="s">
        <v>143</v>
      </c>
      <c r="C60" s="86" t="s">
        <v>157</v>
      </c>
      <c r="D60" s="89">
        <f>D44+D58</f>
        <v>10181541</v>
      </c>
      <c r="E60" s="89">
        <f t="shared" ref="E60:O61" si="9">E44+E58</f>
        <v>10181542</v>
      </c>
      <c r="F60" s="89">
        <f t="shared" si="9"/>
        <v>12321543</v>
      </c>
      <c r="G60" s="89">
        <f t="shared" si="9"/>
        <v>10181544</v>
      </c>
      <c r="H60" s="89">
        <f t="shared" si="9"/>
        <v>10181545</v>
      </c>
      <c r="I60" s="89">
        <f t="shared" si="9"/>
        <v>10181546</v>
      </c>
      <c r="J60" s="89">
        <f t="shared" si="9"/>
        <v>12211547</v>
      </c>
      <c r="K60" s="89">
        <f t="shared" si="9"/>
        <v>10181548</v>
      </c>
      <c r="L60" s="89">
        <f t="shared" si="9"/>
        <v>12311549</v>
      </c>
      <c r="M60" s="89">
        <f t="shared" si="9"/>
        <v>10181550</v>
      </c>
      <c r="N60" s="89">
        <f t="shared" si="9"/>
        <v>10181551</v>
      </c>
      <c r="O60" s="89">
        <f t="shared" si="9"/>
        <v>10181521</v>
      </c>
      <c r="P60" s="89">
        <f>SUM(D60:O60)</f>
        <v>128478527</v>
      </c>
    </row>
    <row r="61" spans="1:16" x14ac:dyDescent="0.2">
      <c r="A61" s="346"/>
      <c r="B61" s="347"/>
      <c r="C61" s="86" t="s">
        <v>158</v>
      </c>
      <c r="D61" s="89">
        <f>D45+D59</f>
        <v>0</v>
      </c>
      <c r="E61" s="89">
        <f t="shared" si="9"/>
        <v>0</v>
      </c>
      <c r="F61" s="89">
        <f t="shared" si="9"/>
        <v>0</v>
      </c>
      <c r="G61" s="89">
        <f t="shared" si="9"/>
        <v>0</v>
      </c>
      <c r="H61" s="89">
        <f t="shared" si="9"/>
        <v>0</v>
      </c>
      <c r="I61" s="89">
        <f t="shared" si="9"/>
        <v>0</v>
      </c>
      <c r="J61" s="89">
        <f t="shared" si="9"/>
        <v>0</v>
      </c>
      <c r="K61" s="89">
        <f t="shared" si="9"/>
        <v>0</v>
      </c>
      <c r="L61" s="89">
        <f t="shared" si="9"/>
        <v>0</v>
      </c>
      <c r="M61" s="89">
        <f t="shared" si="9"/>
        <v>0</v>
      </c>
      <c r="N61" s="89">
        <f t="shared" si="9"/>
        <v>0</v>
      </c>
      <c r="O61" s="89">
        <f t="shared" si="9"/>
        <v>0</v>
      </c>
      <c r="P61" s="89">
        <f>SUM(D61:O61)</f>
        <v>0</v>
      </c>
    </row>
    <row r="62" spans="1:16" x14ac:dyDescent="0.2">
      <c r="A62" s="223"/>
      <c r="B62" s="224"/>
      <c r="C62" s="30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</row>
    <row r="63" spans="1:16" x14ac:dyDescent="0.2">
      <c r="A63" s="345" t="s">
        <v>55</v>
      </c>
      <c r="B63" s="333" t="s">
        <v>56</v>
      </c>
      <c r="C63" s="213" t="s">
        <v>157</v>
      </c>
      <c r="D63" s="5">
        <v>2060323</v>
      </c>
      <c r="E63" s="5">
        <v>2060323</v>
      </c>
      <c r="F63" s="5">
        <v>2060323</v>
      </c>
      <c r="G63" s="5">
        <v>2060323</v>
      </c>
      <c r="H63" s="5">
        <v>2060323</v>
      </c>
      <c r="I63" s="5">
        <v>2060323</v>
      </c>
      <c r="J63" s="5">
        <v>2060323</v>
      </c>
      <c r="K63" s="5">
        <v>2060323</v>
      </c>
      <c r="L63" s="5">
        <v>2060323</v>
      </c>
      <c r="M63" s="5">
        <v>2060323</v>
      </c>
      <c r="N63" s="5">
        <v>2060323</v>
      </c>
      <c r="O63" s="5">
        <v>2060325</v>
      </c>
      <c r="P63" s="5">
        <f>SUM(D63:O63)</f>
        <v>24723878</v>
      </c>
    </row>
    <row r="64" spans="1:16" x14ac:dyDescent="0.2">
      <c r="A64" s="345"/>
      <c r="B64" s="333"/>
      <c r="C64" s="213" t="s">
        <v>158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>
        <f t="shared" ref="P64:P92" si="10">SUM(D64:O64)</f>
        <v>0</v>
      </c>
    </row>
    <row r="65" spans="1:16" x14ac:dyDescent="0.2">
      <c r="A65" s="345" t="s">
        <v>57</v>
      </c>
      <c r="B65" s="333" t="s">
        <v>58</v>
      </c>
      <c r="C65" s="213" t="s">
        <v>157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>
        <f t="shared" si="10"/>
        <v>0</v>
      </c>
    </row>
    <row r="66" spans="1:16" x14ac:dyDescent="0.2">
      <c r="A66" s="345"/>
      <c r="B66" s="333"/>
      <c r="C66" s="213" t="s">
        <v>158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>
        <f t="shared" si="10"/>
        <v>0</v>
      </c>
    </row>
    <row r="67" spans="1:16" x14ac:dyDescent="0.2">
      <c r="A67" s="344" t="s">
        <v>59</v>
      </c>
      <c r="B67" s="337" t="s">
        <v>144</v>
      </c>
      <c r="C67" s="23" t="s">
        <v>157</v>
      </c>
      <c r="D67" s="24">
        <f>D63+D65</f>
        <v>2060323</v>
      </c>
      <c r="E67" s="24">
        <f t="shared" ref="E67:O68" si="11">E63+E65</f>
        <v>2060323</v>
      </c>
      <c r="F67" s="24">
        <f t="shared" si="11"/>
        <v>2060323</v>
      </c>
      <c r="G67" s="24">
        <f t="shared" si="11"/>
        <v>2060323</v>
      </c>
      <c r="H67" s="24">
        <f t="shared" si="11"/>
        <v>2060323</v>
      </c>
      <c r="I67" s="24">
        <f t="shared" si="11"/>
        <v>2060323</v>
      </c>
      <c r="J67" s="24">
        <f t="shared" si="11"/>
        <v>2060323</v>
      </c>
      <c r="K67" s="24">
        <f t="shared" si="11"/>
        <v>2060323</v>
      </c>
      <c r="L67" s="24">
        <f t="shared" si="11"/>
        <v>2060323</v>
      </c>
      <c r="M67" s="24">
        <f t="shared" si="11"/>
        <v>2060323</v>
      </c>
      <c r="N67" s="24">
        <f t="shared" si="11"/>
        <v>2060323</v>
      </c>
      <c r="O67" s="24">
        <f t="shared" si="11"/>
        <v>2060325</v>
      </c>
      <c r="P67" s="5">
        <f t="shared" si="10"/>
        <v>24723878</v>
      </c>
    </row>
    <row r="68" spans="1:16" x14ac:dyDescent="0.2">
      <c r="A68" s="344"/>
      <c r="B68" s="337"/>
      <c r="C68" s="23" t="s">
        <v>158</v>
      </c>
      <c r="D68" s="24">
        <f>D64+D66</f>
        <v>0</v>
      </c>
      <c r="E68" s="24">
        <f t="shared" si="11"/>
        <v>0</v>
      </c>
      <c r="F68" s="24">
        <f t="shared" si="11"/>
        <v>0</v>
      </c>
      <c r="G68" s="24">
        <f t="shared" si="11"/>
        <v>0</v>
      </c>
      <c r="H68" s="24">
        <f t="shared" si="11"/>
        <v>0</v>
      </c>
      <c r="I68" s="24">
        <f t="shared" si="11"/>
        <v>0</v>
      </c>
      <c r="J68" s="24">
        <f t="shared" si="11"/>
        <v>0</v>
      </c>
      <c r="K68" s="24">
        <f t="shared" si="11"/>
        <v>0</v>
      </c>
      <c r="L68" s="24">
        <f t="shared" si="11"/>
        <v>0</v>
      </c>
      <c r="M68" s="24">
        <f t="shared" si="11"/>
        <v>0</v>
      </c>
      <c r="N68" s="24">
        <f t="shared" si="11"/>
        <v>0</v>
      </c>
      <c r="O68" s="24">
        <f t="shared" si="11"/>
        <v>0</v>
      </c>
      <c r="P68" s="5">
        <f t="shared" si="10"/>
        <v>0</v>
      </c>
    </row>
    <row r="69" spans="1:16" x14ac:dyDescent="0.2">
      <c r="A69" s="344" t="s">
        <v>244</v>
      </c>
      <c r="B69" s="337" t="s">
        <v>145</v>
      </c>
      <c r="C69" s="23" t="s">
        <v>157</v>
      </c>
      <c r="D69" s="24">
        <v>281684</v>
      </c>
      <c r="E69" s="24">
        <v>281684</v>
      </c>
      <c r="F69" s="24">
        <v>281684</v>
      </c>
      <c r="G69" s="24">
        <v>281684</v>
      </c>
      <c r="H69" s="24">
        <v>281684</v>
      </c>
      <c r="I69" s="24">
        <v>281684</v>
      </c>
      <c r="J69" s="24">
        <v>281684</v>
      </c>
      <c r="K69" s="24">
        <v>281684</v>
      </c>
      <c r="L69" s="24">
        <v>281684</v>
      </c>
      <c r="M69" s="24">
        <v>281684</v>
      </c>
      <c r="N69" s="24">
        <v>281687</v>
      </c>
      <c r="O69" s="24">
        <v>281690</v>
      </c>
      <c r="P69" s="5">
        <f t="shared" si="10"/>
        <v>3380217</v>
      </c>
    </row>
    <row r="70" spans="1:16" x14ac:dyDescent="0.2">
      <c r="A70" s="344"/>
      <c r="B70" s="337"/>
      <c r="C70" s="23" t="s">
        <v>158</v>
      </c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5">
        <f t="shared" si="10"/>
        <v>0</v>
      </c>
    </row>
    <row r="71" spans="1:16" x14ac:dyDescent="0.2">
      <c r="A71" s="345" t="s">
        <v>61</v>
      </c>
      <c r="B71" s="333" t="s">
        <v>62</v>
      </c>
      <c r="C71" s="213" t="s">
        <v>157</v>
      </c>
      <c r="D71" s="5">
        <v>416948</v>
      </c>
      <c r="E71" s="5">
        <v>416948</v>
      </c>
      <c r="F71" s="5">
        <v>416948</v>
      </c>
      <c r="G71" s="5">
        <v>416948</v>
      </c>
      <c r="H71" s="5">
        <v>416948</v>
      </c>
      <c r="I71" s="5">
        <v>416948</v>
      </c>
      <c r="J71" s="5">
        <v>416948</v>
      </c>
      <c r="K71" s="5">
        <v>416948</v>
      </c>
      <c r="L71" s="5">
        <v>416948</v>
      </c>
      <c r="M71" s="5">
        <v>416948</v>
      </c>
      <c r="N71" s="5">
        <v>416948</v>
      </c>
      <c r="O71" s="5">
        <v>416944</v>
      </c>
      <c r="P71" s="5">
        <f t="shared" si="10"/>
        <v>5003372</v>
      </c>
    </row>
    <row r="72" spans="1:16" x14ac:dyDescent="0.2">
      <c r="A72" s="345"/>
      <c r="B72" s="333"/>
      <c r="C72" s="213" t="s">
        <v>158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>
        <f t="shared" si="10"/>
        <v>0</v>
      </c>
    </row>
    <row r="73" spans="1:16" x14ac:dyDescent="0.2">
      <c r="A73" s="345" t="s">
        <v>63</v>
      </c>
      <c r="B73" s="333" t="s">
        <v>146</v>
      </c>
      <c r="C73" s="213" t="s">
        <v>157</v>
      </c>
      <c r="D73" s="5">
        <v>10417</v>
      </c>
      <c r="E73" s="5">
        <v>10417</v>
      </c>
      <c r="F73" s="5">
        <v>10417</v>
      </c>
      <c r="G73" s="5">
        <v>10417</v>
      </c>
      <c r="H73" s="5">
        <v>10417</v>
      </c>
      <c r="I73" s="5">
        <v>10417</v>
      </c>
      <c r="J73" s="5">
        <v>10417</v>
      </c>
      <c r="K73" s="5">
        <v>10417</v>
      </c>
      <c r="L73" s="5">
        <v>10417</v>
      </c>
      <c r="M73" s="5">
        <v>10417</v>
      </c>
      <c r="N73" s="5">
        <v>10417</v>
      </c>
      <c r="O73" s="5">
        <v>10413</v>
      </c>
      <c r="P73" s="5">
        <f t="shared" si="10"/>
        <v>125000</v>
      </c>
    </row>
    <row r="74" spans="1:16" x14ac:dyDescent="0.2">
      <c r="A74" s="345"/>
      <c r="B74" s="333"/>
      <c r="C74" s="213" t="s">
        <v>158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>
        <f t="shared" si="10"/>
        <v>0</v>
      </c>
    </row>
    <row r="75" spans="1:16" x14ac:dyDescent="0.2">
      <c r="A75" s="345" t="s">
        <v>65</v>
      </c>
      <c r="B75" s="333" t="s">
        <v>66</v>
      </c>
      <c r="C75" s="213" t="s">
        <v>157</v>
      </c>
      <c r="D75" s="5">
        <v>574733</v>
      </c>
      <c r="E75" s="5">
        <v>574733</v>
      </c>
      <c r="F75" s="5">
        <v>574733</v>
      </c>
      <c r="G75" s="5">
        <v>574733</v>
      </c>
      <c r="H75" s="5">
        <v>574733</v>
      </c>
      <c r="I75" s="5">
        <v>574733</v>
      </c>
      <c r="J75" s="5">
        <v>574733</v>
      </c>
      <c r="K75" s="5">
        <v>574733</v>
      </c>
      <c r="L75" s="5">
        <v>574733</v>
      </c>
      <c r="M75" s="5">
        <v>574733</v>
      </c>
      <c r="N75" s="5">
        <v>574733</v>
      </c>
      <c r="O75" s="5">
        <v>574737</v>
      </c>
      <c r="P75" s="5">
        <f t="shared" si="10"/>
        <v>6896800</v>
      </c>
    </row>
    <row r="76" spans="1:16" x14ac:dyDescent="0.2">
      <c r="A76" s="345"/>
      <c r="B76" s="333"/>
      <c r="C76" s="213" t="s">
        <v>158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>
        <f t="shared" si="10"/>
        <v>0</v>
      </c>
    </row>
    <row r="77" spans="1:16" x14ac:dyDescent="0.2">
      <c r="A77" s="345" t="s">
        <v>67</v>
      </c>
      <c r="B77" s="333" t="s">
        <v>147</v>
      </c>
      <c r="C77" s="213" t="s">
        <v>157</v>
      </c>
      <c r="D77" s="5">
        <v>36666</v>
      </c>
      <c r="E77" s="5">
        <v>36666</v>
      </c>
      <c r="F77" s="5">
        <v>36666</v>
      </c>
      <c r="G77" s="5">
        <v>36666</v>
      </c>
      <c r="H77" s="5">
        <v>36666</v>
      </c>
      <c r="I77" s="5">
        <v>36666</v>
      </c>
      <c r="J77" s="5">
        <v>36666</v>
      </c>
      <c r="K77" s="5">
        <v>36666</v>
      </c>
      <c r="L77" s="5">
        <v>36666</v>
      </c>
      <c r="M77" s="5">
        <v>36666</v>
      </c>
      <c r="N77" s="5">
        <v>36670</v>
      </c>
      <c r="O77" s="5">
        <v>36670</v>
      </c>
      <c r="P77" s="5">
        <f t="shared" si="10"/>
        <v>440000</v>
      </c>
    </row>
    <row r="78" spans="1:16" x14ac:dyDescent="0.2">
      <c r="A78" s="345"/>
      <c r="B78" s="333"/>
      <c r="C78" s="213" t="s">
        <v>158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>
        <f t="shared" si="10"/>
        <v>0</v>
      </c>
    </row>
    <row r="79" spans="1:16" x14ac:dyDescent="0.2">
      <c r="A79" s="345" t="s">
        <v>69</v>
      </c>
      <c r="B79" s="333" t="s">
        <v>70</v>
      </c>
      <c r="C79" s="213" t="s">
        <v>157</v>
      </c>
      <c r="D79" s="5">
        <v>238650</v>
      </c>
      <c r="E79" s="5">
        <v>238650</v>
      </c>
      <c r="F79" s="5">
        <v>238650</v>
      </c>
      <c r="G79" s="5">
        <v>238650</v>
      </c>
      <c r="H79" s="5">
        <v>238650</v>
      </c>
      <c r="I79" s="5">
        <v>238650</v>
      </c>
      <c r="J79" s="5">
        <v>238650</v>
      </c>
      <c r="K79" s="5">
        <v>238650</v>
      </c>
      <c r="L79" s="5">
        <v>238650</v>
      </c>
      <c r="M79" s="5">
        <v>238650</v>
      </c>
      <c r="N79" s="5">
        <v>238650</v>
      </c>
      <c r="O79" s="5">
        <v>238646</v>
      </c>
      <c r="P79" s="5">
        <f t="shared" si="10"/>
        <v>2863796</v>
      </c>
    </row>
    <row r="80" spans="1:16" x14ac:dyDescent="0.2">
      <c r="A80" s="345"/>
      <c r="B80" s="333"/>
      <c r="C80" s="213" t="s">
        <v>158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>
        <f t="shared" si="10"/>
        <v>0</v>
      </c>
    </row>
    <row r="81" spans="1:16" x14ac:dyDescent="0.2">
      <c r="A81" s="344" t="s">
        <v>71</v>
      </c>
      <c r="B81" s="337" t="s">
        <v>148</v>
      </c>
      <c r="C81" s="23" t="s">
        <v>157</v>
      </c>
      <c r="D81" s="24">
        <f>D79+D77+D75+D73+D71</f>
        <v>1277414</v>
      </c>
      <c r="E81" s="24">
        <f t="shared" ref="E81:O82" si="12">E79+E77+E75+E73+E71</f>
        <v>1277414</v>
      </c>
      <c r="F81" s="24">
        <f t="shared" si="12"/>
        <v>1277414</v>
      </c>
      <c r="G81" s="24">
        <f t="shared" si="12"/>
        <v>1277414</v>
      </c>
      <c r="H81" s="24">
        <f t="shared" si="12"/>
        <v>1277414</v>
      </c>
      <c r="I81" s="24">
        <f t="shared" si="12"/>
        <v>1277414</v>
      </c>
      <c r="J81" s="24">
        <f t="shared" si="12"/>
        <v>1277414</v>
      </c>
      <c r="K81" s="24">
        <f t="shared" si="12"/>
        <v>1277414</v>
      </c>
      <c r="L81" s="24">
        <f t="shared" si="12"/>
        <v>1277414</v>
      </c>
      <c r="M81" s="24">
        <f t="shared" si="12"/>
        <v>1277414</v>
      </c>
      <c r="N81" s="24">
        <f t="shared" si="12"/>
        <v>1277418</v>
      </c>
      <c r="O81" s="24">
        <f t="shared" si="12"/>
        <v>1277410</v>
      </c>
      <c r="P81" s="5">
        <f t="shared" si="10"/>
        <v>15328968</v>
      </c>
    </row>
    <row r="82" spans="1:16" x14ac:dyDescent="0.2">
      <c r="A82" s="344"/>
      <c r="B82" s="337"/>
      <c r="C82" s="23" t="s">
        <v>158</v>
      </c>
      <c r="D82" s="24">
        <f>D80+D78+D76+D74+D72</f>
        <v>0</v>
      </c>
      <c r="E82" s="24">
        <f t="shared" si="12"/>
        <v>0</v>
      </c>
      <c r="F82" s="24">
        <f t="shared" si="12"/>
        <v>0</v>
      </c>
      <c r="G82" s="24">
        <f t="shared" si="12"/>
        <v>0</v>
      </c>
      <c r="H82" s="24">
        <f t="shared" si="12"/>
        <v>0</v>
      </c>
      <c r="I82" s="24">
        <f t="shared" si="12"/>
        <v>0</v>
      </c>
      <c r="J82" s="24">
        <f t="shared" si="12"/>
        <v>0</v>
      </c>
      <c r="K82" s="24">
        <f t="shared" si="12"/>
        <v>0</v>
      </c>
      <c r="L82" s="24">
        <f t="shared" si="12"/>
        <v>0</v>
      </c>
      <c r="M82" s="24">
        <f t="shared" si="12"/>
        <v>0</v>
      </c>
      <c r="N82" s="24">
        <f t="shared" si="12"/>
        <v>0</v>
      </c>
      <c r="O82" s="24">
        <f t="shared" si="12"/>
        <v>0</v>
      </c>
      <c r="P82" s="5">
        <f t="shared" si="10"/>
        <v>0</v>
      </c>
    </row>
    <row r="83" spans="1:16" x14ac:dyDescent="0.2">
      <c r="A83" s="344" t="s">
        <v>73</v>
      </c>
      <c r="B83" s="348" t="s">
        <v>74</v>
      </c>
      <c r="C83" s="23" t="s">
        <v>157</v>
      </c>
      <c r="D83" s="24"/>
      <c r="E83" s="24"/>
      <c r="F83" s="24"/>
      <c r="G83" s="24"/>
      <c r="H83" s="24"/>
      <c r="I83" s="24">
        <v>320000</v>
      </c>
      <c r="J83" s="24"/>
      <c r="K83" s="24"/>
      <c r="L83" s="24"/>
      <c r="M83" s="24"/>
      <c r="N83" s="24"/>
      <c r="O83" s="24">
        <v>640000</v>
      </c>
      <c r="P83" s="5">
        <f t="shared" si="10"/>
        <v>960000</v>
      </c>
    </row>
    <row r="84" spans="1:16" x14ac:dyDescent="0.2">
      <c r="A84" s="344"/>
      <c r="B84" s="348"/>
      <c r="C84" s="23" t="s">
        <v>158</v>
      </c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5">
        <f t="shared" si="10"/>
        <v>0</v>
      </c>
    </row>
    <row r="85" spans="1:16" x14ac:dyDescent="0.2">
      <c r="A85" s="344" t="s">
        <v>75</v>
      </c>
      <c r="B85" s="348" t="s">
        <v>76</v>
      </c>
      <c r="C85" s="23" t="s">
        <v>157</v>
      </c>
      <c r="D85" s="24">
        <v>2331198</v>
      </c>
      <c r="E85" s="24">
        <v>2331198</v>
      </c>
      <c r="F85" s="24">
        <v>2331198</v>
      </c>
      <c r="G85" s="24">
        <v>2331198</v>
      </c>
      <c r="H85" s="24">
        <v>2331198</v>
      </c>
      <c r="I85" s="24">
        <v>2331198</v>
      </c>
      <c r="J85" s="24">
        <v>2331198</v>
      </c>
      <c r="K85" s="24">
        <v>2331198</v>
      </c>
      <c r="L85" s="24">
        <v>2331198</v>
      </c>
      <c r="M85" s="24">
        <v>2331198</v>
      </c>
      <c r="N85" s="24">
        <v>2331198</v>
      </c>
      <c r="O85" s="24">
        <v>2331198</v>
      </c>
      <c r="P85" s="5">
        <f t="shared" si="10"/>
        <v>27974376</v>
      </c>
    </row>
    <row r="86" spans="1:16" x14ac:dyDescent="0.2">
      <c r="A86" s="344"/>
      <c r="B86" s="348"/>
      <c r="C86" s="23" t="s">
        <v>158</v>
      </c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5">
        <f t="shared" si="10"/>
        <v>0</v>
      </c>
    </row>
    <row r="87" spans="1:16" x14ac:dyDescent="0.2">
      <c r="A87" s="344" t="s">
        <v>77</v>
      </c>
      <c r="B87" s="337" t="s">
        <v>78</v>
      </c>
      <c r="C87" s="23" t="s">
        <v>157</v>
      </c>
      <c r="D87" s="24"/>
      <c r="E87" s="24"/>
      <c r="F87" s="24"/>
      <c r="G87" s="24"/>
      <c r="H87" s="24">
        <v>9115863</v>
      </c>
      <c r="I87" s="24">
        <v>9115863</v>
      </c>
      <c r="J87" s="24">
        <v>9115863</v>
      </c>
      <c r="K87" s="24">
        <v>9115863</v>
      </c>
      <c r="L87" s="24">
        <v>9115863</v>
      </c>
      <c r="M87" s="24">
        <v>9115864</v>
      </c>
      <c r="N87" s="24"/>
      <c r="O87" s="24"/>
      <c r="P87" s="5">
        <f t="shared" si="10"/>
        <v>54695179</v>
      </c>
    </row>
    <row r="88" spans="1:16" x14ac:dyDescent="0.2">
      <c r="A88" s="344"/>
      <c r="B88" s="337"/>
      <c r="C88" s="23" t="s">
        <v>158</v>
      </c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5">
        <f t="shared" si="10"/>
        <v>0</v>
      </c>
    </row>
    <row r="89" spans="1:16" x14ac:dyDescent="0.2">
      <c r="A89" s="344" t="s">
        <v>79</v>
      </c>
      <c r="B89" s="348" t="s">
        <v>149</v>
      </c>
      <c r="C89" s="23" t="s">
        <v>157</v>
      </c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5">
        <f t="shared" si="10"/>
        <v>0</v>
      </c>
    </row>
    <row r="90" spans="1:16" x14ac:dyDescent="0.2">
      <c r="A90" s="344"/>
      <c r="B90" s="348"/>
      <c r="C90" s="23" t="s">
        <v>158</v>
      </c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5">
        <f t="shared" si="10"/>
        <v>0</v>
      </c>
    </row>
    <row r="91" spans="1:16" x14ac:dyDescent="0.2">
      <c r="A91" s="344" t="s">
        <v>80</v>
      </c>
      <c r="B91" s="348" t="s">
        <v>81</v>
      </c>
      <c r="C91" s="23" t="s">
        <v>157</v>
      </c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5">
        <f t="shared" si="10"/>
        <v>0</v>
      </c>
    </row>
    <row r="92" spans="1:16" x14ac:dyDescent="0.2">
      <c r="A92" s="344"/>
      <c r="B92" s="348"/>
      <c r="C92" s="23" t="s">
        <v>158</v>
      </c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5">
        <f t="shared" si="10"/>
        <v>0</v>
      </c>
    </row>
    <row r="93" spans="1:16" x14ac:dyDescent="0.2">
      <c r="A93" s="349" t="s">
        <v>150</v>
      </c>
      <c r="B93" s="343" t="s">
        <v>151</v>
      </c>
      <c r="C93" s="80" t="s">
        <v>157</v>
      </c>
      <c r="D93" s="68">
        <f>D67+D69+D81+D83+D85+D87+D89+D91</f>
        <v>5950619</v>
      </c>
      <c r="E93" s="68">
        <f t="shared" ref="E93:O94" si="13">E67+E69+E81+E83+E85+E87+E89+E91</f>
        <v>5950619</v>
      </c>
      <c r="F93" s="68">
        <f t="shared" si="13"/>
        <v>5950619</v>
      </c>
      <c r="G93" s="68">
        <f t="shared" si="13"/>
        <v>5950619</v>
      </c>
      <c r="H93" s="68">
        <f t="shared" si="13"/>
        <v>15066482</v>
      </c>
      <c r="I93" s="68">
        <f t="shared" si="13"/>
        <v>15386482</v>
      </c>
      <c r="J93" s="68">
        <f t="shared" si="13"/>
        <v>15066482</v>
      </c>
      <c r="K93" s="68">
        <f t="shared" si="13"/>
        <v>15066482</v>
      </c>
      <c r="L93" s="68">
        <f t="shared" si="13"/>
        <v>15066482</v>
      </c>
      <c r="M93" s="68">
        <f t="shared" si="13"/>
        <v>15066483</v>
      </c>
      <c r="N93" s="68">
        <f t="shared" si="13"/>
        <v>5950626</v>
      </c>
      <c r="O93" s="68">
        <f t="shared" si="13"/>
        <v>6590623</v>
      </c>
      <c r="P93" s="68">
        <f>SUM(D93:O93)</f>
        <v>127062618</v>
      </c>
    </row>
    <row r="94" spans="1:16" x14ac:dyDescent="0.2">
      <c r="A94" s="349"/>
      <c r="B94" s="343"/>
      <c r="C94" s="80" t="s">
        <v>158</v>
      </c>
      <c r="D94" s="68">
        <f>D68+D70+D82+D84+D86+D88+D90+D92</f>
        <v>0</v>
      </c>
      <c r="E94" s="68">
        <f t="shared" si="13"/>
        <v>0</v>
      </c>
      <c r="F94" s="68">
        <f t="shared" si="13"/>
        <v>0</v>
      </c>
      <c r="G94" s="68">
        <f t="shared" si="13"/>
        <v>0</v>
      </c>
      <c r="H94" s="68">
        <f t="shared" si="13"/>
        <v>0</v>
      </c>
      <c r="I94" s="68">
        <f t="shared" si="13"/>
        <v>0</v>
      </c>
      <c r="J94" s="68">
        <f t="shared" si="13"/>
        <v>0</v>
      </c>
      <c r="K94" s="68">
        <f t="shared" si="13"/>
        <v>0</v>
      </c>
      <c r="L94" s="68">
        <f t="shared" si="13"/>
        <v>0</v>
      </c>
      <c r="M94" s="68">
        <f t="shared" si="13"/>
        <v>0</v>
      </c>
      <c r="N94" s="68">
        <f t="shared" si="13"/>
        <v>0</v>
      </c>
      <c r="O94" s="68">
        <f t="shared" si="13"/>
        <v>0</v>
      </c>
      <c r="P94" s="68">
        <f>SUM(D94:O94)</f>
        <v>0</v>
      </c>
    </row>
    <row r="95" spans="1:16" x14ac:dyDescent="0.2">
      <c r="A95" s="332" t="s">
        <v>152</v>
      </c>
      <c r="B95" s="333" t="s">
        <v>153</v>
      </c>
      <c r="C95" s="213" t="s">
        <v>157</v>
      </c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>
        <f>SUM(D95:O95)</f>
        <v>0</v>
      </c>
    </row>
    <row r="96" spans="1:16" x14ac:dyDescent="0.2">
      <c r="A96" s="332"/>
      <c r="B96" s="333"/>
      <c r="C96" s="213" t="s">
        <v>158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>
        <f t="shared" ref="P96:P104" si="14">SUM(D96:O96)</f>
        <v>0</v>
      </c>
    </row>
    <row r="97" spans="1:17" x14ac:dyDescent="0.2">
      <c r="A97" s="332" t="s">
        <v>154</v>
      </c>
      <c r="B97" s="333" t="s">
        <v>155</v>
      </c>
      <c r="C97" s="213" t="s">
        <v>157</v>
      </c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>
        <f t="shared" si="14"/>
        <v>0</v>
      </c>
    </row>
    <row r="98" spans="1:17" x14ac:dyDescent="0.2">
      <c r="A98" s="332"/>
      <c r="B98" s="333"/>
      <c r="C98" s="213" t="s">
        <v>158</v>
      </c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>
        <f t="shared" si="14"/>
        <v>0</v>
      </c>
    </row>
    <row r="99" spans="1:17" x14ac:dyDescent="0.2">
      <c r="A99" s="338" t="s">
        <v>418</v>
      </c>
      <c r="B99" s="340" t="s">
        <v>422</v>
      </c>
      <c r="C99" s="213" t="s">
        <v>157</v>
      </c>
      <c r="D99" s="5">
        <v>1415909</v>
      </c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>
        <f>SUM(D99:O99)</f>
        <v>1415909</v>
      </c>
    </row>
    <row r="100" spans="1:17" x14ac:dyDescent="0.2">
      <c r="A100" s="339"/>
      <c r="B100" s="341"/>
      <c r="C100" s="213" t="s">
        <v>158</v>
      </c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>
        <f>SUM(D100:O100)</f>
        <v>0</v>
      </c>
    </row>
    <row r="101" spans="1:17" x14ac:dyDescent="0.2">
      <c r="A101" s="332" t="s">
        <v>33</v>
      </c>
      <c r="B101" s="333" t="s">
        <v>156</v>
      </c>
      <c r="C101" s="213" t="s">
        <v>157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>
        <f t="shared" si="14"/>
        <v>0</v>
      </c>
    </row>
    <row r="102" spans="1:17" x14ac:dyDescent="0.2">
      <c r="A102" s="332"/>
      <c r="B102" s="333"/>
      <c r="C102" s="213" t="s">
        <v>158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>
        <f t="shared" si="14"/>
        <v>0</v>
      </c>
    </row>
    <row r="103" spans="1:17" s="26" customFormat="1" x14ac:dyDescent="0.2">
      <c r="A103" s="336" t="s">
        <v>82</v>
      </c>
      <c r="B103" s="337" t="s">
        <v>83</v>
      </c>
      <c r="C103" s="23" t="s">
        <v>157</v>
      </c>
      <c r="D103" s="24">
        <f>D95+D97+D99+D101</f>
        <v>1415909</v>
      </c>
      <c r="E103" s="24">
        <f t="shared" ref="E103:O104" si="15">E95+E97+E99+E101</f>
        <v>0</v>
      </c>
      <c r="F103" s="24">
        <f t="shared" si="15"/>
        <v>0</v>
      </c>
      <c r="G103" s="24">
        <f t="shared" si="15"/>
        <v>0</v>
      </c>
      <c r="H103" s="24">
        <f t="shared" si="15"/>
        <v>0</v>
      </c>
      <c r="I103" s="24">
        <f t="shared" si="15"/>
        <v>0</v>
      </c>
      <c r="J103" s="24">
        <f t="shared" si="15"/>
        <v>0</v>
      </c>
      <c r="K103" s="24">
        <f t="shared" si="15"/>
        <v>0</v>
      </c>
      <c r="L103" s="24">
        <f t="shared" si="15"/>
        <v>0</v>
      </c>
      <c r="M103" s="24">
        <f t="shared" si="15"/>
        <v>0</v>
      </c>
      <c r="N103" s="24">
        <f t="shared" si="15"/>
        <v>0</v>
      </c>
      <c r="O103" s="24">
        <f t="shared" si="15"/>
        <v>0</v>
      </c>
      <c r="P103" s="24">
        <f t="shared" si="14"/>
        <v>1415909</v>
      </c>
      <c r="Q103" s="31"/>
    </row>
    <row r="104" spans="1:17" s="26" customFormat="1" x14ac:dyDescent="0.2">
      <c r="A104" s="336"/>
      <c r="B104" s="337"/>
      <c r="C104" s="23" t="s">
        <v>158</v>
      </c>
      <c r="D104" s="24">
        <f>D96+D98+D100+D102</f>
        <v>0</v>
      </c>
      <c r="E104" s="24">
        <f t="shared" si="15"/>
        <v>0</v>
      </c>
      <c r="F104" s="24">
        <f t="shared" si="15"/>
        <v>0</v>
      </c>
      <c r="G104" s="24">
        <f t="shared" si="15"/>
        <v>0</v>
      </c>
      <c r="H104" s="24">
        <f t="shared" si="15"/>
        <v>0</v>
      </c>
      <c r="I104" s="24">
        <f t="shared" si="15"/>
        <v>0</v>
      </c>
      <c r="J104" s="24">
        <f t="shared" si="15"/>
        <v>0</v>
      </c>
      <c r="K104" s="24">
        <f t="shared" si="15"/>
        <v>0</v>
      </c>
      <c r="L104" s="24">
        <f t="shared" si="15"/>
        <v>0</v>
      </c>
      <c r="M104" s="24">
        <f t="shared" si="15"/>
        <v>0</v>
      </c>
      <c r="N104" s="24">
        <f t="shared" si="15"/>
        <v>0</v>
      </c>
      <c r="O104" s="24">
        <f t="shared" si="15"/>
        <v>0</v>
      </c>
      <c r="P104" s="24">
        <f t="shared" si="14"/>
        <v>0</v>
      </c>
      <c r="Q104" s="31"/>
    </row>
    <row r="105" spans="1:17" x14ac:dyDescent="0.2">
      <c r="A105" s="342" t="s">
        <v>84</v>
      </c>
      <c r="B105" s="343" t="s">
        <v>85</v>
      </c>
      <c r="C105" s="80" t="s">
        <v>157</v>
      </c>
      <c r="D105" s="68">
        <f>D103</f>
        <v>1415909</v>
      </c>
      <c r="E105" s="68">
        <f t="shared" ref="E105:O106" si="16">E103</f>
        <v>0</v>
      </c>
      <c r="F105" s="68">
        <f t="shared" si="16"/>
        <v>0</v>
      </c>
      <c r="G105" s="68">
        <f t="shared" si="16"/>
        <v>0</v>
      </c>
      <c r="H105" s="68">
        <f t="shared" si="16"/>
        <v>0</v>
      </c>
      <c r="I105" s="68">
        <f t="shared" si="16"/>
        <v>0</v>
      </c>
      <c r="J105" s="68">
        <f t="shared" si="16"/>
        <v>0</v>
      </c>
      <c r="K105" s="68">
        <f t="shared" si="16"/>
        <v>0</v>
      </c>
      <c r="L105" s="68">
        <f t="shared" si="16"/>
        <v>0</v>
      </c>
      <c r="M105" s="68">
        <f t="shared" si="16"/>
        <v>0</v>
      </c>
      <c r="N105" s="68">
        <f t="shared" si="16"/>
        <v>0</v>
      </c>
      <c r="O105" s="68">
        <f t="shared" si="16"/>
        <v>0</v>
      </c>
      <c r="P105" s="68">
        <f>SUM(D105:O105)</f>
        <v>1415909</v>
      </c>
    </row>
    <row r="106" spans="1:17" x14ac:dyDescent="0.2">
      <c r="A106" s="342"/>
      <c r="B106" s="343"/>
      <c r="C106" s="80" t="s">
        <v>158</v>
      </c>
      <c r="D106" s="68">
        <f>D104</f>
        <v>0</v>
      </c>
      <c r="E106" s="68">
        <f t="shared" si="16"/>
        <v>0</v>
      </c>
      <c r="F106" s="68">
        <f t="shared" si="16"/>
        <v>0</v>
      </c>
      <c r="G106" s="68">
        <f t="shared" si="16"/>
        <v>0</v>
      </c>
      <c r="H106" s="68">
        <f t="shared" si="16"/>
        <v>0</v>
      </c>
      <c r="I106" s="68">
        <f t="shared" si="16"/>
        <v>0</v>
      </c>
      <c r="J106" s="68">
        <f t="shared" si="16"/>
        <v>0</v>
      </c>
      <c r="K106" s="68">
        <f t="shared" si="16"/>
        <v>0</v>
      </c>
      <c r="L106" s="68">
        <f t="shared" si="16"/>
        <v>0</v>
      </c>
      <c r="M106" s="68">
        <f t="shared" si="16"/>
        <v>0</v>
      </c>
      <c r="N106" s="68">
        <f t="shared" si="16"/>
        <v>0</v>
      </c>
      <c r="O106" s="68">
        <f t="shared" si="16"/>
        <v>0</v>
      </c>
      <c r="P106" s="68">
        <f>SUM(D106:O106)</f>
        <v>0</v>
      </c>
    </row>
    <row r="107" spans="1:17" x14ac:dyDescent="0.2">
      <c r="A107" s="346" t="s">
        <v>172</v>
      </c>
      <c r="B107" s="347" t="s">
        <v>173</v>
      </c>
      <c r="C107" s="86" t="s">
        <v>157</v>
      </c>
      <c r="D107" s="89">
        <f>D105+D93</f>
        <v>7366528</v>
      </c>
      <c r="E107" s="89">
        <f t="shared" ref="E107:O108" si="17">E105+E93</f>
        <v>5950619</v>
      </c>
      <c r="F107" s="89">
        <f t="shared" si="17"/>
        <v>5950619</v>
      </c>
      <c r="G107" s="89">
        <f t="shared" si="17"/>
        <v>5950619</v>
      </c>
      <c r="H107" s="89">
        <f t="shared" si="17"/>
        <v>15066482</v>
      </c>
      <c r="I107" s="89">
        <f t="shared" si="17"/>
        <v>15386482</v>
      </c>
      <c r="J107" s="89">
        <f t="shared" si="17"/>
        <v>15066482</v>
      </c>
      <c r="K107" s="89">
        <f t="shared" si="17"/>
        <v>15066482</v>
      </c>
      <c r="L107" s="89">
        <f t="shared" si="17"/>
        <v>15066482</v>
      </c>
      <c r="M107" s="89">
        <f t="shared" si="17"/>
        <v>15066483</v>
      </c>
      <c r="N107" s="89">
        <f t="shared" si="17"/>
        <v>5950626</v>
      </c>
      <c r="O107" s="89">
        <f t="shared" si="17"/>
        <v>6590623</v>
      </c>
      <c r="P107" s="89">
        <f>SUM(D107:O107)</f>
        <v>128478527</v>
      </c>
    </row>
    <row r="108" spans="1:17" x14ac:dyDescent="0.2">
      <c r="A108" s="346"/>
      <c r="B108" s="347"/>
      <c r="C108" s="86" t="s">
        <v>158</v>
      </c>
      <c r="D108" s="89">
        <f>D106+D94</f>
        <v>0</v>
      </c>
      <c r="E108" s="89">
        <f t="shared" si="17"/>
        <v>0</v>
      </c>
      <c r="F108" s="89">
        <f t="shared" si="17"/>
        <v>0</v>
      </c>
      <c r="G108" s="89">
        <f t="shared" si="17"/>
        <v>0</v>
      </c>
      <c r="H108" s="89">
        <f t="shared" si="17"/>
        <v>0</v>
      </c>
      <c r="I108" s="89">
        <f t="shared" si="17"/>
        <v>0</v>
      </c>
      <c r="J108" s="89">
        <f t="shared" si="17"/>
        <v>0</v>
      </c>
      <c r="K108" s="89">
        <f t="shared" si="17"/>
        <v>0</v>
      </c>
      <c r="L108" s="89">
        <f t="shared" si="17"/>
        <v>0</v>
      </c>
      <c r="M108" s="89">
        <f t="shared" si="17"/>
        <v>0</v>
      </c>
      <c r="N108" s="89">
        <f t="shared" si="17"/>
        <v>0</v>
      </c>
      <c r="O108" s="89">
        <f t="shared" si="17"/>
        <v>0</v>
      </c>
      <c r="P108" s="89">
        <f>SUM(D108:O108)</f>
        <v>0</v>
      </c>
    </row>
    <row r="110" spans="1:17" x14ac:dyDescent="0.2">
      <c r="B110" s="226" t="s">
        <v>536</v>
      </c>
    </row>
    <row r="111" spans="1:17" x14ac:dyDescent="0.2">
      <c r="B111" s="3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2">
      <c r="B112" s="3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2:17" x14ac:dyDescent="0.2">
      <c r="B113" s="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2:17" x14ac:dyDescent="0.2">
      <c r="B114" s="3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2:17" x14ac:dyDescent="0.2">
      <c r="B115" s="3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2:17" x14ac:dyDescent="0.2">
      <c r="B116" s="3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</sheetData>
  <mergeCells count="108">
    <mergeCell ref="A103:A104"/>
    <mergeCell ref="B103:B104"/>
    <mergeCell ref="A105:A106"/>
    <mergeCell ref="B105:B106"/>
    <mergeCell ref="A107:A108"/>
    <mergeCell ref="B107:B108"/>
    <mergeCell ref="A97:A98"/>
    <mergeCell ref="B97:B98"/>
    <mergeCell ref="A99:A100"/>
    <mergeCell ref="B99:B100"/>
    <mergeCell ref="A101:A102"/>
    <mergeCell ref="B101:B102"/>
    <mergeCell ref="A91:A92"/>
    <mergeCell ref="B91:B92"/>
    <mergeCell ref="A93:A94"/>
    <mergeCell ref="B93:B94"/>
    <mergeCell ref="A95:A96"/>
    <mergeCell ref="B95:B96"/>
    <mergeCell ref="A85:A86"/>
    <mergeCell ref="B85:B86"/>
    <mergeCell ref="A87:A88"/>
    <mergeCell ref="B87:B88"/>
    <mergeCell ref="A89:A90"/>
    <mergeCell ref="B89:B90"/>
    <mergeCell ref="A79:A80"/>
    <mergeCell ref="B79:B80"/>
    <mergeCell ref="A81:A82"/>
    <mergeCell ref="B81:B82"/>
    <mergeCell ref="A83:A84"/>
    <mergeCell ref="B83:B84"/>
    <mergeCell ref="A73:A74"/>
    <mergeCell ref="B73:B74"/>
    <mergeCell ref="A75:A76"/>
    <mergeCell ref="B75:B76"/>
    <mergeCell ref="A77:A78"/>
    <mergeCell ref="B77:B78"/>
    <mergeCell ref="A67:A68"/>
    <mergeCell ref="B67:B68"/>
    <mergeCell ref="A69:A70"/>
    <mergeCell ref="B69:B70"/>
    <mergeCell ref="A71:A72"/>
    <mergeCell ref="B71:B72"/>
    <mergeCell ref="A60:A61"/>
    <mergeCell ref="B60:B61"/>
    <mergeCell ref="A63:A64"/>
    <mergeCell ref="B63:B64"/>
    <mergeCell ref="A65:A66"/>
    <mergeCell ref="B65:B66"/>
    <mergeCell ref="A54:A55"/>
    <mergeCell ref="B54:B55"/>
    <mergeCell ref="A56:A57"/>
    <mergeCell ref="B56:B57"/>
    <mergeCell ref="A58:A59"/>
    <mergeCell ref="B58:B59"/>
    <mergeCell ref="A48:A49"/>
    <mergeCell ref="B48:B49"/>
    <mergeCell ref="A50:A51"/>
    <mergeCell ref="B50:B51"/>
    <mergeCell ref="A52:A53"/>
    <mergeCell ref="B52:B53"/>
    <mergeCell ref="A42:A43"/>
    <mergeCell ref="B42:B43"/>
    <mergeCell ref="A44:A45"/>
    <mergeCell ref="B44:B45"/>
    <mergeCell ref="A46:A47"/>
    <mergeCell ref="B46:B47"/>
    <mergeCell ref="A36:A37"/>
    <mergeCell ref="B36:B37"/>
    <mergeCell ref="A38:A39"/>
    <mergeCell ref="B38:B39"/>
    <mergeCell ref="A40:A41"/>
    <mergeCell ref="B40:B41"/>
    <mergeCell ref="A30:A31"/>
    <mergeCell ref="B30:B31"/>
    <mergeCell ref="A32:A33"/>
    <mergeCell ref="B32:B33"/>
    <mergeCell ref="A34:A35"/>
    <mergeCell ref="B34:B35"/>
    <mergeCell ref="A24:A25"/>
    <mergeCell ref="B24:B25"/>
    <mergeCell ref="A26:A27"/>
    <mergeCell ref="B26:B27"/>
    <mergeCell ref="A28:A29"/>
    <mergeCell ref="B28:B29"/>
    <mergeCell ref="A18:A19"/>
    <mergeCell ref="B18:B19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D2:P2"/>
    <mergeCell ref="A4:A5"/>
    <mergeCell ref="B4:B5"/>
    <mergeCell ref="A6:A7"/>
    <mergeCell ref="B6:B7"/>
    <mergeCell ref="A8:A9"/>
    <mergeCell ref="B8:B9"/>
    <mergeCell ref="A10:A11"/>
    <mergeCell ref="B10:B11"/>
    <mergeCell ref="A2:A3"/>
    <mergeCell ref="B2:B3"/>
    <mergeCell ref="C2:C3"/>
  </mergeCells>
  <pageMargins left="0.23622047244094491" right="0.19685039370078741" top="0.74803149606299213" bottom="0.74803149606299213" header="0.31496062992125984" footer="0.31496062992125984"/>
  <pageSetup paperSize="9" scale="74" fitToHeight="0" orientation="landscape" r:id="rId1"/>
  <headerFooter>
    <oddHeader>&amp;L13. melléklet  az 1/2019.(III.7.) önkormányzati rendelethez&amp;CNagypall Község Önkormányzata 2019
. évi előirányzatfelhasználási és likividítási ütemterve (Ft-ban)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>
    <tabColor rgb="FF7030A0"/>
    <pageSetUpPr fitToPage="1"/>
  </sheetPr>
  <dimension ref="A1:K38"/>
  <sheetViews>
    <sheetView topLeftCell="A7" zoomScaleNormal="100" workbookViewId="0">
      <selection activeCell="A38" sqref="A38"/>
    </sheetView>
  </sheetViews>
  <sheetFormatPr defaultRowHeight="12.75" x14ac:dyDescent="0.2"/>
  <cols>
    <col min="1" max="1" width="46.42578125" customWidth="1"/>
    <col min="2" max="2" width="11.140625" customWidth="1"/>
    <col min="3" max="3" width="10.42578125" customWidth="1"/>
    <col min="4" max="4" width="11.140625" bestFit="1" customWidth="1"/>
    <col min="5" max="5" width="11.140625" customWidth="1"/>
    <col min="6" max="6" width="1.7109375" customWidth="1"/>
    <col min="7" max="7" width="31.42578125" bestFit="1" customWidth="1"/>
    <col min="8" max="8" width="11.5703125" customWidth="1"/>
    <col min="9" max="9" width="9.7109375" bestFit="1" customWidth="1"/>
    <col min="10" max="10" width="11.140625" bestFit="1" customWidth="1"/>
    <col min="11" max="11" width="11.140625" customWidth="1"/>
  </cols>
  <sheetData>
    <row r="1" spans="1:11" ht="15.75" customHeight="1" x14ac:dyDescent="0.2">
      <c r="A1" s="255" t="s">
        <v>504</v>
      </c>
      <c r="B1" s="255"/>
      <c r="C1" s="255"/>
      <c r="D1" s="255"/>
      <c r="E1" s="255"/>
      <c r="F1" s="255"/>
      <c r="G1" s="255"/>
      <c r="H1" s="255"/>
    </row>
    <row r="2" spans="1:11" ht="15.75" customHeight="1" x14ac:dyDescent="0.2">
      <c r="A2" s="35"/>
      <c r="B2" s="35"/>
      <c r="C2" s="35"/>
      <c r="D2" s="35"/>
      <c r="E2" s="35"/>
      <c r="F2" s="35"/>
      <c r="G2" s="35"/>
    </row>
    <row r="3" spans="1:11" ht="15.75" x14ac:dyDescent="0.25">
      <c r="A3" s="240" t="s">
        <v>246</v>
      </c>
      <c r="B3" s="241"/>
      <c r="C3" s="241"/>
      <c r="D3" s="262"/>
      <c r="E3" s="263"/>
      <c r="F3" s="259"/>
      <c r="G3" s="264" t="s">
        <v>247</v>
      </c>
      <c r="H3" s="265"/>
      <c r="I3" s="265"/>
      <c r="J3" s="265"/>
      <c r="K3" s="266"/>
    </row>
    <row r="4" spans="1:11" ht="12.75" customHeight="1" x14ac:dyDescent="0.2">
      <c r="A4" s="200" t="s">
        <v>188</v>
      </c>
      <c r="B4" s="163" t="s">
        <v>189</v>
      </c>
      <c r="C4" s="163" t="s">
        <v>430</v>
      </c>
      <c r="D4" s="163" t="s">
        <v>431</v>
      </c>
      <c r="E4" s="163" t="s">
        <v>501</v>
      </c>
      <c r="F4" s="260"/>
      <c r="G4" s="200" t="s">
        <v>188</v>
      </c>
      <c r="H4" s="163" t="s">
        <v>189</v>
      </c>
      <c r="I4" s="163" t="s">
        <v>430</v>
      </c>
      <c r="J4" s="163" t="s">
        <v>431</v>
      </c>
      <c r="K4" s="163" t="s">
        <v>501</v>
      </c>
    </row>
    <row r="5" spans="1:11" ht="12.75" customHeight="1" x14ac:dyDescent="0.2">
      <c r="A5" s="201" t="s">
        <v>248</v>
      </c>
      <c r="B5" s="164">
        <v>38459310</v>
      </c>
      <c r="C5" s="164">
        <f>D5-B5</f>
        <v>0</v>
      </c>
      <c r="D5" s="199">
        <v>38459310</v>
      </c>
      <c r="E5" s="242">
        <f>D5/B5</f>
        <v>1</v>
      </c>
      <c r="F5" s="260"/>
      <c r="G5" s="202" t="s">
        <v>324</v>
      </c>
      <c r="H5" s="4">
        <v>24723878</v>
      </c>
      <c r="I5" s="5">
        <f>J5-H5</f>
        <v>310992</v>
      </c>
      <c r="J5" s="4">
        <v>25034870</v>
      </c>
      <c r="K5" s="242">
        <f>J5/H5</f>
        <v>1.0125786092295068</v>
      </c>
    </row>
    <row r="6" spans="1:11" ht="12.75" customHeight="1" x14ac:dyDescent="0.2">
      <c r="A6" s="201" t="s">
        <v>433</v>
      </c>
      <c r="B6" s="164"/>
      <c r="C6" s="164"/>
      <c r="D6" s="199"/>
      <c r="E6" s="242"/>
      <c r="F6" s="260"/>
      <c r="G6" s="202" t="s">
        <v>325</v>
      </c>
      <c r="H6" s="4">
        <v>3380217</v>
      </c>
      <c r="I6" s="5">
        <f t="shared" ref="I6:I10" si="0">J6-H6</f>
        <v>0</v>
      </c>
      <c r="J6" s="4">
        <v>3380217</v>
      </c>
      <c r="K6" s="242">
        <f t="shared" ref="K6:K18" si="1">J6/H6</f>
        <v>1</v>
      </c>
    </row>
    <row r="7" spans="1:11" ht="25.5" x14ac:dyDescent="0.2">
      <c r="A7" s="201" t="s">
        <v>249</v>
      </c>
      <c r="B7" s="164">
        <v>75945073</v>
      </c>
      <c r="C7" s="164">
        <f>D7-B7</f>
        <v>0</v>
      </c>
      <c r="D7" s="199">
        <v>75945073</v>
      </c>
      <c r="E7" s="242">
        <f t="shared" ref="E7:E18" si="2">D7/B7</f>
        <v>1</v>
      </c>
      <c r="F7" s="260"/>
      <c r="G7" s="202" t="s">
        <v>326</v>
      </c>
      <c r="H7" s="4">
        <v>15328968</v>
      </c>
      <c r="I7" s="5">
        <f t="shared" si="0"/>
        <v>158461</v>
      </c>
      <c r="J7" s="4">
        <v>15487429</v>
      </c>
      <c r="K7" s="242">
        <f t="shared" si="1"/>
        <v>1.0103373560437989</v>
      </c>
    </row>
    <row r="8" spans="1:11" ht="12.75" customHeight="1" x14ac:dyDescent="0.2">
      <c r="A8" s="202" t="s">
        <v>315</v>
      </c>
      <c r="B8" s="4">
        <f>SUM(B5:B7)</f>
        <v>114404383</v>
      </c>
      <c r="C8" s="4">
        <f t="shared" ref="C8:D8" si="3">SUM(C5:C7)</f>
        <v>0</v>
      </c>
      <c r="D8" s="4">
        <f t="shared" si="3"/>
        <v>114404383</v>
      </c>
      <c r="E8" s="242">
        <f t="shared" si="2"/>
        <v>1</v>
      </c>
      <c r="F8" s="260"/>
      <c r="G8" s="202" t="s">
        <v>368</v>
      </c>
      <c r="H8" s="4">
        <v>960000</v>
      </c>
      <c r="I8" s="5">
        <f t="shared" si="0"/>
        <v>0</v>
      </c>
      <c r="J8" s="4">
        <v>960000</v>
      </c>
      <c r="K8" s="242">
        <f t="shared" si="1"/>
        <v>1</v>
      </c>
    </row>
    <row r="9" spans="1:11" x14ac:dyDescent="0.2">
      <c r="A9" s="202" t="s">
        <v>317</v>
      </c>
      <c r="B9" s="4">
        <f>B10+B11+B12+B13+B14</f>
        <v>6300000</v>
      </c>
      <c r="C9" s="4">
        <f t="shared" ref="C9" si="4">C10+C11+C12+C13+C14</f>
        <v>0</v>
      </c>
      <c r="D9" s="4">
        <v>6300000</v>
      </c>
      <c r="E9" s="242">
        <f t="shared" si="2"/>
        <v>1</v>
      </c>
      <c r="F9" s="260"/>
      <c r="G9" s="202" t="s">
        <v>327</v>
      </c>
      <c r="H9" s="4">
        <v>27974376</v>
      </c>
      <c r="I9" s="5">
        <f t="shared" si="0"/>
        <v>-823053</v>
      </c>
      <c r="J9" s="4">
        <v>27151323</v>
      </c>
      <c r="K9" s="242">
        <f t="shared" si="1"/>
        <v>0.9705783249642459</v>
      </c>
    </row>
    <row r="10" spans="1:11" x14ac:dyDescent="0.2">
      <c r="A10" s="201" t="s">
        <v>395</v>
      </c>
      <c r="B10" s="164"/>
      <c r="C10" s="164"/>
      <c r="D10" s="199"/>
      <c r="E10" s="242"/>
      <c r="F10" s="260"/>
      <c r="G10" s="201" t="s">
        <v>331</v>
      </c>
      <c r="H10" s="164">
        <v>3303308</v>
      </c>
      <c r="I10" s="5">
        <f t="shared" si="0"/>
        <v>-835053</v>
      </c>
      <c r="J10" s="5">
        <v>2468255</v>
      </c>
      <c r="K10" s="242">
        <f t="shared" si="1"/>
        <v>0.74720704215289646</v>
      </c>
    </row>
    <row r="11" spans="1:11" x14ac:dyDescent="0.2">
      <c r="A11" s="201" t="s">
        <v>367</v>
      </c>
      <c r="B11" s="164">
        <v>1800000</v>
      </c>
      <c r="C11" s="164"/>
      <c r="D11" s="199">
        <v>1800000</v>
      </c>
      <c r="E11" s="242">
        <f t="shared" si="2"/>
        <v>1</v>
      </c>
      <c r="F11" s="260"/>
      <c r="G11" s="201"/>
      <c r="H11" s="164"/>
      <c r="I11" s="5"/>
      <c r="J11" s="5"/>
      <c r="K11" s="242"/>
    </row>
    <row r="12" spans="1:11" x14ac:dyDescent="0.2">
      <c r="A12" s="201" t="s">
        <v>190</v>
      </c>
      <c r="B12" s="164">
        <v>2200000</v>
      </c>
      <c r="C12" s="164"/>
      <c r="D12" s="199">
        <v>3200000</v>
      </c>
      <c r="E12" s="242">
        <f t="shared" si="2"/>
        <v>1.4545454545454546</v>
      </c>
      <c r="F12" s="260"/>
      <c r="G12" s="201"/>
      <c r="H12" s="164"/>
      <c r="I12" s="5"/>
      <c r="J12" s="5"/>
      <c r="K12" s="242"/>
    </row>
    <row r="13" spans="1:11" x14ac:dyDescent="0.2">
      <c r="A13" s="201" t="s">
        <v>314</v>
      </c>
      <c r="B13" s="164">
        <v>800000</v>
      </c>
      <c r="C13" s="164"/>
      <c r="D13" s="199">
        <v>900000</v>
      </c>
      <c r="E13" s="242">
        <f t="shared" si="2"/>
        <v>1.125</v>
      </c>
      <c r="F13" s="260"/>
      <c r="G13" s="201"/>
      <c r="H13" s="5"/>
      <c r="I13" s="5"/>
      <c r="J13" s="5"/>
      <c r="K13" s="242"/>
    </row>
    <row r="14" spans="1:11" x14ac:dyDescent="0.2">
      <c r="A14" s="201" t="s">
        <v>451</v>
      </c>
      <c r="B14" s="164">
        <v>1500000</v>
      </c>
      <c r="C14" s="164"/>
      <c r="D14" s="199">
        <v>1500000</v>
      </c>
      <c r="E14" s="242">
        <f t="shared" si="2"/>
        <v>1</v>
      </c>
      <c r="F14" s="260"/>
      <c r="G14" s="201"/>
      <c r="H14" s="5"/>
      <c r="I14" s="5"/>
      <c r="J14" s="5"/>
      <c r="K14" s="242"/>
    </row>
    <row r="15" spans="1:11" x14ac:dyDescent="0.2">
      <c r="A15" s="202" t="s">
        <v>318</v>
      </c>
      <c r="B15" s="4">
        <v>4148000</v>
      </c>
      <c r="C15" s="4">
        <f t="shared" ref="C15" si="5">D15-B15</f>
        <v>-251000</v>
      </c>
      <c r="D15" s="4">
        <v>3897000</v>
      </c>
      <c r="E15" s="242">
        <f t="shared" si="2"/>
        <v>0.93948891031822568</v>
      </c>
      <c r="F15" s="260"/>
      <c r="G15" s="201"/>
      <c r="H15" s="5"/>
      <c r="I15" s="5"/>
      <c r="J15" s="5"/>
      <c r="K15" s="242"/>
    </row>
    <row r="16" spans="1:11" x14ac:dyDescent="0.2">
      <c r="A16" s="202"/>
      <c r="B16" s="4"/>
      <c r="C16" s="164"/>
      <c r="D16" s="4"/>
      <c r="E16" s="242"/>
      <c r="F16" s="260"/>
      <c r="G16" s="201"/>
      <c r="H16" s="5"/>
      <c r="I16" s="5"/>
      <c r="J16" s="5"/>
      <c r="K16" s="242"/>
    </row>
    <row r="17" spans="1:11" x14ac:dyDescent="0.2">
      <c r="A17" s="201"/>
      <c r="B17" s="4"/>
      <c r="C17" s="4"/>
      <c r="D17" s="4"/>
      <c r="E17" s="242"/>
      <c r="F17" s="260"/>
      <c r="G17" s="201"/>
      <c r="H17" s="5"/>
      <c r="I17" s="5"/>
      <c r="J17" s="5"/>
      <c r="K17" s="242"/>
    </row>
    <row r="18" spans="1:11" ht="13.5" thickBot="1" x14ac:dyDescent="0.25">
      <c r="A18" s="203" t="s">
        <v>251</v>
      </c>
      <c r="B18" s="184">
        <f>B8+B9+B15+B17</f>
        <v>124852383</v>
      </c>
      <c r="C18" s="184">
        <f>C8+C9+C15+C17</f>
        <v>-251000</v>
      </c>
      <c r="D18" s="184">
        <f t="shared" ref="D18" si="6">D8+D9+D15+D17</f>
        <v>124601383</v>
      </c>
      <c r="E18" s="242">
        <f t="shared" si="2"/>
        <v>0.99798962587682449</v>
      </c>
      <c r="F18" s="261"/>
      <c r="G18" s="203" t="s">
        <v>252</v>
      </c>
      <c r="H18" s="185">
        <f>SUM(H5:H15)-H10</f>
        <v>72367439</v>
      </c>
      <c r="I18" s="185">
        <f>SUM(I5:I15)-I10</f>
        <v>-353600</v>
      </c>
      <c r="J18" s="185">
        <f>SUM(J5:J15)-J10</f>
        <v>72013839</v>
      </c>
      <c r="K18" s="242">
        <f t="shared" si="1"/>
        <v>0.9951138246028024</v>
      </c>
    </row>
    <row r="19" spans="1:11" x14ac:dyDescent="0.2">
      <c r="A19" s="204"/>
      <c r="B19" s="37"/>
      <c r="C19" s="37"/>
      <c r="D19" s="37"/>
      <c r="E19" s="37"/>
      <c r="F19" s="3"/>
      <c r="G19" s="204"/>
      <c r="H19" s="3"/>
      <c r="I19" s="3"/>
      <c r="J19" s="3"/>
      <c r="K19" s="3"/>
    </row>
    <row r="20" spans="1:11" x14ac:dyDescent="0.2">
      <c r="A20" s="204"/>
      <c r="B20" s="37"/>
      <c r="C20" s="37"/>
      <c r="D20" s="37"/>
      <c r="E20" s="37"/>
      <c r="F20" s="3"/>
      <c r="G20" s="204"/>
      <c r="H20" s="3"/>
      <c r="I20" s="3"/>
      <c r="J20" s="3"/>
      <c r="K20" s="3"/>
    </row>
    <row r="21" spans="1:11" ht="15.75" x14ac:dyDescent="0.25">
      <c r="A21" s="256" t="s">
        <v>507</v>
      </c>
      <c r="B21" s="256"/>
      <c r="C21" s="256"/>
      <c r="D21" s="256"/>
      <c r="E21" s="256"/>
      <c r="F21" s="256"/>
      <c r="G21" s="256"/>
      <c r="H21" s="256"/>
      <c r="I21" s="205"/>
      <c r="J21" s="205"/>
      <c r="K21" s="205"/>
    </row>
    <row r="22" spans="1:11" ht="15.75" x14ac:dyDescent="0.25">
      <c r="A22" s="206"/>
      <c r="B22" s="206"/>
      <c r="C22" s="206"/>
      <c r="D22" s="206"/>
      <c r="E22" s="239"/>
      <c r="F22" s="206"/>
      <c r="G22" s="206"/>
      <c r="H22" s="206"/>
      <c r="I22" s="206"/>
      <c r="J22" s="206"/>
      <c r="K22" s="239"/>
    </row>
    <row r="23" spans="1:11" ht="15.75" x14ac:dyDescent="0.25">
      <c r="A23" s="264" t="s">
        <v>246</v>
      </c>
      <c r="B23" s="265"/>
      <c r="C23" s="265"/>
      <c r="D23" s="265"/>
      <c r="E23" s="266"/>
      <c r="F23" s="257"/>
      <c r="G23" s="267" t="s">
        <v>247</v>
      </c>
      <c r="H23" s="268"/>
      <c r="I23" s="268"/>
      <c r="J23" s="268"/>
      <c r="K23" s="269"/>
    </row>
    <row r="24" spans="1:11" ht="15.75" customHeight="1" x14ac:dyDescent="0.2">
      <c r="A24" s="207" t="s">
        <v>188</v>
      </c>
      <c r="B24" s="163" t="s">
        <v>189</v>
      </c>
      <c r="C24" s="163" t="s">
        <v>430</v>
      </c>
      <c r="D24" s="163" t="s">
        <v>431</v>
      </c>
      <c r="E24" s="163" t="s">
        <v>502</v>
      </c>
      <c r="F24" s="258"/>
      <c r="G24" s="207" t="s">
        <v>188</v>
      </c>
      <c r="H24" s="163" t="s">
        <v>189</v>
      </c>
      <c r="I24" s="163" t="s">
        <v>430</v>
      </c>
      <c r="J24" s="163" t="s">
        <v>431</v>
      </c>
      <c r="K24" s="163" t="s">
        <v>502</v>
      </c>
    </row>
    <row r="25" spans="1:11" ht="15.75" customHeight="1" x14ac:dyDescent="0.2">
      <c r="A25" s="202" t="s">
        <v>316</v>
      </c>
      <c r="B25" s="4"/>
      <c r="C25" s="4"/>
      <c r="D25" s="4"/>
      <c r="E25" s="242"/>
      <c r="F25" s="258"/>
      <c r="G25" s="202" t="s">
        <v>328</v>
      </c>
      <c r="H25" s="4">
        <v>0</v>
      </c>
      <c r="I25" s="5">
        <f>J25-H25</f>
        <v>228600</v>
      </c>
      <c r="J25" s="4">
        <v>228600</v>
      </c>
      <c r="K25" s="242"/>
    </row>
    <row r="26" spans="1:11" ht="15.75" customHeight="1" x14ac:dyDescent="0.2">
      <c r="A26" s="202" t="s">
        <v>319</v>
      </c>
      <c r="B26" s="4">
        <v>0</v>
      </c>
      <c r="C26" s="4">
        <f t="shared" ref="C26" si="7">D26-B26</f>
        <v>1000</v>
      </c>
      <c r="D26" s="4">
        <v>1000</v>
      </c>
      <c r="E26" s="242"/>
      <c r="F26" s="258"/>
      <c r="G26" s="202" t="s">
        <v>329</v>
      </c>
      <c r="H26" s="4">
        <v>54695179</v>
      </c>
      <c r="I26" s="5">
        <f t="shared" ref="I26:I28" si="8">J26-H26</f>
        <v>0</v>
      </c>
      <c r="J26" s="4">
        <v>54695179</v>
      </c>
      <c r="K26" s="242">
        <f>J26/H26</f>
        <v>1</v>
      </c>
    </row>
    <row r="27" spans="1:11" ht="15.75" customHeight="1" x14ac:dyDescent="0.2">
      <c r="A27" s="202" t="s">
        <v>320</v>
      </c>
      <c r="B27" s="4"/>
      <c r="C27" s="4"/>
      <c r="D27" s="4"/>
      <c r="E27" s="242"/>
      <c r="F27" s="258"/>
      <c r="G27" s="202" t="s">
        <v>330</v>
      </c>
      <c r="H27" s="4">
        <v>0</v>
      </c>
      <c r="I27" s="5"/>
      <c r="J27" s="4"/>
      <c r="K27" s="242"/>
    </row>
    <row r="28" spans="1:11" ht="15.75" customHeight="1" x14ac:dyDescent="0.2">
      <c r="A28" s="202" t="s">
        <v>494</v>
      </c>
      <c r="B28" s="4">
        <v>0</v>
      </c>
      <c r="C28" s="4">
        <f t="shared" ref="C28" si="9">D28-B28</f>
        <v>250000</v>
      </c>
      <c r="D28" s="4">
        <v>250000</v>
      </c>
      <c r="E28" s="242"/>
      <c r="F28" s="258"/>
      <c r="G28" s="202" t="s">
        <v>394</v>
      </c>
      <c r="H28" s="4">
        <v>1415909</v>
      </c>
      <c r="I28" s="5">
        <f t="shared" si="8"/>
        <v>125000</v>
      </c>
      <c r="J28" s="4">
        <v>1540909</v>
      </c>
      <c r="K28" s="242">
        <f t="shared" ref="K28:K31" si="10">J28/H28</f>
        <v>1.08828250968106</v>
      </c>
    </row>
    <row r="29" spans="1:11" ht="15.75" customHeight="1" x14ac:dyDescent="0.2">
      <c r="A29" s="202" t="s">
        <v>322</v>
      </c>
      <c r="B29" s="4">
        <v>3626144</v>
      </c>
      <c r="C29" s="4"/>
      <c r="D29" s="4">
        <v>3626144</v>
      </c>
      <c r="E29" s="242">
        <f>D29/B29</f>
        <v>1</v>
      </c>
      <c r="F29" s="258"/>
      <c r="G29" s="202"/>
      <c r="H29" s="5"/>
      <c r="I29" s="5"/>
      <c r="J29" s="5"/>
      <c r="K29" s="242"/>
    </row>
    <row r="30" spans="1:11" ht="15.75" customHeight="1" x14ac:dyDescent="0.2">
      <c r="A30" s="201" t="s">
        <v>323</v>
      </c>
      <c r="B30" s="4">
        <v>0</v>
      </c>
      <c r="C30" s="4"/>
      <c r="D30" s="4"/>
      <c r="E30" s="242"/>
      <c r="F30" s="258"/>
      <c r="G30" s="201"/>
      <c r="H30" s="5"/>
      <c r="I30" s="5"/>
      <c r="J30" s="5"/>
      <c r="K30" s="242"/>
    </row>
    <row r="31" spans="1:11" ht="12.75" customHeight="1" thickBot="1" x14ac:dyDescent="0.25">
      <c r="A31" s="203" t="s">
        <v>253</v>
      </c>
      <c r="B31" s="184">
        <f>SUM(B25:B30)</f>
        <v>3626144</v>
      </c>
      <c r="C31" s="184">
        <f t="shared" ref="C31:D31" si="11">SUM(C25:C30)</f>
        <v>251000</v>
      </c>
      <c r="D31" s="184">
        <f t="shared" si="11"/>
        <v>3877144</v>
      </c>
      <c r="E31" s="242">
        <f t="shared" ref="E31" si="12">D31/B31</f>
        <v>1.0692195345799835</v>
      </c>
      <c r="F31" s="258"/>
      <c r="G31" s="208" t="s">
        <v>254</v>
      </c>
      <c r="H31" s="185">
        <f>SUM(H25:H30)</f>
        <v>56111088</v>
      </c>
      <c r="I31" s="185">
        <f t="shared" ref="I31:J31" si="13">SUM(I25:I30)</f>
        <v>353600</v>
      </c>
      <c r="J31" s="185">
        <f t="shared" si="13"/>
        <v>56464688</v>
      </c>
      <c r="K31" s="242">
        <f t="shared" si="10"/>
        <v>1.0063017847738045</v>
      </c>
    </row>
    <row r="33" spans="1:11" x14ac:dyDescent="0.2">
      <c r="H33" s="9"/>
    </row>
    <row r="36" spans="1:11" x14ac:dyDescent="0.2">
      <c r="A36" s="86" t="s">
        <v>20</v>
      </c>
      <c r="B36" s="89">
        <f>B18+B31</f>
        <v>128478527</v>
      </c>
      <c r="C36" s="89">
        <f>C18+C31</f>
        <v>0</v>
      </c>
      <c r="D36" s="89">
        <f t="shared" ref="D36" si="14">D18+D31</f>
        <v>128478527</v>
      </c>
      <c r="E36" s="243">
        <f>D36/B36</f>
        <v>1</v>
      </c>
      <c r="G36" s="86" t="s">
        <v>21</v>
      </c>
      <c r="H36" s="89">
        <f>H18+H31</f>
        <v>128478527</v>
      </c>
      <c r="I36" s="89">
        <f>I18+I31</f>
        <v>0</v>
      </c>
      <c r="J36" s="89">
        <f t="shared" ref="J36" si="15">J18+J31</f>
        <v>128478527</v>
      </c>
      <c r="K36" s="243">
        <f>J36/H36</f>
        <v>1</v>
      </c>
    </row>
    <row r="38" spans="1:11" x14ac:dyDescent="0.2">
      <c r="A38" t="s">
        <v>525</v>
      </c>
    </row>
  </sheetData>
  <mergeCells count="8">
    <mergeCell ref="A1:H1"/>
    <mergeCell ref="A21:H21"/>
    <mergeCell ref="F23:F31"/>
    <mergeCell ref="F3:F18"/>
    <mergeCell ref="D3:E3"/>
    <mergeCell ref="A23:E23"/>
    <mergeCell ref="G23:K23"/>
    <mergeCell ref="G3:K3"/>
  </mergeCells>
  <phoneticPr fontId="21" type="noConversion"/>
  <pageMargins left="0.39370078740157483" right="0.15748031496062992" top="0.74803149606299213" bottom="0.47244094488188981" header="0.15748031496062992" footer="0.19685039370078741"/>
  <pageSetup paperSize="9" scale="86" orientation="landscape" horizontalDpi="300" verticalDpi="300" r:id="rId1"/>
  <headerFooter alignWithMargins="0">
    <oddHeader>&amp;L2. melléklet az 1/2019.(III.7.) önkormányzati rendelethez&amp;CNagypall Község Önkormányzata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3">
    <tabColor rgb="FF7030A0"/>
  </sheetPr>
  <dimension ref="A3:I34"/>
  <sheetViews>
    <sheetView zoomScaleNormal="100" workbookViewId="0">
      <selection activeCell="A29" sqref="A29"/>
    </sheetView>
  </sheetViews>
  <sheetFormatPr defaultRowHeight="12.75" x14ac:dyDescent="0.2"/>
  <cols>
    <col min="1" max="1" width="46.5703125" customWidth="1"/>
    <col min="2" max="2" width="11.7109375" customWidth="1"/>
    <col min="3" max="3" width="12.28515625" customWidth="1"/>
    <col min="4" max="4" width="11.140625" bestFit="1" customWidth="1"/>
    <col min="5" max="5" width="1.42578125" customWidth="1"/>
    <col min="6" max="6" width="29.28515625" bestFit="1" customWidth="1"/>
    <col min="7" max="7" width="12.5703125" customWidth="1"/>
    <col min="8" max="8" width="10.140625" bestFit="1" customWidth="1"/>
    <col min="9" max="9" width="11.140625" bestFit="1" customWidth="1"/>
  </cols>
  <sheetData>
    <row r="3" spans="1:9" ht="15.75" x14ac:dyDescent="0.25">
      <c r="A3" s="273" t="s">
        <v>508</v>
      </c>
      <c r="B3" s="273"/>
      <c r="C3" s="273"/>
      <c r="D3" s="273"/>
      <c r="E3" s="273"/>
      <c r="F3" s="273"/>
      <c r="G3" s="273"/>
    </row>
    <row r="4" spans="1:9" ht="15.75" x14ac:dyDescent="0.25">
      <c r="A4" s="33"/>
      <c r="B4" s="33"/>
      <c r="C4" s="187"/>
      <c r="D4" s="187"/>
      <c r="E4" s="33"/>
      <c r="F4" s="33"/>
    </row>
    <row r="5" spans="1:9" x14ac:dyDescent="0.2">
      <c r="A5" s="270"/>
      <c r="B5" s="270"/>
      <c r="C5" s="270"/>
      <c r="D5" s="270"/>
      <c r="E5" s="270"/>
      <c r="F5" s="270"/>
    </row>
    <row r="6" spans="1:9" x14ac:dyDescent="0.2">
      <c r="A6" s="274" t="s">
        <v>186</v>
      </c>
      <c r="B6" s="275"/>
      <c r="C6" s="275"/>
      <c r="D6" s="276"/>
      <c r="E6" s="271"/>
      <c r="F6" s="274" t="s">
        <v>187</v>
      </c>
      <c r="G6" s="275"/>
      <c r="H6" s="275"/>
      <c r="I6" s="276"/>
    </row>
    <row r="7" spans="1:9" x14ac:dyDescent="0.2">
      <c r="A7" s="277"/>
      <c r="B7" s="278"/>
      <c r="C7" s="278"/>
      <c r="D7" s="279"/>
      <c r="E7" s="272"/>
      <c r="F7" s="277"/>
      <c r="G7" s="278"/>
      <c r="H7" s="278"/>
      <c r="I7" s="279"/>
    </row>
    <row r="8" spans="1:9" x14ac:dyDescent="0.2">
      <c r="A8" s="190" t="s">
        <v>188</v>
      </c>
      <c r="B8" s="191" t="s">
        <v>189</v>
      </c>
      <c r="C8" s="189" t="s">
        <v>432</v>
      </c>
      <c r="D8" s="189" t="s">
        <v>431</v>
      </c>
      <c r="E8" s="272"/>
      <c r="F8" s="192" t="s">
        <v>188</v>
      </c>
      <c r="G8" s="193" t="s">
        <v>189</v>
      </c>
      <c r="H8" s="189" t="s">
        <v>432</v>
      </c>
      <c r="I8" s="189" t="s">
        <v>431</v>
      </c>
    </row>
    <row r="9" spans="1:9" x14ac:dyDescent="0.2">
      <c r="A9" s="76" t="s">
        <v>248</v>
      </c>
      <c r="B9" s="164">
        <v>38459310</v>
      </c>
      <c r="C9" s="164">
        <f>D9-B9</f>
        <v>0</v>
      </c>
      <c r="D9" s="199">
        <v>38459310</v>
      </c>
      <c r="E9" s="272"/>
      <c r="F9" s="165" t="s">
        <v>324</v>
      </c>
      <c r="G9" s="4">
        <v>24723878</v>
      </c>
      <c r="H9" s="5">
        <f>I9-G9</f>
        <v>0</v>
      </c>
      <c r="I9" s="4">
        <v>24723878</v>
      </c>
    </row>
    <row r="10" spans="1:9" x14ac:dyDescent="0.2">
      <c r="A10" s="201" t="s">
        <v>433</v>
      </c>
      <c r="B10" s="164"/>
      <c r="C10" s="164">
        <f t="shared" ref="C10:C11" si="0">D10-B10</f>
        <v>0</v>
      </c>
      <c r="D10" s="199"/>
      <c r="E10" s="272"/>
      <c r="F10" s="75" t="s">
        <v>325</v>
      </c>
      <c r="G10" s="4">
        <v>3380217</v>
      </c>
      <c r="H10" s="5">
        <f t="shared" ref="H10:H18" si="1">I10-G10</f>
        <v>0</v>
      </c>
      <c r="I10" s="4">
        <v>3380217</v>
      </c>
    </row>
    <row r="11" spans="1:9" ht="25.5" x14ac:dyDescent="0.2">
      <c r="A11" s="76" t="s">
        <v>249</v>
      </c>
      <c r="B11" s="164">
        <v>75945073</v>
      </c>
      <c r="C11" s="164">
        <f t="shared" si="0"/>
        <v>0</v>
      </c>
      <c r="D11" s="199">
        <v>75945073</v>
      </c>
      <c r="E11" s="272"/>
      <c r="F11" s="75" t="s">
        <v>326</v>
      </c>
      <c r="G11" s="4">
        <v>15328968</v>
      </c>
      <c r="H11" s="5">
        <f t="shared" si="1"/>
        <v>0</v>
      </c>
      <c r="I11" s="4">
        <v>15328968</v>
      </c>
    </row>
    <row r="12" spans="1:9" ht="25.5" x14ac:dyDescent="0.2">
      <c r="A12" s="75" t="s">
        <v>315</v>
      </c>
      <c r="B12" s="4">
        <f>SUM(B9:B11)</f>
        <v>114404383</v>
      </c>
      <c r="C12" s="4">
        <f t="shared" ref="C12:D12" si="2">SUM(C9:C11)</f>
        <v>0</v>
      </c>
      <c r="D12" s="4">
        <f t="shared" si="2"/>
        <v>114404383</v>
      </c>
      <c r="E12" s="272"/>
      <c r="F12" s="75" t="s">
        <v>368</v>
      </c>
      <c r="G12" s="4">
        <v>960000</v>
      </c>
      <c r="H12" s="5">
        <f t="shared" si="1"/>
        <v>0</v>
      </c>
      <c r="I12" s="4">
        <v>960000</v>
      </c>
    </row>
    <row r="13" spans="1:9" x14ac:dyDescent="0.2">
      <c r="A13" s="75" t="s">
        <v>316</v>
      </c>
      <c r="B13" s="4"/>
      <c r="C13" s="4"/>
      <c r="D13" s="4"/>
      <c r="E13" s="272"/>
      <c r="F13" s="75" t="s">
        <v>327</v>
      </c>
      <c r="G13" s="4">
        <v>27974376</v>
      </c>
      <c r="H13" s="5">
        <f t="shared" si="1"/>
        <v>0</v>
      </c>
      <c r="I13" s="4">
        <v>27974376</v>
      </c>
    </row>
    <row r="14" spans="1:9" x14ac:dyDescent="0.2">
      <c r="A14" s="75" t="s">
        <v>317</v>
      </c>
      <c r="B14" s="4">
        <f>B15+B16+B17+B18+B19</f>
        <v>6300000</v>
      </c>
      <c r="C14" s="4">
        <f t="shared" ref="C14:D14" si="3">C15+C16+C17+C18+C19</f>
        <v>0</v>
      </c>
      <c r="D14" s="4">
        <f t="shared" si="3"/>
        <v>6300000</v>
      </c>
      <c r="E14" s="272"/>
      <c r="F14" s="76" t="s">
        <v>331</v>
      </c>
      <c r="G14" s="164">
        <v>3303308</v>
      </c>
      <c r="H14" s="5">
        <f>I14-G14</f>
        <v>0</v>
      </c>
      <c r="I14" s="199">
        <v>3303308</v>
      </c>
    </row>
    <row r="15" spans="1:9" x14ac:dyDescent="0.2">
      <c r="A15" s="76" t="s">
        <v>395</v>
      </c>
      <c r="B15" s="164"/>
      <c r="C15" s="164">
        <f>D15-B15</f>
        <v>0</v>
      </c>
      <c r="D15" s="199"/>
      <c r="E15" s="272"/>
      <c r="F15" s="75" t="s">
        <v>328</v>
      </c>
      <c r="G15" s="4">
        <v>0</v>
      </c>
      <c r="H15" s="5">
        <f t="shared" si="1"/>
        <v>0</v>
      </c>
      <c r="I15" s="4"/>
    </row>
    <row r="16" spans="1:9" x14ac:dyDescent="0.2">
      <c r="A16" s="76" t="s">
        <v>367</v>
      </c>
      <c r="B16" s="164">
        <v>1800000</v>
      </c>
      <c r="C16" s="164">
        <f t="shared" ref="C16:C21" si="4">D16-B16</f>
        <v>0</v>
      </c>
      <c r="D16" s="199">
        <v>1800000</v>
      </c>
      <c r="E16" s="272"/>
      <c r="F16" s="75" t="s">
        <v>329</v>
      </c>
      <c r="G16" s="4">
        <v>54695179</v>
      </c>
      <c r="H16" s="5">
        <f t="shared" si="1"/>
        <v>0</v>
      </c>
      <c r="I16" s="4">
        <v>54695179</v>
      </c>
    </row>
    <row r="17" spans="1:9" x14ac:dyDescent="0.2">
      <c r="A17" s="76" t="s">
        <v>190</v>
      </c>
      <c r="B17" s="164">
        <v>2200000</v>
      </c>
      <c r="C17" s="164">
        <f t="shared" si="4"/>
        <v>0</v>
      </c>
      <c r="D17" s="199">
        <v>2200000</v>
      </c>
      <c r="E17" s="272"/>
      <c r="F17" s="75" t="s">
        <v>330</v>
      </c>
      <c r="G17" s="4">
        <v>0</v>
      </c>
      <c r="H17" s="5">
        <f t="shared" si="1"/>
        <v>0</v>
      </c>
      <c r="I17" s="4"/>
    </row>
    <row r="18" spans="1:9" x14ac:dyDescent="0.2">
      <c r="A18" s="76" t="s">
        <v>314</v>
      </c>
      <c r="B18" s="164">
        <v>800000</v>
      </c>
      <c r="C18" s="164">
        <f t="shared" si="4"/>
        <v>0</v>
      </c>
      <c r="D18" s="199">
        <v>800000</v>
      </c>
      <c r="E18" s="272"/>
      <c r="F18" s="75" t="s">
        <v>394</v>
      </c>
      <c r="G18" s="4">
        <v>1415909</v>
      </c>
      <c r="H18" s="5">
        <f t="shared" si="1"/>
        <v>0</v>
      </c>
      <c r="I18" s="4">
        <v>1415909</v>
      </c>
    </row>
    <row r="19" spans="1:9" x14ac:dyDescent="0.2">
      <c r="A19" s="76" t="s">
        <v>451</v>
      </c>
      <c r="B19" s="164">
        <v>1500000</v>
      </c>
      <c r="C19" s="164">
        <f t="shared" si="4"/>
        <v>0</v>
      </c>
      <c r="D19" s="199">
        <v>1500000</v>
      </c>
      <c r="E19" s="272"/>
      <c r="F19" s="75"/>
      <c r="G19" s="4"/>
      <c r="H19" s="2"/>
      <c r="I19" s="2"/>
    </row>
    <row r="20" spans="1:9" x14ac:dyDescent="0.2">
      <c r="A20" s="75" t="s">
        <v>318</v>
      </c>
      <c r="B20" s="4">
        <v>4148000</v>
      </c>
      <c r="C20" s="4">
        <f t="shared" si="4"/>
        <v>0</v>
      </c>
      <c r="D20" s="4">
        <v>4148000</v>
      </c>
      <c r="E20" s="272"/>
      <c r="F20" s="77"/>
      <c r="G20" s="2"/>
      <c r="H20" s="2"/>
      <c r="I20" s="2"/>
    </row>
    <row r="21" spans="1:9" x14ac:dyDescent="0.2">
      <c r="A21" s="75" t="s">
        <v>319</v>
      </c>
      <c r="B21" s="4"/>
      <c r="C21" s="4">
        <f t="shared" si="4"/>
        <v>0</v>
      </c>
      <c r="D21" s="4"/>
      <c r="E21" s="272"/>
      <c r="F21" s="77"/>
      <c r="G21" s="2"/>
      <c r="H21" s="2"/>
      <c r="I21" s="2"/>
    </row>
    <row r="22" spans="1:9" x14ac:dyDescent="0.2">
      <c r="A22" s="75" t="s">
        <v>494</v>
      </c>
      <c r="B22" s="4"/>
      <c r="C22" s="4"/>
      <c r="D22" s="4"/>
      <c r="E22" s="272"/>
      <c r="F22" s="77"/>
      <c r="G22" s="2"/>
      <c r="H22" s="2"/>
      <c r="I22" s="2"/>
    </row>
    <row r="23" spans="1:9" x14ac:dyDescent="0.2">
      <c r="A23" s="75" t="s">
        <v>320</v>
      </c>
      <c r="B23" s="4"/>
      <c r="C23" s="4"/>
      <c r="D23" s="4"/>
      <c r="E23" s="272"/>
      <c r="F23" s="77"/>
      <c r="G23" s="2"/>
      <c r="H23" s="2"/>
      <c r="I23" s="2"/>
    </row>
    <row r="24" spans="1:9" x14ac:dyDescent="0.2">
      <c r="A24" s="76" t="s">
        <v>321</v>
      </c>
      <c r="B24" s="4">
        <v>0</v>
      </c>
      <c r="C24" s="4"/>
      <c r="D24" s="4"/>
      <c r="E24" s="272"/>
      <c r="F24" s="77"/>
      <c r="G24" s="2"/>
      <c r="H24" s="2"/>
      <c r="I24" s="2"/>
    </row>
    <row r="25" spans="1:9" x14ac:dyDescent="0.2">
      <c r="A25" s="75" t="s">
        <v>322</v>
      </c>
      <c r="B25" s="4"/>
      <c r="C25" s="4"/>
      <c r="D25" s="4"/>
      <c r="E25" s="272"/>
      <c r="F25" s="77"/>
      <c r="G25" s="2"/>
      <c r="H25" s="2"/>
      <c r="I25" s="2"/>
    </row>
    <row r="26" spans="1:9" x14ac:dyDescent="0.2">
      <c r="A26" s="76" t="s">
        <v>323</v>
      </c>
      <c r="B26" s="4">
        <v>3626144</v>
      </c>
      <c r="C26" s="4">
        <f>D26-B26</f>
        <v>0</v>
      </c>
      <c r="D26" s="4">
        <v>3626144</v>
      </c>
      <c r="E26" s="272"/>
      <c r="F26" s="77"/>
      <c r="G26" s="2"/>
      <c r="H26" s="2"/>
      <c r="I26" s="2"/>
    </row>
    <row r="27" spans="1:9" ht="13.5" thickBot="1" x14ac:dyDescent="0.25">
      <c r="A27" s="78" t="s">
        <v>250</v>
      </c>
      <c r="B27" s="186">
        <f>B12+B13+B14+B20+B21+B24+B26</f>
        <v>128478527</v>
      </c>
      <c r="C27" s="186">
        <f>C12+C13+C14+C20+C21+C24+C26+C22</f>
        <v>0</v>
      </c>
      <c r="D27" s="186">
        <f>D12+D13+D14+D20+D21+D24+D26+D22</f>
        <v>128478527</v>
      </c>
      <c r="E27" s="272"/>
      <c r="F27" s="79" t="s">
        <v>255</v>
      </c>
      <c r="G27" s="186">
        <f>SUM(G9:G19)-G14</f>
        <v>128478527</v>
      </c>
      <c r="H27" s="186">
        <f>SUM(H9:H19)-H14</f>
        <v>0</v>
      </c>
      <c r="I27" s="186">
        <f t="shared" ref="I27" si="5">SUM(I9:I19)-I14</f>
        <v>128478527</v>
      </c>
    </row>
    <row r="28" spans="1:9" x14ac:dyDescent="0.2">
      <c r="E28" s="38"/>
    </row>
    <row r="29" spans="1:9" x14ac:dyDescent="0.2">
      <c r="A29" t="s">
        <v>526</v>
      </c>
      <c r="E29" s="38"/>
      <c r="G29" s="9"/>
    </row>
    <row r="30" spans="1:9" x14ac:dyDescent="0.2">
      <c r="E30" s="38"/>
    </row>
    <row r="31" spans="1:9" x14ac:dyDescent="0.2">
      <c r="E31" s="38"/>
    </row>
    <row r="32" spans="1:9" x14ac:dyDescent="0.2">
      <c r="E32" s="38"/>
    </row>
    <row r="33" spans="5:5" x14ac:dyDescent="0.2">
      <c r="E33" s="38"/>
    </row>
    <row r="34" spans="5:5" x14ac:dyDescent="0.2">
      <c r="E34" s="38"/>
    </row>
  </sheetData>
  <mergeCells count="5">
    <mergeCell ref="A5:F5"/>
    <mergeCell ref="E6:E27"/>
    <mergeCell ref="A3:G3"/>
    <mergeCell ref="A6:D7"/>
    <mergeCell ref="F6:I7"/>
  </mergeCells>
  <phoneticPr fontId="21" type="noConversion"/>
  <pageMargins left="0.35433070866141736" right="0.19685039370078741" top="0.86614173228346458" bottom="0.9055118110236221" header="0.31496062992125984" footer="0.47244094488188981"/>
  <pageSetup paperSize="9" scale="99" orientation="landscape" r:id="rId1"/>
  <headerFooter>
    <oddHeader>&amp;L3. melléklet az 1/2019.(III.7.) önkormányzati rendelethez&amp;CNagypall Község Önkormányzata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5">
    <tabColor rgb="FF7030A0"/>
  </sheetPr>
  <dimension ref="A1:F30"/>
  <sheetViews>
    <sheetView topLeftCell="A7" zoomScaleNormal="100" workbookViewId="0">
      <selection activeCell="A18" sqref="A18"/>
    </sheetView>
  </sheetViews>
  <sheetFormatPr defaultRowHeight="12.75" x14ac:dyDescent="0.2"/>
  <cols>
    <col min="1" max="1" width="49.5703125" customWidth="1"/>
    <col min="2" max="2" width="11.85546875" customWidth="1"/>
    <col min="3" max="3" width="14.140625" customWidth="1"/>
    <col min="4" max="4" width="12.85546875" bestFit="1" customWidth="1"/>
    <col min="5" max="5" width="10.7109375" bestFit="1" customWidth="1"/>
    <col min="6" max="6" width="10.140625" bestFit="1" customWidth="1"/>
  </cols>
  <sheetData>
    <row r="1" spans="1:6" ht="15.75" x14ac:dyDescent="0.25">
      <c r="A1" s="273" t="s">
        <v>467</v>
      </c>
      <c r="B1" s="273"/>
      <c r="C1" s="273"/>
      <c r="D1" s="273"/>
    </row>
    <row r="2" spans="1:6" ht="15.75" x14ac:dyDescent="0.25">
      <c r="A2" s="284" t="s">
        <v>509</v>
      </c>
      <c r="B2" s="284"/>
      <c r="C2" s="284"/>
      <c r="D2" s="284"/>
    </row>
    <row r="3" spans="1:6" ht="18.75" x14ac:dyDescent="0.3">
      <c r="A3" s="45"/>
      <c r="B3" s="45"/>
      <c r="C3" s="45"/>
      <c r="D3" s="45"/>
    </row>
    <row r="5" spans="1:6" ht="15.75" x14ac:dyDescent="0.25">
      <c r="A5" s="39" t="s">
        <v>510</v>
      </c>
      <c r="C5" s="281" t="s">
        <v>369</v>
      </c>
      <c r="D5" s="282"/>
    </row>
    <row r="7" spans="1:6" ht="15.75" x14ac:dyDescent="0.25">
      <c r="A7" s="40" t="s">
        <v>230</v>
      </c>
      <c r="B7" s="5">
        <v>3626144</v>
      </c>
    </row>
    <row r="8" spans="1:6" ht="15.75" x14ac:dyDescent="0.25">
      <c r="A8" s="41"/>
    </row>
    <row r="9" spans="1:6" x14ac:dyDescent="0.2">
      <c r="A9" s="283" t="s">
        <v>258</v>
      </c>
      <c r="B9" s="285" t="s">
        <v>227</v>
      </c>
      <c r="C9" s="286"/>
      <c r="D9" s="286"/>
    </row>
    <row r="10" spans="1:6" ht="31.5" x14ac:dyDescent="0.25">
      <c r="A10" s="283"/>
      <c r="B10" s="174" t="s">
        <v>233</v>
      </c>
      <c r="C10" s="175" t="s">
        <v>259</v>
      </c>
      <c r="D10" s="175" t="s">
        <v>231</v>
      </c>
      <c r="E10" s="198" t="s">
        <v>432</v>
      </c>
      <c r="F10" s="198" t="s">
        <v>431</v>
      </c>
    </row>
    <row r="11" spans="1:6" ht="15.75" x14ac:dyDescent="0.25">
      <c r="A11" s="42" t="s">
        <v>467</v>
      </c>
      <c r="B11" s="5">
        <v>3626144</v>
      </c>
      <c r="C11" s="5">
        <v>0</v>
      </c>
      <c r="D11" s="5">
        <f>B11-C11</f>
        <v>3626144</v>
      </c>
      <c r="E11" s="5">
        <f>F11-D11</f>
        <v>0</v>
      </c>
      <c r="F11" s="5">
        <v>3626144</v>
      </c>
    </row>
    <row r="12" spans="1:6" x14ac:dyDescent="0.2">
      <c r="A12" s="8" t="s">
        <v>226</v>
      </c>
      <c r="B12" s="4"/>
      <c r="C12" s="4">
        <f>SUM(C11:C11)</f>
        <v>0</v>
      </c>
      <c r="D12" s="4">
        <f>D11</f>
        <v>3626144</v>
      </c>
      <c r="E12" s="4">
        <f t="shared" ref="E12:F12" si="0">E11</f>
        <v>0</v>
      </c>
      <c r="F12" s="4">
        <f t="shared" si="0"/>
        <v>3626144</v>
      </c>
    </row>
    <row r="15" spans="1:6" ht="15.75" x14ac:dyDescent="0.25">
      <c r="A15" s="280" t="s">
        <v>260</v>
      </c>
      <c r="B15" s="280"/>
      <c r="C15" s="280"/>
      <c r="D15" s="4">
        <f>D12</f>
        <v>3626144</v>
      </c>
      <c r="E15" s="4">
        <f t="shared" ref="E15:F15" si="1">E12</f>
        <v>0</v>
      </c>
      <c r="F15" s="4">
        <f t="shared" si="1"/>
        <v>3626144</v>
      </c>
    </row>
    <row r="16" spans="1:6" x14ac:dyDescent="0.2">
      <c r="A16" s="43"/>
    </row>
    <row r="17" spans="1:4" x14ac:dyDescent="0.2">
      <c r="A17" s="43"/>
    </row>
    <row r="18" spans="1:4" x14ac:dyDescent="0.2">
      <c r="A18" s="43" t="s">
        <v>527</v>
      </c>
    </row>
    <row r="19" spans="1:4" x14ac:dyDescent="0.2">
      <c r="A19" s="43"/>
    </row>
    <row r="20" spans="1:4" x14ac:dyDescent="0.2">
      <c r="A20" s="43"/>
    </row>
    <row r="21" spans="1:4" ht="15.75" customHeight="1" x14ac:dyDescent="0.2"/>
    <row r="29" spans="1:4" x14ac:dyDescent="0.2">
      <c r="A29" s="44"/>
      <c r="B29" s="30"/>
      <c r="C29" s="30"/>
      <c r="D29" s="36"/>
    </row>
    <row r="30" spans="1:4" x14ac:dyDescent="0.2">
      <c r="A30" s="44"/>
      <c r="B30" s="30"/>
      <c r="C30" s="30"/>
      <c r="D30" s="36"/>
    </row>
  </sheetData>
  <mergeCells count="6">
    <mergeCell ref="A15:C15"/>
    <mergeCell ref="A1:D1"/>
    <mergeCell ref="C5:D5"/>
    <mergeCell ref="A9:A10"/>
    <mergeCell ref="A2:D2"/>
    <mergeCell ref="B9:D9"/>
  </mergeCells>
  <phoneticPr fontId="21" type="noConversion"/>
  <pageMargins left="0.74803149606299213" right="0.55118110236220474" top="0.98425196850393704" bottom="0.98425196850393704" header="0.51181102362204722" footer="0.51181102362204722"/>
  <pageSetup paperSize="9" scale="82" orientation="portrait" r:id="rId1"/>
  <headerFooter alignWithMargins="0">
    <oddHeader>&amp;L4. melléklet az 1/2019.(III.7.) önkormányzati rendelethez&amp;CNagypall Község Önkormányzata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6">
    <tabColor rgb="FF7030A0"/>
    <pageSetUpPr fitToPage="1"/>
  </sheetPr>
  <dimension ref="A1:Z20"/>
  <sheetViews>
    <sheetView zoomScaleNormal="100" zoomScalePageLayoutView="86" workbookViewId="0">
      <pane xSplit="1" topLeftCell="B1" activePane="topRight" state="frozen"/>
      <selection activeCell="G19" sqref="G19"/>
      <selection pane="topRight" activeCell="B20" sqref="B20"/>
    </sheetView>
  </sheetViews>
  <sheetFormatPr defaultRowHeight="12.75" x14ac:dyDescent="0.2"/>
  <cols>
    <col min="1" max="1" width="7.85546875" bestFit="1" customWidth="1"/>
    <col min="2" max="2" width="64.42578125" bestFit="1" customWidth="1"/>
    <col min="3" max="3" width="12.7109375" customWidth="1"/>
    <col min="4" max="4" width="10.7109375" customWidth="1"/>
    <col min="5" max="5" width="12.28515625" customWidth="1"/>
    <col min="6" max="8" width="13" customWidth="1"/>
    <col min="9" max="9" width="10.7109375" bestFit="1" customWidth="1"/>
    <col min="10" max="11" width="10.7109375" customWidth="1"/>
    <col min="12" max="12" width="9.7109375" customWidth="1"/>
    <col min="13" max="14" width="9.7109375" bestFit="1" customWidth="1"/>
    <col min="15" max="17" width="10.140625" customWidth="1"/>
    <col min="18" max="20" width="13.28515625" customWidth="1"/>
    <col min="21" max="23" width="10.85546875" customWidth="1"/>
    <col min="24" max="24" width="11.7109375" bestFit="1" customWidth="1"/>
    <col min="25" max="25" width="11.85546875" customWidth="1"/>
    <col min="26" max="26" width="11.7109375" bestFit="1" customWidth="1"/>
  </cols>
  <sheetData>
    <row r="1" spans="1:26" x14ac:dyDescent="0.2">
      <c r="B1" s="289" t="s">
        <v>511</v>
      </c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</row>
    <row r="2" spans="1:26" s="9" customFormat="1" ht="63.75" customHeight="1" x14ac:dyDescent="0.2">
      <c r="A2" s="291" t="s">
        <v>332</v>
      </c>
      <c r="B2" s="291" t="s">
        <v>333</v>
      </c>
      <c r="C2" s="293" t="s">
        <v>334</v>
      </c>
      <c r="D2" s="294"/>
      <c r="E2" s="295"/>
      <c r="F2" s="293" t="s">
        <v>335</v>
      </c>
      <c r="G2" s="294"/>
      <c r="H2" s="295"/>
      <c r="I2" s="293" t="s">
        <v>336</v>
      </c>
      <c r="J2" s="294"/>
      <c r="K2" s="295"/>
      <c r="L2" s="293" t="s">
        <v>318</v>
      </c>
      <c r="M2" s="294"/>
      <c r="N2" s="295"/>
      <c r="O2" s="293" t="s">
        <v>337</v>
      </c>
      <c r="P2" s="294"/>
      <c r="Q2" s="295"/>
      <c r="R2" s="293" t="s">
        <v>496</v>
      </c>
      <c r="S2" s="294"/>
      <c r="T2" s="295"/>
      <c r="U2" s="293" t="s">
        <v>338</v>
      </c>
      <c r="V2" s="294"/>
      <c r="W2" s="295"/>
      <c r="X2" s="293" t="s">
        <v>233</v>
      </c>
      <c r="Y2" s="294"/>
      <c r="Z2" s="295"/>
    </row>
    <row r="3" spans="1:26" s="9" customFormat="1" x14ac:dyDescent="0.2">
      <c r="A3" s="292"/>
      <c r="B3" s="292"/>
      <c r="C3" s="163" t="s">
        <v>189</v>
      </c>
      <c r="D3" s="163" t="s">
        <v>432</v>
      </c>
      <c r="E3" s="163" t="s">
        <v>431</v>
      </c>
      <c r="F3" s="163" t="s">
        <v>189</v>
      </c>
      <c r="G3" s="163" t="s">
        <v>432</v>
      </c>
      <c r="H3" s="163" t="s">
        <v>431</v>
      </c>
      <c r="I3" s="163" t="s">
        <v>189</v>
      </c>
      <c r="J3" s="163" t="s">
        <v>432</v>
      </c>
      <c r="K3" s="163" t="s">
        <v>431</v>
      </c>
      <c r="L3" s="163" t="s">
        <v>189</v>
      </c>
      <c r="M3" s="163" t="s">
        <v>432</v>
      </c>
      <c r="N3" s="163" t="s">
        <v>431</v>
      </c>
      <c r="O3" s="163" t="s">
        <v>189</v>
      </c>
      <c r="P3" s="163" t="s">
        <v>432</v>
      </c>
      <c r="Q3" s="163" t="s">
        <v>431</v>
      </c>
      <c r="R3" s="163" t="s">
        <v>189</v>
      </c>
      <c r="S3" s="163" t="s">
        <v>432</v>
      </c>
      <c r="T3" s="163" t="s">
        <v>431</v>
      </c>
      <c r="U3" s="163" t="s">
        <v>189</v>
      </c>
      <c r="V3" s="163" t="s">
        <v>432</v>
      </c>
      <c r="W3" s="163" t="s">
        <v>431</v>
      </c>
      <c r="X3" s="163" t="s">
        <v>189</v>
      </c>
      <c r="Y3" s="163" t="s">
        <v>432</v>
      </c>
      <c r="Z3" s="163" t="s">
        <v>431</v>
      </c>
    </row>
    <row r="4" spans="1:26" s="9" customFormat="1" x14ac:dyDescent="0.2">
      <c r="A4" s="287" t="s">
        <v>237</v>
      </c>
      <c r="B4" s="288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5"/>
      <c r="V4" s="15"/>
      <c r="W4" s="15"/>
      <c r="X4" s="2"/>
      <c r="Y4" s="47"/>
      <c r="Z4" s="47"/>
    </row>
    <row r="5" spans="1:26" ht="15" x14ac:dyDescent="0.25">
      <c r="A5" s="130" t="s">
        <v>106</v>
      </c>
      <c r="B5" s="131" t="s">
        <v>235</v>
      </c>
      <c r="C5" s="15">
        <v>0</v>
      </c>
      <c r="D5" s="15">
        <f>E5-C5</f>
        <v>0</v>
      </c>
      <c r="E5" s="15"/>
      <c r="F5" s="15"/>
      <c r="G5" s="15"/>
      <c r="H5" s="15"/>
      <c r="I5" s="15"/>
      <c r="J5" s="15">
        <f>K5-I5</f>
        <v>0</v>
      </c>
      <c r="K5" s="15"/>
      <c r="L5" s="15"/>
      <c r="M5" s="15">
        <f>N5-L5</f>
        <v>0</v>
      </c>
      <c r="N5" s="15"/>
      <c r="O5" s="15"/>
      <c r="P5" s="15"/>
      <c r="Q5" s="15"/>
      <c r="R5" s="15"/>
      <c r="S5" s="15"/>
      <c r="T5" s="15"/>
      <c r="U5" s="15"/>
      <c r="V5" s="15">
        <f>W5-U5</f>
        <v>0</v>
      </c>
      <c r="W5" s="15"/>
      <c r="X5" s="15">
        <f>SUM(C5,F5,I5,O5,R5,U5)</f>
        <v>0</v>
      </c>
      <c r="Y5" s="15">
        <f t="shared" ref="Y5:Z15" si="0">SUM(D5,G5,J5,P5,S5,V5)</f>
        <v>0</v>
      </c>
      <c r="Z5" s="15">
        <f t="shared" si="0"/>
        <v>0</v>
      </c>
    </row>
    <row r="6" spans="1:26" ht="36" customHeight="1" x14ac:dyDescent="0.25">
      <c r="A6" s="130" t="s">
        <v>105</v>
      </c>
      <c r="B6" s="129" t="s">
        <v>13</v>
      </c>
      <c r="C6" s="15"/>
      <c r="D6" s="15">
        <f t="shared" ref="D6:D12" si="1">E6-C6</f>
        <v>0</v>
      </c>
      <c r="E6" s="15"/>
      <c r="F6" s="15"/>
      <c r="G6" s="15"/>
      <c r="H6" s="15"/>
      <c r="I6" s="15"/>
      <c r="J6" s="15"/>
      <c r="K6" s="15"/>
      <c r="L6" s="15">
        <v>0</v>
      </c>
      <c r="M6" s="15">
        <f t="shared" ref="M6:M15" si="2">N6-L6</f>
        <v>0</v>
      </c>
      <c r="N6" s="15"/>
      <c r="O6" s="15"/>
      <c r="P6" s="15"/>
      <c r="Q6" s="15"/>
      <c r="R6" s="15"/>
      <c r="S6" s="15"/>
      <c r="T6" s="15"/>
      <c r="U6" s="15"/>
      <c r="V6" s="15"/>
      <c r="W6" s="15"/>
      <c r="X6" s="15">
        <f t="shared" ref="X6:X15" si="3">SUM(C6,F6,I6,O6,R6,U6)</f>
        <v>0</v>
      </c>
      <c r="Y6" s="15">
        <f t="shared" si="0"/>
        <v>0</v>
      </c>
      <c r="Z6" s="15">
        <f t="shared" ref="Z6:Z16" si="4">SUM(E6,H6,K6,Q6,T6,W6)</f>
        <v>0</v>
      </c>
    </row>
    <row r="7" spans="1:26" ht="15" x14ac:dyDescent="0.25">
      <c r="A7" s="97" t="s">
        <v>108</v>
      </c>
      <c r="B7" s="95" t="s">
        <v>179</v>
      </c>
      <c r="C7" s="15">
        <v>38459310</v>
      </c>
      <c r="D7" s="15">
        <f t="shared" si="1"/>
        <v>0</v>
      </c>
      <c r="E7" s="15">
        <v>38459310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7"/>
      <c r="S7" s="17"/>
      <c r="T7" s="17"/>
      <c r="U7" s="15"/>
      <c r="V7" s="15"/>
      <c r="W7" s="15"/>
      <c r="X7" s="15">
        <f t="shared" si="3"/>
        <v>38459310</v>
      </c>
      <c r="Y7" s="15">
        <f t="shared" si="0"/>
        <v>0</v>
      </c>
      <c r="Z7" s="15">
        <f t="shared" si="4"/>
        <v>38459310</v>
      </c>
    </row>
    <row r="8" spans="1:26" ht="15" x14ac:dyDescent="0.25">
      <c r="A8" s="97" t="s">
        <v>180</v>
      </c>
      <c r="B8" s="95" t="s">
        <v>396</v>
      </c>
      <c r="C8" s="15">
        <v>75945073</v>
      </c>
      <c r="D8" s="15">
        <f t="shared" si="1"/>
        <v>0</v>
      </c>
      <c r="E8" s="15">
        <v>75945073</v>
      </c>
      <c r="F8" s="15"/>
      <c r="G8" s="15"/>
      <c r="H8" s="15"/>
      <c r="I8" s="15"/>
      <c r="J8" s="15"/>
      <c r="K8" s="15"/>
      <c r="L8" s="15">
        <v>4148000</v>
      </c>
      <c r="M8" s="15"/>
      <c r="N8" s="15">
        <v>4148000</v>
      </c>
      <c r="O8" s="15"/>
      <c r="P8" s="15"/>
      <c r="Q8" s="15"/>
      <c r="R8" s="17"/>
      <c r="S8" s="17"/>
      <c r="T8" s="17"/>
      <c r="U8" s="15">
        <v>3626144</v>
      </c>
      <c r="V8" s="15">
        <f>W8-U8</f>
        <v>0</v>
      </c>
      <c r="W8" s="15">
        <v>3626144</v>
      </c>
      <c r="X8" s="15">
        <f t="shared" si="3"/>
        <v>79571217</v>
      </c>
      <c r="Y8" s="15">
        <f t="shared" si="0"/>
        <v>0</v>
      </c>
      <c r="Z8" s="15">
        <f t="shared" si="4"/>
        <v>79571217</v>
      </c>
    </row>
    <row r="9" spans="1:26" ht="15" x14ac:dyDescent="0.25">
      <c r="A9" s="97" t="s">
        <v>184</v>
      </c>
      <c r="B9" s="106" t="s">
        <v>360</v>
      </c>
      <c r="C9" s="15"/>
      <c r="D9" s="15">
        <f t="shared" si="1"/>
        <v>0</v>
      </c>
      <c r="E9" s="15"/>
      <c r="F9" s="17"/>
      <c r="G9" s="17"/>
      <c r="H9" s="17"/>
      <c r="I9" s="15"/>
      <c r="J9" s="15"/>
      <c r="K9" s="15"/>
      <c r="L9" s="15"/>
      <c r="M9" s="15"/>
      <c r="N9" s="15"/>
      <c r="O9" s="15"/>
      <c r="P9" s="15"/>
      <c r="Q9" s="15"/>
      <c r="R9" s="17"/>
      <c r="S9" s="17"/>
      <c r="T9" s="17"/>
      <c r="U9" s="15"/>
      <c r="V9" s="15"/>
      <c r="W9" s="15"/>
      <c r="X9" s="15">
        <f t="shared" si="3"/>
        <v>0</v>
      </c>
      <c r="Y9" s="15">
        <f t="shared" si="0"/>
        <v>0</v>
      </c>
      <c r="Z9" s="15">
        <f t="shared" si="4"/>
        <v>0</v>
      </c>
    </row>
    <row r="10" spans="1:26" ht="15" x14ac:dyDescent="0.25">
      <c r="A10" s="97" t="s">
        <v>495</v>
      </c>
      <c r="B10" s="106" t="s">
        <v>361</v>
      </c>
      <c r="C10" s="15"/>
      <c r="D10" s="15">
        <f t="shared" si="1"/>
        <v>0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7"/>
      <c r="S10" s="17"/>
      <c r="T10" s="17"/>
      <c r="U10" s="15"/>
      <c r="V10" s="15"/>
      <c r="W10" s="15"/>
      <c r="X10" s="15">
        <f t="shared" si="3"/>
        <v>0</v>
      </c>
      <c r="Y10" s="15">
        <f t="shared" si="0"/>
        <v>0</v>
      </c>
      <c r="Z10" s="15">
        <f t="shared" si="4"/>
        <v>0</v>
      </c>
    </row>
    <row r="11" spans="1:26" ht="15" x14ac:dyDescent="0.25">
      <c r="A11" s="97" t="s">
        <v>355</v>
      </c>
      <c r="B11" s="116" t="s">
        <v>356</v>
      </c>
      <c r="C11" s="15"/>
      <c r="D11" s="15">
        <f t="shared" si="1"/>
        <v>0</v>
      </c>
      <c r="E11" s="15"/>
      <c r="F11" s="15"/>
      <c r="G11" s="15"/>
      <c r="H11" s="15"/>
      <c r="I11" s="15"/>
      <c r="J11" s="15"/>
      <c r="K11" s="15"/>
      <c r="L11" s="15">
        <v>0</v>
      </c>
      <c r="M11" s="15">
        <f t="shared" si="2"/>
        <v>0</v>
      </c>
      <c r="N11" s="15"/>
      <c r="O11" s="15"/>
      <c r="P11" s="15"/>
      <c r="Q11" s="15"/>
      <c r="R11" s="17"/>
      <c r="S11" s="17"/>
      <c r="T11" s="17"/>
      <c r="U11" s="15"/>
      <c r="V11" s="15"/>
      <c r="W11" s="15"/>
      <c r="X11" s="15">
        <f t="shared" si="3"/>
        <v>0</v>
      </c>
      <c r="Y11" s="15">
        <f t="shared" si="0"/>
        <v>0</v>
      </c>
      <c r="Z11" s="15">
        <f t="shared" si="4"/>
        <v>0</v>
      </c>
    </row>
    <row r="12" spans="1:26" ht="15" x14ac:dyDescent="0.25">
      <c r="A12" s="97" t="s">
        <v>109</v>
      </c>
      <c r="B12" s="124" t="s">
        <v>15</v>
      </c>
      <c r="C12" s="15"/>
      <c r="D12" s="15">
        <f t="shared" si="1"/>
        <v>0</v>
      </c>
      <c r="E12" s="15"/>
      <c r="F12" s="15"/>
      <c r="G12" s="15"/>
      <c r="H12" s="15"/>
      <c r="I12" s="15"/>
      <c r="J12" s="15"/>
      <c r="K12" s="15"/>
      <c r="L12" s="15">
        <v>0</v>
      </c>
      <c r="M12" s="15"/>
      <c r="N12" s="15"/>
      <c r="O12" s="15"/>
      <c r="P12" s="15"/>
      <c r="Q12" s="15"/>
      <c r="R12" s="17"/>
      <c r="S12" s="17"/>
      <c r="T12" s="17"/>
      <c r="U12" s="15"/>
      <c r="V12" s="15"/>
      <c r="W12" s="15"/>
      <c r="X12" s="15">
        <f t="shared" si="3"/>
        <v>0</v>
      </c>
      <c r="Y12" s="15">
        <f t="shared" si="0"/>
        <v>0</v>
      </c>
      <c r="Z12" s="15">
        <f t="shared" si="4"/>
        <v>0</v>
      </c>
    </row>
    <row r="13" spans="1:26" ht="15" x14ac:dyDescent="0.25">
      <c r="A13" s="97" t="s">
        <v>117</v>
      </c>
      <c r="B13" s="124" t="s">
        <v>234</v>
      </c>
      <c r="C13" s="15"/>
      <c r="D13" s="15"/>
      <c r="E13" s="15"/>
      <c r="F13" s="15"/>
      <c r="G13" s="15"/>
      <c r="H13" s="15"/>
      <c r="I13" s="15"/>
      <c r="J13" s="15"/>
      <c r="K13" s="15"/>
      <c r="L13" s="15">
        <v>0</v>
      </c>
      <c r="M13" s="15"/>
      <c r="N13" s="15"/>
      <c r="O13" s="15"/>
      <c r="P13" s="15"/>
      <c r="Q13" s="15"/>
      <c r="R13" s="17"/>
      <c r="S13" s="17"/>
      <c r="T13" s="17"/>
      <c r="U13" s="15"/>
      <c r="V13" s="15"/>
      <c r="W13" s="15"/>
      <c r="X13" s="15">
        <f t="shared" si="3"/>
        <v>0</v>
      </c>
      <c r="Y13" s="15">
        <f t="shared" si="0"/>
        <v>0</v>
      </c>
      <c r="Z13" s="15">
        <f t="shared" si="4"/>
        <v>0</v>
      </c>
    </row>
    <row r="14" spans="1:26" ht="15" x14ac:dyDescent="0.25">
      <c r="A14" s="209" t="s">
        <v>111</v>
      </c>
      <c r="B14" s="128" t="s">
        <v>349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>
        <f t="shared" si="2"/>
        <v>0</v>
      </c>
      <c r="N14" s="15"/>
      <c r="O14" s="15"/>
      <c r="P14" s="15"/>
      <c r="Q14" s="15"/>
      <c r="R14" s="17"/>
      <c r="S14" s="17"/>
      <c r="T14" s="17"/>
      <c r="U14" s="15"/>
      <c r="V14" s="15"/>
      <c r="W14" s="15"/>
      <c r="X14" s="15"/>
      <c r="Y14" s="15">
        <f t="shared" si="0"/>
        <v>0</v>
      </c>
      <c r="Z14" s="15">
        <f t="shared" si="4"/>
        <v>0</v>
      </c>
    </row>
    <row r="15" spans="1:26" ht="15" x14ac:dyDescent="0.25">
      <c r="A15" s="97" t="s">
        <v>339</v>
      </c>
      <c r="B15" s="124" t="s">
        <v>358</v>
      </c>
      <c r="C15" s="15"/>
      <c r="D15" s="15"/>
      <c r="E15" s="15"/>
      <c r="F15" s="15"/>
      <c r="G15" s="15"/>
      <c r="H15" s="15"/>
      <c r="I15" s="15"/>
      <c r="J15" s="15"/>
      <c r="K15" s="15"/>
      <c r="L15" s="15">
        <v>0</v>
      </c>
      <c r="M15" s="15">
        <f t="shared" si="2"/>
        <v>0</v>
      </c>
      <c r="N15" s="15"/>
      <c r="O15" s="15"/>
      <c r="P15" s="15"/>
      <c r="Q15" s="15"/>
      <c r="R15" s="17"/>
      <c r="S15" s="17"/>
      <c r="T15" s="17"/>
      <c r="U15" s="15"/>
      <c r="V15" s="15"/>
      <c r="W15" s="15"/>
      <c r="X15" s="15">
        <f t="shared" si="3"/>
        <v>0</v>
      </c>
      <c r="Y15" s="15">
        <f t="shared" si="0"/>
        <v>0</v>
      </c>
      <c r="Z15" s="15">
        <f t="shared" si="4"/>
        <v>0</v>
      </c>
    </row>
    <row r="16" spans="1:26" ht="15" x14ac:dyDescent="0.25">
      <c r="A16" s="97" t="s">
        <v>347</v>
      </c>
      <c r="B16" s="95" t="s">
        <v>348</v>
      </c>
      <c r="C16" s="15"/>
      <c r="D16" s="15"/>
      <c r="E16" s="15"/>
      <c r="F16" s="15"/>
      <c r="G16" s="15"/>
      <c r="H16" s="15"/>
      <c r="I16" s="15">
        <v>6300000</v>
      </c>
      <c r="J16" s="15">
        <f t="shared" ref="J16" si="5">K16-I16</f>
        <v>0</v>
      </c>
      <c r="K16" s="15">
        <v>6300000</v>
      </c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>
        <f>SUM(C16,F16,I16,O16,R16,U16)+L16</f>
        <v>6300000</v>
      </c>
      <c r="Y16" s="15">
        <f>SUM(D16,G16,J16,P16,S16,V16)</f>
        <v>0</v>
      </c>
      <c r="Z16" s="15">
        <f t="shared" si="4"/>
        <v>6300000</v>
      </c>
    </row>
    <row r="17" spans="1:26" s="26" customFormat="1" x14ac:dyDescent="0.2">
      <c r="A17" s="23"/>
      <c r="B17" s="32" t="s">
        <v>200</v>
      </c>
      <c r="C17" s="25">
        <f>SUM(C5:C16)</f>
        <v>114404383</v>
      </c>
      <c r="D17" s="25">
        <f>SUM(D5:D16)</f>
        <v>0</v>
      </c>
      <c r="E17" s="25">
        <f>SUM(E5:E16)</f>
        <v>114404383</v>
      </c>
      <c r="F17" s="25">
        <f t="shared" ref="F17:W17" si="6">SUM(F5:F16)</f>
        <v>0</v>
      </c>
      <c r="G17" s="25">
        <f t="shared" si="6"/>
        <v>0</v>
      </c>
      <c r="H17" s="25">
        <f t="shared" si="6"/>
        <v>0</v>
      </c>
      <c r="I17" s="25">
        <f t="shared" si="6"/>
        <v>6300000</v>
      </c>
      <c r="J17" s="25">
        <f t="shared" si="6"/>
        <v>0</v>
      </c>
      <c r="K17" s="25">
        <f t="shared" si="6"/>
        <v>6300000</v>
      </c>
      <c r="L17" s="25">
        <f t="shared" si="6"/>
        <v>4148000</v>
      </c>
      <c r="M17" s="25">
        <f t="shared" si="6"/>
        <v>0</v>
      </c>
      <c r="N17" s="25">
        <f t="shared" si="6"/>
        <v>4148000</v>
      </c>
      <c r="O17" s="25">
        <f t="shared" si="6"/>
        <v>0</v>
      </c>
      <c r="P17" s="25">
        <f t="shared" si="6"/>
        <v>0</v>
      </c>
      <c r="Q17" s="25">
        <f t="shared" si="6"/>
        <v>0</v>
      </c>
      <c r="R17" s="25">
        <f t="shared" si="6"/>
        <v>0</v>
      </c>
      <c r="S17" s="25">
        <f t="shared" si="6"/>
        <v>0</v>
      </c>
      <c r="T17" s="25">
        <f t="shared" si="6"/>
        <v>0</v>
      </c>
      <c r="U17" s="25">
        <f t="shared" si="6"/>
        <v>3626144</v>
      </c>
      <c r="V17" s="25">
        <f t="shared" si="6"/>
        <v>0</v>
      </c>
      <c r="W17" s="25">
        <f t="shared" si="6"/>
        <v>3626144</v>
      </c>
      <c r="X17" s="25">
        <f>SUM(C17,F17,I17,L17,O17,R17,U17)</f>
        <v>128478527</v>
      </c>
      <c r="Y17" s="25">
        <f t="shared" ref="Y17:Z17" si="7">SUM(D17,G17,J17,M17,P17,S17,V17)</f>
        <v>0</v>
      </c>
      <c r="Z17" s="25">
        <f t="shared" si="7"/>
        <v>128478527</v>
      </c>
    </row>
    <row r="18" spans="1:26" s="26" customFormat="1" x14ac:dyDescent="0.2">
      <c r="A18" s="80"/>
      <c r="B18" s="67" t="s">
        <v>201</v>
      </c>
      <c r="C18" s="68">
        <f>C17</f>
        <v>114404383</v>
      </c>
      <c r="D18" s="68">
        <f t="shared" ref="D18:E18" si="8">D17</f>
        <v>0</v>
      </c>
      <c r="E18" s="68">
        <f t="shared" si="8"/>
        <v>114404383</v>
      </c>
      <c r="F18" s="68">
        <f t="shared" ref="F18:Z18" si="9">F17</f>
        <v>0</v>
      </c>
      <c r="G18" s="68">
        <f t="shared" si="9"/>
        <v>0</v>
      </c>
      <c r="H18" s="68">
        <f t="shared" si="9"/>
        <v>0</v>
      </c>
      <c r="I18" s="68">
        <f t="shared" si="9"/>
        <v>6300000</v>
      </c>
      <c r="J18" s="68">
        <f t="shared" si="9"/>
        <v>0</v>
      </c>
      <c r="K18" s="68">
        <f t="shared" si="9"/>
        <v>6300000</v>
      </c>
      <c r="L18" s="68">
        <f t="shared" si="9"/>
        <v>4148000</v>
      </c>
      <c r="M18" s="68">
        <f t="shared" si="9"/>
        <v>0</v>
      </c>
      <c r="N18" s="68">
        <f t="shared" si="9"/>
        <v>4148000</v>
      </c>
      <c r="O18" s="68">
        <f t="shared" si="9"/>
        <v>0</v>
      </c>
      <c r="P18" s="68">
        <f t="shared" si="9"/>
        <v>0</v>
      </c>
      <c r="Q18" s="68">
        <f t="shared" si="9"/>
        <v>0</v>
      </c>
      <c r="R18" s="68">
        <f t="shared" si="9"/>
        <v>0</v>
      </c>
      <c r="S18" s="68">
        <f t="shared" si="9"/>
        <v>0</v>
      </c>
      <c r="T18" s="68">
        <f t="shared" si="9"/>
        <v>0</v>
      </c>
      <c r="U18" s="68">
        <f t="shared" si="9"/>
        <v>3626144</v>
      </c>
      <c r="V18" s="68">
        <f t="shared" si="9"/>
        <v>0</v>
      </c>
      <c r="W18" s="68">
        <f t="shared" si="9"/>
        <v>3626144</v>
      </c>
      <c r="X18" s="68">
        <f t="shared" si="9"/>
        <v>128478527</v>
      </c>
      <c r="Y18" s="68">
        <f t="shared" si="9"/>
        <v>0</v>
      </c>
      <c r="Z18" s="68">
        <f t="shared" si="9"/>
        <v>128478527</v>
      </c>
    </row>
    <row r="20" spans="1:26" x14ac:dyDescent="0.2">
      <c r="B20" t="s">
        <v>528</v>
      </c>
    </row>
  </sheetData>
  <mergeCells count="12">
    <mergeCell ref="A4:B4"/>
    <mergeCell ref="B1:X1"/>
    <mergeCell ref="A2:A3"/>
    <mergeCell ref="B2:B3"/>
    <mergeCell ref="X2:Z2"/>
    <mergeCell ref="U2:W2"/>
    <mergeCell ref="R2:T2"/>
    <mergeCell ref="O2:Q2"/>
    <mergeCell ref="L2:N2"/>
    <mergeCell ref="I2:K2"/>
    <mergeCell ref="F2:H2"/>
    <mergeCell ref="C2:E2"/>
  </mergeCells>
  <phoneticPr fontId="21" type="noConversion"/>
  <pageMargins left="0.35433070866141736" right="0.15748031496062992" top="0.74803149606299213" bottom="0.39370078740157483" header="0.15748031496062992" footer="0.19685039370078741"/>
  <pageSetup paperSize="9" scale="42" orientation="landscape" r:id="rId1"/>
  <headerFooter alignWithMargins="0">
    <oddHeader>&amp;L5. melléklet az 1/2019.(III.7.) önkormányzati rendelethez&amp;CNagypall Község Önkormányzata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7">
    <tabColor rgb="FF7030A0"/>
    <pageSetUpPr fitToPage="1"/>
  </sheetPr>
  <dimension ref="A1:AF31"/>
  <sheetViews>
    <sheetView zoomScaleNormal="100" workbookViewId="0">
      <pane xSplit="1" topLeftCell="B1" activePane="topRight" state="frozen"/>
      <selection activeCell="G19" sqref="G19"/>
      <selection pane="topRight" activeCell="B31" sqref="B31"/>
    </sheetView>
  </sheetViews>
  <sheetFormatPr defaultRowHeight="12.75" x14ac:dyDescent="0.2"/>
  <cols>
    <col min="1" max="1" width="8" bestFit="1" customWidth="1"/>
    <col min="2" max="2" width="64.42578125" bestFit="1" customWidth="1"/>
    <col min="3" max="3" width="11.7109375" customWidth="1"/>
    <col min="4" max="4" width="10.140625" customWidth="1"/>
    <col min="5" max="5" width="11.5703125" customWidth="1"/>
    <col min="6" max="8" width="11" customWidth="1"/>
    <col min="9" max="9" width="10.7109375" bestFit="1" customWidth="1"/>
    <col min="10" max="11" width="10.7109375" customWidth="1"/>
    <col min="12" max="12" width="9.5703125" customWidth="1"/>
    <col min="13" max="13" width="11.5703125" customWidth="1"/>
    <col min="14" max="14" width="9.5703125" customWidth="1"/>
    <col min="15" max="15" width="12" bestFit="1" customWidth="1"/>
    <col min="16" max="17" width="10.7109375" customWidth="1"/>
    <col min="18" max="20" width="10.42578125" customWidth="1"/>
    <col min="21" max="21" width="10.28515625" customWidth="1"/>
    <col min="22" max="23" width="10.85546875" bestFit="1" customWidth="1"/>
    <col min="24" max="26" width="10" customWidth="1"/>
    <col min="27" max="29" width="9.5703125" customWidth="1"/>
    <col min="30" max="30" width="11.85546875" bestFit="1" customWidth="1"/>
    <col min="31" max="31" width="11.28515625" customWidth="1"/>
    <col min="32" max="32" width="11.85546875" bestFit="1" customWidth="1"/>
  </cols>
  <sheetData>
    <row r="1" spans="1:32" x14ac:dyDescent="0.2">
      <c r="B1" s="289" t="s">
        <v>512</v>
      </c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188"/>
      <c r="Z1" s="188"/>
    </row>
    <row r="2" spans="1:32" s="9" customFormat="1" ht="45" customHeight="1" x14ac:dyDescent="0.2">
      <c r="A2" s="291" t="s">
        <v>332</v>
      </c>
      <c r="B2" s="291" t="s">
        <v>203</v>
      </c>
      <c r="C2" s="296" t="s">
        <v>324</v>
      </c>
      <c r="D2" s="297"/>
      <c r="E2" s="298"/>
      <c r="F2" s="296" t="s">
        <v>343</v>
      </c>
      <c r="G2" s="297"/>
      <c r="H2" s="298"/>
      <c r="I2" s="296" t="s">
        <v>326</v>
      </c>
      <c r="J2" s="297"/>
      <c r="K2" s="298"/>
      <c r="L2" s="296" t="s">
        <v>370</v>
      </c>
      <c r="M2" s="297"/>
      <c r="N2" s="298"/>
      <c r="O2" s="296" t="s">
        <v>341</v>
      </c>
      <c r="P2" s="297"/>
      <c r="Q2" s="298"/>
      <c r="R2" s="296" t="s">
        <v>328</v>
      </c>
      <c r="S2" s="297"/>
      <c r="T2" s="298"/>
      <c r="U2" s="296" t="s">
        <v>329</v>
      </c>
      <c r="V2" s="297"/>
      <c r="W2" s="298"/>
      <c r="X2" s="296" t="s">
        <v>342</v>
      </c>
      <c r="Y2" s="297"/>
      <c r="Z2" s="298"/>
      <c r="AA2" s="296" t="s">
        <v>394</v>
      </c>
      <c r="AB2" s="297"/>
      <c r="AC2" s="298"/>
      <c r="AD2" s="296" t="s">
        <v>233</v>
      </c>
      <c r="AE2" s="297"/>
      <c r="AF2" s="298"/>
    </row>
    <row r="3" spans="1:32" s="9" customFormat="1" x14ac:dyDescent="0.2">
      <c r="A3" s="292"/>
      <c r="B3" s="292"/>
      <c r="C3" s="163" t="s">
        <v>189</v>
      </c>
      <c r="D3" s="163" t="s">
        <v>432</v>
      </c>
      <c r="E3" s="163" t="s">
        <v>431</v>
      </c>
      <c r="F3" s="163" t="s">
        <v>189</v>
      </c>
      <c r="G3" s="163" t="s">
        <v>432</v>
      </c>
      <c r="H3" s="163" t="s">
        <v>431</v>
      </c>
      <c r="I3" s="163" t="s">
        <v>189</v>
      </c>
      <c r="J3" s="163" t="s">
        <v>432</v>
      </c>
      <c r="K3" s="163" t="s">
        <v>431</v>
      </c>
      <c r="L3" s="163" t="s">
        <v>189</v>
      </c>
      <c r="M3" s="163" t="s">
        <v>432</v>
      </c>
      <c r="N3" s="163" t="s">
        <v>431</v>
      </c>
      <c r="O3" s="163" t="s">
        <v>189</v>
      </c>
      <c r="P3" s="163" t="s">
        <v>432</v>
      </c>
      <c r="Q3" s="163" t="s">
        <v>431</v>
      </c>
      <c r="R3" s="163" t="s">
        <v>189</v>
      </c>
      <c r="S3" s="163" t="s">
        <v>432</v>
      </c>
      <c r="T3" s="163" t="s">
        <v>431</v>
      </c>
      <c r="U3" s="163" t="s">
        <v>189</v>
      </c>
      <c r="V3" s="163" t="s">
        <v>432</v>
      </c>
      <c r="W3" s="163" t="s">
        <v>431</v>
      </c>
      <c r="X3" s="163" t="s">
        <v>189</v>
      </c>
      <c r="Y3" s="163" t="s">
        <v>432</v>
      </c>
      <c r="Z3" s="163" t="s">
        <v>431</v>
      </c>
      <c r="AA3" s="163" t="s">
        <v>189</v>
      </c>
      <c r="AB3" s="163" t="s">
        <v>432</v>
      </c>
      <c r="AC3" s="163" t="s">
        <v>431</v>
      </c>
      <c r="AD3" s="163" t="s">
        <v>189</v>
      </c>
      <c r="AE3" s="163" t="s">
        <v>432</v>
      </c>
      <c r="AF3" s="163" t="s">
        <v>431</v>
      </c>
    </row>
    <row r="4" spans="1:32" s="9" customFormat="1" x14ac:dyDescent="0.2">
      <c r="A4" s="287" t="s">
        <v>237</v>
      </c>
      <c r="B4" s="288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47"/>
      <c r="AF4" s="47"/>
    </row>
    <row r="5" spans="1:32" x14ac:dyDescent="0.2">
      <c r="A5" s="126" t="s">
        <v>106</v>
      </c>
      <c r="B5" s="127" t="s">
        <v>235</v>
      </c>
      <c r="C5" s="15">
        <v>5434400</v>
      </c>
      <c r="D5" s="15">
        <f>E5-C5</f>
        <v>0</v>
      </c>
      <c r="E5" s="15">
        <v>5434400</v>
      </c>
      <c r="F5" s="15">
        <v>927108</v>
      </c>
      <c r="G5" s="15">
        <f>H5-F5</f>
        <v>0</v>
      </c>
      <c r="H5" s="15">
        <v>927108</v>
      </c>
      <c r="I5" s="15">
        <v>4444300</v>
      </c>
      <c r="J5" s="15">
        <f>K5-I5</f>
        <v>0</v>
      </c>
      <c r="K5" s="15">
        <v>4444300</v>
      </c>
      <c r="L5" s="15"/>
      <c r="M5" s="15"/>
      <c r="N5" s="15"/>
      <c r="O5" s="15">
        <v>3303308</v>
      </c>
      <c r="P5" s="15">
        <f>Q5-O5</f>
        <v>0</v>
      </c>
      <c r="Q5" s="15">
        <v>3303308</v>
      </c>
      <c r="R5" s="15">
        <v>0</v>
      </c>
      <c r="S5" s="15">
        <f>T5-R5</f>
        <v>0</v>
      </c>
      <c r="T5" s="15"/>
      <c r="U5" s="15"/>
      <c r="V5" s="15"/>
      <c r="W5" s="15"/>
      <c r="X5" s="15"/>
      <c r="Y5" s="15"/>
      <c r="Z5" s="15"/>
      <c r="AA5" s="15"/>
      <c r="AB5" s="15"/>
      <c r="AC5" s="15"/>
      <c r="AD5" s="166">
        <f t="shared" ref="AD5:AD26" si="0">SUM(C5,F5,I5,L5,O5,R5,U5,X5,AA5)</f>
        <v>14109116</v>
      </c>
      <c r="AE5" s="166">
        <f t="shared" ref="AE5:AE26" si="1">SUM(D5,G5,J5,M5,P5,S5,V5,Y5,AB5)</f>
        <v>0</v>
      </c>
      <c r="AF5" s="166">
        <f t="shared" ref="AF5:AF26" si="2">SUM(E5,H5,K5,N5,Q5,T5,W5,Z5,AC5)</f>
        <v>14109116</v>
      </c>
    </row>
    <row r="6" spans="1:32" ht="15" x14ac:dyDescent="0.25">
      <c r="A6" s="123" t="s">
        <v>110</v>
      </c>
      <c r="B6" s="97" t="s">
        <v>10</v>
      </c>
      <c r="C6" s="15"/>
      <c r="D6" s="15"/>
      <c r="E6" s="15"/>
      <c r="F6" s="15"/>
      <c r="G6" s="15"/>
      <c r="H6" s="15"/>
      <c r="I6" s="15">
        <v>387350</v>
      </c>
      <c r="J6" s="15">
        <f>K6-I6</f>
        <v>0</v>
      </c>
      <c r="K6" s="15">
        <v>387350</v>
      </c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66">
        <f t="shared" si="0"/>
        <v>387350</v>
      </c>
      <c r="AE6" s="166">
        <f t="shared" si="1"/>
        <v>0</v>
      </c>
      <c r="AF6" s="166">
        <f t="shared" si="2"/>
        <v>387350</v>
      </c>
    </row>
    <row r="7" spans="1:32" ht="15" x14ac:dyDescent="0.25">
      <c r="A7" s="123" t="s">
        <v>105</v>
      </c>
      <c r="B7" s="97" t="s">
        <v>12</v>
      </c>
      <c r="C7" s="15"/>
      <c r="D7" s="15"/>
      <c r="E7" s="15"/>
      <c r="F7" s="15"/>
      <c r="G7" s="15"/>
      <c r="H7" s="15"/>
      <c r="I7" s="15"/>
      <c r="J7" s="15">
        <f>K7-I7</f>
        <v>0</v>
      </c>
      <c r="K7" s="15"/>
      <c r="L7" s="15"/>
      <c r="M7" s="15"/>
      <c r="N7" s="15"/>
      <c r="O7" s="15"/>
      <c r="P7" s="15"/>
      <c r="Q7" s="15"/>
      <c r="R7" s="15"/>
      <c r="S7" s="15"/>
      <c r="T7" s="15"/>
      <c r="U7" s="15">
        <v>54695179</v>
      </c>
      <c r="V7" s="15"/>
      <c r="W7" s="15">
        <v>54695179</v>
      </c>
      <c r="X7" s="15"/>
      <c r="Y7" s="15"/>
      <c r="Z7" s="15"/>
      <c r="AA7" s="15"/>
      <c r="AB7" s="15"/>
      <c r="AC7" s="15"/>
      <c r="AD7" s="166">
        <f t="shared" si="0"/>
        <v>54695179</v>
      </c>
      <c r="AE7" s="166">
        <f t="shared" si="1"/>
        <v>0</v>
      </c>
      <c r="AF7" s="166">
        <f t="shared" si="2"/>
        <v>54695179</v>
      </c>
    </row>
    <row r="8" spans="1:32" ht="30" x14ac:dyDescent="0.2">
      <c r="A8" s="123" t="s">
        <v>105</v>
      </c>
      <c r="B8" s="129" t="s">
        <v>13</v>
      </c>
      <c r="C8" s="15"/>
      <c r="D8" s="15"/>
      <c r="E8" s="15"/>
      <c r="F8" s="15"/>
      <c r="G8" s="15"/>
      <c r="H8" s="15"/>
      <c r="I8" s="15"/>
      <c r="J8" s="15">
        <f>K8-I8</f>
        <v>0</v>
      </c>
      <c r="K8" s="15"/>
      <c r="L8" s="15"/>
      <c r="M8" s="15"/>
      <c r="N8" s="15"/>
      <c r="O8" s="15"/>
      <c r="P8" s="15"/>
      <c r="Q8" s="15"/>
      <c r="R8" s="15"/>
      <c r="S8" s="15">
        <f t="shared" ref="S8:S25" si="3">T8-R8</f>
        <v>0</v>
      </c>
      <c r="T8" s="15"/>
      <c r="U8" s="15">
        <v>0</v>
      </c>
      <c r="V8" s="15">
        <f>W8-U8</f>
        <v>0</v>
      </c>
      <c r="W8" s="15"/>
      <c r="X8" s="15"/>
      <c r="Y8" s="15"/>
      <c r="Z8" s="15"/>
      <c r="AA8" s="15"/>
      <c r="AB8" s="15"/>
      <c r="AC8" s="15"/>
      <c r="AD8" s="166">
        <f t="shared" si="0"/>
        <v>0</v>
      </c>
      <c r="AE8" s="166">
        <f t="shared" si="1"/>
        <v>0</v>
      </c>
      <c r="AF8" s="166">
        <f t="shared" si="2"/>
        <v>0</v>
      </c>
    </row>
    <row r="9" spans="1:32" ht="15" x14ac:dyDescent="0.25">
      <c r="A9" s="123" t="s">
        <v>108</v>
      </c>
      <c r="B9" s="95" t="s">
        <v>179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>
        <f t="shared" ref="P9:P24" si="4">Q9-O9</f>
        <v>0</v>
      </c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>
        <f>AC9-AA9</f>
        <v>0</v>
      </c>
      <c r="AC9" s="15"/>
      <c r="AD9" s="166">
        <f t="shared" si="0"/>
        <v>0</v>
      </c>
      <c r="AE9" s="166">
        <f t="shared" si="1"/>
        <v>0</v>
      </c>
      <c r="AF9" s="166">
        <f t="shared" si="2"/>
        <v>0</v>
      </c>
    </row>
    <row r="10" spans="1:32" ht="15" x14ac:dyDescent="0.25">
      <c r="A10" s="123" t="s">
        <v>180</v>
      </c>
      <c r="B10" s="95" t="s">
        <v>6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>
        <v>24671068</v>
      </c>
      <c r="P10" s="15">
        <f t="shared" si="4"/>
        <v>0</v>
      </c>
      <c r="Q10" s="15">
        <v>24671068</v>
      </c>
      <c r="R10" s="15"/>
      <c r="S10" s="15"/>
      <c r="T10" s="15"/>
      <c r="U10" s="15"/>
      <c r="V10" s="15"/>
      <c r="W10" s="15"/>
      <c r="X10" s="15"/>
      <c r="Y10" s="15"/>
      <c r="Z10" s="15"/>
      <c r="AA10" s="15">
        <v>1415909</v>
      </c>
      <c r="AB10" s="15"/>
      <c r="AC10" s="15">
        <v>1415909</v>
      </c>
      <c r="AD10" s="166">
        <f t="shared" si="0"/>
        <v>26086977</v>
      </c>
      <c r="AE10" s="166">
        <f t="shared" si="1"/>
        <v>0</v>
      </c>
      <c r="AF10" s="166">
        <f t="shared" si="2"/>
        <v>26086977</v>
      </c>
    </row>
    <row r="11" spans="1:32" ht="15" x14ac:dyDescent="0.25">
      <c r="A11" s="123" t="s">
        <v>184</v>
      </c>
      <c r="B11" s="106" t="s">
        <v>360</v>
      </c>
      <c r="C11" s="15"/>
      <c r="D11" s="15">
        <f t="shared" ref="D11:D26" si="5">E11-C11</f>
        <v>0</v>
      </c>
      <c r="E11" s="15"/>
      <c r="F11" s="15"/>
      <c r="G11" s="15">
        <f t="shared" ref="G11:G26" si="6">H11-F11</f>
        <v>0</v>
      </c>
      <c r="H11" s="15"/>
      <c r="I11" s="15"/>
      <c r="J11" s="15">
        <f t="shared" ref="J11:J19" si="7">K11-I11</f>
        <v>0</v>
      </c>
      <c r="K11" s="15"/>
      <c r="L11" s="15"/>
      <c r="M11" s="15"/>
      <c r="N11" s="15"/>
      <c r="O11" s="15"/>
      <c r="P11" s="15"/>
      <c r="Q11" s="15"/>
      <c r="R11" s="15">
        <v>0</v>
      </c>
      <c r="S11" s="15">
        <f t="shared" si="3"/>
        <v>0</v>
      </c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66">
        <f t="shared" si="0"/>
        <v>0</v>
      </c>
      <c r="AE11" s="166">
        <f t="shared" si="1"/>
        <v>0</v>
      </c>
      <c r="AF11" s="166">
        <f t="shared" si="2"/>
        <v>0</v>
      </c>
    </row>
    <row r="12" spans="1:32" ht="15" x14ac:dyDescent="0.25">
      <c r="A12" s="123" t="s">
        <v>185</v>
      </c>
      <c r="B12" s="106" t="s">
        <v>361</v>
      </c>
      <c r="C12" s="15">
        <v>13117320</v>
      </c>
      <c r="D12" s="15"/>
      <c r="E12" s="15">
        <v>13117320</v>
      </c>
      <c r="F12" s="15">
        <v>1249636</v>
      </c>
      <c r="G12" s="15">
        <f t="shared" si="6"/>
        <v>0</v>
      </c>
      <c r="H12" s="15">
        <v>1249636</v>
      </c>
      <c r="I12" s="15">
        <v>3867368</v>
      </c>
      <c r="J12" s="15">
        <f t="shared" si="7"/>
        <v>0</v>
      </c>
      <c r="K12" s="15">
        <v>3867368</v>
      </c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66">
        <f t="shared" si="0"/>
        <v>18234324</v>
      </c>
      <c r="AE12" s="166">
        <f t="shared" si="1"/>
        <v>0</v>
      </c>
      <c r="AF12" s="166">
        <f t="shared" si="2"/>
        <v>18234324</v>
      </c>
    </row>
    <row r="13" spans="1:32" ht="15" x14ac:dyDescent="0.25">
      <c r="A13" s="123" t="s">
        <v>114</v>
      </c>
      <c r="B13" s="95" t="s">
        <v>11</v>
      </c>
      <c r="C13" s="15">
        <v>250000</v>
      </c>
      <c r="D13" s="15"/>
      <c r="E13" s="15">
        <v>250000</v>
      </c>
      <c r="F13" s="15">
        <v>48750</v>
      </c>
      <c r="G13" s="15"/>
      <c r="H13" s="15">
        <v>48750</v>
      </c>
      <c r="I13" s="15">
        <v>508000</v>
      </c>
      <c r="J13" s="15">
        <f t="shared" si="7"/>
        <v>0</v>
      </c>
      <c r="K13" s="15">
        <v>508000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66">
        <f t="shared" si="0"/>
        <v>806750</v>
      </c>
      <c r="AE13" s="166">
        <f t="shared" si="1"/>
        <v>0</v>
      </c>
      <c r="AF13" s="166">
        <f t="shared" si="2"/>
        <v>806750</v>
      </c>
    </row>
    <row r="14" spans="1:32" ht="15" x14ac:dyDescent="0.25">
      <c r="A14" s="123" t="s">
        <v>113</v>
      </c>
      <c r="B14" s="106" t="s">
        <v>14</v>
      </c>
      <c r="C14" s="15"/>
      <c r="D14" s="15"/>
      <c r="E14" s="15"/>
      <c r="F14" s="15"/>
      <c r="G14" s="15"/>
      <c r="H14" s="15"/>
      <c r="I14" s="15"/>
      <c r="J14" s="15">
        <f t="shared" si="7"/>
        <v>0</v>
      </c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66">
        <f t="shared" si="0"/>
        <v>0</v>
      </c>
      <c r="AE14" s="166">
        <f t="shared" si="1"/>
        <v>0</v>
      </c>
      <c r="AF14" s="166">
        <f t="shared" si="2"/>
        <v>0</v>
      </c>
    </row>
    <row r="15" spans="1:32" ht="15" x14ac:dyDescent="0.25">
      <c r="A15" s="123" t="s">
        <v>116</v>
      </c>
      <c r="B15" s="95" t="s">
        <v>236</v>
      </c>
      <c r="C15" s="15"/>
      <c r="D15" s="15"/>
      <c r="E15" s="15"/>
      <c r="F15" s="15"/>
      <c r="G15" s="15"/>
      <c r="H15" s="15"/>
      <c r="I15" s="15">
        <v>800100</v>
      </c>
      <c r="J15" s="15">
        <f t="shared" si="7"/>
        <v>0</v>
      </c>
      <c r="K15" s="15">
        <v>800100</v>
      </c>
      <c r="L15" s="15"/>
      <c r="M15" s="15"/>
      <c r="N15" s="15"/>
      <c r="O15" s="15"/>
      <c r="P15" s="15"/>
      <c r="Q15" s="15"/>
      <c r="R15" s="15"/>
      <c r="S15" s="15">
        <f t="shared" si="3"/>
        <v>0</v>
      </c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66">
        <f t="shared" si="0"/>
        <v>800100</v>
      </c>
      <c r="AE15" s="166">
        <f t="shared" si="1"/>
        <v>0</v>
      </c>
      <c r="AF15" s="166">
        <f t="shared" si="2"/>
        <v>800100</v>
      </c>
    </row>
    <row r="16" spans="1:32" ht="15" x14ac:dyDescent="0.25">
      <c r="A16" s="123" t="s">
        <v>115</v>
      </c>
      <c r="B16" s="106" t="s">
        <v>181</v>
      </c>
      <c r="C16" s="15">
        <v>250000</v>
      </c>
      <c r="D16" s="15"/>
      <c r="E16" s="15">
        <v>250000</v>
      </c>
      <c r="F16" s="15">
        <v>48750</v>
      </c>
      <c r="G16" s="15"/>
      <c r="H16" s="15">
        <v>48750</v>
      </c>
      <c r="I16" s="15">
        <v>444500</v>
      </c>
      <c r="J16" s="15">
        <f t="shared" si="7"/>
        <v>0</v>
      </c>
      <c r="K16" s="15">
        <v>444500</v>
      </c>
      <c r="L16" s="15"/>
      <c r="M16" s="15"/>
      <c r="N16" s="15"/>
      <c r="O16" s="15"/>
      <c r="P16" s="15"/>
      <c r="Q16" s="15"/>
      <c r="R16" s="15">
        <v>0</v>
      </c>
      <c r="S16" s="15">
        <f t="shared" si="3"/>
        <v>0</v>
      </c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66">
        <f t="shared" si="0"/>
        <v>743250</v>
      </c>
      <c r="AE16" s="166">
        <f t="shared" si="1"/>
        <v>0</v>
      </c>
      <c r="AF16" s="166">
        <f t="shared" si="2"/>
        <v>743250</v>
      </c>
    </row>
    <row r="17" spans="1:32" ht="15" x14ac:dyDescent="0.25">
      <c r="A17" s="123" t="s">
        <v>107</v>
      </c>
      <c r="B17" s="97" t="s">
        <v>7</v>
      </c>
      <c r="C17" s="15"/>
      <c r="D17" s="15">
        <f t="shared" si="5"/>
        <v>0</v>
      </c>
      <c r="E17" s="15"/>
      <c r="F17" s="15"/>
      <c r="G17" s="15">
        <f t="shared" si="6"/>
        <v>0</v>
      </c>
      <c r="H17" s="15"/>
      <c r="I17" s="15"/>
      <c r="J17" s="15">
        <f t="shared" si="7"/>
        <v>0</v>
      </c>
      <c r="K17" s="15"/>
      <c r="L17" s="15"/>
      <c r="M17" s="15"/>
      <c r="N17" s="15"/>
      <c r="O17" s="15"/>
      <c r="P17" s="15"/>
      <c r="Q17" s="15"/>
      <c r="R17" s="15">
        <v>0</v>
      </c>
      <c r="S17" s="15">
        <f t="shared" si="3"/>
        <v>0</v>
      </c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66">
        <f t="shared" si="0"/>
        <v>0</v>
      </c>
      <c r="AE17" s="166">
        <f t="shared" si="1"/>
        <v>0</v>
      </c>
      <c r="AF17" s="166">
        <f t="shared" si="2"/>
        <v>0</v>
      </c>
    </row>
    <row r="18" spans="1:32" ht="15" x14ac:dyDescent="0.25">
      <c r="A18" s="123" t="s">
        <v>355</v>
      </c>
      <c r="B18" s="106" t="s">
        <v>356</v>
      </c>
      <c r="C18" s="15"/>
      <c r="D18" s="15">
        <f t="shared" si="5"/>
        <v>0</v>
      </c>
      <c r="E18" s="15"/>
      <c r="F18" s="15"/>
      <c r="G18" s="15">
        <f t="shared" si="6"/>
        <v>0</v>
      </c>
      <c r="H18" s="15"/>
      <c r="I18" s="15"/>
      <c r="J18" s="15">
        <f t="shared" si="7"/>
        <v>0</v>
      </c>
      <c r="K18" s="15"/>
      <c r="L18" s="15"/>
      <c r="M18" s="15"/>
      <c r="N18" s="15"/>
      <c r="O18" s="15"/>
      <c r="P18" s="15"/>
      <c r="Q18" s="15"/>
      <c r="R18" s="15"/>
      <c r="S18" s="15">
        <f t="shared" si="3"/>
        <v>0</v>
      </c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66">
        <f t="shared" si="0"/>
        <v>0</v>
      </c>
      <c r="AE18" s="166">
        <f t="shared" si="1"/>
        <v>0</v>
      </c>
      <c r="AF18" s="166">
        <f t="shared" si="2"/>
        <v>0</v>
      </c>
    </row>
    <row r="19" spans="1:32" ht="18.75" customHeight="1" x14ac:dyDescent="0.25">
      <c r="A19" s="123" t="s">
        <v>109</v>
      </c>
      <c r="B19" s="124" t="s">
        <v>15</v>
      </c>
      <c r="C19" s="15"/>
      <c r="D19" s="15">
        <f t="shared" si="5"/>
        <v>0</v>
      </c>
      <c r="E19" s="15"/>
      <c r="F19" s="15"/>
      <c r="G19" s="15">
        <f t="shared" si="6"/>
        <v>0</v>
      </c>
      <c r="H19" s="15"/>
      <c r="I19" s="15"/>
      <c r="J19" s="15">
        <f t="shared" si="7"/>
        <v>0</v>
      </c>
      <c r="K19" s="15"/>
      <c r="L19" s="15"/>
      <c r="M19" s="15"/>
      <c r="N19" s="15"/>
      <c r="O19" s="15"/>
      <c r="P19" s="15"/>
      <c r="Q19" s="15"/>
      <c r="R19" s="15">
        <v>0</v>
      </c>
      <c r="S19" s="15">
        <f t="shared" si="3"/>
        <v>0</v>
      </c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66">
        <f t="shared" si="0"/>
        <v>0</v>
      </c>
      <c r="AE19" s="166">
        <f t="shared" si="1"/>
        <v>0</v>
      </c>
      <c r="AF19" s="166">
        <f t="shared" si="2"/>
        <v>0</v>
      </c>
    </row>
    <row r="20" spans="1:32" ht="15" x14ac:dyDescent="0.25">
      <c r="A20" s="209" t="s">
        <v>492</v>
      </c>
      <c r="B20" s="95" t="s">
        <v>493</v>
      </c>
      <c r="C20" s="15"/>
      <c r="D20" s="15"/>
      <c r="E20" s="15"/>
      <c r="F20" s="15"/>
      <c r="G20" s="15"/>
      <c r="H20" s="15"/>
      <c r="I20" s="15">
        <v>2000000</v>
      </c>
      <c r="J20" s="15"/>
      <c r="K20" s="15">
        <v>2000000</v>
      </c>
      <c r="L20" s="15"/>
      <c r="M20" s="15"/>
      <c r="N20" s="15"/>
      <c r="O20" s="15"/>
      <c r="P20" s="15">
        <f t="shared" si="4"/>
        <v>0</v>
      </c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66">
        <f t="shared" si="0"/>
        <v>2000000</v>
      </c>
      <c r="AE20" s="166">
        <f t="shared" si="1"/>
        <v>0</v>
      </c>
      <c r="AF20" s="166">
        <f t="shared" si="2"/>
        <v>2000000</v>
      </c>
    </row>
    <row r="21" spans="1:32" ht="15" x14ac:dyDescent="0.25">
      <c r="A21" s="123" t="s">
        <v>117</v>
      </c>
      <c r="B21" s="113" t="s">
        <v>234</v>
      </c>
      <c r="C21" s="15">
        <v>750750</v>
      </c>
      <c r="D21" s="15">
        <f t="shared" si="5"/>
        <v>0</v>
      </c>
      <c r="E21" s="15">
        <v>750750</v>
      </c>
      <c r="F21" s="15">
        <v>146396</v>
      </c>
      <c r="G21" s="15">
        <f t="shared" si="6"/>
        <v>0</v>
      </c>
      <c r="H21" s="15">
        <v>146396</v>
      </c>
      <c r="I21" s="15">
        <v>279400</v>
      </c>
      <c r="J21" s="15">
        <f>K21-I21</f>
        <v>0</v>
      </c>
      <c r="K21" s="15">
        <v>279400</v>
      </c>
      <c r="L21" s="15"/>
      <c r="M21" s="15"/>
      <c r="N21" s="15"/>
      <c r="O21" s="15"/>
      <c r="P21" s="15"/>
      <c r="Q21" s="15"/>
      <c r="R21" s="15"/>
      <c r="S21" s="15">
        <f t="shared" si="3"/>
        <v>0</v>
      </c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66">
        <f t="shared" si="0"/>
        <v>1176546</v>
      </c>
      <c r="AE21" s="166">
        <f t="shared" si="1"/>
        <v>0</v>
      </c>
      <c r="AF21" s="166">
        <f t="shared" si="2"/>
        <v>1176546</v>
      </c>
    </row>
    <row r="22" spans="1:32" ht="15" x14ac:dyDescent="0.25">
      <c r="A22" s="123" t="s">
        <v>111</v>
      </c>
      <c r="B22" s="128" t="s">
        <v>349</v>
      </c>
      <c r="C22" s="15">
        <v>2375500</v>
      </c>
      <c r="D22" s="15">
        <f t="shared" si="5"/>
        <v>0</v>
      </c>
      <c r="E22" s="15">
        <v>2375500</v>
      </c>
      <c r="F22" s="15">
        <v>463125</v>
      </c>
      <c r="G22" s="15"/>
      <c r="H22" s="15">
        <v>463125</v>
      </c>
      <c r="I22" s="15">
        <v>1050900</v>
      </c>
      <c r="J22" s="15">
        <f>K22-I22</f>
        <v>0</v>
      </c>
      <c r="K22" s="15">
        <v>1050900</v>
      </c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66">
        <f t="shared" si="0"/>
        <v>3889525</v>
      </c>
      <c r="AE22" s="166">
        <f t="shared" si="1"/>
        <v>0</v>
      </c>
      <c r="AF22" s="166">
        <f t="shared" si="2"/>
        <v>3889525</v>
      </c>
    </row>
    <row r="23" spans="1:32" ht="15" x14ac:dyDescent="0.25">
      <c r="A23" s="209" t="s">
        <v>454</v>
      </c>
      <c r="B23" s="128" t="s">
        <v>455</v>
      </c>
      <c r="C23" s="15">
        <v>0</v>
      </c>
      <c r="D23" s="15">
        <f t="shared" si="5"/>
        <v>0</v>
      </c>
      <c r="E23" s="15"/>
      <c r="F23" s="15"/>
      <c r="G23" s="15"/>
      <c r="H23" s="15"/>
      <c r="I23" s="15"/>
      <c r="J23" s="15">
        <f>K23-I23</f>
        <v>0</v>
      </c>
      <c r="K23" s="15"/>
      <c r="L23" s="15"/>
      <c r="M23" s="15"/>
      <c r="N23" s="15"/>
      <c r="O23" s="15"/>
      <c r="P23" s="15">
        <f t="shared" si="4"/>
        <v>0</v>
      </c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66">
        <f t="shared" si="0"/>
        <v>0</v>
      </c>
      <c r="AE23" s="166">
        <f t="shared" si="1"/>
        <v>0</v>
      </c>
      <c r="AF23" s="166">
        <f t="shared" si="2"/>
        <v>0</v>
      </c>
    </row>
    <row r="24" spans="1:32" ht="15" x14ac:dyDescent="0.25">
      <c r="A24" s="209" t="s">
        <v>453</v>
      </c>
      <c r="B24" s="128" t="s">
        <v>398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>
        <f t="shared" si="4"/>
        <v>0</v>
      </c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66">
        <f t="shared" si="0"/>
        <v>0</v>
      </c>
      <c r="AE24" s="166">
        <f t="shared" si="1"/>
        <v>0</v>
      </c>
      <c r="AF24" s="166">
        <f t="shared" si="2"/>
        <v>0</v>
      </c>
    </row>
    <row r="25" spans="1:32" ht="15" x14ac:dyDescent="0.25">
      <c r="A25" s="123" t="s">
        <v>339</v>
      </c>
      <c r="B25" s="106" t="s">
        <v>452</v>
      </c>
      <c r="C25" s="15"/>
      <c r="D25" s="15"/>
      <c r="E25" s="15"/>
      <c r="F25" s="15"/>
      <c r="G25" s="15"/>
      <c r="H25" s="15"/>
      <c r="I25" s="15"/>
      <c r="J25" s="15">
        <f>K25-I25</f>
        <v>0</v>
      </c>
      <c r="K25" s="15"/>
      <c r="L25" s="15"/>
      <c r="M25" s="15"/>
      <c r="N25" s="15"/>
      <c r="O25" s="15"/>
      <c r="P25" s="15"/>
      <c r="Q25" s="15"/>
      <c r="R25" s="15"/>
      <c r="S25" s="15">
        <f t="shared" si="3"/>
        <v>0</v>
      </c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66">
        <f t="shared" si="0"/>
        <v>0</v>
      </c>
      <c r="AE25" s="166">
        <f t="shared" si="1"/>
        <v>0</v>
      </c>
      <c r="AF25" s="166">
        <f t="shared" si="2"/>
        <v>0</v>
      </c>
    </row>
    <row r="26" spans="1:32" ht="15" x14ac:dyDescent="0.25">
      <c r="A26" s="123" t="s">
        <v>351</v>
      </c>
      <c r="B26" s="95" t="s">
        <v>353</v>
      </c>
      <c r="C26" s="15">
        <v>2545908</v>
      </c>
      <c r="D26" s="15">
        <f t="shared" si="5"/>
        <v>0</v>
      </c>
      <c r="E26" s="15">
        <v>2545908</v>
      </c>
      <c r="F26" s="15">
        <v>496452</v>
      </c>
      <c r="G26" s="15">
        <f t="shared" si="6"/>
        <v>0</v>
      </c>
      <c r="H26" s="15">
        <v>496452</v>
      </c>
      <c r="I26" s="15">
        <v>1547050</v>
      </c>
      <c r="J26" s="15">
        <f>K26-I26</f>
        <v>0</v>
      </c>
      <c r="K26" s="15">
        <v>1547050</v>
      </c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66">
        <f t="shared" si="0"/>
        <v>4589410</v>
      </c>
      <c r="AE26" s="166">
        <f t="shared" si="1"/>
        <v>0</v>
      </c>
      <c r="AF26" s="166">
        <f t="shared" si="2"/>
        <v>4589410</v>
      </c>
    </row>
    <row r="27" spans="1:32" ht="15" x14ac:dyDescent="0.25">
      <c r="A27" s="123" t="s">
        <v>183</v>
      </c>
      <c r="B27" s="121" t="s">
        <v>364</v>
      </c>
      <c r="C27" s="15"/>
      <c r="D27" s="15"/>
      <c r="E27" s="15"/>
      <c r="F27" s="15"/>
      <c r="G27" s="15"/>
      <c r="H27" s="15"/>
      <c r="I27" s="15"/>
      <c r="J27" s="15"/>
      <c r="K27" s="15"/>
      <c r="L27" s="15">
        <v>960000</v>
      </c>
      <c r="M27" s="15">
        <f>N27-L27</f>
        <v>0</v>
      </c>
      <c r="N27" s="15">
        <v>960000</v>
      </c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66">
        <f t="shared" ref="AD27:AF27" si="8">SUM(C27,F27,I27,L27,O27,R27,U27,X27,AA27)</f>
        <v>960000</v>
      </c>
      <c r="AE27" s="166">
        <f t="shared" si="8"/>
        <v>0</v>
      </c>
      <c r="AF27" s="166">
        <f t="shared" si="8"/>
        <v>960000</v>
      </c>
    </row>
    <row r="28" spans="1:32" s="26" customFormat="1" x14ac:dyDescent="0.2">
      <c r="A28" s="57"/>
      <c r="B28" s="125" t="s">
        <v>200</v>
      </c>
      <c r="C28" s="25">
        <f t="shared" ref="C28:AF28" si="9">SUM(C5:C27)</f>
        <v>24723878</v>
      </c>
      <c r="D28" s="25">
        <f t="shared" si="9"/>
        <v>0</v>
      </c>
      <c r="E28" s="25">
        <f t="shared" si="9"/>
        <v>24723878</v>
      </c>
      <c r="F28" s="25">
        <f t="shared" si="9"/>
        <v>3380217</v>
      </c>
      <c r="G28" s="25">
        <f t="shared" si="9"/>
        <v>0</v>
      </c>
      <c r="H28" s="25">
        <f t="shared" si="9"/>
        <v>3380217</v>
      </c>
      <c r="I28" s="25">
        <f>SUM(I5:I27)</f>
        <v>15328968</v>
      </c>
      <c r="J28" s="25">
        <f t="shared" si="9"/>
        <v>0</v>
      </c>
      <c r="K28" s="25">
        <f t="shared" si="9"/>
        <v>15328968</v>
      </c>
      <c r="L28" s="25">
        <f t="shared" si="9"/>
        <v>960000</v>
      </c>
      <c r="M28" s="25">
        <f t="shared" si="9"/>
        <v>0</v>
      </c>
      <c r="N28" s="25">
        <f t="shared" si="9"/>
        <v>960000</v>
      </c>
      <c r="O28" s="25">
        <f t="shared" si="9"/>
        <v>27974376</v>
      </c>
      <c r="P28" s="25">
        <f t="shared" si="9"/>
        <v>0</v>
      </c>
      <c r="Q28" s="25">
        <f t="shared" si="9"/>
        <v>27974376</v>
      </c>
      <c r="R28" s="25">
        <f t="shared" si="9"/>
        <v>0</v>
      </c>
      <c r="S28" s="25">
        <f t="shared" si="9"/>
        <v>0</v>
      </c>
      <c r="T28" s="25">
        <f t="shared" si="9"/>
        <v>0</v>
      </c>
      <c r="U28" s="25">
        <f t="shared" si="9"/>
        <v>54695179</v>
      </c>
      <c r="V28" s="25">
        <f t="shared" si="9"/>
        <v>0</v>
      </c>
      <c r="W28" s="25">
        <f t="shared" si="9"/>
        <v>54695179</v>
      </c>
      <c r="X28" s="25">
        <f t="shared" si="9"/>
        <v>0</v>
      </c>
      <c r="Y28" s="25">
        <f t="shared" si="9"/>
        <v>0</v>
      </c>
      <c r="Z28" s="25">
        <f t="shared" si="9"/>
        <v>0</v>
      </c>
      <c r="AA28" s="25">
        <f t="shared" si="9"/>
        <v>1415909</v>
      </c>
      <c r="AB28" s="25">
        <f t="shared" si="9"/>
        <v>0</v>
      </c>
      <c r="AC28" s="25">
        <f t="shared" si="9"/>
        <v>1415909</v>
      </c>
      <c r="AD28" s="25">
        <f>SUM(AD5:AD27)</f>
        <v>128478527</v>
      </c>
      <c r="AE28" s="25">
        <f>SUM(AE5:AE27)</f>
        <v>0</v>
      </c>
      <c r="AF28" s="25">
        <f t="shared" si="9"/>
        <v>128478527</v>
      </c>
    </row>
    <row r="29" spans="1:32" ht="15" x14ac:dyDescent="0.25">
      <c r="A29" s="81"/>
      <c r="B29" s="69" t="s">
        <v>256</v>
      </c>
      <c r="C29" s="70">
        <f t="shared" ref="C29:AF29" si="10">C28</f>
        <v>24723878</v>
      </c>
      <c r="D29" s="70">
        <f t="shared" si="10"/>
        <v>0</v>
      </c>
      <c r="E29" s="70">
        <f t="shared" si="10"/>
        <v>24723878</v>
      </c>
      <c r="F29" s="70">
        <f t="shared" si="10"/>
        <v>3380217</v>
      </c>
      <c r="G29" s="70">
        <f t="shared" si="10"/>
        <v>0</v>
      </c>
      <c r="H29" s="70">
        <f t="shared" si="10"/>
        <v>3380217</v>
      </c>
      <c r="I29" s="70">
        <f t="shared" si="10"/>
        <v>15328968</v>
      </c>
      <c r="J29" s="70">
        <f t="shared" si="10"/>
        <v>0</v>
      </c>
      <c r="K29" s="70">
        <f t="shared" si="10"/>
        <v>15328968</v>
      </c>
      <c r="L29" s="70">
        <f t="shared" si="10"/>
        <v>960000</v>
      </c>
      <c r="M29" s="70">
        <f t="shared" si="10"/>
        <v>0</v>
      </c>
      <c r="N29" s="70">
        <f t="shared" si="10"/>
        <v>960000</v>
      </c>
      <c r="O29" s="70">
        <f t="shared" si="10"/>
        <v>27974376</v>
      </c>
      <c r="P29" s="70">
        <f t="shared" si="10"/>
        <v>0</v>
      </c>
      <c r="Q29" s="70">
        <f t="shared" si="10"/>
        <v>27974376</v>
      </c>
      <c r="R29" s="70">
        <f t="shared" si="10"/>
        <v>0</v>
      </c>
      <c r="S29" s="70">
        <f t="shared" si="10"/>
        <v>0</v>
      </c>
      <c r="T29" s="70">
        <f t="shared" si="10"/>
        <v>0</v>
      </c>
      <c r="U29" s="70">
        <f t="shared" si="10"/>
        <v>54695179</v>
      </c>
      <c r="V29" s="70">
        <f t="shared" si="10"/>
        <v>0</v>
      </c>
      <c r="W29" s="70">
        <f t="shared" si="10"/>
        <v>54695179</v>
      </c>
      <c r="X29" s="70">
        <f t="shared" si="10"/>
        <v>0</v>
      </c>
      <c r="Y29" s="70">
        <f t="shared" si="10"/>
        <v>0</v>
      </c>
      <c r="Z29" s="70">
        <f t="shared" si="10"/>
        <v>0</v>
      </c>
      <c r="AA29" s="70">
        <f t="shared" si="10"/>
        <v>1415909</v>
      </c>
      <c r="AB29" s="70">
        <f t="shared" si="10"/>
        <v>0</v>
      </c>
      <c r="AC29" s="70">
        <f t="shared" si="10"/>
        <v>1415909</v>
      </c>
      <c r="AD29" s="167">
        <f t="shared" si="10"/>
        <v>128478527</v>
      </c>
      <c r="AE29" s="167">
        <f t="shared" si="10"/>
        <v>0</v>
      </c>
      <c r="AF29" s="167">
        <f t="shared" si="10"/>
        <v>128478527</v>
      </c>
    </row>
    <row r="31" spans="1:32" x14ac:dyDescent="0.2">
      <c r="B31" t="s">
        <v>529</v>
      </c>
    </row>
  </sheetData>
  <mergeCells count="14">
    <mergeCell ref="A2:A3"/>
    <mergeCell ref="B1:X1"/>
    <mergeCell ref="A4:B4"/>
    <mergeCell ref="B2:B3"/>
    <mergeCell ref="AD2:AF2"/>
    <mergeCell ref="AA2:AC2"/>
    <mergeCell ref="X2:Z2"/>
    <mergeCell ref="U2:W2"/>
    <mergeCell ref="R2:T2"/>
    <mergeCell ref="O2:Q2"/>
    <mergeCell ref="L2:N2"/>
    <mergeCell ref="I2:K2"/>
    <mergeCell ref="F2:H2"/>
    <mergeCell ref="C2:E2"/>
  </mergeCells>
  <phoneticPr fontId="21" type="noConversion"/>
  <pageMargins left="0.55118110236220474" right="0.23622047244094491" top="0.62992125984251968" bottom="0.55118110236220474" header="0.31496062992125984" footer="0.27559055118110237"/>
  <pageSetup paperSize="9" scale="36" fitToHeight="2" orientation="landscape" r:id="rId1"/>
  <headerFooter>
    <oddHeader>&amp;L6. melléklet az 1/2019.(III.7.) önkormányzati rendelethez&amp;CNagypall Község Önkormányzata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11">
    <tabColor rgb="FF7030A0"/>
  </sheetPr>
  <dimension ref="A1:E106"/>
  <sheetViews>
    <sheetView topLeftCell="A76" zoomScaleNormal="100" workbookViewId="0">
      <selection activeCell="B101" sqref="B101"/>
    </sheetView>
  </sheetViews>
  <sheetFormatPr defaultRowHeight="12.75" x14ac:dyDescent="0.2"/>
  <cols>
    <col min="1" max="1" width="7" bestFit="1" customWidth="1"/>
    <col min="2" max="2" width="49.28515625" bestFit="1" customWidth="1"/>
    <col min="3" max="3" width="11.140625" bestFit="1" customWidth="1"/>
    <col min="4" max="4" width="9.7109375" bestFit="1" customWidth="1"/>
    <col min="5" max="5" width="11.140625" bestFit="1" customWidth="1"/>
  </cols>
  <sheetData>
    <row r="1" spans="1:5" x14ac:dyDescent="0.2">
      <c r="A1" s="299" t="s">
        <v>513</v>
      </c>
      <c r="B1" s="299"/>
      <c r="C1" s="299"/>
      <c r="D1" s="299"/>
      <c r="E1" s="299"/>
    </row>
    <row r="2" spans="1:5" ht="15" x14ac:dyDescent="0.2">
      <c r="A2" s="84" t="s">
        <v>278</v>
      </c>
      <c r="B2" s="84" t="s">
        <v>279</v>
      </c>
      <c r="C2" s="163" t="s">
        <v>189</v>
      </c>
      <c r="D2" s="47" t="s">
        <v>432</v>
      </c>
      <c r="E2" s="47" t="s">
        <v>431</v>
      </c>
    </row>
    <row r="3" spans="1:5" s="26" customFormat="1" x14ac:dyDescent="0.2">
      <c r="A3" s="17" t="s">
        <v>45</v>
      </c>
      <c r="B3" s="17" t="s">
        <v>44</v>
      </c>
      <c r="C3" s="15">
        <v>15325974</v>
      </c>
      <c r="D3" s="199">
        <f>E3-C3</f>
        <v>0</v>
      </c>
      <c r="E3" s="199">
        <v>15325974</v>
      </c>
    </row>
    <row r="4" spans="1:5" x14ac:dyDescent="0.2">
      <c r="A4" s="17" t="s">
        <v>46</v>
      </c>
      <c r="B4" s="17" t="s">
        <v>47</v>
      </c>
      <c r="C4" s="15">
        <v>10056118</v>
      </c>
      <c r="D4" s="199">
        <f t="shared" ref="D4:D10" si="0">E4-C4</f>
        <v>0</v>
      </c>
      <c r="E4" s="199">
        <v>10056118</v>
      </c>
    </row>
    <row r="5" spans="1:5" s="26" customFormat="1" x14ac:dyDescent="0.2">
      <c r="A5" s="17" t="s">
        <v>48</v>
      </c>
      <c r="B5" s="17" t="s">
        <v>49</v>
      </c>
      <c r="C5" s="15">
        <v>11277218</v>
      </c>
      <c r="D5" s="199">
        <f t="shared" si="0"/>
        <v>0</v>
      </c>
      <c r="E5" s="199">
        <v>11277218</v>
      </c>
    </row>
    <row r="6" spans="1:5" x14ac:dyDescent="0.2">
      <c r="A6" s="17" t="s">
        <v>51</v>
      </c>
      <c r="B6" s="17" t="s">
        <v>50</v>
      </c>
      <c r="C6" s="15">
        <v>1800000</v>
      </c>
      <c r="D6" s="199">
        <f t="shared" si="0"/>
        <v>0</v>
      </c>
      <c r="E6" s="199">
        <v>1800000</v>
      </c>
    </row>
    <row r="7" spans="1:5" x14ac:dyDescent="0.2">
      <c r="A7" s="18" t="s">
        <v>344</v>
      </c>
      <c r="B7" s="18" t="s">
        <v>399</v>
      </c>
      <c r="C7" s="15"/>
      <c r="D7" s="199">
        <f t="shared" si="0"/>
        <v>0</v>
      </c>
      <c r="E7" s="199"/>
    </row>
    <row r="8" spans="1:5" x14ac:dyDescent="0.2">
      <c r="A8" s="210" t="s">
        <v>434</v>
      </c>
      <c r="B8" s="210" t="s">
        <v>435</v>
      </c>
      <c r="C8" s="15">
        <v>0</v>
      </c>
      <c r="D8" s="199">
        <f t="shared" si="0"/>
        <v>0</v>
      </c>
      <c r="E8" s="199">
        <v>0</v>
      </c>
    </row>
    <row r="9" spans="1:5" x14ac:dyDescent="0.2">
      <c r="A9" s="210" t="s">
        <v>436</v>
      </c>
      <c r="B9" s="210" t="s">
        <v>118</v>
      </c>
      <c r="C9" s="15">
        <v>0</v>
      </c>
      <c r="D9" s="199">
        <f t="shared" si="0"/>
        <v>0</v>
      </c>
      <c r="E9" s="199"/>
    </row>
    <row r="10" spans="1:5" s="26" customFormat="1" x14ac:dyDescent="0.2">
      <c r="A10" s="17" t="s">
        <v>41</v>
      </c>
      <c r="B10" s="17" t="s">
        <v>52</v>
      </c>
      <c r="C10" s="15">
        <v>75945073</v>
      </c>
      <c r="D10" s="199">
        <f t="shared" si="0"/>
        <v>0</v>
      </c>
      <c r="E10" s="199">
        <v>75945073</v>
      </c>
    </row>
    <row r="11" spans="1:5" x14ac:dyDescent="0.2">
      <c r="A11" s="85" t="s">
        <v>88</v>
      </c>
      <c r="B11" s="85" t="s">
        <v>89</v>
      </c>
      <c r="C11" s="88">
        <f>SUM(C3:C10)</f>
        <v>114404383</v>
      </c>
      <c r="D11" s="140">
        <f>SUM(D3:D10)</f>
        <v>0</v>
      </c>
      <c r="E11" s="140">
        <f t="shared" ref="E11" si="1">SUM(E3:E10)</f>
        <v>114404383</v>
      </c>
    </row>
    <row r="12" spans="1:5" s="218" customFormat="1" x14ac:dyDescent="0.2">
      <c r="A12" s="214" t="s">
        <v>456</v>
      </c>
      <c r="B12" s="214" t="s">
        <v>457</v>
      </c>
      <c r="C12" s="211"/>
      <c r="D12" s="211"/>
      <c r="E12" s="211"/>
    </row>
    <row r="13" spans="1:5" x14ac:dyDescent="0.2">
      <c r="A13" s="138" t="s">
        <v>456</v>
      </c>
      <c r="B13" s="138" t="s">
        <v>458</v>
      </c>
      <c r="C13" s="140">
        <f>SUM(C12)</f>
        <v>0</v>
      </c>
      <c r="D13" s="140"/>
      <c r="E13" s="140">
        <f>SUM(E12)</f>
        <v>0</v>
      </c>
    </row>
    <row r="14" spans="1:5" s="176" customFormat="1" x14ac:dyDescent="0.2">
      <c r="A14" s="177" t="s">
        <v>400</v>
      </c>
      <c r="B14" s="177" t="s">
        <v>401</v>
      </c>
      <c r="C14" s="178">
        <v>0</v>
      </c>
      <c r="D14" s="212">
        <f>E14-C14</f>
        <v>0</v>
      </c>
      <c r="E14" s="211"/>
    </row>
    <row r="15" spans="1:5" s="26" customFormat="1" x14ac:dyDescent="0.2">
      <c r="A15" s="18" t="s">
        <v>38</v>
      </c>
      <c r="B15" s="18" t="s">
        <v>16</v>
      </c>
      <c r="C15" s="15">
        <v>1800000</v>
      </c>
      <c r="D15" s="212">
        <f t="shared" ref="D15:D18" si="2">E15-C15</f>
        <v>0</v>
      </c>
      <c r="E15" s="199">
        <v>1800000</v>
      </c>
    </row>
    <row r="16" spans="1:5" s="26" customFormat="1" x14ac:dyDescent="0.2">
      <c r="A16" s="17" t="s">
        <v>39</v>
      </c>
      <c r="B16" s="17" t="s">
        <v>17</v>
      </c>
      <c r="C16" s="15">
        <v>2200000</v>
      </c>
      <c r="D16" s="212">
        <f t="shared" si="2"/>
        <v>0</v>
      </c>
      <c r="E16" s="199">
        <v>2200000</v>
      </c>
    </row>
    <row r="17" spans="1:5" x14ac:dyDescent="0.2">
      <c r="A17" s="17" t="s">
        <v>37</v>
      </c>
      <c r="B17" s="17" t="s">
        <v>228</v>
      </c>
      <c r="C17" s="15">
        <v>800000</v>
      </c>
      <c r="D17" s="212">
        <f t="shared" si="2"/>
        <v>0</v>
      </c>
      <c r="E17" s="199">
        <v>800000</v>
      </c>
    </row>
    <row r="18" spans="1:5" x14ac:dyDescent="0.2">
      <c r="A18" s="18" t="s">
        <v>128</v>
      </c>
      <c r="B18" s="18" t="s">
        <v>129</v>
      </c>
      <c r="C18" s="15">
        <v>1500000</v>
      </c>
      <c r="D18" s="212">
        <f t="shared" si="2"/>
        <v>0</v>
      </c>
      <c r="E18" s="199">
        <v>1500000</v>
      </c>
    </row>
    <row r="19" spans="1:5" x14ac:dyDescent="0.2">
      <c r="A19" s="85" t="s">
        <v>92</v>
      </c>
      <c r="B19" s="85" t="s">
        <v>93</v>
      </c>
      <c r="C19" s="88">
        <f>SUM(C14:C18)</f>
        <v>6300000</v>
      </c>
      <c r="D19" s="140">
        <f t="shared" ref="D19:E19" si="3">SUM(D14:D18)</f>
        <v>0</v>
      </c>
      <c r="E19" s="140">
        <f t="shared" si="3"/>
        <v>6300000</v>
      </c>
    </row>
    <row r="20" spans="1:5" s="218" customFormat="1" x14ac:dyDescent="0.2">
      <c r="A20" s="214" t="s">
        <v>514</v>
      </c>
      <c r="B20" s="214" t="s">
        <v>515</v>
      </c>
      <c r="C20" s="211">
        <v>1500000</v>
      </c>
      <c r="D20" s="211"/>
      <c r="E20" s="211">
        <v>1500000</v>
      </c>
    </row>
    <row r="21" spans="1:5" s="176" customFormat="1" x14ac:dyDescent="0.2">
      <c r="A21" s="177" t="s">
        <v>402</v>
      </c>
      <c r="B21" s="177" t="s">
        <v>403</v>
      </c>
      <c r="C21" s="178">
        <v>148000</v>
      </c>
      <c r="D21" s="194"/>
      <c r="E21" s="212">
        <v>148000</v>
      </c>
    </row>
    <row r="22" spans="1:5" s="176" customFormat="1" x14ac:dyDescent="0.2">
      <c r="A22" s="177" t="s">
        <v>404</v>
      </c>
      <c r="B22" s="177" t="s">
        <v>405</v>
      </c>
      <c r="C22" s="178">
        <v>500000</v>
      </c>
      <c r="D22" s="212">
        <f>E22-C22</f>
        <v>0</v>
      </c>
      <c r="E22" s="212">
        <v>500000</v>
      </c>
    </row>
    <row r="23" spans="1:5" x14ac:dyDescent="0.2">
      <c r="A23" s="18" t="s">
        <v>371</v>
      </c>
      <c r="B23" s="18" t="s">
        <v>372</v>
      </c>
      <c r="C23" s="15">
        <v>1500000</v>
      </c>
      <c r="D23" s="212">
        <f t="shared" ref="D23:D26" si="4">E23-C23</f>
        <v>0</v>
      </c>
      <c r="E23" s="5">
        <v>1500000</v>
      </c>
    </row>
    <row r="24" spans="1:5" x14ac:dyDescent="0.2">
      <c r="A24" s="18" t="s">
        <v>406</v>
      </c>
      <c r="B24" s="18" t="s">
        <v>407</v>
      </c>
      <c r="C24" s="15"/>
      <c r="D24" s="212">
        <f t="shared" si="4"/>
        <v>0</v>
      </c>
      <c r="E24" s="5"/>
    </row>
    <row r="25" spans="1:5" x14ac:dyDescent="0.2">
      <c r="A25" s="18" t="s">
        <v>408</v>
      </c>
      <c r="B25" s="18" t="s">
        <v>409</v>
      </c>
      <c r="C25" s="15">
        <v>500000</v>
      </c>
      <c r="D25" s="212">
        <f t="shared" si="4"/>
        <v>0</v>
      </c>
      <c r="E25" s="5">
        <v>500000</v>
      </c>
    </row>
    <row r="26" spans="1:5" x14ac:dyDescent="0.2">
      <c r="A26" s="18" t="s">
        <v>410</v>
      </c>
      <c r="B26" s="18" t="s">
        <v>411</v>
      </c>
      <c r="C26" s="15"/>
      <c r="D26" s="212">
        <f t="shared" si="4"/>
        <v>0</v>
      </c>
      <c r="E26" s="5"/>
    </row>
    <row r="27" spans="1:5" x14ac:dyDescent="0.2">
      <c r="A27" s="85" t="s">
        <v>94</v>
      </c>
      <c r="B27" s="85" t="s">
        <v>95</v>
      </c>
      <c r="C27" s="88">
        <f>SUM(C20:C26)</f>
        <v>4148000</v>
      </c>
      <c r="D27" s="140">
        <f>SUM(D21:D26)</f>
        <v>0</v>
      </c>
      <c r="E27" s="140">
        <f>SUM(E20:E26)</f>
        <v>4148000</v>
      </c>
    </row>
    <row r="28" spans="1:5" x14ac:dyDescent="0.2">
      <c r="A28" s="138" t="s">
        <v>97</v>
      </c>
      <c r="B28" s="138" t="s">
        <v>459</v>
      </c>
      <c r="C28" s="140"/>
      <c r="D28" s="140"/>
      <c r="E28" s="140"/>
    </row>
    <row r="29" spans="1:5" x14ac:dyDescent="0.2">
      <c r="A29" s="138" t="s">
        <v>130</v>
      </c>
      <c r="B29" s="138" t="s">
        <v>131</v>
      </c>
      <c r="C29" s="140"/>
      <c r="D29" s="140"/>
      <c r="E29" s="140"/>
    </row>
    <row r="30" spans="1:5" x14ac:dyDescent="0.2">
      <c r="A30" s="2" t="s">
        <v>24</v>
      </c>
      <c r="B30" s="2" t="s">
        <v>25</v>
      </c>
      <c r="C30" s="15">
        <v>3626144</v>
      </c>
      <c r="D30" s="5"/>
      <c r="E30" s="5">
        <v>3626144</v>
      </c>
    </row>
    <row r="31" spans="1:5" x14ac:dyDescent="0.2">
      <c r="A31" s="85" t="s">
        <v>102</v>
      </c>
      <c r="B31" s="85" t="s">
        <v>103</v>
      </c>
      <c r="C31" s="88">
        <f>SUM(C30:C30)</f>
        <v>3626144</v>
      </c>
      <c r="D31" s="140">
        <f>SUM(D30:D30)</f>
        <v>0</v>
      </c>
      <c r="E31" s="140">
        <f>SUM(E30:E30)</f>
        <v>3626144</v>
      </c>
    </row>
    <row r="32" spans="1:5" x14ac:dyDescent="0.2">
      <c r="A32" s="86"/>
      <c r="B32" s="86" t="s">
        <v>54</v>
      </c>
      <c r="C32" s="66">
        <f>SUM(C11,C19,C27,C31)+C13+C28</f>
        <v>128478527</v>
      </c>
      <c r="D32" s="66">
        <f>SUM(D11,D19,D27,D31)+D29</f>
        <v>0</v>
      </c>
      <c r="E32" s="66">
        <f>SUM(E11,E19,E27,E31)+E13+E28+E29</f>
        <v>128478527</v>
      </c>
    </row>
    <row r="33" spans="1:5" x14ac:dyDescent="0.2">
      <c r="A33" s="73"/>
      <c r="B33" s="73"/>
      <c r="C33" s="15"/>
    </row>
    <row r="34" spans="1:5" x14ac:dyDescent="0.2">
      <c r="A34" s="2" t="s">
        <v>242</v>
      </c>
      <c r="B34" s="2" t="s">
        <v>280</v>
      </c>
      <c r="C34" s="15">
        <v>19408938</v>
      </c>
      <c r="D34" s="5">
        <f>E34-C34</f>
        <v>0</v>
      </c>
      <c r="E34" s="5">
        <v>19408938</v>
      </c>
    </row>
    <row r="35" spans="1:5" x14ac:dyDescent="0.2">
      <c r="A35" s="6" t="s">
        <v>243</v>
      </c>
      <c r="B35" s="6" t="s">
        <v>18</v>
      </c>
      <c r="C35" s="15"/>
      <c r="D35" s="5">
        <f t="shared" ref="D35:D40" si="5">E35-C35</f>
        <v>0</v>
      </c>
      <c r="E35" s="5"/>
    </row>
    <row r="36" spans="1:5" x14ac:dyDescent="0.2">
      <c r="A36" s="6" t="s">
        <v>412</v>
      </c>
      <c r="B36" s="132" t="s">
        <v>413</v>
      </c>
      <c r="C36" s="15">
        <v>300540</v>
      </c>
      <c r="D36" s="5">
        <f t="shared" si="5"/>
        <v>0</v>
      </c>
      <c r="E36" s="5">
        <v>300540</v>
      </c>
    </row>
    <row r="37" spans="1:5" x14ac:dyDescent="0.2">
      <c r="A37" s="6" t="s">
        <v>414</v>
      </c>
      <c r="B37" s="132" t="s">
        <v>415</v>
      </c>
      <c r="C37" s="15"/>
      <c r="D37" s="5">
        <f t="shared" si="5"/>
        <v>0</v>
      </c>
      <c r="E37" s="5"/>
    </row>
    <row r="38" spans="1:5" x14ac:dyDescent="0.2">
      <c r="A38" s="6" t="s">
        <v>373</v>
      </c>
      <c r="B38" s="132" t="s">
        <v>374</v>
      </c>
      <c r="C38" s="15">
        <v>4264400</v>
      </c>
      <c r="D38" s="5">
        <f t="shared" si="5"/>
        <v>0</v>
      </c>
      <c r="E38" s="5">
        <v>4264400</v>
      </c>
    </row>
    <row r="39" spans="1:5" x14ac:dyDescent="0.2">
      <c r="A39" s="6" t="s">
        <v>294</v>
      </c>
      <c r="B39" s="6" t="s">
        <v>295</v>
      </c>
      <c r="C39" s="15">
        <v>750000</v>
      </c>
      <c r="D39" s="5">
        <f>E39-C39</f>
        <v>0</v>
      </c>
      <c r="E39" s="5">
        <v>750000</v>
      </c>
    </row>
    <row r="40" spans="1:5" x14ac:dyDescent="0.2">
      <c r="A40" s="6" t="s">
        <v>416</v>
      </c>
      <c r="B40" s="6" t="s">
        <v>417</v>
      </c>
      <c r="C40" s="15">
        <v>0</v>
      </c>
      <c r="D40" s="5">
        <f t="shared" si="5"/>
        <v>0</v>
      </c>
      <c r="E40" s="5"/>
    </row>
    <row r="41" spans="1:5" x14ac:dyDescent="0.2">
      <c r="A41" s="85" t="s">
        <v>59</v>
      </c>
      <c r="B41" s="85" t="s">
        <v>60</v>
      </c>
      <c r="C41" s="88">
        <f>SUM(C34:C40)</f>
        <v>24723878</v>
      </c>
      <c r="D41" s="140">
        <f t="shared" ref="D41:E41" si="6">SUM(D34:D40)</f>
        <v>0</v>
      </c>
      <c r="E41" s="140">
        <f t="shared" si="6"/>
        <v>24723878</v>
      </c>
    </row>
    <row r="42" spans="1:5" s="26" customFormat="1" x14ac:dyDescent="0.2">
      <c r="A42" s="6" t="s">
        <v>19</v>
      </c>
      <c r="B42" s="213" t="s">
        <v>460</v>
      </c>
      <c r="C42" s="15">
        <v>3380217</v>
      </c>
      <c r="D42" s="199">
        <f>E42-C42</f>
        <v>0</v>
      </c>
      <c r="E42" s="199">
        <v>3380217</v>
      </c>
    </row>
    <row r="43" spans="1:5" s="26" customFormat="1" x14ac:dyDescent="0.2">
      <c r="A43" s="6" t="s">
        <v>423</v>
      </c>
      <c r="B43" s="6" t="s">
        <v>424</v>
      </c>
      <c r="C43" s="15">
        <v>0</v>
      </c>
      <c r="D43" s="199">
        <f t="shared" ref="D43:D45" si="7">E43-C43</f>
        <v>0</v>
      </c>
      <c r="E43" s="199"/>
    </row>
    <row r="44" spans="1:5" s="26" customFormat="1" x14ac:dyDescent="0.2">
      <c r="A44" s="213" t="s">
        <v>437</v>
      </c>
      <c r="B44" s="213" t="s">
        <v>438</v>
      </c>
      <c r="C44" s="15">
        <v>0</v>
      </c>
      <c r="D44" s="199">
        <f t="shared" si="7"/>
        <v>0</v>
      </c>
      <c r="E44" s="199"/>
    </row>
    <row r="45" spans="1:5" s="26" customFormat="1" x14ac:dyDescent="0.2">
      <c r="A45" s="6" t="s">
        <v>425</v>
      </c>
      <c r="B45" s="6" t="s">
        <v>426</v>
      </c>
      <c r="C45" s="15">
        <v>0</v>
      </c>
      <c r="D45" s="199">
        <f t="shared" si="7"/>
        <v>0</v>
      </c>
      <c r="E45" s="199"/>
    </row>
    <row r="46" spans="1:5" x14ac:dyDescent="0.2">
      <c r="A46" s="85" t="s">
        <v>244</v>
      </c>
      <c r="B46" s="85" t="s">
        <v>281</v>
      </c>
      <c r="C46" s="88">
        <f>SUM(C42:C45)</f>
        <v>3380217</v>
      </c>
      <c r="D46" s="140">
        <f t="shared" ref="D46:E46" si="8">SUM(D42:D45)</f>
        <v>0</v>
      </c>
      <c r="E46" s="140">
        <f t="shared" si="8"/>
        <v>3380217</v>
      </c>
    </row>
    <row r="47" spans="1:5" x14ac:dyDescent="0.2">
      <c r="A47" s="17" t="s">
        <v>261</v>
      </c>
      <c r="B47" s="17" t="s">
        <v>296</v>
      </c>
      <c r="C47" s="133"/>
      <c r="D47" s="133"/>
      <c r="E47" s="133"/>
    </row>
    <row r="48" spans="1:5" x14ac:dyDescent="0.2">
      <c r="A48" s="2" t="s">
        <v>245</v>
      </c>
      <c r="B48" s="2" t="s">
        <v>297</v>
      </c>
      <c r="C48" s="15">
        <v>5003372</v>
      </c>
      <c r="D48" s="15"/>
      <c r="E48" s="15">
        <v>5003372</v>
      </c>
    </row>
    <row r="49" spans="1:5" x14ac:dyDescent="0.2">
      <c r="A49" s="23" t="s">
        <v>61</v>
      </c>
      <c r="B49" s="23" t="s">
        <v>62</v>
      </c>
      <c r="C49" s="21">
        <f>SUM(C47,C48)</f>
        <v>5003372</v>
      </c>
      <c r="D49" s="21"/>
      <c r="E49" s="21">
        <f>SUM(E47,E48)</f>
        <v>5003372</v>
      </c>
    </row>
    <row r="50" spans="1:5" s="26" customFormat="1" x14ac:dyDescent="0.2">
      <c r="A50" s="2" t="s">
        <v>264</v>
      </c>
      <c r="B50" s="2" t="s">
        <v>298</v>
      </c>
      <c r="C50" s="15">
        <v>30000</v>
      </c>
      <c r="D50" s="5">
        <f>E50-C50</f>
        <v>0</v>
      </c>
      <c r="E50" s="5">
        <v>30000</v>
      </c>
    </row>
    <row r="51" spans="1:5" s="26" customFormat="1" x14ac:dyDescent="0.2">
      <c r="A51" s="2" t="s">
        <v>263</v>
      </c>
      <c r="B51" s="2" t="s">
        <v>299</v>
      </c>
      <c r="C51" s="15">
        <v>95000</v>
      </c>
      <c r="D51" s="5">
        <f t="shared" ref="D51" si="9">E51-C51</f>
        <v>0</v>
      </c>
      <c r="E51" s="5">
        <v>95000</v>
      </c>
    </row>
    <row r="52" spans="1:5" x14ac:dyDescent="0.2">
      <c r="A52" s="23" t="s">
        <v>63</v>
      </c>
      <c r="B52" s="23" t="s">
        <v>64</v>
      </c>
      <c r="C52" s="21">
        <f>SUM(C50:C51)</f>
        <v>125000</v>
      </c>
      <c r="D52" s="21">
        <f>SUM(D50:D51)</f>
        <v>0</v>
      </c>
      <c r="E52" s="21">
        <f>SUM(E50:E51)</f>
        <v>125000</v>
      </c>
    </row>
    <row r="53" spans="1:5" x14ac:dyDescent="0.2">
      <c r="A53" s="2" t="s">
        <v>268</v>
      </c>
      <c r="B53" s="2" t="s">
        <v>286</v>
      </c>
      <c r="C53" s="15">
        <f>C54+C55+C56</f>
        <v>2570000</v>
      </c>
      <c r="D53" s="15">
        <f t="shared" ref="D53" si="10">SUM(D54:D56)</f>
        <v>0</v>
      </c>
      <c r="E53" s="15">
        <f>E54+E55+E56</f>
        <v>2570000</v>
      </c>
    </row>
    <row r="54" spans="1:5" x14ac:dyDescent="0.2">
      <c r="A54" s="2" t="s">
        <v>300</v>
      </c>
      <c r="B54" s="2" t="s">
        <v>303</v>
      </c>
      <c r="C54" s="15">
        <v>1230000</v>
      </c>
      <c r="D54" s="5">
        <f>E54-C54</f>
        <v>0</v>
      </c>
      <c r="E54" s="5">
        <v>1230000</v>
      </c>
    </row>
    <row r="55" spans="1:5" s="26" customFormat="1" x14ac:dyDescent="0.2">
      <c r="A55" s="2" t="s">
        <v>302</v>
      </c>
      <c r="B55" s="2" t="s">
        <v>301</v>
      </c>
      <c r="C55" s="15">
        <v>1250000</v>
      </c>
      <c r="D55" s="5">
        <f t="shared" ref="D55:D60" si="11">E55-C55</f>
        <v>0</v>
      </c>
      <c r="E55" s="5">
        <v>1250000</v>
      </c>
    </row>
    <row r="56" spans="1:5" s="26" customFormat="1" x14ac:dyDescent="0.2">
      <c r="A56" s="2" t="s">
        <v>304</v>
      </c>
      <c r="B56" s="2" t="s">
        <v>305</v>
      </c>
      <c r="C56" s="15">
        <v>90000</v>
      </c>
      <c r="D56" s="5"/>
      <c r="E56" s="5">
        <v>90000</v>
      </c>
    </row>
    <row r="57" spans="1:5" x14ac:dyDescent="0.2">
      <c r="A57" s="2" t="s">
        <v>265</v>
      </c>
      <c r="B57" s="2" t="s">
        <v>283</v>
      </c>
      <c r="C57" s="15">
        <v>2000000</v>
      </c>
      <c r="D57" s="5">
        <f t="shared" si="11"/>
        <v>0</v>
      </c>
      <c r="E57" s="5">
        <v>2000000</v>
      </c>
    </row>
    <row r="58" spans="1:5" x14ac:dyDescent="0.2">
      <c r="A58" s="2" t="s">
        <v>266</v>
      </c>
      <c r="B58" s="2" t="s">
        <v>284</v>
      </c>
      <c r="C58" s="15"/>
      <c r="D58" s="5">
        <f t="shared" si="11"/>
        <v>0</v>
      </c>
      <c r="E58" s="5"/>
    </row>
    <row r="59" spans="1:5" x14ac:dyDescent="0.2">
      <c r="A59" s="2" t="s">
        <v>269</v>
      </c>
      <c r="B59" s="2" t="s">
        <v>287</v>
      </c>
      <c r="C59" s="15">
        <v>590000</v>
      </c>
      <c r="D59" s="5">
        <f t="shared" si="11"/>
        <v>0</v>
      </c>
      <c r="E59" s="5">
        <v>590000</v>
      </c>
    </row>
    <row r="60" spans="1:5" x14ac:dyDescent="0.2">
      <c r="A60" s="2" t="s">
        <v>271</v>
      </c>
      <c r="B60" s="2" t="s">
        <v>289</v>
      </c>
      <c r="C60" s="15">
        <v>0</v>
      </c>
      <c r="D60" s="5">
        <f t="shared" si="11"/>
        <v>0</v>
      </c>
      <c r="E60" s="5"/>
    </row>
    <row r="61" spans="1:5" s="26" customFormat="1" x14ac:dyDescent="0.2">
      <c r="A61" s="2" t="s">
        <v>270</v>
      </c>
      <c r="B61" s="2" t="s">
        <v>288</v>
      </c>
      <c r="C61" s="15"/>
      <c r="D61" s="15"/>
      <c r="E61" s="15"/>
    </row>
    <row r="62" spans="1:5" x14ac:dyDescent="0.2">
      <c r="A62" s="2" t="s">
        <v>267</v>
      </c>
      <c r="B62" s="2" t="s">
        <v>285</v>
      </c>
      <c r="C62" s="15">
        <v>1736800</v>
      </c>
      <c r="D62" s="15"/>
      <c r="E62" s="15">
        <v>1736800</v>
      </c>
    </row>
    <row r="63" spans="1:5" x14ac:dyDescent="0.2">
      <c r="A63" s="23" t="s">
        <v>65</v>
      </c>
      <c r="B63" s="23" t="s">
        <v>66</v>
      </c>
      <c r="C63" s="21">
        <f>SUM(C53,C57,C58,C59,C60,C61,C62,)</f>
        <v>6896800</v>
      </c>
      <c r="D63" s="21">
        <f>SUM(D53,D57,D58,D59,D60,D61,D62,)</f>
        <v>0</v>
      </c>
      <c r="E63" s="21">
        <f>SUM(E53,E57,E58,E59,E60,E61,E62,)</f>
        <v>6896800</v>
      </c>
    </row>
    <row r="64" spans="1:5" x14ac:dyDescent="0.2">
      <c r="A64" s="2" t="s">
        <v>274</v>
      </c>
      <c r="B64" s="2" t="s">
        <v>292</v>
      </c>
      <c r="C64" s="15">
        <v>440000</v>
      </c>
      <c r="D64" s="15"/>
      <c r="E64" s="15">
        <v>440000</v>
      </c>
    </row>
    <row r="65" spans="1:5" x14ac:dyDescent="0.2">
      <c r="A65" s="2" t="s">
        <v>275</v>
      </c>
      <c r="B65" s="2" t="s">
        <v>306</v>
      </c>
      <c r="C65" s="15">
        <v>0</v>
      </c>
      <c r="D65" s="5">
        <f>E65-C65</f>
        <v>0</v>
      </c>
      <c r="E65" s="5"/>
    </row>
    <row r="66" spans="1:5" x14ac:dyDescent="0.2">
      <c r="A66" s="23" t="s">
        <v>67</v>
      </c>
      <c r="B66" s="23" t="s">
        <v>68</v>
      </c>
      <c r="C66" s="21">
        <f>SUM(C64,C65)</f>
        <v>440000</v>
      </c>
      <c r="D66" s="21">
        <f>SUM(D64,D65)</f>
        <v>0</v>
      </c>
      <c r="E66" s="21">
        <f>SUM(E64,E65)</f>
        <v>440000</v>
      </c>
    </row>
    <row r="67" spans="1:5" x14ac:dyDescent="0.2">
      <c r="A67" s="2" t="s">
        <v>272</v>
      </c>
      <c r="B67" s="2" t="s">
        <v>290</v>
      </c>
      <c r="C67" s="15">
        <v>2733796</v>
      </c>
      <c r="D67" s="5">
        <f>E67-C67</f>
        <v>0</v>
      </c>
      <c r="E67" s="5">
        <v>2733796</v>
      </c>
    </row>
    <row r="68" spans="1:5" x14ac:dyDescent="0.2">
      <c r="A68" s="2" t="s">
        <v>273</v>
      </c>
      <c r="B68" s="2" t="s">
        <v>291</v>
      </c>
      <c r="C68" s="15">
        <v>0</v>
      </c>
      <c r="D68" s="5"/>
      <c r="E68" s="5"/>
    </row>
    <row r="69" spans="1:5" x14ac:dyDescent="0.2">
      <c r="A69" s="2" t="s">
        <v>427</v>
      </c>
      <c r="B69" s="2" t="s">
        <v>503</v>
      </c>
      <c r="C69" s="15">
        <v>0</v>
      </c>
      <c r="D69" s="5"/>
      <c r="E69" s="5"/>
    </row>
    <row r="70" spans="1:5" x14ac:dyDescent="0.2">
      <c r="A70" s="2" t="s">
        <v>276</v>
      </c>
      <c r="B70" s="2" t="s">
        <v>307</v>
      </c>
      <c r="C70" s="15">
        <v>130000</v>
      </c>
      <c r="D70" s="5">
        <f t="shared" ref="D70:D72" si="12">E70-C70</f>
        <v>0</v>
      </c>
      <c r="E70" s="5">
        <v>130000</v>
      </c>
    </row>
    <row r="71" spans="1:5" x14ac:dyDescent="0.2">
      <c r="A71" s="2"/>
      <c r="B71" s="2" t="s">
        <v>308</v>
      </c>
      <c r="C71" s="15"/>
      <c r="D71" s="5">
        <f t="shared" si="12"/>
        <v>0</v>
      </c>
      <c r="E71" s="5"/>
    </row>
    <row r="72" spans="1:5" x14ac:dyDescent="0.2">
      <c r="A72" s="2"/>
      <c r="B72" s="2" t="s">
        <v>309</v>
      </c>
      <c r="C72" s="15">
        <v>0</v>
      </c>
      <c r="D72" s="5">
        <f t="shared" si="12"/>
        <v>0</v>
      </c>
      <c r="E72" s="5"/>
    </row>
    <row r="73" spans="1:5" x14ac:dyDescent="0.2">
      <c r="A73" s="23" t="s">
        <v>69</v>
      </c>
      <c r="B73" s="23" t="s">
        <v>70</v>
      </c>
      <c r="C73" s="21">
        <f>SUM(C67,C68,C69,C70,C71,C72)</f>
        <v>2863796</v>
      </c>
      <c r="D73" s="21">
        <f t="shared" ref="D73:E73" si="13">SUM(D67,D68,D69,D70,D71,D72)</f>
        <v>0</v>
      </c>
      <c r="E73" s="21">
        <f t="shared" si="13"/>
        <v>2863796</v>
      </c>
    </row>
    <row r="74" spans="1:5" x14ac:dyDescent="0.2">
      <c r="A74" s="85" t="s">
        <v>71</v>
      </c>
      <c r="B74" s="85" t="s">
        <v>72</v>
      </c>
      <c r="C74" s="88">
        <f>SUM(C49,C52,C63,C66,C73)</f>
        <v>15328968</v>
      </c>
      <c r="D74" s="140">
        <f>SUM(D49,D52,D63,D66,D73)</f>
        <v>0</v>
      </c>
      <c r="E74" s="140">
        <f>SUM(E49,E52,E63,E66,E73)</f>
        <v>15328968</v>
      </c>
    </row>
    <row r="75" spans="1:5" x14ac:dyDescent="0.2">
      <c r="A75" s="137" t="s">
        <v>376</v>
      </c>
      <c r="B75" s="137" t="s">
        <v>377</v>
      </c>
      <c r="C75" s="134">
        <v>960000</v>
      </c>
      <c r="D75" s="145">
        <f>E75-C75</f>
        <v>0</v>
      </c>
      <c r="E75" s="145">
        <v>960000</v>
      </c>
    </row>
    <row r="76" spans="1:5" x14ac:dyDescent="0.2">
      <c r="A76" s="138" t="s">
        <v>73</v>
      </c>
      <c r="B76" s="139" t="s">
        <v>375</v>
      </c>
      <c r="C76" s="140">
        <f>SUM(C75)</f>
        <v>960000</v>
      </c>
      <c r="D76" s="140">
        <f t="shared" ref="D76:E76" si="14">SUM(D75)</f>
        <v>0</v>
      </c>
      <c r="E76" s="140">
        <f t="shared" si="14"/>
        <v>960000</v>
      </c>
    </row>
    <row r="77" spans="1:5" x14ac:dyDescent="0.2">
      <c r="A77" s="2" t="s">
        <v>277</v>
      </c>
      <c r="B77" s="2" t="s">
        <v>293</v>
      </c>
      <c r="C77" s="15">
        <v>0</v>
      </c>
      <c r="D77" s="5">
        <f>E77-C77</f>
        <v>0</v>
      </c>
      <c r="E77" s="5"/>
    </row>
    <row r="78" spans="1:5" x14ac:dyDescent="0.2">
      <c r="A78" s="17" t="s">
        <v>22</v>
      </c>
      <c r="B78" s="17" t="s">
        <v>32</v>
      </c>
      <c r="C78" s="15">
        <v>24671068</v>
      </c>
      <c r="D78" s="5">
        <f t="shared" ref="D78:D80" si="15">E78-C78</f>
        <v>0</v>
      </c>
      <c r="E78" s="5">
        <v>24671068</v>
      </c>
    </row>
    <row r="79" spans="1:5" x14ac:dyDescent="0.2">
      <c r="A79" s="17" t="s">
        <v>23</v>
      </c>
      <c r="B79" s="17" t="s">
        <v>34</v>
      </c>
      <c r="C79" s="15"/>
      <c r="D79" s="5">
        <f t="shared" si="15"/>
        <v>0</v>
      </c>
      <c r="E79" s="5"/>
    </row>
    <row r="80" spans="1:5" x14ac:dyDescent="0.2">
      <c r="A80" s="17" t="s">
        <v>35</v>
      </c>
      <c r="B80" s="141" t="s">
        <v>378</v>
      </c>
      <c r="C80" s="15"/>
      <c r="D80" s="5">
        <f t="shared" si="15"/>
        <v>0</v>
      </c>
      <c r="E80" s="5"/>
    </row>
    <row r="81" spans="1:5" x14ac:dyDescent="0.2">
      <c r="A81" s="210" t="s">
        <v>461</v>
      </c>
      <c r="B81" s="219" t="s">
        <v>462</v>
      </c>
      <c r="C81" s="15">
        <v>3303308</v>
      </c>
      <c r="D81" s="5"/>
      <c r="E81" s="5">
        <v>3303308</v>
      </c>
    </row>
    <row r="82" spans="1:5" x14ac:dyDescent="0.2">
      <c r="A82" s="85" t="s">
        <v>75</v>
      </c>
      <c r="B82" s="85" t="s">
        <v>76</v>
      </c>
      <c r="C82" s="88">
        <f>SUM(C77:C80)+C81</f>
        <v>27974376</v>
      </c>
      <c r="D82" s="140">
        <f>SUM(D77:D81)</f>
        <v>0</v>
      </c>
      <c r="E82" s="140">
        <f>SUM(E77:E80)+E81</f>
        <v>27974376</v>
      </c>
    </row>
    <row r="83" spans="1:5" x14ac:dyDescent="0.2">
      <c r="A83" s="214" t="s">
        <v>439</v>
      </c>
      <c r="B83" s="214" t="s">
        <v>440</v>
      </c>
      <c r="C83" s="211">
        <f t="shared" ref="C83:D83" si="16">SUM(C84)</f>
        <v>0</v>
      </c>
      <c r="D83" s="211">
        <f t="shared" si="16"/>
        <v>0</v>
      </c>
      <c r="E83" s="211">
        <f>SUM(E84)</f>
        <v>0</v>
      </c>
    </row>
    <row r="84" spans="1:5" s="135" customFormat="1" x14ac:dyDescent="0.2">
      <c r="A84" s="214"/>
      <c r="B84" s="213" t="s">
        <v>441</v>
      </c>
      <c r="C84" s="211"/>
      <c r="D84" s="211">
        <f>E84-C84</f>
        <v>0</v>
      </c>
      <c r="E84" s="211"/>
    </row>
    <row r="85" spans="1:5" s="135" customFormat="1" x14ac:dyDescent="0.2">
      <c r="A85" s="2" t="s">
        <v>28</v>
      </c>
      <c r="B85" s="2" t="s">
        <v>29</v>
      </c>
      <c r="C85" s="15">
        <f>SUM(C86)</f>
        <v>0</v>
      </c>
      <c r="D85" s="15">
        <f t="shared" ref="D85:E85" si="17">SUM(D86)</f>
        <v>0</v>
      </c>
      <c r="E85" s="15">
        <f t="shared" si="17"/>
        <v>0</v>
      </c>
    </row>
    <row r="86" spans="1:5" x14ac:dyDescent="0.2">
      <c r="A86" s="2"/>
      <c r="B86" s="2" t="s">
        <v>310</v>
      </c>
      <c r="C86" s="15">
        <v>0</v>
      </c>
      <c r="D86" s="5">
        <f>E86-C86</f>
        <v>0</v>
      </c>
      <c r="E86" s="5"/>
    </row>
    <row r="87" spans="1:5" x14ac:dyDescent="0.2">
      <c r="A87" s="2" t="s">
        <v>262</v>
      </c>
      <c r="B87" s="2" t="s">
        <v>282</v>
      </c>
      <c r="C87" s="15">
        <f>SUM(C88:C90)</f>
        <v>0</v>
      </c>
      <c r="D87" s="15"/>
      <c r="E87" s="15"/>
    </row>
    <row r="88" spans="1:5" x14ac:dyDescent="0.2">
      <c r="A88" s="2"/>
      <c r="B88" s="2" t="s">
        <v>311</v>
      </c>
      <c r="C88" s="15">
        <v>0</v>
      </c>
      <c r="D88" s="5"/>
      <c r="E88" s="2"/>
    </row>
    <row r="89" spans="1:5" x14ac:dyDescent="0.2">
      <c r="A89" s="2"/>
      <c r="B89" s="2" t="s">
        <v>312</v>
      </c>
      <c r="C89" s="15">
        <v>0</v>
      </c>
      <c r="D89" s="5"/>
      <c r="E89" s="2"/>
    </row>
    <row r="90" spans="1:5" x14ac:dyDescent="0.2">
      <c r="A90" s="2"/>
      <c r="B90" s="2" t="s">
        <v>313</v>
      </c>
      <c r="C90" s="15">
        <v>0</v>
      </c>
      <c r="D90" s="5">
        <f t="shared" ref="D90:D91" si="18">E90-C90</f>
        <v>0</v>
      </c>
      <c r="E90" s="5"/>
    </row>
    <row r="91" spans="1:5" x14ac:dyDescent="0.2">
      <c r="A91" s="2" t="s">
        <v>30</v>
      </c>
      <c r="B91" s="2" t="s">
        <v>31</v>
      </c>
      <c r="C91" s="15">
        <v>0</v>
      </c>
      <c r="D91" s="5">
        <f t="shared" si="18"/>
        <v>0</v>
      </c>
      <c r="E91" s="5"/>
    </row>
    <row r="92" spans="1:5" x14ac:dyDescent="0.2">
      <c r="A92" s="85" t="s">
        <v>77</v>
      </c>
      <c r="B92" s="85" t="s">
        <v>78</v>
      </c>
      <c r="C92" s="88">
        <f>SUM(C83,C85,C87,C91)</f>
        <v>0</v>
      </c>
      <c r="D92" s="140">
        <f t="shared" ref="D92:E92" si="19">SUM(D83,D85,D87,D91)</f>
        <v>0</v>
      </c>
      <c r="E92" s="140">
        <f t="shared" si="19"/>
        <v>0</v>
      </c>
    </row>
    <row r="93" spans="1:5" x14ac:dyDescent="0.2">
      <c r="A93" s="214" t="s">
        <v>442</v>
      </c>
      <c r="B93" s="214" t="s">
        <v>443</v>
      </c>
      <c r="C93" s="211">
        <v>43067012</v>
      </c>
      <c r="D93" s="211">
        <f>E93-C93</f>
        <v>0</v>
      </c>
      <c r="E93" s="211">
        <v>43067012</v>
      </c>
    </row>
    <row r="94" spans="1:5" x14ac:dyDescent="0.2">
      <c r="A94" s="214" t="s">
        <v>444</v>
      </c>
      <c r="B94" s="214" t="s">
        <v>445</v>
      </c>
      <c r="C94" s="211">
        <v>11628167</v>
      </c>
      <c r="D94" s="211">
        <f>E94-C94</f>
        <v>0</v>
      </c>
      <c r="E94" s="211">
        <v>11628167</v>
      </c>
    </row>
    <row r="95" spans="1:5" x14ac:dyDescent="0.2">
      <c r="A95" s="138" t="s">
        <v>79</v>
      </c>
      <c r="B95" s="138" t="s">
        <v>149</v>
      </c>
      <c r="C95" s="215">
        <f>SUM(C93:C94)</f>
        <v>54695179</v>
      </c>
      <c r="D95" s="215">
        <f t="shared" ref="D95:E95" si="20">SUM(D93:D94)</f>
        <v>0</v>
      </c>
      <c r="E95" s="215">
        <f t="shared" si="20"/>
        <v>54695179</v>
      </c>
    </row>
    <row r="96" spans="1:5" x14ac:dyDescent="0.2">
      <c r="A96" s="177" t="s">
        <v>418</v>
      </c>
      <c r="B96" s="177" t="s">
        <v>419</v>
      </c>
      <c r="C96" s="178">
        <v>1415909</v>
      </c>
      <c r="D96" s="178">
        <f>E96-C96</f>
        <v>0</v>
      </c>
      <c r="E96" s="211">
        <v>1415909</v>
      </c>
    </row>
    <row r="97" spans="1:5" x14ac:dyDescent="0.2">
      <c r="A97" s="214" t="s">
        <v>152</v>
      </c>
      <c r="B97" s="214" t="s">
        <v>497</v>
      </c>
      <c r="C97" s="178"/>
      <c r="D97" s="178"/>
      <c r="E97" s="211"/>
    </row>
    <row r="98" spans="1:5" x14ac:dyDescent="0.2">
      <c r="A98" s="138" t="s">
        <v>84</v>
      </c>
      <c r="B98" s="138" t="s">
        <v>85</v>
      </c>
      <c r="C98" s="140">
        <f>C96</f>
        <v>1415909</v>
      </c>
      <c r="D98" s="140"/>
      <c r="E98" s="140">
        <f>E96+E97</f>
        <v>1415909</v>
      </c>
    </row>
    <row r="99" spans="1:5" x14ac:dyDescent="0.2">
      <c r="A99" s="87"/>
      <c r="B99" s="86" t="s">
        <v>53</v>
      </c>
      <c r="C99" s="66">
        <f>SUM(C41,C46,C74,C76,C82,C92,C95,C98)</f>
        <v>128478527</v>
      </c>
      <c r="D99" s="66">
        <f>SUM(D41,D46,D74,D76,D82,D92,D95,D98)</f>
        <v>0</v>
      </c>
      <c r="E99" s="66">
        <f>SUM(E41,E46,E74,E76,E82,E92,E95,E98)</f>
        <v>128478527</v>
      </c>
    </row>
    <row r="101" spans="1:5" x14ac:dyDescent="0.2">
      <c r="B101" s="225" t="s">
        <v>530</v>
      </c>
      <c r="C101" s="3"/>
    </row>
    <row r="105" spans="1:5" s="179" customFormat="1" x14ac:dyDescent="0.2">
      <c r="A105"/>
      <c r="B105"/>
      <c r="C105"/>
      <c r="D105"/>
      <c r="E105"/>
    </row>
    <row r="106" spans="1:5" s="179" customFormat="1" x14ac:dyDescent="0.2">
      <c r="A106"/>
      <c r="B106"/>
      <c r="C106"/>
      <c r="D106"/>
      <c r="E106"/>
    </row>
  </sheetData>
  <mergeCells count="1">
    <mergeCell ref="A1:E1"/>
  </mergeCells>
  <phoneticPr fontId="21" type="noConversion"/>
  <pageMargins left="0.6692913385826772" right="0.31496062992125984" top="0.51181102362204722" bottom="0.59055118110236227" header="0.27559055118110237" footer="0.27559055118110237"/>
  <pageSetup paperSize="9" orientation="portrait" horizontalDpi="300" verticalDpi="300" r:id="rId1"/>
  <headerFooter>
    <oddHeader xml:space="preserve">&amp;L7. melléklet az 1/2019.(III.7.) önkormányzati rendelethez&amp;CNagypall Község Önkormányzata
 &amp;R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9">
    <tabColor rgb="FF7030A0"/>
    <pageSetUpPr fitToPage="1"/>
  </sheetPr>
  <dimension ref="A1:E290"/>
  <sheetViews>
    <sheetView zoomScale="120" zoomScaleNormal="120" zoomScaleSheetLayoutView="100" workbookViewId="0">
      <selection activeCell="B34" sqref="B34"/>
    </sheetView>
  </sheetViews>
  <sheetFormatPr defaultRowHeight="12.75" x14ac:dyDescent="0.2"/>
  <cols>
    <col min="1" max="1" width="3.5703125" customWidth="1"/>
    <col min="2" max="2" width="67.42578125" bestFit="1" customWidth="1"/>
    <col min="3" max="3" width="10.140625" bestFit="1" customWidth="1"/>
    <col min="4" max="4" width="9.5703125" bestFit="1" customWidth="1"/>
    <col min="5" max="5" width="10.140625" bestFit="1" customWidth="1"/>
  </cols>
  <sheetData>
    <row r="1" spans="1:5" ht="12.75" customHeight="1" x14ac:dyDescent="0.2">
      <c r="A1" s="301" t="s">
        <v>516</v>
      </c>
      <c r="B1" s="301"/>
      <c r="C1" s="301"/>
      <c r="D1" s="301"/>
      <c r="E1" s="301"/>
    </row>
    <row r="2" spans="1:5" x14ac:dyDescent="0.2">
      <c r="A2" s="301"/>
      <c r="B2" s="301"/>
      <c r="C2" s="301"/>
      <c r="D2" s="301"/>
      <c r="E2" s="301"/>
    </row>
    <row r="3" spans="1:5" x14ac:dyDescent="0.2">
      <c r="A3" s="301"/>
      <c r="B3" s="301"/>
      <c r="C3" s="301"/>
      <c r="D3" s="301"/>
      <c r="E3" s="301"/>
    </row>
    <row r="4" spans="1:5" ht="12.75" customHeight="1" x14ac:dyDescent="0.2">
      <c r="A4" s="1"/>
      <c r="B4" s="82" t="s">
        <v>203</v>
      </c>
      <c r="C4" s="163" t="s">
        <v>189</v>
      </c>
      <c r="D4" s="195" t="s">
        <v>432</v>
      </c>
      <c r="E4" s="196" t="s">
        <v>431</v>
      </c>
    </row>
    <row r="5" spans="1:5" x14ac:dyDescent="0.2">
      <c r="A5" s="300" t="s">
        <v>237</v>
      </c>
      <c r="B5" s="300"/>
      <c r="C5" s="17"/>
      <c r="D5" s="2"/>
      <c r="E5" s="2"/>
    </row>
    <row r="6" spans="1:5" x14ac:dyDescent="0.2">
      <c r="A6" s="2"/>
      <c r="B6" s="14" t="s">
        <v>232</v>
      </c>
      <c r="C6" s="17"/>
      <c r="D6" s="2"/>
      <c r="E6" s="2"/>
    </row>
    <row r="7" spans="1:5" x14ac:dyDescent="0.2">
      <c r="A7" s="142" t="s">
        <v>239</v>
      </c>
      <c r="B7" s="213" t="s">
        <v>518</v>
      </c>
      <c r="C7" s="15">
        <v>17588297</v>
      </c>
      <c r="D7" s="2"/>
      <c r="E7" s="2">
        <v>17588297</v>
      </c>
    </row>
    <row r="8" spans="1:5" x14ac:dyDescent="0.2">
      <c r="A8" s="7"/>
      <c r="B8" s="6"/>
      <c r="C8" s="15">
        <v>0</v>
      </c>
      <c r="D8" s="5">
        <f>E8-C8</f>
        <v>0</v>
      </c>
      <c r="E8" s="5"/>
    </row>
    <row r="9" spans="1:5" x14ac:dyDescent="0.2">
      <c r="A9" s="142" t="s">
        <v>240</v>
      </c>
      <c r="B9" s="213" t="s">
        <v>519</v>
      </c>
      <c r="C9" s="15">
        <v>37106882</v>
      </c>
      <c r="D9" s="5"/>
      <c r="E9" s="5">
        <v>37106882</v>
      </c>
    </row>
    <row r="10" spans="1:5" x14ac:dyDescent="0.2">
      <c r="A10" s="142"/>
      <c r="B10" s="6"/>
      <c r="C10" s="15">
        <v>0</v>
      </c>
      <c r="D10" s="5">
        <f t="shared" ref="D10:D26" si="0">E10-C10</f>
        <v>0</v>
      </c>
      <c r="E10" s="5"/>
    </row>
    <row r="11" spans="1:5" x14ac:dyDescent="0.2">
      <c r="A11" s="142" t="s">
        <v>241</v>
      </c>
      <c r="B11" s="6"/>
      <c r="C11" s="15"/>
      <c r="D11" s="5"/>
      <c r="E11" s="5"/>
    </row>
    <row r="12" spans="1:5" x14ac:dyDescent="0.2">
      <c r="A12" s="142"/>
      <c r="B12" s="6"/>
      <c r="C12" s="15">
        <v>0</v>
      </c>
      <c r="D12" s="5">
        <f t="shared" si="0"/>
        <v>0</v>
      </c>
      <c r="E12" s="5"/>
    </row>
    <row r="13" spans="1:5" x14ac:dyDescent="0.2">
      <c r="A13" s="142" t="s">
        <v>420</v>
      </c>
      <c r="B13" s="6"/>
      <c r="C13" s="15"/>
      <c r="D13" s="5"/>
      <c r="E13" s="5"/>
    </row>
    <row r="14" spans="1:5" x14ac:dyDescent="0.2">
      <c r="A14" s="142"/>
      <c r="B14" s="6"/>
      <c r="C14" s="15">
        <v>0</v>
      </c>
      <c r="D14" s="5">
        <f t="shared" si="0"/>
        <v>0</v>
      </c>
      <c r="E14" s="5"/>
    </row>
    <row r="15" spans="1:5" x14ac:dyDescent="0.2">
      <c r="A15" s="142" t="s">
        <v>421</v>
      </c>
      <c r="B15" s="6"/>
      <c r="C15" s="15"/>
      <c r="D15" s="5"/>
      <c r="E15" s="5"/>
    </row>
    <row r="16" spans="1:5" x14ac:dyDescent="0.2">
      <c r="A16" s="142"/>
      <c r="B16" s="6"/>
      <c r="C16" s="15">
        <v>0</v>
      </c>
      <c r="D16" s="5">
        <f t="shared" si="0"/>
        <v>0</v>
      </c>
      <c r="E16" s="5"/>
    </row>
    <row r="17" spans="1:5" x14ac:dyDescent="0.2">
      <c r="A17" s="142" t="s">
        <v>428</v>
      </c>
      <c r="B17" s="6"/>
      <c r="C17" s="15"/>
      <c r="D17" s="5"/>
      <c r="E17" s="5"/>
    </row>
    <row r="18" spans="1:5" x14ac:dyDescent="0.2">
      <c r="A18" s="142"/>
      <c r="B18" s="6"/>
      <c r="C18" s="15">
        <v>0</v>
      </c>
      <c r="D18" s="5">
        <f t="shared" si="0"/>
        <v>0</v>
      </c>
      <c r="E18" s="5"/>
    </row>
    <row r="19" spans="1:5" x14ac:dyDescent="0.2">
      <c r="A19" s="216" t="s">
        <v>446</v>
      </c>
      <c r="B19" s="213"/>
      <c r="C19" s="15"/>
      <c r="D19" s="5"/>
      <c r="E19" s="5"/>
    </row>
    <row r="20" spans="1:5" x14ac:dyDescent="0.2">
      <c r="A20" s="216"/>
      <c r="B20" s="213"/>
      <c r="C20" s="15">
        <v>0</v>
      </c>
      <c r="D20" s="5">
        <f t="shared" si="0"/>
        <v>0</v>
      </c>
      <c r="E20" s="5"/>
    </row>
    <row r="21" spans="1:5" x14ac:dyDescent="0.2">
      <c r="A21" s="216" t="s">
        <v>447</v>
      </c>
      <c r="B21" s="213"/>
      <c r="C21" s="15"/>
      <c r="D21" s="5"/>
      <c r="E21" s="5"/>
    </row>
    <row r="22" spans="1:5" x14ac:dyDescent="0.2">
      <c r="A22" s="216"/>
      <c r="B22" s="213"/>
      <c r="C22" s="15">
        <v>0</v>
      </c>
      <c r="D22" s="5">
        <f t="shared" si="0"/>
        <v>0</v>
      </c>
      <c r="E22" s="5"/>
    </row>
    <row r="23" spans="1:5" x14ac:dyDescent="0.2">
      <c r="A23" s="216" t="s">
        <v>448</v>
      </c>
      <c r="B23" s="213"/>
      <c r="C23" s="15"/>
      <c r="D23" s="5"/>
      <c r="E23" s="5"/>
    </row>
    <row r="24" spans="1:5" x14ac:dyDescent="0.2">
      <c r="A24" s="216"/>
      <c r="B24" s="213"/>
      <c r="C24" s="15">
        <v>0</v>
      </c>
      <c r="D24" s="5">
        <f t="shared" si="0"/>
        <v>0</v>
      </c>
      <c r="E24" s="5"/>
    </row>
    <row r="25" spans="1:5" x14ac:dyDescent="0.2">
      <c r="A25" s="216" t="s">
        <v>449</v>
      </c>
      <c r="B25" s="213"/>
      <c r="C25" s="15"/>
      <c r="D25" s="5"/>
      <c r="E25" s="5"/>
    </row>
    <row r="26" spans="1:5" x14ac:dyDescent="0.2">
      <c r="A26" s="216"/>
      <c r="B26" s="213"/>
      <c r="C26" s="15">
        <v>0</v>
      </c>
      <c r="D26" s="5">
        <f t="shared" si="0"/>
        <v>0</v>
      </c>
      <c r="E26" s="5"/>
    </row>
    <row r="27" spans="1:5" x14ac:dyDescent="0.2">
      <c r="A27" s="7"/>
      <c r="B27" s="2"/>
      <c r="C27" s="21">
        <f>SUM(C8,C10,C12,C14,C16,C18,C20,C22,C24,C26)</f>
        <v>0</v>
      </c>
      <c r="D27" s="21">
        <f t="shared" ref="D27:E27" si="1">SUM(D8,D10,D12,D14,D16,D18,D20,D22,D24,D26)</f>
        <v>0</v>
      </c>
      <c r="E27" s="21">
        <f t="shared" si="1"/>
        <v>0</v>
      </c>
    </row>
    <row r="28" spans="1:5" x14ac:dyDescent="0.2">
      <c r="A28" s="7"/>
      <c r="B28" s="47"/>
      <c r="C28" s="21"/>
      <c r="D28" s="21"/>
      <c r="E28" s="21"/>
    </row>
    <row r="29" spans="1:5" x14ac:dyDescent="0.2">
      <c r="A29" s="216" t="s">
        <v>450</v>
      </c>
      <c r="B29" s="213"/>
      <c r="C29" s="21"/>
      <c r="D29" s="21"/>
      <c r="E29" s="21"/>
    </row>
    <row r="30" spans="1:5" x14ac:dyDescent="0.2">
      <c r="A30" s="7"/>
      <c r="B30" s="213"/>
      <c r="C30" s="217">
        <v>0</v>
      </c>
      <c r="D30" s="217">
        <f>E30-C30</f>
        <v>0</v>
      </c>
      <c r="E30" s="217"/>
    </row>
    <row r="31" spans="1:5" x14ac:dyDescent="0.2">
      <c r="A31" s="7"/>
      <c r="B31" s="2"/>
      <c r="C31" s="21">
        <f>SUM(C30)</f>
        <v>0</v>
      </c>
      <c r="D31" s="21">
        <f t="shared" ref="D31:E31" si="2">SUM(D30)</f>
        <v>0</v>
      </c>
      <c r="E31" s="21">
        <f t="shared" si="2"/>
        <v>0</v>
      </c>
    </row>
    <row r="32" spans="1:5" x14ac:dyDescent="0.2">
      <c r="A32" s="10"/>
      <c r="B32" s="34" t="s">
        <v>199</v>
      </c>
      <c r="C32" s="4">
        <f>C7+C9</f>
        <v>54695179</v>
      </c>
      <c r="D32" s="4">
        <f t="shared" ref="D32" si="3">D27+D31</f>
        <v>0</v>
      </c>
      <c r="E32" s="4">
        <f>E7+E9</f>
        <v>54695179</v>
      </c>
    </row>
    <row r="33" spans="2:3" x14ac:dyDescent="0.2">
      <c r="C33" s="16"/>
    </row>
    <row r="34" spans="2:3" x14ac:dyDescent="0.2">
      <c r="B34" t="s">
        <v>531</v>
      </c>
      <c r="C34" s="16"/>
    </row>
    <row r="35" spans="2:3" x14ac:dyDescent="0.2">
      <c r="C35" s="16"/>
    </row>
    <row r="36" spans="2:3" x14ac:dyDescent="0.2">
      <c r="C36" s="16"/>
    </row>
    <row r="37" spans="2:3" x14ac:dyDescent="0.2">
      <c r="C37" s="16"/>
    </row>
    <row r="38" spans="2:3" x14ac:dyDescent="0.2">
      <c r="C38" s="16"/>
    </row>
    <row r="39" spans="2:3" x14ac:dyDescent="0.2">
      <c r="C39" s="16"/>
    </row>
    <row r="40" spans="2:3" x14ac:dyDescent="0.2">
      <c r="C40" s="16"/>
    </row>
    <row r="41" spans="2:3" x14ac:dyDescent="0.2">
      <c r="C41" s="16"/>
    </row>
    <row r="42" spans="2:3" x14ac:dyDescent="0.2">
      <c r="C42" s="16"/>
    </row>
    <row r="43" spans="2:3" x14ac:dyDescent="0.2">
      <c r="C43" s="16"/>
    </row>
    <row r="44" spans="2:3" x14ac:dyDescent="0.2">
      <c r="C44" s="16"/>
    </row>
    <row r="45" spans="2:3" x14ac:dyDescent="0.2">
      <c r="C45" s="16"/>
    </row>
    <row r="46" spans="2:3" x14ac:dyDescent="0.2">
      <c r="C46" s="16"/>
    </row>
    <row r="47" spans="2:3" x14ac:dyDescent="0.2">
      <c r="C47" s="16"/>
    </row>
    <row r="48" spans="2:3" x14ac:dyDescent="0.2">
      <c r="C48" s="16"/>
    </row>
    <row r="49" spans="3:3" x14ac:dyDescent="0.2">
      <c r="C49" s="16"/>
    </row>
    <row r="50" spans="3:3" x14ac:dyDescent="0.2">
      <c r="C50" s="16"/>
    </row>
    <row r="51" spans="3:3" x14ac:dyDescent="0.2">
      <c r="C51" s="16"/>
    </row>
    <row r="52" spans="3:3" x14ac:dyDescent="0.2">
      <c r="C52" s="16"/>
    </row>
    <row r="53" spans="3:3" x14ac:dyDescent="0.2">
      <c r="C53" s="16"/>
    </row>
    <row r="54" spans="3:3" x14ac:dyDescent="0.2">
      <c r="C54" s="16"/>
    </row>
    <row r="55" spans="3:3" x14ac:dyDescent="0.2">
      <c r="C55" s="16"/>
    </row>
    <row r="56" spans="3:3" x14ac:dyDescent="0.2">
      <c r="C56" s="16"/>
    </row>
    <row r="57" spans="3:3" x14ac:dyDescent="0.2">
      <c r="C57" s="16"/>
    </row>
    <row r="58" spans="3:3" x14ac:dyDescent="0.2">
      <c r="C58" s="16"/>
    </row>
    <row r="59" spans="3:3" x14ac:dyDescent="0.2">
      <c r="C59" s="16"/>
    </row>
    <row r="60" spans="3:3" x14ac:dyDescent="0.2">
      <c r="C60" s="16"/>
    </row>
    <row r="61" spans="3:3" x14ac:dyDescent="0.2">
      <c r="C61" s="16"/>
    </row>
    <row r="62" spans="3:3" x14ac:dyDescent="0.2">
      <c r="C62" s="16"/>
    </row>
    <row r="63" spans="3:3" x14ac:dyDescent="0.2">
      <c r="C63" s="16"/>
    </row>
    <row r="64" spans="3:3" x14ac:dyDescent="0.2">
      <c r="C64" s="16"/>
    </row>
    <row r="65" spans="3:3" x14ac:dyDescent="0.2">
      <c r="C65" s="16"/>
    </row>
    <row r="66" spans="3:3" x14ac:dyDescent="0.2">
      <c r="C66" s="16"/>
    </row>
    <row r="67" spans="3:3" x14ac:dyDescent="0.2">
      <c r="C67" s="16"/>
    </row>
    <row r="68" spans="3:3" x14ac:dyDescent="0.2">
      <c r="C68" s="16"/>
    </row>
    <row r="69" spans="3:3" x14ac:dyDescent="0.2">
      <c r="C69" s="16"/>
    </row>
    <row r="70" spans="3:3" x14ac:dyDescent="0.2">
      <c r="C70" s="16"/>
    </row>
    <row r="71" spans="3:3" x14ac:dyDescent="0.2">
      <c r="C71" s="16"/>
    </row>
    <row r="72" spans="3:3" x14ac:dyDescent="0.2">
      <c r="C72" s="16"/>
    </row>
    <row r="73" spans="3:3" x14ac:dyDescent="0.2">
      <c r="C73" s="16"/>
    </row>
    <row r="74" spans="3:3" x14ac:dyDescent="0.2">
      <c r="C74" s="16"/>
    </row>
    <row r="75" spans="3:3" x14ac:dyDescent="0.2">
      <c r="C75" s="16"/>
    </row>
    <row r="76" spans="3:3" x14ac:dyDescent="0.2">
      <c r="C76" s="16"/>
    </row>
    <row r="77" spans="3:3" x14ac:dyDescent="0.2">
      <c r="C77" s="16"/>
    </row>
    <row r="78" spans="3:3" x14ac:dyDescent="0.2">
      <c r="C78" s="16"/>
    </row>
    <row r="79" spans="3:3" x14ac:dyDescent="0.2">
      <c r="C79" s="16"/>
    </row>
    <row r="80" spans="3:3" x14ac:dyDescent="0.2">
      <c r="C80" s="16"/>
    </row>
    <row r="81" spans="3:3" x14ac:dyDescent="0.2">
      <c r="C81" s="16"/>
    </row>
    <row r="82" spans="3:3" x14ac:dyDescent="0.2">
      <c r="C82" s="16"/>
    </row>
    <row r="83" spans="3:3" x14ac:dyDescent="0.2">
      <c r="C83" s="16"/>
    </row>
    <row r="84" spans="3:3" x14ac:dyDescent="0.2">
      <c r="C84" s="16"/>
    </row>
    <row r="85" spans="3:3" x14ac:dyDescent="0.2">
      <c r="C85" s="16"/>
    </row>
    <row r="86" spans="3:3" x14ac:dyDescent="0.2">
      <c r="C86" s="16"/>
    </row>
    <row r="87" spans="3:3" x14ac:dyDescent="0.2">
      <c r="C87" s="16"/>
    </row>
    <row r="88" spans="3:3" x14ac:dyDescent="0.2">
      <c r="C88" s="16"/>
    </row>
    <row r="89" spans="3:3" x14ac:dyDescent="0.2">
      <c r="C89" s="16"/>
    </row>
    <row r="90" spans="3:3" x14ac:dyDescent="0.2">
      <c r="C90" s="16"/>
    </row>
    <row r="91" spans="3:3" x14ac:dyDescent="0.2">
      <c r="C91" s="16"/>
    </row>
    <row r="92" spans="3:3" x14ac:dyDescent="0.2">
      <c r="C92" s="16"/>
    </row>
    <row r="93" spans="3:3" x14ac:dyDescent="0.2">
      <c r="C93" s="16"/>
    </row>
    <row r="94" spans="3:3" x14ac:dyDescent="0.2">
      <c r="C94" s="16"/>
    </row>
    <row r="95" spans="3:3" x14ac:dyDescent="0.2">
      <c r="C95" s="16"/>
    </row>
    <row r="96" spans="3:3" x14ac:dyDescent="0.2">
      <c r="C96" s="16"/>
    </row>
    <row r="97" spans="3:3" x14ac:dyDescent="0.2">
      <c r="C97" s="16"/>
    </row>
    <row r="98" spans="3:3" x14ac:dyDescent="0.2">
      <c r="C98" s="16"/>
    </row>
    <row r="99" spans="3:3" x14ac:dyDescent="0.2">
      <c r="C99" s="16"/>
    </row>
    <row r="100" spans="3:3" x14ac:dyDescent="0.2">
      <c r="C100" s="16"/>
    </row>
    <row r="101" spans="3:3" x14ac:dyDescent="0.2">
      <c r="C101" s="16"/>
    </row>
    <row r="102" spans="3:3" x14ac:dyDescent="0.2">
      <c r="C102" s="16"/>
    </row>
    <row r="103" spans="3:3" x14ac:dyDescent="0.2">
      <c r="C103" s="16"/>
    </row>
    <row r="104" spans="3:3" x14ac:dyDescent="0.2">
      <c r="C104" s="16"/>
    </row>
    <row r="105" spans="3:3" x14ac:dyDescent="0.2">
      <c r="C105" s="16"/>
    </row>
    <row r="106" spans="3:3" x14ac:dyDescent="0.2">
      <c r="C106" s="16"/>
    </row>
    <row r="107" spans="3:3" x14ac:dyDescent="0.2">
      <c r="C107" s="16"/>
    </row>
    <row r="108" spans="3:3" x14ac:dyDescent="0.2">
      <c r="C108" s="16"/>
    </row>
    <row r="109" spans="3:3" x14ac:dyDescent="0.2">
      <c r="C109" s="16"/>
    </row>
    <row r="110" spans="3:3" x14ac:dyDescent="0.2">
      <c r="C110" s="16"/>
    </row>
    <row r="111" spans="3:3" x14ac:dyDescent="0.2">
      <c r="C111" s="16"/>
    </row>
    <row r="112" spans="3:3" x14ac:dyDescent="0.2">
      <c r="C112" s="16"/>
    </row>
    <row r="113" spans="3:3" x14ac:dyDescent="0.2">
      <c r="C113" s="16"/>
    </row>
    <row r="114" spans="3:3" x14ac:dyDescent="0.2">
      <c r="C114" s="16"/>
    </row>
    <row r="115" spans="3:3" x14ac:dyDescent="0.2">
      <c r="C115" s="16"/>
    </row>
    <row r="116" spans="3:3" x14ac:dyDescent="0.2">
      <c r="C116" s="16"/>
    </row>
    <row r="117" spans="3:3" x14ac:dyDescent="0.2">
      <c r="C117" s="16"/>
    </row>
    <row r="118" spans="3:3" x14ac:dyDescent="0.2">
      <c r="C118" s="16"/>
    </row>
    <row r="119" spans="3:3" x14ac:dyDescent="0.2">
      <c r="C119" s="16"/>
    </row>
    <row r="120" spans="3:3" x14ac:dyDescent="0.2">
      <c r="C120" s="16"/>
    </row>
    <row r="121" spans="3:3" x14ac:dyDescent="0.2">
      <c r="C121" s="16"/>
    </row>
    <row r="122" spans="3:3" x14ac:dyDescent="0.2">
      <c r="C122" s="16"/>
    </row>
    <row r="123" spans="3:3" x14ac:dyDescent="0.2">
      <c r="C123" s="16"/>
    </row>
    <row r="124" spans="3:3" x14ac:dyDescent="0.2">
      <c r="C124" s="16"/>
    </row>
    <row r="125" spans="3:3" x14ac:dyDescent="0.2">
      <c r="C125" s="16"/>
    </row>
    <row r="126" spans="3:3" x14ac:dyDescent="0.2">
      <c r="C126" s="16"/>
    </row>
    <row r="127" spans="3:3" x14ac:dyDescent="0.2">
      <c r="C127" s="16"/>
    </row>
    <row r="128" spans="3:3" x14ac:dyDescent="0.2">
      <c r="C128" s="16"/>
    </row>
    <row r="129" spans="3:3" x14ac:dyDescent="0.2">
      <c r="C129" s="16"/>
    </row>
    <row r="130" spans="3:3" x14ac:dyDescent="0.2">
      <c r="C130" s="16"/>
    </row>
    <row r="131" spans="3:3" x14ac:dyDescent="0.2">
      <c r="C131" s="16"/>
    </row>
    <row r="132" spans="3:3" x14ac:dyDescent="0.2">
      <c r="C132" s="16"/>
    </row>
    <row r="133" spans="3:3" x14ac:dyDescent="0.2">
      <c r="C133" s="16"/>
    </row>
    <row r="134" spans="3:3" x14ac:dyDescent="0.2">
      <c r="C134" s="16"/>
    </row>
    <row r="135" spans="3:3" x14ac:dyDescent="0.2">
      <c r="C135" s="16"/>
    </row>
    <row r="136" spans="3:3" x14ac:dyDescent="0.2">
      <c r="C136" s="16"/>
    </row>
    <row r="137" spans="3:3" x14ac:dyDescent="0.2">
      <c r="C137" s="16"/>
    </row>
    <row r="138" spans="3:3" x14ac:dyDescent="0.2">
      <c r="C138" s="16"/>
    </row>
    <row r="139" spans="3:3" x14ac:dyDescent="0.2">
      <c r="C139" s="16"/>
    </row>
    <row r="140" spans="3:3" x14ac:dyDescent="0.2">
      <c r="C140" s="16"/>
    </row>
    <row r="141" spans="3:3" x14ac:dyDescent="0.2">
      <c r="C141" s="16"/>
    </row>
    <row r="142" spans="3:3" x14ac:dyDescent="0.2">
      <c r="C142" s="16"/>
    </row>
    <row r="143" spans="3:3" x14ac:dyDescent="0.2">
      <c r="C143" s="16"/>
    </row>
    <row r="144" spans="3:3" x14ac:dyDescent="0.2">
      <c r="C144" s="16"/>
    </row>
    <row r="145" spans="3:3" x14ac:dyDescent="0.2">
      <c r="C145" s="16"/>
    </row>
    <row r="146" spans="3:3" x14ac:dyDescent="0.2">
      <c r="C146" s="16"/>
    </row>
    <row r="147" spans="3:3" x14ac:dyDescent="0.2">
      <c r="C147" s="16"/>
    </row>
    <row r="148" spans="3:3" x14ac:dyDescent="0.2">
      <c r="C148" s="16"/>
    </row>
    <row r="149" spans="3:3" x14ac:dyDescent="0.2">
      <c r="C149" s="16"/>
    </row>
    <row r="150" spans="3:3" x14ac:dyDescent="0.2">
      <c r="C150" s="16"/>
    </row>
    <row r="151" spans="3:3" x14ac:dyDescent="0.2">
      <c r="C151" s="16"/>
    </row>
    <row r="152" spans="3:3" x14ac:dyDescent="0.2">
      <c r="C152" s="16"/>
    </row>
    <row r="153" spans="3:3" x14ac:dyDescent="0.2">
      <c r="C153" s="16"/>
    </row>
    <row r="154" spans="3:3" x14ac:dyDescent="0.2">
      <c r="C154" s="16"/>
    </row>
    <row r="155" spans="3:3" x14ac:dyDescent="0.2">
      <c r="C155" s="16"/>
    </row>
    <row r="156" spans="3:3" x14ac:dyDescent="0.2">
      <c r="C156" s="16"/>
    </row>
    <row r="157" spans="3:3" x14ac:dyDescent="0.2">
      <c r="C157" s="16"/>
    </row>
    <row r="158" spans="3:3" x14ac:dyDescent="0.2">
      <c r="C158" s="16"/>
    </row>
    <row r="159" spans="3:3" x14ac:dyDescent="0.2">
      <c r="C159" s="16"/>
    </row>
    <row r="160" spans="3:3" x14ac:dyDescent="0.2">
      <c r="C160" s="16"/>
    </row>
    <row r="161" spans="3:3" x14ac:dyDescent="0.2">
      <c r="C161" s="16"/>
    </row>
    <row r="162" spans="3:3" x14ac:dyDescent="0.2">
      <c r="C162" s="16"/>
    </row>
    <row r="163" spans="3:3" x14ac:dyDescent="0.2">
      <c r="C163" s="16"/>
    </row>
    <row r="164" spans="3:3" x14ac:dyDescent="0.2">
      <c r="C164" s="16"/>
    </row>
    <row r="165" spans="3:3" x14ac:dyDescent="0.2">
      <c r="C165" s="16"/>
    </row>
    <row r="166" spans="3:3" x14ac:dyDescent="0.2">
      <c r="C166" s="16"/>
    </row>
    <row r="167" spans="3:3" x14ac:dyDescent="0.2">
      <c r="C167" s="16"/>
    </row>
    <row r="168" spans="3:3" x14ac:dyDescent="0.2">
      <c r="C168" s="16"/>
    </row>
    <row r="169" spans="3:3" x14ac:dyDescent="0.2">
      <c r="C169" s="16"/>
    </row>
    <row r="170" spans="3:3" x14ac:dyDescent="0.2">
      <c r="C170" s="16"/>
    </row>
    <row r="171" spans="3:3" x14ac:dyDescent="0.2">
      <c r="C171" s="16"/>
    </row>
    <row r="172" spans="3:3" x14ac:dyDescent="0.2">
      <c r="C172" s="16"/>
    </row>
    <row r="173" spans="3:3" x14ac:dyDescent="0.2">
      <c r="C173" s="16"/>
    </row>
    <row r="174" spans="3:3" x14ac:dyDescent="0.2">
      <c r="C174" s="16"/>
    </row>
    <row r="175" spans="3:3" x14ac:dyDescent="0.2">
      <c r="C175" s="16"/>
    </row>
    <row r="176" spans="3:3" x14ac:dyDescent="0.2">
      <c r="C176" s="16"/>
    </row>
    <row r="177" spans="3:3" x14ac:dyDescent="0.2">
      <c r="C177" s="16"/>
    </row>
    <row r="178" spans="3:3" x14ac:dyDescent="0.2">
      <c r="C178" s="16"/>
    </row>
    <row r="179" spans="3:3" x14ac:dyDescent="0.2">
      <c r="C179" s="16"/>
    </row>
    <row r="180" spans="3:3" x14ac:dyDescent="0.2">
      <c r="C180" s="16"/>
    </row>
    <row r="181" spans="3:3" x14ac:dyDescent="0.2">
      <c r="C181" s="16"/>
    </row>
    <row r="182" spans="3:3" x14ac:dyDescent="0.2">
      <c r="C182" s="16"/>
    </row>
    <row r="183" spans="3:3" x14ac:dyDescent="0.2">
      <c r="C183" s="16"/>
    </row>
    <row r="184" spans="3:3" x14ac:dyDescent="0.2">
      <c r="C184" s="16"/>
    </row>
    <row r="185" spans="3:3" x14ac:dyDescent="0.2">
      <c r="C185" s="16"/>
    </row>
    <row r="186" spans="3:3" x14ac:dyDescent="0.2">
      <c r="C186" s="16"/>
    </row>
    <row r="187" spans="3:3" x14ac:dyDescent="0.2">
      <c r="C187" s="16"/>
    </row>
    <row r="188" spans="3:3" x14ac:dyDescent="0.2">
      <c r="C188" s="16"/>
    </row>
    <row r="189" spans="3:3" x14ac:dyDescent="0.2">
      <c r="C189" s="16"/>
    </row>
    <row r="190" spans="3:3" x14ac:dyDescent="0.2">
      <c r="C190" s="16"/>
    </row>
    <row r="191" spans="3:3" x14ac:dyDescent="0.2">
      <c r="C191" s="16"/>
    </row>
    <row r="192" spans="3:3" x14ac:dyDescent="0.2">
      <c r="C192" s="16"/>
    </row>
    <row r="193" spans="3:3" x14ac:dyDescent="0.2">
      <c r="C193" s="16"/>
    </row>
    <row r="194" spans="3:3" x14ac:dyDescent="0.2">
      <c r="C194" s="16"/>
    </row>
    <row r="195" spans="3:3" x14ac:dyDescent="0.2">
      <c r="C195" s="16"/>
    </row>
    <row r="196" spans="3:3" x14ac:dyDescent="0.2">
      <c r="C196" s="16"/>
    </row>
    <row r="197" spans="3:3" x14ac:dyDescent="0.2">
      <c r="C197" s="16"/>
    </row>
    <row r="198" spans="3:3" x14ac:dyDescent="0.2">
      <c r="C198" s="16"/>
    </row>
    <row r="199" spans="3:3" x14ac:dyDescent="0.2">
      <c r="C199" s="16"/>
    </row>
    <row r="200" spans="3:3" x14ac:dyDescent="0.2">
      <c r="C200" s="16"/>
    </row>
    <row r="201" spans="3:3" x14ac:dyDescent="0.2">
      <c r="C201" s="16"/>
    </row>
    <row r="202" spans="3:3" x14ac:dyDescent="0.2">
      <c r="C202" s="16"/>
    </row>
    <row r="203" spans="3:3" x14ac:dyDescent="0.2">
      <c r="C203" s="16"/>
    </row>
    <row r="204" spans="3:3" x14ac:dyDescent="0.2">
      <c r="C204" s="16"/>
    </row>
    <row r="205" spans="3:3" x14ac:dyDescent="0.2">
      <c r="C205" s="16"/>
    </row>
    <row r="206" spans="3:3" x14ac:dyDescent="0.2">
      <c r="C206" s="16"/>
    </row>
    <row r="207" spans="3:3" x14ac:dyDescent="0.2">
      <c r="C207" s="16"/>
    </row>
    <row r="208" spans="3:3" x14ac:dyDescent="0.2">
      <c r="C208" s="16"/>
    </row>
    <row r="209" spans="3:3" x14ac:dyDescent="0.2">
      <c r="C209" s="16"/>
    </row>
    <row r="210" spans="3:3" x14ac:dyDescent="0.2">
      <c r="C210" s="16"/>
    </row>
    <row r="211" spans="3:3" x14ac:dyDescent="0.2">
      <c r="C211" s="16"/>
    </row>
    <row r="212" spans="3:3" x14ac:dyDescent="0.2">
      <c r="C212" s="16"/>
    </row>
    <row r="213" spans="3:3" x14ac:dyDescent="0.2">
      <c r="C213" s="16"/>
    </row>
    <row r="214" spans="3:3" x14ac:dyDescent="0.2">
      <c r="C214" s="16"/>
    </row>
    <row r="215" spans="3:3" x14ac:dyDescent="0.2">
      <c r="C215" s="16"/>
    </row>
    <row r="216" spans="3:3" x14ac:dyDescent="0.2">
      <c r="C216" s="16"/>
    </row>
    <row r="217" spans="3:3" x14ac:dyDescent="0.2">
      <c r="C217" s="16"/>
    </row>
    <row r="218" spans="3:3" x14ac:dyDescent="0.2">
      <c r="C218" s="16"/>
    </row>
    <row r="219" spans="3:3" x14ac:dyDescent="0.2">
      <c r="C219" s="16"/>
    </row>
    <row r="220" spans="3:3" x14ac:dyDescent="0.2">
      <c r="C220" s="16"/>
    </row>
    <row r="221" spans="3:3" x14ac:dyDescent="0.2">
      <c r="C221" s="16"/>
    </row>
    <row r="222" spans="3:3" x14ac:dyDescent="0.2">
      <c r="C222" s="16"/>
    </row>
    <row r="223" spans="3:3" x14ac:dyDescent="0.2">
      <c r="C223" s="16"/>
    </row>
    <row r="224" spans="3:3" x14ac:dyDescent="0.2">
      <c r="C224" s="16"/>
    </row>
    <row r="225" spans="3:3" x14ac:dyDescent="0.2">
      <c r="C225" s="16"/>
    </row>
    <row r="226" spans="3:3" x14ac:dyDescent="0.2">
      <c r="C226" s="16"/>
    </row>
    <row r="227" spans="3:3" x14ac:dyDescent="0.2">
      <c r="C227" s="16"/>
    </row>
    <row r="228" spans="3:3" x14ac:dyDescent="0.2">
      <c r="C228" s="16"/>
    </row>
    <row r="229" spans="3:3" x14ac:dyDescent="0.2">
      <c r="C229" s="16"/>
    </row>
    <row r="230" spans="3:3" x14ac:dyDescent="0.2">
      <c r="C230" s="16"/>
    </row>
    <row r="231" spans="3:3" x14ac:dyDescent="0.2">
      <c r="C231" s="16"/>
    </row>
    <row r="232" spans="3:3" x14ac:dyDescent="0.2">
      <c r="C232" s="16"/>
    </row>
    <row r="233" spans="3:3" x14ac:dyDescent="0.2">
      <c r="C233" s="16"/>
    </row>
    <row r="234" spans="3:3" x14ac:dyDescent="0.2">
      <c r="C234" s="16"/>
    </row>
    <row r="235" spans="3:3" x14ac:dyDescent="0.2">
      <c r="C235" s="16"/>
    </row>
    <row r="236" spans="3:3" x14ac:dyDescent="0.2">
      <c r="C236" s="16"/>
    </row>
    <row r="237" spans="3:3" x14ac:dyDescent="0.2">
      <c r="C237" s="16"/>
    </row>
    <row r="238" spans="3:3" x14ac:dyDescent="0.2">
      <c r="C238" s="16"/>
    </row>
    <row r="239" spans="3:3" x14ac:dyDescent="0.2">
      <c r="C239" s="16"/>
    </row>
    <row r="240" spans="3:3" x14ac:dyDescent="0.2">
      <c r="C240" s="16"/>
    </row>
    <row r="241" spans="3:3" x14ac:dyDescent="0.2">
      <c r="C241" s="16"/>
    </row>
    <row r="242" spans="3:3" x14ac:dyDescent="0.2">
      <c r="C242" s="16"/>
    </row>
    <row r="243" spans="3:3" x14ac:dyDescent="0.2">
      <c r="C243" s="16"/>
    </row>
    <row r="244" spans="3:3" x14ac:dyDescent="0.2">
      <c r="C244" s="16"/>
    </row>
    <row r="245" spans="3:3" x14ac:dyDescent="0.2">
      <c r="C245" s="16"/>
    </row>
    <row r="246" spans="3:3" x14ac:dyDescent="0.2">
      <c r="C246" s="16"/>
    </row>
    <row r="247" spans="3:3" x14ac:dyDescent="0.2">
      <c r="C247" s="16"/>
    </row>
    <row r="248" spans="3:3" x14ac:dyDescent="0.2">
      <c r="C248" s="16"/>
    </row>
    <row r="249" spans="3:3" x14ac:dyDescent="0.2">
      <c r="C249" s="16"/>
    </row>
    <row r="250" spans="3:3" x14ac:dyDescent="0.2">
      <c r="C250" s="16"/>
    </row>
    <row r="251" spans="3:3" x14ac:dyDescent="0.2">
      <c r="C251" s="16"/>
    </row>
    <row r="252" spans="3:3" x14ac:dyDescent="0.2">
      <c r="C252" s="16"/>
    </row>
    <row r="253" spans="3:3" x14ac:dyDescent="0.2">
      <c r="C253" s="16"/>
    </row>
    <row r="254" spans="3:3" x14ac:dyDescent="0.2">
      <c r="C254" s="16"/>
    </row>
    <row r="255" spans="3:3" x14ac:dyDescent="0.2">
      <c r="C255" s="16"/>
    </row>
    <row r="256" spans="3:3" x14ac:dyDescent="0.2">
      <c r="C256" s="16"/>
    </row>
    <row r="257" spans="3:3" x14ac:dyDescent="0.2">
      <c r="C257" s="16"/>
    </row>
    <row r="258" spans="3:3" x14ac:dyDescent="0.2">
      <c r="C258" s="16"/>
    </row>
    <row r="259" spans="3:3" x14ac:dyDescent="0.2">
      <c r="C259" s="16"/>
    </row>
    <row r="260" spans="3:3" x14ac:dyDescent="0.2">
      <c r="C260" s="16"/>
    </row>
    <row r="261" spans="3:3" x14ac:dyDescent="0.2">
      <c r="C261" s="16"/>
    </row>
    <row r="262" spans="3:3" x14ac:dyDescent="0.2">
      <c r="C262" s="16"/>
    </row>
    <row r="263" spans="3:3" x14ac:dyDescent="0.2">
      <c r="C263" s="16"/>
    </row>
    <row r="264" spans="3:3" x14ac:dyDescent="0.2">
      <c r="C264" s="16"/>
    </row>
    <row r="265" spans="3:3" x14ac:dyDescent="0.2">
      <c r="C265" s="16"/>
    </row>
    <row r="266" spans="3:3" x14ac:dyDescent="0.2">
      <c r="C266" s="16"/>
    </row>
    <row r="267" spans="3:3" x14ac:dyDescent="0.2">
      <c r="C267" s="16"/>
    </row>
    <row r="268" spans="3:3" x14ac:dyDescent="0.2">
      <c r="C268" s="16"/>
    </row>
    <row r="269" spans="3:3" x14ac:dyDescent="0.2">
      <c r="C269" s="16"/>
    </row>
    <row r="270" spans="3:3" x14ac:dyDescent="0.2">
      <c r="C270" s="16"/>
    </row>
    <row r="271" spans="3:3" x14ac:dyDescent="0.2">
      <c r="C271" s="16"/>
    </row>
    <row r="272" spans="3:3" x14ac:dyDescent="0.2">
      <c r="C272" s="16"/>
    </row>
    <row r="273" spans="3:3" x14ac:dyDescent="0.2">
      <c r="C273" s="16"/>
    </row>
    <row r="274" spans="3:3" x14ac:dyDescent="0.2">
      <c r="C274" s="16"/>
    </row>
    <row r="275" spans="3:3" x14ac:dyDescent="0.2">
      <c r="C275" s="16"/>
    </row>
    <row r="276" spans="3:3" x14ac:dyDescent="0.2">
      <c r="C276" s="16"/>
    </row>
    <row r="277" spans="3:3" x14ac:dyDescent="0.2">
      <c r="C277" s="16"/>
    </row>
    <row r="278" spans="3:3" x14ac:dyDescent="0.2">
      <c r="C278" s="16"/>
    </row>
    <row r="279" spans="3:3" x14ac:dyDescent="0.2">
      <c r="C279" s="16"/>
    </row>
    <row r="280" spans="3:3" x14ac:dyDescent="0.2">
      <c r="C280" s="16"/>
    </row>
    <row r="281" spans="3:3" x14ac:dyDescent="0.2">
      <c r="C281" s="16"/>
    </row>
    <row r="282" spans="3:3" x14ac:dyDescent="0.2">
      <c r="C282" s="16"/>
    </row>
    <row r="283" spans="3:3" x14ac:dyDescent="0.2">
      <c r="C283" s="16"/>
    </row>
    <row r="284" spans="3:3" x14ac:dyDescent="0.2">
      <c r="C284" s="16"/>
    </row>
    <row r="285" spans="3:3" x14ac:dyDescent="0.2">
      <c r="C285" s="16"/>
    </row>
    <row r="286" spans="3:3" x14ac:dyDescent="0.2">
      <c r="C286" s="16"/>
    </row>
    <row r="287" spans="3:3" x14ac:dyDescent="0.2">
      <c r="C287" s="16"/>
    </row>
    <row r="288" spans="3:3" x14ac:dyDescent="0.2">
      <c r="C288" s="16"/>
    </row>
    <row r="289" spans="3:3" x14ac:dyDescent="0.2">
      <c r="C289" s="16"/>
    </row>
    <row r="290" spans="3:3" x14ac:dyDescent="0.2">
      <c r="C290" s="16"/>
    </row>
  </sheetData>
  <mergeCells count="2">
    <mergeCell ref="A5:B5"/>
    <mergeCell ref="A1:E3"/>
  </mergeCells>
  <phoneticPr fontId="9" type="noConversion"/>
  <pageMargins left="0.86614173228346458" right="0.31496062992125984" top="0.39370078740157483" bottom="0.35433070866141736" header="0.19685039370078741" footer="0.15748031496062992"/>
  <pageSetup paperSize="9" scale="91" orientation="portrait" r:id="rId1"/>
  <headerFooter alignWithMargins="0">
    <oddHeader>&amp;L8. melléklet az 1/2019.(III.7.) önkormányzati rendelethez&amp;CNagypall Község Önkormányzata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10">
    <tabColor rgb="FF7030A0"/>
  </sheetPr>
  <dimension ref="A1:E39"/>
  <sheetViews>
    <sheetView zoomScale="120" zoomScaleNormal="120" workbookViewId="0">
      <selection activeCell="B29" sqref="B29"/>
    </sheetView>
  </sheetViews>
  <sheetFormatPr defaultRowHeight="12.75" x14ac:dyDescent="0.2"/>
  <cols>
    <col min="1" max="1" width="3.85546875" bestFit="1" customWidth="1"/>
    <col min="2" max="2" width="44.7109375" bestFit="1" customWidth="1"/>
    <col min="3" max="3" width="10.5703125" bestFit="1" customWidth="1"/>
    <col min="4" max="4" width="11.42578125" customWidth="1"/>
    <col min="5" max="5" width="10.5703125" bestFit="1" customWidth="1"/>
  </cols>
  <sheetData>
    <row r="1" spans="1:5" ht="12.75" customHeight="1" x14ac:dyDescent="0.2">
      <c r="A1" s="302" t="s">
        <v>517</v>
      </c>
      <c r="B1" s="302"/>
      <c r="C1" s="302"/>
      <c r="D1" s="197"/>
      <c r="E1" s="197"/>
    </row>
    <row r="2" spans="1:5" x14ac:dyDescent="0.2">
      <c r="A2" s="302"/>
      <c r="B2" s="302"/>
      <c r="C2" s="302"/>
      <c r="D2" s="197"/>
      <c r="E2" s="197"/>
    </row>
    <row r="3" spans="1:5" ht="24" customHeight="1" x14ac:dyDescent="0.2">
      <c r="A3" s="303"/>
      <c r="B3" s="303"/>
      <c r="C3" s="303"/>
      <c r="D3" s="197"/>
      <c r="E3" s="197"/>
    </row>
    <row r="4" spans="1:5" ht="26.25" customHeight="1" x14ac:dyDescent="0.2">
      <c r="A4" s="83" t="s">
        <v>0</v>
      </c>
      <c r="B4" s="82" t="s">
        <v>203</v>
      </c>
      <c r="C4" s="163" t="s">
        <v>189</v>
      </c>
      <c r="D4" s="47" t="s">
        <v>432</v>
      </c>
      <c r="E4" s="47" t="s">
        <v>431</v>
      </c>
    </row>
    <row r="5" spans="1:5" x14ac:dyDescent="0.2">
      <c r="A5" s="300" t="s">
        <v>237</v>
      </c>
      <c r="B5" s="300"/>
      <c r="C5" s="17"/>
      <c r="D5" s="2"/>
      <c r="E5" s="2"/>
    </row>
    <row r="6" spans="1:5" x14ac:dyDescent="0.2">
      <c r="A6" s="7"/>
      <c r="B6" s="143" t="s">
        <v>76</v>
      </c>
      <c r="C6" s="17"/>
      <c r="D6" s="2"/>
      <c r="E6" s="2"/>
    </row>
    <row r="7" spans="1:5" x14ac:dyDescent="0.2">
      <c r="A7" s="7" t="s">
        <v>239</v>
      </c>
      <c r="B7" s="6" t="s">
        <v>379</v>
      </c>
      <c r="C7" s="17"/>
      <c r="D7" s="2"/>
      <c r="E7" s="2"/>
    </row>
    <row r="8" spans="1:5" x14ac:dyDescent="0.2">
      <c r="A8" s="144"/>
      <c r="B8" s="137" t="s">
        <v>380</v>
      </c>
      <c r="C8" s="145">
        <v>1800000</v>
      </c>
      <c r="D8" s="5">
        <f>E8-C8</f>
        <v>0</v>
      </c>
      <c r="E8" s="5">
        <v>1800000</v>
      </c>
    </row>
    <row r="9" spans="1:5" x14ac:dyDescent="0.2">
      <c r="A9" s="144"/>
      <c r="B9" s="222" t="s">
        <v>463</v>
      </c>
      <c r="C9" s="145">
        <v>1000000</v>
      </c>
      <c r="D9" s="5">
        <f t="shared" ref="D9:D23" si="0">E9-C9</f>
        <v>0</v>
      </c>
      <c r="E9" s="5">
        <v>1000000</v>
      </c>
    </row>
    <row r="10" spans="1:5" x14ac:dyDescent="0.2">
      <c r="A10" s="144"/>
      <c r="B10" s="222" t="s">
        <v>464</v>
      </c>
      <c r="C10" s="145">
        <v>800000</v>
      </c>
      <c r="D10" s="5">
        <f t="shared" si="0"/>
        <v>0</v>
      </c>
      <c r="E10" s="5">
        <v>800000</v>
      </c>
    </row>
    <row r="11" spans="1:5" x14ac:dyDescent="0.2">
      <c r="A11" s="144"/>
      <c r="B11" s="222" t="s">
        <v>498</v>
      </c>
      <c r="C11" s="145">
        <v>20771068</v>
      </c>
      <c r="D11" s="5"/>
      <c r="E11" s="5">
        <v>20771068</v>
      </c>
    </row>
    <row r="12" spans="1:5" x14ac:dyDescent="0.2">
      <c r="A12" s="144" t="s">
        <v>240</v>
      </c>
      <c r="B12" s="244" t="s">
        <v>76</v>
      </c>
      <c r="C12" s="145">
        <v>300000</v>
      </c>
      <c r="D12" s="5"/>
      <c r="E12" s="2">
        <v>300000</v>
      </c>
    </row>
    <row r="13" spans="1:5" x14ac:dyDescent="0.2">
      <c r="A13" s="144"/>
      <c r="B13" s="137"/>
      <c r="C13" s="145"/>
      <c r="D13" s="5">
        <f t="shared" si="0"/>
        <v>0</v>
      </c>
      <c r="E13" s="5"/>
    </row>
    <row r="14" spans="1:5" x14ac:dyDescent="0.2">
      <c r="A14" s="144"/>
      <c r="B14" s="137"/>
      <c r="C14" s="145"/>
      <c r="D14" s="5">
        <f t="shared" si="0"/>
        <v>0</v>
      </c>
      <c r="E14" s="5"/>
    </row>
    <row r="15" spans="1:5" x14ac:dyDescent="0.2">
      <c r="A15" s="144"/>
      <c r="B15" s="137"/>
      <c r="C15" s="145"/>
      <c r="D15" s="5">
        <f t="shared" si="0"/>
        <v>0</v>
      </c>
      <c r="E15" s="5"/>
    </row>
    <row r="16" spans="1:5" x14ac:dyDescent="0.2">
      <c r="A16" s="144"/>
      <c r="B16" s="137"/>
      <c r="C16" s="145"/>
      <c r="D16" s="5">
        <f t="shared" si="0"/>
        <v>0</v>
      </c>
      <c r="E16" s="5"/>
    </row>
    <row r="17" spans="1:5" x14ac:dyDescent="0.2">
      <c r="A17" s="147" t="s">
        <v>241</v>
      </c>
      <c r="B17" s="137" t="s">
        <v>381</v>
      </c>
      <c r="C17" s="145">
        <v>960000</v>
      </c>
      <c r="D17" s="5">
        <f t="shared" si="0"/>
        <v>0</v>
      </c>
      <c r="E17" s="5">
        <v>960000</v>
      </c>
    </row>
    <row r="18" spans="1:5" x14ac:dyDescent="0.2">
      <c r="A18" s="147"/>
      <c r="B18" s="137"/>
      <c r="C18" s="145"/>
      <c r="D18" s="5"/>
      <c r="E18" s="2"/>
    </row>
    <row r="19" spans="1:5" x14ac:dyDescent="0.2">
      <c r="A19" s="144"/>
      <c r="B19" s="137"/>
      <c r="C19" s="145"/>
      <c r="D19" s="5">
        <f t="shared" si="0"/>
        <v>0</v>
      </c>
      <c r="E19" s="5"/>
    </row>
    <row r="20" spans="1:5" x14ac:dyDescent="0.2">
      <c r="A20" s="144"/>
      <c r="B20" s="137"/>
      <c r="C20" s="145"/>
      <c r="D20" s="5">
        <f t="shared" si="0"/>
        <v>0</v>
      </c>
      <c r="E20" s="5"/>
    </row>
    <row r="21" spans="1:5" x14ac:dyDescent="0.2">
      <c r="A21" s="144"/>
      <c r="B21" s="137"/>
      <c r="C21" s="145"/>
      <c r="D21" s="5">
        <f t="shared" si="0"/>
        <v>0</v>
      </c>
      <c r="E21" s="5"/>
    </row>
    <row r="22" spans="1:5" x14ac:dyDescent="0.2">
      <c r="A22" s="144"/>
      <c r="B22" s="137"/>
      <c r="C22" s="145"/>
      <c r="D22" s="5">
        <f t="shared" si="0"/>
        <v>0</v>
      </c>
      <c r="E22" s="5"/>
    </row>
    <row r="23" spans="1:5" x14ac:dyDescent="0.2">
      <c r="A23" s="144"/>
      <c r="B23" s="137" t="s">
        <v>429</v>
      </c>
      <c r="C23" s="145"/>
      <c r="D23" s="5">
        <f t="shared" si="0"/>
        <v>0</v>
      </c>
      <c r="E23" s="5"/>
    </row>
    <row r="24" spans="1:5" x14ac:dyDescent="0.2">
      <c r="A24" s="7"/>
      <c r="B24" s="2"/>
      <c r="C24" s="20">
        <f>SUM(C8:C23)</f>
        <v>25631068</v>
      </c>
      <c r="D24" s="20">
        <f>SUM(D8:D23)</f>
        <v>0</v>
      </c>
      <c r="E24" s="20">
        <f>SUM(E8:E23)</f>
        <v>25631068</v>
      </c>
    </row>
    <row r="25" spans="1:5" x14ac:dyDescent="0.2">
      <c r="A25" s="7"/>
      <c r="B25" s="34" t="s">
        <v>233</v>
      </c>
      <c r="C25" s="17"/>
      <c r="D25" s="2"/>
      <c r="E25" s="2"/>
    </row>
    <row r="26" spans="1:5" x14ac:dyDescent="0.2">
      <c r="A26" s="142"/>
      <c r="B26" s="143" t="s">
        <v>76</v>
      </c>
      <c r="C26" s="20">
        <f>C24</f>
        <v>25631068</v>
      </c>
      <c r="D26" s="20">
        <f t="shared" ref="D26:E26" si="1">D24</f>
        <v>0</v>
      </c>
      <c r="E26" s="20">
        <f t="shared" si="1"/>
        <v>25631068</v>
      </c>
    </row>
    <row r="27" spans="1:5" x14ac:dyDescent="0.2">
      <c r="A27" s="8"/>
      <c r="B27" s="19" t="s">
        <v>199</v>
      </c>
      <c r="C27" s="21">
        <f>SUM(C26:C26)</f>
        <v>25631068</v>
      </c>
      <c r="D27" s="21">
        <f t="shared" ref="D27:E27" si="2">SUM(D26:D26)</f>
        <v>0</v>
      </c>
      <c r="E27" s="21">
        <f t="shared" si="2"/>
        <v>25631068</v>
      </c>
    </row>
    <row r="29" spans="1:5" x14ac:dyDescent="0.2">
      <c r="B29" t="s">
        <v>532</v>
      </c>
    </row>
    <row r="39" ht="12.75" customHeight="1" x14ac:dyDescent="0.2"/>
  </sheetData>
  <mergeCells count="2">
    <mergeCell ref="A5:B5"/>
    <mergeCell ref="A1:C3"/>
  </mergeCells>
  <phoneticPr fontId="9" type="noConversion"/>
  <pageMargins left="0.59055118110236227" right="0.31496062992125984" top="0.55118110236220474" bottom="0.55118110236220474" header="0.31496062992125984" footer="0.23622047244094491"/>
  <pageSetup paperSize="9" scale="91" orientation="portrait" r:id="rId1"/>
  <headerFooter alignWithMargins="0">
    <oddHeader>&amp;L9. melléklet az 1/2019.(III.7.) önkormányzati rendelethez&amp;CNagypall Község Önkormányzata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7</vt:i4>
      </vt:variant>
    </vt:vector>
  </HeadingPairs>
  <TitlesOfParts>
    <vt:vector size="20" baseType="lpstr">
      <vt:lpstr>1.Címrend (2)</vt:lpstr>
      <vt:lpstr>2.Műk+F mérlegek</vt:lpstr>
      <vt:lpstr>3.Pü.mérleg</vt:lpstr>
      <vt:lpstr>4.Pénzmaradv.</vt:lpstr>
      <vt:lpstr>5.Bevétel</vt:lpstr>
      <vt:lpstr>6.Kiadások</vt:lpstr>
      <vt:lpstr>7.Rovatrend szerint</vt:lpstr>
      <vt:lpstr>8.Felhalm.kiadások</vt:lpstr>
      <vt:lpstr>9.Támogatások</vt:lpstr>
      <vt:lpstr>10.Létszám</vt:lpstr>
      <vt:lpstr>11.Intézm.</vt:lpstr>
      <vt:lpstr>Több éves</vt:lpstr>
      <vt:lpstr>Ei ütemterv</vt:lpstr>
      <vt:lpstr>'1.Címrend (2)'!Nyomtatási_cím</vt:lpstr>
      <vt:lpstr>'11.Intézm.'!Nyomtatási_cím</vt:lpstr>
      <vt:lpstr>'5.Bevétel'!Nyomtatási_cím</vt:lpstr>
      <vt:lpstr>'6.Kiadások'!Nyomtatási_cím</vt:lpstr>
      <vt:lpstr>'7.Rovatrend szerint'!Nyomtatási_cím</vt:lpstr>
      <vt:lpstr>'9.Támogatások'!Nyomtatási_cím</vt:lpstr>
      <vt:lpstr>'Ei ütemterv'!Nyomtatási_cím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2019-12-09T11:11:39Z</cp:lastPrinted>
  <dcterms:created xsi:type="dcterms:W3CDTF">2011-07-11T14:12:19Z</dcterms:created>
  <dcterms:modified xsi:type="dcterms:W3CDTF">2019-12-09T12:03:40Z</dcterms:modified>
</cp:coreProperties>
</file>