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idegkut\KHKÚT E.i.módosítás 2017.évi 08\"/>
    </mc:Choice>
  </mc:AlternateContent>
  <bookViews>
    <workbookView xWindow="0" yWindow="45" windowWidth="15195" windowHeight="8445"/>
  </bookViews>
  <sheets>
    <sheet name="4.1.sz.mell." sheetId="1" r:id="rId1"/>
  </sheets>
  <definedNames>
    <definedName name="_xlnm.Print_Titles" localSheetId="0">'4.1.sz.mell.'!$1:$5</definedName>
    <definedName name="_xlnm.Print_Area" localSheetId="0">'4.1.sz.mell.'!$A$1:$E$147</definedName>
  </definedNames>
  <calcPr calcId="162913"/>
</workbook>
</file>

<file path=xl/calcChain.xml><?xml version="1.0" encoding="utf-8"?>
<calcChain xmlns="http://schemas.openxmlformats.org/spreadsheetml/2006/main">
  <c r="D137" i="1" l="1"/>
  <c r="D136" i="1"/>
  <c r="D135" i="1"/>
  <c r="D134" i="1"/>
  <c r="D122" i="1"/>
  <c r="D121" i="1"/>
  <c r="E133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82" i="1"/>
  <c r="D81" i="1"/>
  <c r="D80" i="1"/>
  <c r="D78" i="1"/>
  <c r="D77" i="1"/>
  <c r="D76" i="1"/>
  <c r="D74" i="1"/>
  <c r="D73" i="1"/>
  <c r="D71" i="1"/>
  <c r="D70" i="1"/>
  <c r="D69" i="1"/>
  <c r="D68" i="1"/>
  <c r="D66" i="1"/>
  <c r="D65" i="1"/>
  <c r="D64" i="1"/>
  <c r="D63" i="1"/>
  <c r="D61" i="1"/>
  <c r="D60" i="1"/>
  <c r="D59" i="1"/>
  <c r="D58" i="1"/>
  <c r="D56" i="1"/>
  <c r="D55" i="1"/>
  <c r="D54" i="1"/>
  <c r="D53" i="1"/>
  <c r="D51" i="1"/>
  <c r="D50" i="1"/>
  <c r="D49" i="1"/>
  <c r="D48" i="1"/>
  <c r="D47" i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30" i="1"/>
  <c r="D22" i="1"/>
  <c r="D27" i="1"/>
  <c r="D26" i="1"/>
  <c r="D25" i="1"/>
  <c r="D24" i="1"/>
  <c r="D23" i="1"/>
  <c r="D20" i="1"/>
  <c r="D19" i="1"/>
  <c r="D18" i="1"/>
  <c r="D17" i="1"/>
  <c r="D16" i="1"/>
  <c r="D15" i="1"/>
  <c r="D13" i="1"/>
  <c r="D12" i="1"/>
  <c r="D11" i="1"/>
  <c r="D10" i="1"/>
  <c r="D9" i="1"/>
  <c r="D8" i="1"/>
  <c r="C28" i="1"/>
  <c r="D128" i="1"/>
  <c r="E124" i="1"/>
  <c r="C138" i="1"/>
  <c r="D138" i="1" s="1"/>
  <c r="C133" i="1"/>
  <c r="D133" i="1" s="1"/>
  <c r="C128" i="1"/>
  <c r="C90" i="1"/>
  <c r="C79" i="1"/>
  <c r="D79" i="1" s="1"/>
  <c r="C75" i="1"/>
  <c r="D75" i="1" s="1"/>
  <c r="E120" i="1"/>
  <c r="E106" i="1"/>
  <c r="E90" i="1"/>
  <c r="D84" i="1"/>
  <c r="D67" i="1"/>
  <c r="D57" i="1"/>
  <c r="D52" i="1"/>
  <c r="E46" i="1"/>
  <c r="C46" i="1"/>
  <c r="E21" i="1"/>
  <c r="E14" i="1"/>
  <c r="D90" i="1" l="1"/>
  <c r="E143" i="1"/>
  <c r="D46" i="1"/>
  <c r="E123" i="1"/>
  <c r="E72" i="1"/>
  <c r="E85" i="1" s="1"/>
  <c r="E35" i="1"/>
  <c r="E29" i="1"/>
  <c r="E7" i="1"/>
  <c r="D29" i="1" l="1"/>
  <c r="E28" i="1"/>
  <c r="D7" i="1"/>
  <c r="E144" i="1"/>
  <c r="E62" i="1"/>
  <c r="C120" i="1"/>
  <c r="D120" i="1" s="1"/>
  <c r="C106" i="1"/>
  <c r="C72" i="1"/>
  <c r="C35" i="1"/>
  <c r="D35" i="1" s="1"/>
  <c r="D28" i="1"/>
  <c r="C21" i="1"/>
  <c r="D21" i="1" s="1"/>
  <c r="C14" i="1"/>
  <c r="D14" i="1" s="1"/>
  <c r="C7" i="1"/>
  <c r="C123" i="1" l="1"/>
  <c r="D123" i="1" s="1"/>
  <c r="D106" i="1"/>
  <c r="C85" i="1"/>
  <c r="D85" i="1" s="1"/>
  <c r="D72" i="1"/>
  <c r="C62" i="1"/>
  <c r="D62" i="1" s="1"/>
  <c r="E86" i="1"/>
  <c r="C124" i="1"/>
  <c r="C143" i="1" l="1"/>
  <c r="C144" i="1" s="1"/>
  <c r="D124" i="1"/>
  <c r="D143" i="1" s="1"/>
  <c r="D144" i="1" s="1"/>
  <c r="C86" i="1"/>
  <c r="D86" i="1" s="1"/>
</calcChain>
</file>

<file path=xl/sharedStrings.xml><?xml version="1.0" encoding="utf-8"?>
<sst xmlns="http://schemas.openxmlformats.org/spreadsheetml/2006/main" count="289" uniqueCount="248">
  <si>
    <t>Megnevezés</t>
  </si>
  <si>
    <t>Önkormányzat</t>
  </si>
  <si>
    <t>Száma</t>
  </si>
  <si>
    <t>Előirányzat-csoport, kiemelt előirányzat megnevezése</t>
  </si>
  <si>
    <t>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</si>
  <si>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</si>
  <si>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</si>
  <si>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</si>
  <si>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</si>
  <si>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</si>
  <si>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</si>
  <si>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</si>
  <si>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</si>
  <si>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</si>
  <si>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</si>
  <si>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</si>
  <si>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</si>
  <si>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</si>
  <si>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</si>
  <si>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</si>
  <si>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</si>
  <si>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</si>
  <si>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</si>
  <si>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</si>
  <si>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</si>
  <si>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</si>
  <si>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</si>
  <si>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</si>
  <si>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</si>
  <si>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</si>
  <si>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</si>
  <si>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</si>
  <si>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</si>
  <si>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</si>
  <si>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</si>
  <si>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</si>
  <si>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</si>
  <si>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</si>
  <si>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3.4.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</si>
  <si>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</si>
  <si>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</si>
  <si>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</si>
  <si>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</si>
  <si>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</si>
  <si>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</si>
  <si>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</si>
  <si>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</si>
  <si>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</si>
  <si>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</si>
  <si>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</si>
  <si>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</si>
  <si>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</si>
  <si>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</si>
  <si>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</si>
  <si>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</si>
  <si>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</si>
  <si>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</si>
  <si>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</si>
  <si>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</si>
  <si>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</si>
  <si>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</si>
  <si>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</si>
  <si>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</si>
  <si>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</si>
  <si>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</si>
  <si>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</si>
  <si>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</si>
  <si>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</si>
  <si>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</si>
  <si>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</si>
  <si>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</si>
  <si>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</si>
  <si>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</si>
  <si>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</si>
  <si>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</si>
  <si>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</si>
  <si>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</si>
  <si>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</si>
  <si>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</si>
  <si>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</si>
  <si>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</si>
  <si>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</si>
  <si>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</si>
  <si>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</si>
  <si>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</si>
  <si>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</si>
  <si>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</si>
  <si>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</si>
  <si>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</si>
  <si>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</si>
  <si>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</si>
  <si>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</si>
  <si>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</si>
  <si>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</si>
  <si>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</si>
  <si>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</si>
  <si>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</si>
  <si>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</si>
  <si>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</si>
  <si>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</si>
  <si>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</si>
  <si>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</si>
  <si>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</si>
  <si>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</si>
  <si>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</si>
  <si>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</si>
  <si>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</si>
  <si>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</si>
  <si>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</si>
  <si>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</si>
  <si>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</si>
  <si>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</si>
  <si>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</si>
  <si>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</si>
  <si>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</si>
  <si>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</si>
  <si>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</si>
  <si>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</si>
  <si>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</si>
  <si>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</si>
  <si>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</si>
  <si>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</si>
  <si>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</si>
  <si>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</si>
  <si>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</si>
  <si>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</si>
  <si>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</si>
  <si>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</si>
  <si>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</si>
  <si>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</si>
  <si>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</si>
  <si>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</si>
  <si>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</si>
  <si>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</si>
  <si>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</si>
  <si>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</si>
  <si>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</si>
  <si>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</si>
  <si>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</si>
  <si>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</si>
  <si>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</si>
  <si>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</si>
  <si>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</si>
  <si>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</si>
  <si>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</si>
  <si>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</si>
  <si>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</si>
  <si>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</si>
  <si>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</si>
  <si>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</si>
  <si>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</si>
  <si>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</si>
  <si>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</si>
  <si>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</si>
  <si>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</si>
  <si>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</si>
  <si>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</si>
  <si>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</si>
  <si>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</si>
  <si>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</si>
  <si>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</si>
  <si>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</si>
  <si>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</si>
  <si>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</si>
  <si>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</si>
  <si>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</si>
  <si>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</si>
  <si>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</si>
  <si>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</si>
  <si>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</si>
  <si>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</si>
  <si>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</si>
  <si>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</si>
  <si>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</si>
  <si>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</si>
  <si>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</si>
  <si>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</si>
  <si>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</si>
  <si>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</si>
  <si>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</si>
  <si>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</si>
  <si>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</si>
  <si>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</si>
  <si>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</si>
  <si>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</si>
  <si>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</si>
  <si>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</si>
  <si>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</si>
  <si>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</si>
  <si>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</si>
  <si>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</si>
  <si>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</si>
  <si>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</si>
  <si>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</si>
  <si>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</si>
  <si>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</si>
  <si>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</si>
  <si>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</si>
  <si>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</si>
  <si>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</si>
  <si>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</si>
  <si>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</si>
  <si>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</si>
  <si>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</si>
  <si>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</si>
  <si>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</si>
  <si>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</si>
  <si>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</si>
  <si>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</si>
  <si>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</si>
  <si>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</si>
  <si>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</si>
  <si>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</si>
  <si>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</si>
  <si>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</si>
  <si>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</si>
  <si>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</si>
  <si>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</si>
  <si>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</si>
  <si>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</si>
  <si>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</si>
  <si>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</si>
  <si>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</si>
  <si>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</si>
  <si>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</si>
  <si>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</si>
  <si>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</si>
  <si>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</si>
  <si>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</si>
  <si>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</si>
  <si>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</si>
  <si>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Felhalmozási c.visszatérítendő támogatások, kölcsönök visszatérülése</t>
  </si>
  <si>
    <t>Felhalmozási c.visszatérítendő támogatások, kölcsönök igénybevétele</t>
  </si>
  <si>
    <t>2.5.-ből - Garancia- és kezességvállalásból kifizetés ÁH-n belülre</t>
  </si>
  <si>
    <r>
      <t xml:space="preserve">   Működési költségvetés kiadásai </t>
    </r>
    <r>
      <rPr>
        <sz val="11"/>
        <rFont val="Times New Roman CE"/>
        <charset val="238"/>
      </rPr>
      <t>(1.1+…+1.5.)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</si>
  <si>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</si>
  <si>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Működési c.támogatások államháztart. belülről (2.1.+…+.2.5.)</t>
  </si>
  <si>
    <t>Felhalmozási c.támogatások államháztart. belülről (3.1.+…+3.5.)</t>
  </si>
  <si>
    <t xml:space="preserve"> 1.5-ből: - Elvonások és befizetések</t>
  </si>
  <si>
    <t>Kötelező feladatok bevétele, kiadása</t>
  </si>
  <si>
    <t>7.5.</t>
  </si>
  <si>
    <t>Belföldi finanszírozás kiadásai (7.1. + … + 7.3.)</t>
  </si>
  <si>
    <t>KESZŐHIDEGKÚT KÖZSÉG ÖNKORMÁNYZATA</t>
  </si>
  <si>
    <t>2017. évi módosítás</t>
  </si>
  <si>
    <t>BEVÉTELEK</t>
  </si>
  <si>
    <t>Feladat 
megnevezés</t>
  </si>
  <si>
    <t>2017.évi
 módosított 09.18.</t>
  </si>
  <si>
    <t>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</si>
</sst>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name val="Times New Roman CE"/>
      <family val="1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29">
    <xf numFmtId="0" fontId="0" fillId="0" borderId="0" xfId="0"/>
    <xf numFmtId="164" fontId="20" fillId="0" borderId="0" xfId="0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2" fillId="0" borderId="11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" fontId="15" fillId="0" borderId="0" xfId="0" applyNumberFormat="1" applyFont="1" applyFill="1" applyAlignment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22" fillId="0" borderId="15" xfId="0" applyFont="1" applyFill="1" applyBorder="1" applyAlignment="1" applyProtection="1">
      <alignment horizontal="left" vertical="center"/>
    </xf>
    <xf numFmtId="49" fontId="25" fillId="0" borderId="20" xfId="38" applyNumberFormat="1" applyFont="1" applyFill="1" applyBorder="1" applyAlignment="1" applyProtection="1">
      <alignment horizontal="center" vertical="center" wrapText="1"/>
    </xf>
    <xf numFmtId="49" fontId="25" fillId="0" borderId="21" xfId="38" applyNumberFormat="1" applyFont="1" applyFill="1" applyBorder="1" applyAlignment="1" applyProtection="1">
      <alignment horizontal="center" vertical="center" wrapText="1"/>
    </xf>
    <xf numFmtId="49" fontId="25" fillId="0" borderId="22" xfId="38" applyNumberFormat="1" applyFont="1" applyFill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wrapText="1"/>
    </xf>
    <xf numFmtId="0" fontId="26" fillId="0" borderId="20" xfId="0" applyFont="1" applyBorder="1" applyAlignment="1" applyProtection="1">
      <alignment horizontal="center" wrapText="1"/>
    </xf>
    <xf numFmtId="0" fontId="26" fillId="0" borderId="21" xfId="0" applyFont="1" applyBorder="1" applyAlignment="1" applyProtection="1">
      <alignment horizontal="center" wrapText="1"/>
    </xf>
    <xf numFmtId="0" fontId="26" fillId="0" borderId="22" xfId="0" applyFont="1" applyBorder="1" applyAlignment="1" applyProtection="1">
      <alignment horizontal="center" wrapText="1"/>
    </xf>
    <xf numFmtId="0" fontId="25" fillId="0" borderId="0" xfId="38" applyFont="1" applyFill="1" applyBorder="1" applyAlignment="1" applyProtection="1">
      <alignment horizontal="left" vertical="center" wrapText="1" indent="1"/>
    </xf>
    <xf numFmtId="49" fontId="25" fillId="0" borderId="24" xfId="38" applyNumberFormat="1" applyFont="1" applyFill="1" applyBorder="1" applyAlignment="1" applyProtection="1">
      <alignment horizontal="center" vertical="center" wrapText="1"/>
    </xf>
    <xf numFmtId="49" fontId="25" fillId="0" borderId="25" xfId="38" applyNumberFormat="1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>
      <alignment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horizontal="center" vertical="center" wrapText="1"/>
    </xf>
    <xf numFmtId="0" fontId="22" fillId="0" borderId="27" xfId="0" quotePrefix="1" applyFont="1" applyFill="1" applyBorder="1" applyAlignment="1" applyProtection="1">
      <alignment horizontal="right" vertical="center" indent="1"/>
    </xf>
    <xf numFmtId="0" fontId="22" fillId="0" borderId="28" xfId="0" applyFont="1" applyFill="1" applyBorder="1" applyAlignment="1" applyProtection="1">
      <alignment horizontal="right" vertical="center" indent="1"/>
    </xf>
    <xf numFmtId="164" fontId="20" fillId="0" borderId="15" xfId="0" applyNumberFormat="1" applyFont="1" applyFill="1" applyBorder="1" applyAlignment="1" applyProtection="1">
      <alignment horizontal="left" vertical="center" wrapText="1"/>
    </xf>
    <xf numFmtId="0" fontId="22" fillId="19" borderId="14" xfId="0" applyFont="1" applyFill="1" applyBorder="1" applyAlignment="1" applyProtection="1">
      <alignment horizontal="center" vertical="center" wrapText="1"/>
    </xf>
    <xf numFmtId="0" fontId="22" fillId="19" borderId="15" xfId="0" applyFont="1" applyFill="1" applyBorder="1" applyAlignment="1" applyProtection="1">
      <alignment horizontal="center" vertical="center" wrapText="1"/>
    </xf>
    <xf numFmtId="0" fontId="22" fillId="19" borderId="30" xfId="0" applyFont="1" applyFill="1" applyBorder="1" applyAlignment="1" applyProtection="1">
      <alignment horizontal="center" vertical="center" wrapText="1"/>
    </xf>
    <xf numFmtId="0" fontId="22" fillId="20" borderId="16" xfId="0" applyFont="1" applyFill="1" applyBorder="1" applyAlignment="1" applyProtection="1">
      <alignment horizontal="center" vertical="center" wrapText="1"/>
    </xf>
    <xf numFmtId="0" fontId="22" fillId="20" borderId="17" xfId="0" applyFont="1" applyFill="1" applyBorder="1" applyAlignment="1" applyProtection="1">
      <alignment horizontal="center" vertical="center" wrapText="1"/>
    </xf>
    <xf numFmtId="0" fontId="24" fillId="20" borderId="15" xfId="38" applyFont="1" applyFill="1" applyBorder="1" applyAlignment="1" applyProtection="1">
      <alignment horizontal="center" vertical="center" wrapText="1"/>
    </xf>
    <xf numFmtId="164" fontId="25" fillId="0" borderId="38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7" xfId="38" applyNumberFormat="1" applyFont="1" applyFill="1" applyBorder="1" applyAlignment="1" applyProtection="1">
      <alignment horizontal="right" vertical="center" wrapText="1" indent="1"/>
      <protection locked="0"/>
    </xf>
    <xf numFmtId="0" fontId="27" fillId="20" borderId="15" xfId="0" applyFont="1" applyFill="1" applyBorder="1" applyAlignment="1" applyProtection="1">
      <alignment horizontal="center" wrapText="1"/>
    </xf>
    <xf numFmtId="0" fontId="27" fillId="20" borderId="23" xfId="0" applyFont="1" applyFill="1" applyBorder="1" applyAlignment="1" applyProtection="1">
      <alignment horizontal="center" wrapText="1"/>
    </xf>
    <xf numFmtId="0" fontId="24" fillId="20" borderId="23" xfId="38" applyFont="1" applyFill="1" applyBorder="1" applyAlignment="1" applyProtection="1">
      <alignment horizontal="center" vertical="center" wrapText="1"/>
    </xf>
    <xf numFmtId="0" fontId="22" fillId="0" borderId="39" xfId="0" applyFont="1" applyFill="1" applyBorder="1" applyAlignment="1" applyProtection="1">
      <alignment horizontal="center" vertical="center" wrapText="1"/>
    </xf>
    <xf numFmtId="0" fontId="22" fillId="0" borderId="40" xfId="0" applyFont="1" applyFill="1" applyBorder="1" applyAlignment="1" applyProtection="1">
      <alignment horizontal="center" vertical="center" wrapText="1"/>
    </xf>
    <xf numFmtId="164" fontId="22" fillId="0" borderId="40" xfId="0" applyNumberFormat="1" applyFont="1" applyFill="1" applyBorder="1" applyAlignment="1" applyProtection="1">
      <alignment horizontal="right" vertical="center" wrapText="1" indent="1"/>
    </xf>
    <xf numFmtId="0" fontId="27" fillId="20" borderId="23" xfId="0" applyFont="1" applyFill="1" applyBorder="1" applyAlignment="1" applyProtection="1">
      <alignment horizontal="center" vertical="center" wrapText="1"/>
    </xf>
    <xf numFmtId="164" fontId="22" fillId="20" borderId="14" xfId="0" applyNumberFormat="1" applyFont="1" applyFill="1" applyBorder="1" applyAlignment="1" applyProtection="1">
      <alignment horizontal="right" vertical="center" wrapText="1" indent="1"/>
    </xf>
    <xf numFmtId="0" fontId="0" fillId="0" borderId="35" xfId="0" applyBorder="1" applyAlignment="1">
      <alignment horizontal="right" vertical="center" indent="1"/>
    </xf>
    <xf numFmtId="0" fontId="0" fillId="0" borderId="34" xfId="0" applyBorder="1" applyAlignment="1">
      <alignment horizontal="right" vertical="center" indent="1"/>
    </xf>
    <xf numFmtId="0" fontId="0" fillId="0" borderId="19" xfId="0" applyBorder="1" applyAlignment="1">
      <alignment horizontal="right" vertical="top"/>
    </xf>
    <xf numFmtId="164" fontId="31" fillId="0" borderId="30" xfId="0" applyNumberFormat="1" applyFont="1" applyFill="1" applyBorder="1" applyAlignment="1" applyProtection="1">
      <alignment horizontal="center" vertical="center" wrapText="1"/>
    </xf>
    <xf numFmtId="0" fontId="22" fillId="19" borderId="29" xfId="0" applyFont="1" applyFill="1" applyBorder="1" applyAlignment="1" applyProtection="1">
      <alignment horizontal="center" vertical="center" wrapText="1"/>
    </xf>
    <xf numFmtId="0" fontId="24" fillId="20" borderId="30" xfId="38" applyFont="1" applyFill="1" applyBorder="1" applyAlignment="1" applyProtection="1">
      <alignment horizontal="left" vertical="center" wrapText="1" indent="1"/>
    </xf>
    <xf numFmtId="0" fontId="26" fillId="0" borderId="31" xfId="0" applyFont="1" applyBorder="1" applyAlignment="1" applyProtection="1">
      <alignment horizontal="left" wrapText="1" indent="1"/>
    </xf>
    <xf numFmtId="0" fontId="26" fillId="0" borderId="32" xfId="0" applyFont="1" applyBorder="1" applyAlignment="1" applyProtection="1">
      <alignment horizontal="left" wrapText="1" indent="1"/>
    </xf>
    <xf numFmtId="0" fontId="26" fillId="0" borderId="33" xfId="0" applyFont="1" applyBorder="1" applyAlignment="1" applyProtection="1">
      <alignment horizontal="left" wrapText="1" indent="1"/>
    </xf>
    <xf numFmtId="0" fontId="27" fillId="20" borderId="30" xfId="0" applyFont="1" applyFill="1" applyBorder="1" applyAlignment="1" applyProtection="1">
      <alignment horizontal="left" vertical="center" wrapText="1" indent="1"/>
    </xf>
    <xf numFmtId="0" fontId="26" fillId="0" borderId="32" xfId="0" applyFont="1" applyFill="1" applyBorder="1" applyAlignment="1" applyProtection="1">
      <alignment horizontal="left" wrapText="1" indent="1"/>
    </xf>
    <xf numFmtId="0" fontId="24" fillId="20" borderId="37" xfId="38" applyFont="1" applyFill="1" applyBorder="1" applyAlignment="1" applyProtection="1">
      <alignment horizontal="left" vertical="center" wrapText="1" indent="1"/>
    </xf>
    <xf numFmtId="0" fontId="27" fillId="0" borderId="30" xfId="0" applyFont="1" applyBorder="1" applyAlignment="1" applyProtection="1">
      <alignment horizontal="left" vertical="center" wrapText="1" indent="1"/>
    </xf>
    <xf numFmtId="0" fontId="26" fillId="0" borderId="33" xfId="0" applyFont="1" applyBorder="1" applyAlignment="1" applyProtection="1">
      <alignment wrapText="1"/>
    </xf>
    <xf numFmtId="0" fontId="27" fillId="20" borderId="30" xfId="0" applyFont="1" applyFill="1" applyBorder="1" applyAlignment="1" applyProtection="1">
      <alignment wrapText="1"/>
    </xf>
    <xf numFmtId="0" fontId="27" fillId="20" borderId="37" xfId="0" applyFont="1" applyFill="1" applyBorder="1" applyAlignment="1" applyProtection="1">
      <alignment wrapText="1"/>
    </xf>
    <xf numFmtId="0" fontId="22" fillId="19" borderId="42" xfId="0" applyFont="1" applyFill="1" applyBorder="1" applyAlignment="1" applyProtection="1">
      <alignment horizontal="right" vertical="center" wrapText="1" indent="1"/>
    </xf>
    <xf numFmtId="0" fontId="22" fillId="19" borderId="41" xfId="0" applyFont="1" applyFill="1" applyBorder="1" applyAlignment="1" applyProtection="1">
      <alignment horizontal="center" vertical="center" wrapText="1"/>
    </xf>
    <xf numFmtId="164" fontId="22" fillId="20" borderId="43" xfId="0" applyNumberFormat="1" applyFont="1" applyFill="1" applyBorder="1" applyAlignment="1" applyProtection="1">
      <alignment horizontal="right" vertical="center" wrapText="1" indent="1"/>
    </xf>
    <xf numFmtId="164" fontId="24" fillId="20" borderId="41" xfId="38" applyNumberFormat="1" applyFont="1" applyFill="1" applyBorder="1" applyAlignment="1" applyProtection="1">
      <alignment horizontal="right" vertical="center" wrapText="1" indent="1"/>
    </xf>
    <xf numFmtId="164" fontId="25" fillId="0" borderId="44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5" xfId="38" applyNumberFormat="1" applyFont="1" applyFill="1" applyBorder="1" applyAlignment="1" applyProtection="1">
      <alignment horizontal="right" vertical="center" wrapText="1" indent="1"/>
      <protection locked="0"/>
    </xf>
    <xf numFmtId="164" fontId="25" fillId="18" borderId="45" xfId="38" applyNumberFormat="1" applyFont="1" applyFill="1" applyBorder="1" applyAlignment="1" applyProtection="1">
      <alignment horizontal="right" vertical="center" wrapText="1" indent="1"/>
    </xf>
    <xf numFmtId="164" fontId="25" fillId="0" borderId="43" xfId="38" applyNumberFormat="1" applyFont="1" applyFill="1" applyBorder="1" applyAlignment="1" applyProtection="1">
      <alignment horizontal="right" vertical="center" wrapText="1" indent="1"/>
    </xf>
    <xf numFmtId="164" fontId="25" fillId="0" borderId="43" xfId="38" applyNumberFormat="1" applyFont="1" applyFill="1" applyBorder="1" applyAlignment="1" applyProtection="1">
      <alignment horizontal="right" vertical="center" wrapText="1" indent="1"/>
      <protection locked="0"/>
    </xf>
    <xf numFmtId="164" fontId="28" fillId="20" borderId="41" xfId="38" applyNumberFormat="1" applyFont="1" applyFill="1" applyBorder="1" applyAlignment="1" applyProtection="1">
      <alignment horizontal="right" vertical="center" wrapText="1" indent="1"/>
    </xf>
    <xf numFmtId="164" fontId="25" fillId="0" borderId="44" xfId="38" applyNumberFormat="1" applyFont="1" applyFill="1" applyBorder="1" applyAlignment="1" applyProtection="1">
      <alignment horizontal="right" vertical="center" wrapText="1" indent="1"/>
    </xf>
    <xf numFmtId="164" fontId="29" fillId="0" borderId="45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3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4" xfId="38" applyNumberFormat="1" applyFont="1" applyFill="1" applyBorder="1" applyAlignment="1" applyProtection="1">
      <alignment horizontal="right" vertical="center" wrapText="1" indent="1"/>
      <protection locked="0"/>
    </xf>
    <xf numFmtId="164" fontId="24" fillId="20" borderId="46" xfId="38" applyNumberFormat="1" applyFont="1" applyFill="1" applyBorder="1" applyAlignment="1" applyProtection="1">
      <alignment horizontal="right" vertical="center" wrapText="1" indent="1"/>
    </xf>
    <xf numFmtId="164" fontId="24" fillId="0" borderId="41" xfId="38" applyNumberFormat="1" applyFont="1" applyFill="1" applyBorder="1" applyAlignment="1" applyProtection="1">
      <alignment horizontal="right" vertical="center" wrapText="1" indent="1"/>
    </xf>
    <xf numFmtId="164" fontId="29" fillId="0" borderId="47" xfId="38" applyNumberFormat="1" applyFont="1" applyFill="1" applyBorder="1" applyAlignment="1" applyProtection="1">
      <alignment horizontal="right" vertical="center" wrapText="1" indent="1"/>
      <protection locked="0"/>
    </xf>
    <xf numFmtId="164" fontId="24" fillId="20" borderId="41" xfId="38" applyNumberFormat="1" applyFont="1" applyFill="1" applyBorder="1" applyAlignment="1" applyProtection="1">
      <alignment horizontal="right" vertical="center" wrapText="1" indent="1"/>
      <protection locked="0"/>
    </xf>
    <xf numFmtId="0" fontId="24" fillId="19" borderId="48" xfId="0" applyFont="1" applyFill="1" applyBorder="1" applyAlignment="1" applyProtection="1">
      <alignment horizontal="center" vertical="center" wrapText="1"/>
    </xf>
    <xf numFmtId="164" fontId="24" fillId="20" borderId="14" xfId="38" applyNumberFormat="1" applyFont="1" applyFill="1" applyBorder="1" applyAlignment="1" applyProtection="1">
      <alignment horizontal="right" vertical="center" wrapText="1" indent="1"/>
    </xf>
    <xf numFmtId="164" fontId="25" fillId="0" borderId="49" xfId="38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38" applyNumberFormat="1" applyFont="1" applyFill="1" applyBorder="1" applyAlignment="1" applyProtection="1">
      <alignment horizontal="right" vertical="center" wrapText="1" indent="1"/>
      <protection locked="0"/>
    </xf>
    <xf numFmtId="0" fontId="30" fillId="19" borderId="42" xfId="0" applyFont="1" applyFill="1" applyBorder="1" applyAlignment="1" applyProtection="1">
      <alignment horizontal="center" vertical="center" wrapText="1"/>
    </xf>
    <xf numFmtId="0" fontId="0" fillId="20" borderId="41" xfId="0" applyFill="1" applyBorder="1" applyAlignment="1">
      <alignment horizontal="right" vertical="center" wrapText="1" indent="1"/>
    </xf>
    <xf numFmtId="164" fontId="24" fillId="0" borderId="44" xfId="38" applyNumberFormat="1" applyFont="1" applyFill="1" applyBorder="1" applyAlignment="1" applyProtection="1">
      <alignment horizontal="right" vertical="center" wrapText="1" indent="1"/>
    </xf>
    <xf numFmtId="0" fontId="20" fillId="0" borderId="28" xfId="0" applyFont="1" applyFill="1" applyBorder="1" applyAlignment="1" applyProtection="1">
      <alignment horizontal="right" vertical="center" wrapText="1" indent="1"/>
    </xf>
    <xf numFmtId="164" fontId="22" fillId="0" borderId="19" xfId="0" applyNumberFormat="1" applyFont="1" applyFill="1" applyBorder="1" applyAlignment="1" applyProtection="1">
      <alignment horizontal="right" vertical="center" wrapText="1" indent="1"/>
    </xf>
    <xf numFmtId="3" fontId="2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20" borderId="41" xfId="0" applyNumberFormat="1" applyFont="1" applyFill="1" applyBorder="1" applyAlignment="1" applyProtection="1">
      <alignment horizontal="right" vertical="center" wrapText="1" indent="1"/>
    </xf>
    <xf numFmtId="164" fontId="27" fillId="20" borderId="41" xfId="0" quotePrefix="1" applyNumberFormat="1" applyFont="1" applyFill="1" applyBorder="1" applyAlignment="1" applyProtection="1">
      <alignment horizontal="right" vertical="center" wrapText="1" indent="1"/>
    </xf>
    <xf numFmtId="3" fontId="22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</xf>
    <xf numFmtId="0" fontId="24" fillId="20" borderId="30" xfId="38" applyFont="1" applyFill="1" applyBorder="1" applyAlignment="1" applyProtection="1">
      <alignment vertical="center" wrapText="1"/>
    </xf>
    <xf numFmtId="0" fontId="25" fillId="0" borderId="31" xfId="38" applyFont="1" applyFill="1" applyBorder="1" applyAlignment="1" applyProtection="1">
      <alignment horizontal="left" vertical="center" wrapText="1" indent="1"/>
    </xf>
    <xf numFmtId="0" fontId="25" fillId="0" borderId="32" xfId="38" applyFont="1" applyFill="1" applyBorder="1" applyAlignment="1" applyProtection="1">
      <alignment horizontal="left" vertical="center" wrapText="1" indent="1"/>
    </xf>
    <xf numFmtId="0" fontId="25" fillId="0" borderId="38" xfId="38" applyFont="1" applyFill="1" applyBorder="1" applyAlignment="1" applyProtection="1">
      <alignment horizontal="left" vertical="center" wrapText="1" indent="1"/>
    </xf>
    <xf numFmtId="0" fontId="25" fillId="0" borderId="32" xfId="38" applyFont="1" applyFill="1" applyBorder="1" applyAlignment="1" applyProtection="1">
      <alignment horizontal="left" indent="4"/>
    </xf>
    <xf numFmtId="0" fontId="25" fillId="0" borderId="32" xfId="38" applyFont="1" applyFill="1" applyBorder="1" applyAlignment="1" applyProtection="1">
      <alignment horizontal="left" vertical="center" wrapText="1" indent="4"/>
    </xf>
    <xf numFmtId="0" fontId="25" fillId="0" borderId="33" xfId="38" applyFont="1" applyFill="1" applyBorder="1" applyAlignment="1" applyProtection="1">
      <alignment horizontal="left" vertical="center" wrapText="1" indent="4"/>
    </xf>
    <xf numFmtId="0" fontId="25" fillId="0" borderId="36" xfId="38" applyFont="1" applyFill="1" applyBorder="1" applyAlignment="1" applyProtection="1">
      <alignment horizontal="left" vertical="center" wrapText="1" indent="4"/>
    </xf>
    <xf numFmtId="0" fontId="25" fillId="0" borderId="33" xfId="38" applyFont="1" applyFill="1" applyBorder="1" applyAlignment="1" applyProtection="1">
      <alignment horizontal="left" vertical="center" wrapText="1" indent="1"/>
    </xf>
    <xf numFmtId="0" fontId="26" fillId="0" borderId="33" xfId="0" applyFont="1" applyBorder="1" applyAlignment="1" applyProtection="1">
      <alignment horizontal="left" vertical="center" wrapText="1" indent="1"/>
    </xf>
    <xf numFmtId="0" fontId="26" fillId="0" borderId="32" xfId="0" applyFont="1" applyBorder="1" applyAlignment="1" applyProtection="1">
      <alignment horizontal="left" vertical="center" wrapText="1" indent="1"/>
    </xf>
    <xf numFmtId="0" fontId="25" fillId="0" borderId="31" xfId="38" applyFont="1" applyFill="1" applyBorder="1" applyAlignment="1" applyProtection="1">
      <alignment horizontal="left" vertical="center" wrapText="1" indent="4"/>
    </xf>
    <xf numFmtId="0" fontId="28" fillId="20" borderId="30" xfId="38" applyFont="1" applyFill="1" applyBorder="1" applyAlignment="1" applyProtection="1">
      <alignment horizontal="left" vertical="center" wrapText="1" indent="1"/>
    </xf>
    <xf numFmtId="0" fontId="25" fillId="0" borderId="51" xfId="38" applyFont="1" applyFill="1" applyBorder="1" applyAlignment="1" applyProtection="1">
      <alignment horizontal="left" vertical="center" wrapText="1" indent="1"/>
    </xf>
    <xf numFmtId="0" fontId="27" fillId="20" borderId="37" xfId="0" applyFont="1" applyFill="1" applyBorder="1" applyAlignment="1" applyProtection="1">
      <alignment horizontal="left" vertical="center" wrapText="1" indent="1"/>
    </xf>
    <xf numFmtId="164" fontId="24" fillId="20" borderId="18" xfId="38" applyNumberFormat="1" applyFont="1" applyFill="1" applyBorder="1" applyAlignment="1" applyProtection="1">
      <alignment horizontal="right" vertical="center" wrapText="1" indent="1"/>
    </xf>
    <xf numFmtId="164" fontId="25" fillId="0" borderId="26" xfId="38" applyNumberFormat="1" applyFont="1" applyFill="1" applyBorder="1" applyAlignment="1" applyProtection="1">
      <alignment horizontal="right" vertical="center" wrapText="1" indent="1"/>
      <protection locked="0"/>
    </xf>
    <xf numFmtId="164" fontId="27" fillId="20" borderId="18" xfId="0" quotePrefix="1" applyNumberFormat="1" applyFont="1" applyFill="1" applyBorder="1" applyAlignment="1" applyProtection="1">
      <alignment horizontal="right" vertical="center" wrapText="1" indent="1"/>
    </xf>
    <xf numFmtId="164" fontId="25" fillId="0" borderId="47" xfId="3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0" applyFont="1" applyFill="1" applyBorder="1" applyAlignment="1" applyProtection="1">
      <alignment horizontal="right" vertical="center" wrapText="1" indent="1"/>
    </xf>
    <xf numFmtId="0" fontId="0" fillId="0" borderId="18" xfId="0" applyBorder="1" applyAlignment="1"/>
    <xf numFmtId="0" fontId="21" fillId="0" borderId="30" xfId="0" applyFont="1" applyBorder="1" applyAlignment="1" applyProtection="1">
      <alignment horizontal="right" vertical="top"/>
      <protection locked="0"/>
    </xf>
    <xf numFmtId="0" fontId="22" fillId="0" borderId="27" xfId="0" quotePrefix="1" applyFont="1" applyFill="1" applyBorder="1" applyAlignment="1" applyProtection="1">
      <alignment horizontal="right" vertical="center" indent="1"/>
    </xf>
    <xf numFmtId="0" fontId="22" fillId="0" borderId="36" xfId="0" applyFont="1" applyFill="1" applyBorder="1" applyAlignment="1" applyProtection="1">
      <alignment horizontal="right" vertical="center" indent="1"/>
    </xf>
    <xf numFmtId="0" fontId="22" fillId="0" borderId="18" xfId="0" applyFont="1" applyFill="1" applyBorder="1" applyAlignment="1" applyProtection="1">
      <alignment vertical="center"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49"/>
  <sheetViews>
    <sheetView tabSelected="1" view="pageBreakPreview" topLeftCell="A133" zoomScale="85" zoomScaleSheetLayoutView="85" workbookViewId="0">
      <selection activeCell="E145" sqref="E145"/>
    </sheetView>
  </sheetViews>
  <sheetFormatPr defaultRowHeight="12.75" x14ac:dyDescent="0.2"/>
  <cols>
    <col min="1" max="1" width="14.33203125" style="5" customWidth="1"/>
    <col min="2" max="2" width="72" style="6" customWidth="1"/>
    <col min="3" max="3" width="18.6640625" style="7" customWidth="1"/>
    <col min="4" max="4" width="20" style="7" customWidth="1"/>
    <col min="5" max="5" width="22.33203125" style="7" customWidth="1"/>
    <col min="6" max="16384" width="9.33203125" style="3"/>
  </cols>
  <sheetData>
    <row r="1" spans="1:5" s="1" customFormat="1" ht="16.5" customHeight="1" thickBot="1" x14ac:dyDescent="0.25">
      <c r="A1" s="37"/>
      <c r="B1" s="57" t="s">
        <v>242</v>
      </c>
      <c r="C1" s="124"/>
      <c r="D1" s="125"/>
      <c r="E1" s="56"/>
    </row>
    <row r="2" spans="1:5" s="2" customFormat="1" ht="15.75" x14ac:dyDescent="0.2">
      <c r="A2" s="34" t="s">
        <v>0</v>
      </c>
      <c r="B2" s="8" t="s">
        <v>1</v>
      </c>
      <c r="C2" s="35"/>
      <c r="D2" s="126"/>
      <c r="E2" s="55"/>
    </row>
    <row r="3" spans="1:5" s="2" customFormat="1" ht="40.5" customHeight="1" thickBot="1" x14ac:dyDescent="0.25">
      <c r="A3" s="33" t="s">
        <v>245</v>
      </c>
      <c r="B3" s="9" t="s">
        <v>239</v>
      </c>
      <c r="C3" s="36"/>
      <c r="D3" s="127"/>
      <c r="E3" s="54"/>
    </row>
    <row r="4" spans="1:5" s="10" customFormat="1" ht="36" customHeight="1" thickBot="1" x14ac:dyDescent="0.25">
      <c r="A4" s="38" t="s">
        <v>2</v>
      </c>
      <c r="B4" s="58" t="s">
        <v>3</v>
      </c>
      <c r="C4" s="70" t="s">
        <v>4</v>
      </c>
      <c r="D4" s="88" t="s">
        <v>243</v>
      </c>
      <c r="E4" s="92" t="s">
        <v>246</v>
      </c>
    </row>
    <row r="5" spans="1:5" s="4" customFormat="1" ht="16.5" thickBot="1" x14ac:dyDescent="0.25">
      <c r="A5" s="39" t="s">
        <v>5</v>
      </c>
      <c r="B5" s="40" t="s">
        <v>19</v>
      </c>
      <c r="C5" s="71" t="s">
        <v>32</v>
      </c>
      <c r="D5" s="38" t="s">
        <v>205</v>
      </c>
      <c r="E5" s="71" t="s">
        <v>57</v>
      </c>
    </row>
    <row r="6" spans="1:5" s="4" customFormat="1" ht="16.5" thickBot="1" x14ac:dyDescent="0.25">
      <c r="A6" s="41"/>
      <c r="B6" s="42" t="s">
        <v>244</v>
      </c>
      <c r="C6" s="72"/>
      <c r="D6" s="53"/>
      <c r="E6" s="93"/>
    </row>
    <row r="7" spans="1:5" s="4" customFormat="1" ht="16.5" thickBot="1" x14ac:dyDescent="0.25">
      <c r="A7" s="43" t="s">
        <v>5</v>
      </c>
      <c r="B7" s="59" t="s">
        <v>6</v>
      </c>
      <c r="C7" s="73">
        <f>SUM(C8:C13)</f>
        <v>15164858</v>
      </c>
      <c r="D7" s="89">
        <f>SUM(E7-C7)</f>
        <v>1323750</v>
      </c>
      <c r="E7" s="73">
        <f>SUM(E8:E13)</f>
        <v>16488608</v>
      </c>
    </row>
    <row r="8" spans="1:5" s="11" customFormat="1" ht="15.75" x14ac:dyDescent="0.25">
      <c r="A8" s="22" t="s">
        <v>7</v>
      </c>
      <c r="B8" s="60" t="s">
        <v>8</v>
      </c>
      <c r="C8" s="74">
        <v>10499298</v>
      </c>
      <c r="D8" s="90">
        <f>SUM(E8-C8)</f>
        <v>0</v>
      </c>
      <c r="E8" s="74">
        <v>10499298</v>
      </c>
    </row>
    <row r="9" spans="1:5" s="12" customFormat="1" ht="15.75" x14ac:dyDescent="0.25">
      <c r="A9" s="23" t="s">
        <v>9</v>
      </c>
      <c r="B9" s="61" t="s">
        <v>10</v>
      </c>
      <c r="C9" s="75"/>
      <c r="D9" s="90">
        <f t="shared" ref="D9:D13" si="0">SUM(E9-C9)</f>
        <v>0</v>
      </c>
      <c r="E9" s="75"/>
    </row>
    <row r="10" spans="1:5" s="12" customFormat="1" ht="16.5" customHeight="1" x14ac:dyDescent="0.25">
      <c r="A10" s="23" t="s">
        <v>11</v>
      </c>
      <c r="B10" s="61" t="s">
        <v>12</v>
      </c>
      <c r="C10" s="75">
        <v>3465560</v>
      </c>
      <c r="D10" s="90">
        <f t="shared" si="0"/>
        <v>0</v>
      </c>
      <c r="E10" s="75">
        <v>3465560</v>
      </c>
    </row>
    <row r="11" spans="1:5" s="12" customFormat="1" ht="15.75" x14ac:dyDescent="0.25">
      <c r="A11" s="23" t="s">
        <v>13</v>
      </c>
      <c r="B11" s="61" t="s">
        <v>14</v>
      </c>
      <c r="C11" s="75">
        <v>1200000</v>
      </c>
      <c r="D11" s="90">
        <f t="shared" si="0"/>
        <v>0</v>
      </c>
      <c r="E11" s="75">
        <v>1200000</v>
      </c>
    </row>
    <row r="12" spans="1:5" s="12" customFormat="1" ht="15.75" x14ac:dyDescent="0.25">
      <c r="A12" s="23" t="s">
        <v>15</v>
      </c>
      <c r="B12" s="61" t="s">
        <v>16</v>
      </c>
      <c r="C12" s="76"/>
      <c r="D12" s="90">
        <f t="shared" si="0"/>
        <v>1323750</v>
      </c>
      <c r="E12" s="76">
        <v>1323750</v>
      </c>
    </row>
    <row r="13" spans="1:5" s="11" customFormat="1" ht="16.5" thickBot="1" x14ac:dyDescent="0.3">
      <c r="A13" s="24" t="s">
        <v>17</v>
      </c>
      <c r="B13" s="62" t="s">
        <v>18</v>
      </c>
      <c r="C13" s="77"/>
      <c r="D13" s="90">
        <f t="shared" si="0"/>
        <v>0</v>
      </c>
      <c r="E13" s="77"/>
    </row>
    <row r="14" spans="1:5" s="11" customFormat="1" ht="16.5" customHeight="1" thickBot="1" x14ac:dyDescent="0.25">
      <c r="A14" s="43" t="s">
        <v>19</v>
      </c>
      <c r="B14" s="63" t="s">
        <v>236</v>
      </c>
      <c r="C14" s="73">
        <f>SUM(C15:C19)</f>
        <v>4678811</v>
      </c>
      <c r="D14" s="89">
        <f>SUM(E14-C14)</f>
        <v>13198066</v>
      </c>
      <c r="E14" s="73">
        <f>SUM(E15:E20)</f>
        <v>17876877</v>
      </c>
    </row>
    <row r="15" spans="1:5" s="11" customFormat="1" ht="15.75" x14ac:dyDescent="0.25">
      <c r="A15" s="22" t="s">
        <v>20</v>
      </c>
      <c r="B15" s="60" t="s">
        <v>21</v>
      </c>
      <c r="C15" s="74"/>
      <c r="D15" s="90">
        <f t="shared" ref="D15:D20" si="1">SUM(E15-C15)</f>
        <v>0</v>
      </c>
      <c r="E15" s="74"/>
    </row>
    <row r="16" spans="1:5" s="11" customFormat="1" ht="15.75" x14ac:dyDescent="0.25">
      <c r="A16" s="23" t="s">
        <v>22</v>
      </c>
      <c r="B16" s="61" t="s">
        <v>23</v>
      </c>
      <c r="C16" s="75"/>
      <c r="D16" s="90">
        <f t="shared" si="1"/>
        <v>0</v>
      </c>
      <c r="E16" s="75"/>
    </row>
    <row r="17" spans="1:5" s="11" customFormat="1" ht="19.5" customHeight="1" x14ac:dyDescent="0.25">
      <c r="A17" s="23" t="s">
        <v>24</v>
      </c>
      <c r="B17" s="61" t="s">
        <v>25</v>
      </c>
      <c r="C17" s="75"/>
      <c r="D17" s="90">
        <f t="shared" si="1"/>
        <v>0</v>
      </c>
      <c r="E17" s="75"/>
    </row>
    <row r="18" spans="1:5" s="11" customFormat="1" ht="18" customHeight="1" x14ac:dyDescent="0.25">
      <c r="A18" s="23" t="s">
        <v>26</v>
      </c>
      <c r="B18" s="61" t="s">
        <v>27</v>
      </c>
      <c r="C18" s="75"/>
      <c r="D18" s="90">
        <f t="shared" si="1"/>
        <v>0</v>
      </c>
      <c r="E18" s="75"/>
    </row>
    <row r="19" spans="1:5" s="11" customFormat="1" ht="15.75" x14ac:dyDescent="0.25">
      <c r="A19" s="23" t="s">
        <v>28</v>
      </c>
      <c r="B19" s="61" t="s">
        <v>29</v>
      </c>
      <c r="C19" s="75">
        <v>4678811</v>
      </c>
      <c r="D19" s="90">
        <f t="shared" si="1"/>
        <v>13198066</v>
      </c>
      <c r="E19" s="75">
        <v>17876877</v>
      </c>
    </row>
    <row r="20" spans="1:5" s="12" customFormat="1" ht="16.5" thickBot="1" x14ac:dyDescent="0.3">
      <c r="A20" s="24" t="s">
        <v>30</v>
      </c>
      <c r="B20" s="62" t="s">
        <v>31</v>
      </c>
      <c r="C20" s="78"/>
      <c r="D20" s="90">
        <f t="shared" si="1"/>
        <v>0</v>
      </c>
      <c r="E20" s="78"/>
    </row>
    <row r="21" spans="1:5" s="12" customFormat="1" ht="16.5" customHeight="1" thickBot="1" x14ac:dyDescent="0.25">
      <c r="A21" s="43" t="s">
        <v>32</v>
      </c>
      <c r="B21" s="59" t="s">
        <v>237</v>
      </c>
      <c r="C21" s="73">
        <f>SUM(C22:C26)</f>
        <v>0</v>
      </c>
      <c r="D21" s="89">
        <f>SUM(E21-C21)</f>
        <v>500000</v>
      </c>
      <c r="E21" s="73">
        <f>SUM(E22:E27)</f>
        <v>500000</v>
      </c>
    </row>
    <row r="22" spans="1:5" s="12" customFormat="1" ht="15.75" x14ac:dyDescent="0.25">
      <c r="A22" s="22" t="s">
        <v>33</v>
      </c>
      <c r="B22" s="60" t="s">
        <v>34</v>
      </c>
      <c r="C22" s="74"/>
      <c r="D22" s="90">
        <f>SUM(E22-C22)</f>
        <v>0</v>
      </c>
      <c r="E22" s="74"/>
    </row>
    <row r="23" spans="1:5" s="11" customFormat="1" ht="15.75" x14ac:dyDescent="0.25">
      <c r="A23" s="23" t="s">
        <v>35</v>
      </c>
      <c r="B23" s="61" t="s">
        <v>36</v>
      </c>
      <c r="C23" s="75"/>
      <c r="D23" s="90">
        <f t="shared" ref="D23:D27" si="2">SUM(E23-C23)</f>
        <v>0</v>
      </c>
      <c r="E23" s="75"/>
    </row>
    <row r="24" spans="1:5" s="12" customFormat="1" ht="16.5" customHeight="1" x14ac:dyDescent="0.25">
      <c r="A24" s="23" t="s">
        <v>37</v>
      </c>
      <c r="B24" s="61" t="s">
        <v>231</v>
      </c>
      <c r="C24" s="75"/>
      <c r="D24" s="90">
        <f t="shared" si="2"/>
        <v>0</v>
      </c>
      <c r="E24" s="75"/>
    </row>
    <row r="25" spans="1:5" s="12" customFormat="1" ht="16.5" customHeight="1" x14ac:dyDescent="0.25">
      <c r="A25" s="23" t="s">
        <v>38</v>
      </c>
      <c r="B25" s="61" t="s">
        <v>232</v>
      </c>
      <c r="C25" s="75"/>
      <c r="D25" s="90">
        <f t="shared" si="2"/>
        <v>0</v>
      </c>
      <c r="E25" s="75"/>
    </row>
    <row r="26" spans="1:5" s="12" customFormat="1" ht="15.75" x14ac:dyDescent="0.25">
      <c r="A26" s="23" t="s">
        <v>39</v>
      </c>
      <c r="B26" s="61" t="s">
        <v>40</v>
      </c>
      <c r="C26" s="75"/>
      <c r="D26" s="90">
        <f t="shared" si="2"/>
        <v>500000</v>
      </c>
      <c r="E26" s="75">
        <v>500000</v>
      </c>
    </row>
    <row r="27" spans="1:5" s="12" customFormat="1" ht="16.5" thickBot="1" x14ac:dyDescent="0.3">
      <c r="A27" s="24" t="s">
        <v>41</v>
      </c>
      <c r="B27" s="62" t="s">
        <v>42</v>
      </c>
      <c r="C27" s="78"/>
      <c r="D27" s="90">
        <f t="shared" si="2"/>
        <v>0</v>
      </c>
      <c r="E27" s="78"/>
    </row>
    <row r="28" spans="1:5" s="12" customFormat="1" ht="16.5" thickBot="1" x14ac:dyDescent="0.25">
      <c r="A28" s="43" t="s">
        <v>43</v>
      </c>
      <c r="B28" s="59" t="s">
        <v>44</v>
      </c>
      <c r="C28" s="79">
        <f>SUM(C29,C32,C33,C34)</f>
        <v>2810418</v>
      </c>
      <c r="D28" s="89">
        <f>SUM(E28-C28)</f>
        <v>49050</v>
      </c>
      <c r="E28" s="79">
        <f>SUM(E29,E32,E33,E34)</f>
        <v>2859468</v>
      </c>
    </row>
    <row r="29" spans="1:5" s="12" customFormat="1" ht="15.75" x14ac:dyDescent="0.25">
      <c r="A29" s="22" t="s">
        <v>45</v>
      </c>
      <c r="B29" s="60" t="s">
        <v>46</v>
      </c>
      <c r="C29" s="80">
        <v>2095418</v>
      </c>
      <c r="D29" s="90">
        <f t="shared" ref="D29:D44" si="3">SUM(E29-C29)</f>
        <v>49050</v>
      </c>
      <c r="E29" s="80">
        <f>SUM(E30:E31)</f>
        <v>2144468</v>
      </c>
    </row>
    <row r="30" spans="1:5" s="12" customFormat="1" ht="15.75" x14ac:dyDescent="0.25">
      <c r="A30" s="23" t="s">
        <v>47</v>
      </c>
      <c r="B30" s="61" t="s">
        <v>48</v>
      </c>
      <c r="C30" s="75">
        <v>2095418</v>
      </c>
      <c r="D30" s="90">
        <f t="shared" si="3"/>
        <v>49050</v>
      </c>
      <c r="E30" s="75">
        <v>2144468</v>
      </c>
    </row>
    <row r="31" spans="1:5" s="12" customFormat="1" ht="15.75" x14ac:dyDescent="0.25">
      <c r="A31" s="23" t="s">
        <v>49</v>
      </c>
      <c r="B31" s="61" t="s">
        <v>50</v>
      </c>
      <c r="C31" s="75"/>
      <c r="D31" s="90">
        <f t="shared" si="3"/>
        <v>0</v>
      </c>
      <c r="E31" s="75"/>
    </row>
    <row r="32" spans="1:5" s="12" customFormat="1" ht="15.75" x14ac:dyDescent="0.25">
      <c r="A32" s="23" t="s">
        <v>51</v>
      </c>
      <c r="B32" s="61" t="s">
        <v>52</v>
      </c>
      <c r="C32" s="75">
        <v>700000</v>
      </c>
      <c r="D32" s="90">
        <f t="shared" si="3"/>
        <v>0</v>
      </c>
      <c r="E32" s="75">
        <v>700000</v>
      </c>
    </row>
    <row r="33" spans="1:5" s="12" customFormat="1" ht="15.75" x14ac:dyDescent="0.25">
      <c r="A33" s="23" t="s">
        <v>53</v>
      </c>
      <c r="B33" s="61" t="s">
        <v>54</v>
      </c>
      <c r="C33" s="75"/>
      <c r="D33" s="90">
        <f t="shared" si="3"/>
        <v>0</v>
      </c>
      <c r="E33" s="75"/>
    </row>
    <row r="34" spans="1:5" s="12" customFormat="1" ht="16.5" thickBot="1" x14ac:dyDescent="0.3">
      <c r="A34" s="24" t="s">
        <v>55</v>
      </c>
      <c r="B34" s="62" t="s">
        <v>56</v>
      </c>
      <c r="C34" s="78">
        <v>15000</v>
      </c>
      <c r="D34" s="90">
        <f t="shared" si="3"/>
        <v>0</v>
      </c>
      <c r="E34" s="78">
        <v>15000</v>
      </c>
    </row>
    <row r="35" spans="1:5" s="12" customFormat="1" ht="16.5" thickBot="1" x14ac:dyDescent="0.25">
      <c r="A35" s="43" t="s">
        <v>57</v>
      </c>
      <c r="B35" s="59" t="s">
        <v>58</v>
      </c>
      <c r="C35" s="73">
        <f>SUM(C36:C45)</f>
        <v>680400</v>
      </c>
      <c r="D35" s="89">
        <f>SUM(E35-C35)</f>
        <v>1637</v>
      </c>
      <c r="E35" s="73">
        <f>SUM(E36:E45)</f>
        <v>682037</v>
      </c>
    </row>
    <row r="36" spans="1:5" s="12" customFormat="1" ht="15.75" x14ac:dyDescent="0.25">
      <c r="A36" s="22" t="s">
        <v>59</v>
      </c>
      <c r="B36" s="60" t="s">
        <v>60</v>
      </c>
      <c r="C36" s="74"/>
      <c r="D36" s="90">
        <f t="shared" si="3"/>
        <v>0</v>
      </c>
      <c r="E36" s="74"/>
    </row>
    <row r="37" spans="1:5" s="12" customFormat="1" ht="15.75" x14ac:dyDescent="0.25">
      <c r="A37" s="23" t="s">
        <v>61</v>
      </c>
      <c r="B37" s="61" t="s">
        <v>62</v>
      </c>
      <c r="C37" s="75">
        <v>525400</v>
      </c>
      <c r="D37" s="90">
        <f t="shared" si="3"/>
        <v>0</v>
      </c>
      <c r="E37" s="75">
        <v>525400</v>
      </c>
    </row>
    <row r="38" spans="1:5" s="12" customFormat="1" ht="15.75" x14ac:dyDescent="0.25">
      <c r="A38" s="23" t="s">
        <v>63</v>
      </c>
      <c r="B38" s="61" t="s">
        <v>64</v>
      </c>
      <c r="C38" s="75"/>
      <c r="D38" s="90">
        <f t="shared" si="3"/>
        <v>0</v>
      </c>
      <c r="E38" s="75"/>
    </row>
    <row r="39" spans="1:5" s="12" customFormat="1" ht="15.75" x14ac:dyDescent="0.25">
      <c r="A39" s="23" t="s">
        <v>65</v>
      </c>
      <c r="B39" s="61" t="s">
        <v>66</v>
      </c>
      <c r="C39" s="75">
        <v>155000</v>
      </c>
      <c r="D39" s="90">
        <f t="shared" si="3"/>
        <v>0</v>
      </c>
      <c r="E39" s="75">
        <v>155000</v>
      </c>
    </row>
    <row r="40" spans="1:5" s="12" customFormat="1" ht="15.75" x14ac:dyDescent="0.25">
      <c r="A40" s="23" t="s">
        <v>67</v>
      </c>
      <c r="B40" s="61" t="s">
        <v>68</v>
      </c>
      <c r="C40" s="75"/>
      <c r="D40" s="90">
        <f t="shared" si="3"/>
        <v>0</v>
      </c>
      <c r="E40" s="75"/>
    </row>
    <row r="41" spans="1:5" s="12" customFormat="1" ht="15.75" x14ac:dyDescent="0.25">
      <c r="A41" s="23" t="s">
        <v>69</v>
      </c>
      <c r="B41" s="61" t="s">
        <v>70</v>
      </c>
      <c r="C41" s="75"/>
      <c r="D41" s="90">
        <f t="shared" si="3"/>
        <v>0</v>
      </c>
      <c r="E41" s="75"/>
    </row>
    <row r="42" spans="1:5" s="12" customFormat="1" ht="15.75" x14ac:dyDescent="0.25">
      <c r="A42" s="23" t="s">
        <v>71</v>
      </c>
      <c r="B42" s="61" t="s">
        <v>72</v>
      </c>
      <c r="C42" s="75"/>
      <c r="D42" s="90">
        <f t="shared" si="3"/>
        <v>0</v>
      </c>
      <c r="E42" s="75"/>
    </row>
    <row r="43" spans="1:5" s="12" customFormat="1" ht="15.75" x14ac:dyDescent="0.25">
      <c r="A43" s="23" t="s">
        <v>73</v>
      </c>
      <c r="B43" s="61" t="s">
        <v>74</v>
      </c>
      <c r="C43" s="75"/>
      <c r="D43" s="90">
        <f t="shared" si="3"/>
        <v>284</v>
      </c>
      <c r="E43" s="75">
        <v>284</v>
      </c>
    </row>
    <row r="44" spans="1:5" s="12" customFormat="1" ht="15.75" x14ac:dyDescent="0.25">
      <c r="A44" s="23" t="s">
        <v>75</v>
      </c>
      <c r="B44" s="61" t="s">
        <v>76</v>
      </c>
      <c r="C44" s="81"/>
      <c r="D44" s="90">
        <f t="shared" si="3"/>
        <v>0</v>
      </c>
      <c r="E44" s="81"/>
    </row>
    <row r="45" spans="1:5" s="12" customFormat="1" ht="16.5" thickBot="1" x14ac:dyDescent="0.3">
      <c r="A45" s="24" t="s">
        <v>77</v>
      </c>
      <c r="B45" s="62" t="s">
        <v>78</v>
      </c>
      <c r="C45" s="82"/>
      <c r="D45" s="91"/>
      <c r="E45" s="82">
        <v>1353</v>
      </c>
    </row>
    <row r="46" spans="1:5" s="12" customFormat="1" ht="16.5" thickBot="1" x14ac:dyDescent="0.25">
      <c r="A46" s="43" t="s">
        <v>79</v>
      </c>
      <c r="B46" s="59" t="s">
        <v>80</v>
      </c>
      <c r="C46" s="73">
        <f>SUM(C47:C56)</f>
        <v>0</v>
      </c>
      <c r="D46" s="89">
        <f>SUM(E46-C46)</f>
        <v>300000</v>
      </c>
      <c r="E46" s="73">
        <f>SUM(E47:E56)</f>
        <v>300000</v>
      </c>
    </row>
    <row r="47" spans="1:5" s="12" customFormat="1" ht="15.75" x14ac:dyDescent="0.25">
      <c r="A47" s="22" t="s">
        <v>81</v>
      </c>
      <c r="B47" s="60" t="s">
        <v>82</v>
      </c>
      <c r="C47" s="83"/>
      <c r="D47" s="90">
        <f t="shared" ref="D47:D51" si="4">SUM(E47-C47)</f>
        <v>0</v>
      </c>
      <c r="E47" s="83"/>
    </row>
    <row r="48" spans="1:5" s="12" customFormat="1" ht="15.75" x14ac:dyDescent="0.25">
      <c r="A48" s="23" t="s">
        <v>83</v>
      </c>
      <c r="B48" s="61" t="s">
        <v>84</v>
      </c>
      <c r="C48" s="81"/>
      <c r="D48" s="90">
        <f t="shared" si="4"/>
        <v>300000</v>
      </c>
      <c r="E48" s="81">
        <v>300000</v>
      </c>
    </row>
    <row r="49" spans="1:5" s="12" customFormat="1" ht="15.75" x14ac:dyDescent="0.25">
      <c r="A49" s="23" t="s">
        <v>85</v>
      </c>
      <c r="B49" s="61" t="s">
        <v>86</v>
      </c>
      <c r="C49" s="81"/>
      <c r="D49" s="90">
        <f t="shared" si="4"/>
        <v>0</v>
      </c>
      <c r="E49" s="81"/>
    </row>
    <row r="50" spans="1:5" s="12" customFormat="1" ht="15.75" x14ac:dyDescent="0.25">
      <c r="A50" s="23" t="s">
        <v>87</v>
      </c>
      <c r="B50" s="61" t="s">
        <v>88</v>
      </c>
      <c r="C50" s="81"/>
      <c r="D50" s="90">
        <f t="shared" si="4"/>
        <v>0</v>
      </c>
      <c r="E50" s="81"/>
    </row>
    <row r="51" spans="1:5" s="32" customFormat="1" ht="16.5" thickBot="1" x14ac:dyDescent="0.3">
      <c r="A51" s="23" t="s">
        <v>89</v>
      </c>
      <c r="B51" s="64" t="s">
        <v>90</v>
      </c>
      <c r="C51" s="81"/>
      <c r="D51" s="90">
        <f t="shared" si="4"/>
        <v>0</v>
      </c>
      <c r="E51" s="81"/>
    </row>
    <row r="52" spans="1:5" s="12" customFormat="1" ht="16.5" thickBot="1" x14ac:dyDescent="0.25">
      <c r="A52" s="48" t="s">
        <v>91</v>
      </c>
      <c r="B52" s="65" t="s">
        <v>92</v>
      </c>
      <c r="C52" s="84"/>
      <c r="D52" s="89">
        <f>SUM(E52-C52)</f>
        <v>0</v>
      </c>
      <c r="E52" s="84"/>
    </row>
    <row r="53" spans="1:5" s="12" customFormat="1" ht="30" x14ac:dyDescent="0.25">
      <c r="A53" s="22" t="s">
        <v>93</v>
      </c>
      <c r="B53" s="60" t="s">
        <v>94</v>
      </c>
      <c r="C53" s="74"/>
      <c r="D53" s="90">
        <f t="shared" ref="D53:D56" si="5">SUM(E53-C53)</f>
        <v>0</v>
      </c>
      <c r="E53" s="74"/>
    </row>
    <row r="54" spans="1:5" s="12" customFormat="1" ht="30" x14ac:dyDescent="0.25">
      <c r="A54" s="23" t="s">
        <v>95</v>
      </c>
      <c r="B54" s="61" t="s">
        <v>96</v>
      </c>
      <c r="C54" s="75"/>
      <c r="D54" s="90">
        <f t="shared" si="5"/>
        <v>0</v>
      </c>
      <c r="E54" s="75"/>
    </row>
    <row r="55" spans="1:5" s="12" customFormat="1" ht="15.75" x14ac:dyDescent="0.25">
      <c r="A55" s="23" t="s">
        <v>97</v>
      </c>
      <c r="B55" s="61" t="s">
        <v>98</v>
      </c>
      <c r="C55" s="75"/>
      <c r="D55" s="90">
        <f t="shared" si="5"/>
        <v>0</v>
      </c>
      <c r="E55" s="75"/>
    </row>
    <row r="56" spans="1:5" s="12" customFormat="1" ht="16.5" thickBot="1" x14ac:dyDescent="0.3">
      <c r="A56" s="24" t="s">
        <v>99</v>
      </c>
      <c r="B56" s="62" t="s">
        <v>100</v>
      </c>
      <c r="C56" s="78"/>
      <c r="D56" s="90">
        <f t="shared" si="5"/>
        <v>0</v>
      </c>
      <c r="E56" s="78"/>
    </row>
    <row r="57" spans="1:5" s="12" customFormat="1" ht="16.5" thickBot="1" x14ac:dyDescent="0.25">
      <c r="A57" s="43" t="s">
        <v>101</v>
      </c>
      <c r="B57" s="63" t="s">
        <v>102</v>
      </c>
      <c r="C57" s="73"/>
      <c r="D57" s="89">
        <f>SUM(E57-C57)</f>
        <v>0</v>
      </c>
      <c r="E57" s="73"/>
    </row>
    <row r="58" spans="1:5" s="12" customFormat="1" ht="30" x14ac:dyDescent="0.25">
      <c r="A58" s="22" t="s">
        <v>103</v>
      </c>
      <c r="B58" s="60" t="s">
        <v>104</v>
      </c>
      <c r="C58" s="81"/>
      <c r="D58" s="90">
        <f t="shared" ref="D58:D82" si="6">SUM(E58-C58)</f>
        <v>0</v>
      </c>
      <c r="E58" s="83"/>
    </row>
    <row r="59" spans="1:5" s="12" customFormat="1" ht="30" x14ac:dyDescent="0.25">
      <c r="A59" s="23" t="s">
        <v>105</v>
      </c>
      <c r="B59" s="61" t="s">
        <v>106</v>
      </c>
      <c r="C59" s="81"/>
      <c r="D59" s="90">
        <f t="shared" si="6"/>
        <v>0</v>
      </c>
      <c r="E59" s="81"/>
    </row>
    <row r="60" spans="1:5" s="12" customFormat="1" ht="15.75" x14ac:dyDescent="0.25">
      <c r="A60" s="23" t="s">
        <v>107</v>
      </c>
      <c r="B60" s="61" t="s">
        <v>108</v>
      </c>
      <c r="C60" s="81"/>
      <c r="D60" s="90">
        <f t="shared" si="6"/>
        <v>0</v>
      </c>
      <c r="E60" s="81"/>
    </row>
    <row r="61" spans="1:5" s="12" customFormat="1" ht="16.5" thickBot="1" x14ac:dyDescent="0.3">
      <c r="A61" s="24" t="s">
        <v>109</v>
      </c>
      <c r="B61" s="62" t="s">
        <v>110</v>
      </c>
      <c r="C61" s="81"/>
      <c r="D61" s="90">
        <f t="shared" si="6"/>
        <v>0</v>
      </c>
      <c r="E61" s="82"/>
    </row>
    <row r="62" spans="1:5" s="12" customFormat="1" ht="16.5" thickBot="1" x14ac:dyDescent="0.25">
      <c r="A62" s="43" t="s">
        <v>111</v>
      </c>
      <c r="B62" s="59" t="s">
        <v>112</v>
      </c>
      <c r="C62" s="79">
        <f>SUM(C7,C14,C21,C28,C35,C46,C52,C57)</f>
        <v>23334487</v>
      </c>
      <c r="D62" s="89">
        <f>SUM(E62-C62)</f>
        <v>15372503</v>
      </c>
      <c r="E62" s="79">
        <f>SUM(E7,E14,E21,E28,E35,E46,E52,E57)</f>
        <v>38706990</v>
      </c>
    </row>
    <row r="63" spans="1:5" s="12" customFormat="1" ht="16.5" customHeight="1" thickBot="1" x14ac:dyDescent="0.25">
      <c r="A63" s="25" t="s">
        <v>113</v>
      </c>
      <c r="B63" s="66" t="s">
        <v>114</v>
      </c>
      <c r="C63" s="85"/>
      <c r="D63" s="90">
        <f t="shared" si="6"/>
        <v>0</v>
      </c>
      <c r="E63" s="94"/>
    </row>
    <row r="64" spans="1:5" s="12" customFormat="1" ht="15.75" x14ac:dyDescent="0.25">
      <c r="A64" s="22" t="s">
        <v>115</v>
      </c>
      <c r="B64" s="60" t="s">
        <v>116</v>
      </c>
      <c r="C64" s="81"/>
      <c r="D64" s="90">
        <f t="shared" si="6"/>
        <v>0</v>
      </c>
      <c r="E64" s="81"/>
    </row>
    <row r="65" spans="1:5" s="12" customFormat="1" ht="16.5" customHeight="1" x14ac:dyDescent="0.25">
      <c r="A65" s="23" t="s">
        <v>117</v>
      </c>
      <c r="B65" s="61" t="s">
        <v>118</v>
      </c>
      <c r="C65" s="81"/>
      <c r="D65" s="90">
        <f t="shared" si="6"/>
        <v>0</v>
      </c>
      <c r="E65" s="81"/>
    </row>
    <row r="66" spans="1:5" s="12" customFormat="1" ht="16.5" thickBot="1" x14ac:dyDescent="0.3">
      <c r="A66" s="24" t="s">
        <v>119</v>
      </c>
      <c r="B66" s="67" t="s">
        <v>120</v>
      </c>
      <c r="C66" s="81"/>
      <c r="D66" s="90">
        <f t="shared" si="6"/>
        <v>0</v>
      </c>
      <c r="E66" s="82"/>
    </row>
    <row r="67" spans="1:5" s="12" customFormat="1" ht="16.5" thickBot="1" x14ac:dyDescent="0.25">
      <c r="A67" s="46" t="s">
        <v>121</v>
      </c>
      <c r="B67" s="63" t="s">
        <v>122</v>
      </c>
      <c r="C67" s="73"/>
      <c r="D67" s="89">
        <f>SUM(E67-C67)</f>
        <v>0</v>
      </c>
      <c r="E67" s="73"/>
    </row>
    <row r="68" spans="1:5" s="12" customFormat="1" ht="15.75" x14ac:dyDescent="0.25">
      <c r="A68" s="22" t="s">
        <v>123</v>
      </c>
      <c r="B68" s="60" t="s">
        <v>124</v>
      </c>
      <c r="C68" s="81"/>
      <c r="D68" s="90">
        <f t="shared" si="6"/>
        <v>0</v>
      </c>
      <c r="E68" s="83"/>
    </row>
    <row r="69" spans="1:5" s="12" customFormat="1" ht="15.75" x14ac:dyDescent="0.25">
      <c r="A69" s="23" t="s">
        <v>125</v>
      </c>
      <c r="B69" s="61" t="s">
        <v>126</v>
      </c>
      <c r="C69" s="81"/>
      <c r="D69" s="90">
        <f t="shared" si="6"/>
        <v>0</v>
      </c>
      <c r="E69" s="81"/>
    </row>
    <row r="70" spans="1:5" s="12" customFormat="1" ht="15.75" x14ac:dyDescent="0.25">
      <c r="A70" s="23" t="s">
        <v>127</v>
      </c>
      <c r="B70" s="61" t="s">
        <v>128</v>
      </c>
      <c r="C70" s="81"/>
      <c r="D70" s="90">
        <f t="shared" si="6"/>
        <v>0</v>
      </c>
      <c r="E70" s="81"/>
    </row>
    <row r="71" spans="1:5" s="12" customFormat="1" ht="16.5" thickBot="1" x14ac:dyDescent="0.3">
      <c r="A71" s="24" t="s">
        <v>129</v>
      </c>
      <c r="B71" s="62" t="s">
        <v>130</v>
      </c>
      <c r="C71" s="86"/>
      <c r="D71" s="90">
        <f t="shared" si="6"/>
        <v>0</v>
      </c>
      <c r="E71" s="82"/>
    </row>
    <row r="72" spans="1:5" s="12" customFormat="1" ht="16.5" thickBot="1" x14ac:dyDescent="0.25">
      <c r="A72" s="46" t="s">
        <v>131</v>
      </c>
      <c r="B72" s="63" t="s">
        <v>132</v>
      </c>
      <c r="C72" s="73">
        <f>SUM(C73:C74)</f>
        <v>10915501</v>
      </c>
      <c r="D72" s="89">
        <f>SUM(E72-C72)</f>
        <v>1679746</v>
      </c>
      <c r="E72" s="73">
        <f>SUM(E73:E74)</f>
        <v>12595247</v>
      </c>
    </row>
    <row r="73" spans="1:5" s="12" customFormat="1" ht="15.75" x14ac:dyDescent="0.25">
      <c r="A73" s="22" t="s">
        <v>133</v>
      </c>
      <c r="B73" s="60" t="s">
        <v>134</v>
      </c>
      <c r="C73" s="81">
        <v>10915501</v>
      </c>
      <c r="D73" s="90">
        <f t="shared" si="6"/>
        <v>1679746</v>
      </c>
      <c r="E73" s="83">
        <v>12595247</v>
      </c>
    </row>
    <row r="74" spans="1:5" s="12" customFormat="1" ht="16.5" thickBot="1" x14ac:dyDescent="0.3">
      <c r="A74" s="24" t="s">
        <v>135</v>
      </c>
      <c r="B74" s="62" t="s">
        <v>136</v>
      </c>
      <c r="C74" s="81"/>
      <c r="D74" s="90">
        <f t="shared" si="6"/>
        <v>0</v>
      </c>
      <c r="E74" s="82"/>
    </row>
    <row r="75" spans="1:5" s="11" customFormat="1" ht="16.5" thickBot="1" x14ac:dyDescent="0.25">
      <c r="A75" s="46" t="s">
        <v>137</v>
      </c>
      <c r="B75" s="63" t="s">
        <v>138</v>
      </c>
      <c r="C75" s="73">
        <f>SUM(C76:C77)</f>
        <v>0</v>
      </c>
      <c r="D75" s="89">
        <f>SUM(E75-C75)</f>
        <v>0</v>
      </c>
      <c r="E75" s="73"/>
    </row>
    <row r="76" spans="1:5" s="12" customFormat="1" ht="15.75" x14ac:dyDescent="0.25">
      <c r="A76" s="22" t="s">
        <v>139</v>
      </c>
      <c r="B76" s="60" t="s">
        <v>140</v>
      </c>
      <c r="C76" s="81"/>
      <c r="D76" s="90">
        <f t="shared" si="6"/>
        <v>0</v>
      </c>
      <c r="E76" s="83"/>
    </row>
    <row r="77" spans="1:5" s="12" customFormat="1" ht="15.75" x14ac:dyDescent="0.25">
      <c r="A77" s="23" t="s">
        <v>141</v>
      </c>
      <c r="B77" s="61" t="s">
        <v>142</v>
      </c>
      <c r="C77" s="81"/>
      <c r="D77" s="90">
        <f t="shared" si="6"/>
        <v>0</v>
      </c>
      <c r="E77" s="81"/>
    </row>
    <row r="78" spans="1:5" s="12" customFormat="1" ht="16.5" thickBot="1" x14ac:dyDescent="0.3">
      <c r="A78" s="24" t="s">
        <v>143</v>
      </c>
      <c r="B78" s="62" t="s">
        <v>144</v>
      </c>
      <c r="C78" s="81"/>
      <c r="D78" s="90">
        <f t="shared" si="6"/>
        <v>0</v>
      </c>
      <c r="E78" s="82"/>
    </row>
    <row r="79" spans="1:5" s="12" customFormat="1" ht="16.5" thickBot="1" x14ac:dyDescent="0.25">
      <c r="A79" s="46" t="s">
        <v>145</v>
      </c>
      <c r="B79" s="63" t="s">
        <v>146</v>
      </c>
      <c r="C79" s="73">
        <f>SUM(C80:C81)</f>
        <v>0</v>
      </c>
      <c r="D79" s="89">
        <f>SUM(E79-C79)</f>
        <v>0</v>
      </c>
      <c r="E79" s="73"/>
    </row>
    <row r="80" spans="1:5" s="12" customFormat="1" ht="15.75" x14ac:dyDescent="0.25">
      <c r="A80" s="26" t="s">
        <v>147</v>
      </c>
      <c r="B80" s="60" t="s">
        <v>148</v>
      </c>
      <c r="C80" s="81"/>
      <c r="D80" s="90">
        <f t="shared" si="6"/>
        <v>0</v>
      </c>
      <c r="E80" s="83"/>
    </row>
    <row r="81" spans="1:5" s="12" customFormat="1" ht="15.75" x14ac:dyDescent="0.25">
      <c r="A81" s="27" t="s">
        <v>149</v>
      </c>
      <c r="B81" s="61" t="s">
        <v>150</v>
      </c>
      <c r="C81" s="81"/>
      <c r="D81" s="90">
        <f t="shared" si="6"/>
        <v>0</v>
      </c>
      <c r="E81" s="81"/>
    </row>
    <row r="82" spans="1:5" s="12" customFormat="1" ht="15.75" x14ac:dyDescent="0.25">
      <c r="A82" s="27" t="s">
        <v>151</v>
      </c>
      <c r="B82" s="61" t="s">
        <v>152</v>
      </c>
      <c r="C82" s="81"/>
      <c r="D82" s="90">
        <f t="shared" si="6"/>
        <v>0</v>
      </c>
      <c r="E82" s="81"/>
    </row>
    <row r="83" spans="1:5" s="11" customFormat="1" ht="16.5" thickBot="1" x14ac:dyDescent="0.3">
      <c r="A83" s="28" t="s">
        <v>153</v>
      </c>
      <c r="B83" s="62" t="s">
        <v>154</v>
      </c>
      <c r="C83" s="81"/>
      <c r="D83" s="91"/>
      <c r="E83" s="82"/>
    </row>
    <row r="84" spans="1:5" s="11" customFormat="1" ht="16.5" customHeight="1" thickBot="1" x14ac:dyDescent="0.25">
      <c r="A84" s="46" t="s">
        <v>155</v>
      </c>
      <c r="B84" s="63" t="s">
        <v>156</v>
      </c>
      <c r="C84" s="87"/>
      <c r="D84" s="89">
        <f t="shared" ref="D84:D86" si="7">SUM(E84-C84)</f>
        <v>0</v>
      </c>
      <c r="E84" s="87"/>
    </row>
    <row r="85" spans="1:5" s="11" customFormat="1" ht="16.5" customHeight="1" thickBot="1" x14ac:dyDescent="0.25">
      <c r="A85" s="46" t="s">
        <v>157</v>
      </c>
      <c r="B85" s="68" t="s">
        <v>158</v>
      </c>
      <c r="C85" s="79">
        <f>SUM(C63,C67,C72,C75,C79,C84)</f>
        <v>10915501</v>
      </c>
      <c r="D85" s="89">
        <f t="shared" si="7"/>
        <v>1679746</v>
      </c>
      <c r="E85" s="79">
        <f>SUM(E63,E67,E72,E75,E79,E84)</f>
        <v>12595247</v>
      </c>
    </row>
    <row r="86" spans="1:5" s="11" customFormat="1" ht="16.5" thickBot="1" x14ac:dyDescent="0.25">
      <c r="A86" s="47" t="s">
        <v>159</v>
      </c>
      <c r="B86" s="69" t="s">
        <v>160</v>
      </c>
      <c r="C86" s="79">
        <f>SUM(C62,C85)</f>
        <v>34249988</v>
      </c>
      <c r="D86" s="89">
        <f t="shared" si="7"/>
        <v>17052249</v>
      </c>
      <c r="E86" s="79">
        <f>SUM(E62,E85)</f>
        <v>51302237</v>
      </c>
    </row>
    <row r="87" spans="1:5" s="12" customFormat="1" ht="15.75" x14ac:dyDescent="0.2">
      <c r="A87" s="13"/>
      <c r="B87" s="14"/>
      <c r="C87" s="51"/>
      <c r="D87" s="51"/>
      <c r="E87" s="51"/>
    </row>
    <row r="88" spans="1:5" s="10" customFormat="1" ht="16.5" thickBot="1" x14ac:dyDescent="0.25">
      <c r="A88" s="15"/>
      <c r="B88" s="16"/>
      <c r="C88" s="95"/>
      <c r="D88" s="95"/>
      <c r="E88" s="95"/>
    </row>
    <row r="89" spans="1:5" s="4" customFormat="1" ht="16.5" thickBot="1" x14ac:dyDescent="0.25">
      <c r="A89" s="49"/>
      <c r="B89" s="50" t="s">
        <v>247</v>
      </c>
      <c r="C89" s="51"/>
      <c r="D89" s="103"/>
      <c r="E89" s="96"/>
    </row>
    <row r="90" spans="1:5" s="11" customFormat="1" ht="16.5" thickBot="1" x14ac:dyDescent="0.25">
      <c r="A90" s="43" t="s">
        <v>5</v>
      </c>
      <c r="B90" s="104" t="s">
        <v>234</v>
      </c>
      <c r="C90" s="73">
        <f>SUM(C91:C92:C93:C94:C95)</f>
        <v>24020647</v>
      </c>
      <c r="D90" s="119">
        <f>SUM(E90-C90)</f>
        <v>20687651</v>
      </c>
      <c r="E90" s="73">
        <f>SUM(E91:E95)</f>
        <v>44708298</v>
      </c>
    </row>
    <row r="91" spans="1:5" s="10" customFormat="1" ht="15.75" x14ac:dyDescent="0.2">
      <c r="A91" s="22" t="s">
        <v>7</v>
      </c>
      <c r="B91" s="105" t="s">
        <v>161</v>
      </c>
      <c r="C91" s="74">
        <v>8687473</v>
      </c>
      <c r="D91" s="120">
        <f>SUM(E91-C91)</f>
        <v>13802706</v>
      </c>
      <c r="E91" s="74">
        <v>22490179</v>
      </c>
    </row>
    <row r="92" spans="1:5" s="10" customFormat="1" ht="15.75" x14ac:dyDescent="0.2">
      <c r="A92" s="23" t="s">
        <v>9</v>
      </c>
      <c r="B92" s="106" t="s">
        <v>162</v>
      </c>
      <c r="C92" s="75">
        <v>1593439</v>
      </c>
      <c r="D92" s="120">
        <f t="shared" ref="D92:D122" si="8">SUM(E92-C92)</f>
        <v>1601756</v>
      </c>
      <c r="E92" s="75">
        <v>3195195</v>
      </c>
    </row>
    <row r="93" spans="1:5" s="10" customFormat="1" ht="15.75" x14ac:dyDescent="0.2">
      <c r="A93" s="23" t="s">
        <v>11</v>
      </c>
      <c r="B93" s="106" t="s">
        <v>163</v>
      </c>
      <c r="C93" s="78">
        <v>10244257</v>
      </c>
      <c r="D93" s="120">
        <f t="shared" si="8"/>
        <v>2834382</v>
      </c>
      <c r="E93" s="75">
        <v>13078639</v>
      </c>
    </row>
    <row r="94" spans="1:5" s="10" customFormat="1" ht="15.75" x14ac:dyDescent="0.2">
      <c r="A94" s="23" t="s">
        <v>13</v>
      </c>
      <c r="B94" s="107" t="s">
        <v>164</v>
      </c>
      <c r="C94" s="78">
        <v>2180000</v>
      </c>
      <c r="D94" s="120">
        <f t="shared" si="8"/>
        <v>93000</v>
      </c>
      <c r="E94" s="75">
        <v>2273000</v>
      </c>
    </row>
    <row r="95" spans="1:5" s="10" customFormat="1" ht="15.75" x14ac:dyDescent="0.2">
      <c r="A95" s="23" t="s">
        <v>165</v>
      </c>
      <c r="B95" s="29" t="s">
        <v>166</v>
      </c>
      <c r="C95" s="78">
        <v>1315478</v>
      </c>
      <c r="D95" s="120">
        <f t="shared" si="8"/>
        <v>2355807</v>
      </c>
      <c r="E95" s="75">
        <v>3671285</v>
      </c>
    </row>
    <row r="96" spans="1:5" s="10" customFormat="1" ht="15.75" x14ac:dyDescent="0.2">
      <c r="A96" s="23" t="s">
        <v>17</v>
      </c>
      <c r="B96" s="106" t="s">
        <v>238</v>
      </c>
      <c r="C96" s="78"/>
      <c r="D96" s="120">
        <f t="shared" si="8"/>
        <v>2355807</v>
      </c>
      <c r="E96" s="75">
        <v>2355807</v>
      </c>
    </row>
    <row r="97" spans="1:5" s="10" customFormat="1" ht="15.75" x14ac:dyDescent="0.25">
      <c r="A97" s="23" t="s">
        <v>167</v>
      </c>
      <c r="B97" s="108" t="s">
        <v>168</v>
      </c>
      <c r="C97" s="78"/>
      <c r="D97" s="120">
        <f t="shared" si="8"/>
        <v>0</v>
      </c>
      <c r="E97" s="75"/>
    </row>
    <row r="98" spans="1:5" s="10" customFormat="1" ht="28.5" customHeight="1" x14ac:dyDescent="0.2">
      <c r="A98" s="23" t="s">
        <v>169</v>
      </c>
      <c r="B98" s="109" t="s">
        <v>170</v>
      </c>
      <c r="C98" s="78"/>
      <c r="D98" s="120">
        <f t="shared" si="8"/>
        <v>0</v>
      </c>
      <c r="E98" s="75"/>
    </row>
    <row r="99" spans="1:5" s="10" customFormat="1" ht="30" x14ac:dyDescent="0.2">
      <c r="A99" s="23" t="s">
        <v>171</v>
      </c>
      <c r="B99" s="109" t="s">
        <v>172</v>
      </c>
      <c r="C99" s="78"/>
      <c r="D99" s="120">
        <f t="shared" si="8"/>
        <v>0</v>
      </c>
      <c r="E99" s="75"/>
    </row>
    <row r="100" spans="1:5" s="10" customFormat="1" ht="15.75" x14ac:dyDescent="0.25">
      <c r="A100" s="23" t="s">
        <v>173</v>
      </c>
      <c r="B100" s="108" t="s">
        <v>174</v>
      </c>
      <c r="C100" s="78"/>
      <c r="D100" s="120">
        <f t="shared" si="8"/>
        <v>792012</v>
      </c>
      <c r="E100" s="75">
        <v>792012</v>
      </c>
    </row>
    <row r="101" spans="1:5" s="10" customFormat="1" ht="15.75" x14ac:dyDescent="0.25">
      <c r="A101" s="23" t="s">
        <v>175</v>
      </c>
      <c r="B101" s="108" t="s">
        <v>176</v>
      </c>
      <c r="C101" s="78"/>
      <c r="D101" s="120">
        <f t="shared" si="8"/>
        <v>0</v>
      </c>
      <c r="E101" s="75"/>
    </row>
    <row r="102" spans="1:5" s="10" customFormat="1" ht="30" x14ac:dyDescent="0.2">
      <c r="A102" s="23" t="s">
        <v>177</v>
      </c>
      <c r="B102" s="109" t="s">
        <v>178</v>
      </c>
      <c r="C102" s="78"/>
      <c r="D102" s="120">
        <f t="shared" si="8"/>
        <v>0</v>
      </c>
      <c r="E102" s="75"/>
    </row>
    <row r="103" spans="1:5" s="10" customFormat="1" ht="15.75" x14ac:dyDescent="0.2">
      <c r="A103" s="30" t="s">
        <v>179</v>
      </c>
      <c r="B103" s="110" t="s">
        <v>180</v>
      </c>
      <c r="C103" s="78"/>
      <c r="D103" s="120">
        <f t="shared" si="8"/>
        <v>0</v>
      </c>
      <c r="E103" s="75"/>
    </row>
    <row r="104" spans="1:5" s="10" customFormat="1" ht="15.75" x14ac:dyDescent="0.2">
      <c r="A104" s="23" t="s">
        <v>181</v>
      </c>
      <c r="B104" s="110" t="s">
        <v>182</v>
      </c>
      <c r="C104" s="78"/>
      <c r="D104" s="120">
        <f t="shared" si="8"/>
        <v>0</v>
      </c>
      <c r="E104" s="75"/>
    </row>
    <row r="105" spans="1:5" s="10" customFormat="1" ht="16.5" customHeight="1" thickBot="1" x14ac:dyDescent="0.25">
      <c r="A105" s="31" t="s">
        <v>183</v>
      </c>
      <c r="B105" s="111" t="s">
        <v>184</v>
      </c>
      <c r="C105" s="122">
        <v>1315478</v>
      </c>
      <c r="D105" s="120">
        <f t="shared" si="8"/>
        <v>-792012</v>
      </c>
      <c r="E105" s="78">
        <v>523466</v>
      </c>
    </row>
    <row r="106" spans="1:5" s="10" customFormat="1" ht="16.5" thickBot="1" x14ac:dyDescent="0.25">
      <c r="A106" s="43" t="s">
        <v>19</v>
      </c>
      <c r="B106" s="104" t="s">
        <v>235</v>
      </c>
      <c r="C106" s="73">
        <f>SUM(C107:C109:C111)</f>
        <v>1320500</v>
      </c>
      <c r="D106" s="119">
        <f>SUM(E106-C106)</f>
        <v>594315</v>
      </c>
      <c r="E106" s="73">
        <f>SUM(E107:E109:E111)</f>
        <v>1914815</v>
      </c>
    </row>
    <row r="107" spans="1:5" s="10" customFormat="1" ht="15.75" x14ac:dyDescent="0.2">
      <c r="A107" s="22" t="s">
        <v>20</v>
      </c>
      <c r="B107" s="106" t="s">
        <v>185</v>
      </c>
      <c r="C107" s="74">
        <v>370500</v>
      </c>
      <c r="D107" s="120">
        <f t="shared" si="8"/>
        <v>500000</v>
      </c>
      <c r="E107" s="74">
        <v>870500</v>
      </c>
    </row>
    <row r="108" spans="1:5" s="10" customFormat="1" ht="15.75" x14ac:dyDescent="0.2">
      <c r="A108" s="22" t="s">
        <v>22</v>
      </c>
      <c r="B108" s="112" t="s">
        <v>186</v>
      </c>
      <c r="C108" s="74"/>
      <c r="D108" s="120">
        <f t="shared" si="8"/>
        <v>0</v>
      </c>
      <c r="E108" s="75"/>
    </row>
    <row r="109" spans="1:5" s="10" customFormat="1" ht="15.75" x14ac:dyDescent="0.2">
      <c r="A109" s="22" t="s">
        <v>24</v>
      </c>
      <c r="B109" s="112" t="s">
        <v>187</v>
      </c>
      <c r="C109" s="75">
        <v>950000</v>
      </c>
      <c r="D109" s="120">
        <f t="shared" si="8"/>
        <v>94315</v>
      </c>
      <c r="E109" s="75">
        <v>1044315</v>
      </c>
    </row>
    <row r="110" spans="1:5" s="10" customFormat="1" ht="15.75" x14ac:dyDescent="0.2">
      <c r="A110" s="22" t="s">
        <v>26</v>
      </c>
      <c r="B110" s="112" t="s">
        <v>188</v>
      </c>
      <c r="C110" s="75"/>
      <c r="D110" s="120">
        <f t="shared" si="8"/>
        <v>0</v>
      </c>
      <c r="E110" s="75"/>
    </row>
    <row r="111" spans="1:5" s="10" customFormat="1" ht="15.75" x14ac:dyDescent="0.2">
      <c r="A111" s="22" t="s">
        <v>28</v>
      </c>
      <c r="B111" s="113" t="s">
        <v>189</v>
      </c>
      <c r="C111" s="75"/>
      <c r="D111" s="120">
        <f t="shared" si="8"/>
        <v>0</v>
      </c>
      <c r="E111" s="75"/>
    </row>
    <row r="112" spans="1:5" s="10" customFormat="1" ht="15.75" x14ac:dyDescent="0.2">
      <c r="A112" s="22" t="s">
        <v>30</v>
      </c>
      <c r="B112" s="114" t="s">
        <v>233</v>
      </c>
      <c r="C112" s="75"/>
      <c r="D112" s="120">
        <f t="shared" si="8"/>
        <v>0</v>
      </c>
      <c r="E112" s="75"/>
    </row>
    <row r="113" spans="1:5" s="10" customFormat="1" ht="30" x14ac:dyDescent="0.2">
      <c r="A113" s="22" t="s">
        <v>190</v>
      </c>
      <c r="B113" s="115" t="s">
        <v>191</v>
      </c>
      <c r="C113" s="75"/>
      <c r="D113" s="120">
        <f t="shared" si="8"/>
        <v>0</v>
      </c>
      <c r="E113" s="75"/>
    </row>
    <row r="114" spans="1:5" s="10" customFormat="1" ht="29.25" customHeight="1" x14ac:dyDescent="0.2">
      <c r="A114" s="22" t="s">
        <v>192</v>
      </c>
      <c r="B114" s="109" t="s">
        <v>172</v>
      </c>
      <c r="C114" s="75"/>
      <c r="D114" s="120">
        <f t="shared" si="8"/>
        <v>0</v>
      </c>
      <c r="E114" s="75"/>
    </row>
    <row r="115" spans="1:5" s="10" customFormat="1" ht="15.75" x14ac:dyDescent="0.2">
      <c r="A115" s="22" t="s">
        <v>193</v>
      </c>
      <c r="B115" s="109" t="s">
        <v>194</v>
      </c>
      <c r="C115" s="75"/>
      <c r="D115" s="120">
        <f t="shared" si="8"/>
        <v>0</v>
      </c>
      <c r="E115" s="75"/>
    </row>
    <row r="116" spans="1:5" s="10" customFormat="1" ht="16.5" customHeight="1" x14ac:dyDescent="0.2">
      <c r="A116" s="22" t="s">
        <v>195</v>
      </c>
      <c r="B116" s="109" t="s">
        <v>196</v>
      </c>
      <c r="C116" s="75"/>
      <c r="D116" s="120">
        <f t="shared" si="8"/>
        <v>0</v>
      </c>
      <c r="E116" s="75"/>
    </row>
    <row r="117" spans="1:5" s="10" customFormat="1" ht="30" x14ac:dyDescent="0.2">
      <c r="A117" s="22" t="s">
        <v>197</v>
      </c>
      <c r="B117" s="109" t="s">
        <v>178</v>
      </c>
      <c r="C117" s="75"/>
      <c r="D117" s="120">
        <f t="shared" si="8"/>
        <v>0</v>
      </c>
      <c r="E117" s="75"/>
    </row>
    <row r="118" spans="1:5" s="10" customFormat="1" ht="15.75" x14ac:dyDescent="0.2">
      <c r="A118" s="22" t="s">
        <v>198</v>
      </c>
      <c r="B118" s="109" t="s">
        <v>199</v>
      </c>
      <c r="C118" s="75"/>
      <c r="D118" s="120">
        <f t="shared" si="8"/>
        <v>0</v>
      </c>
      <c r="E118" s="75"/>
    </row>
    <row r="119" spans="1:5" s="10" customFormat="1" ht="28.5" customHeight="1" thickBot="1" x14ac:dyDescent="0.25">
      <c r="A119" s="30" t="s">
        <v>200</v>
      </c>
      <c r="B119" s="109" t="s">
        <v>201</v>
      </c>
      <c r="C119" s="78"/>
      <c r="D119" s="120">
        <f t="shared" si="8"/>
        <v>0</v>
      </c>
      <c r="E119" s="78"/>
    </row>
    <row r="120" spans="1:5" s="10" customFormat="1" ht="16.5" thickBot="1" x14ac:dyDescent="0.25">
      <c r="A120" s="43" t="s">
        <v>32</v>
      </c>
      <c r="B120" s="116" t="s">
        <v>202</v>
      </c>
      <c r="C120" s="73">
        <f>SUM(C121:C122)</f>
        <v>8908841</v>
      </c>
      <c r="D120" s="119">
        <f>SUM(E120-C120)</f>
        <v>-4936311</v>
      </c>
      <c r="E120" s="73">
        <f>SUM(E121:E122)</f>
        <v>3972530</v>
      </c>
    </row>
    <row r="121" spans="1:5" s="10" customFormat="1" ht="15.75" x14ac:dyDescent="0.2">
      <c r="A121" s="22" t="s">
        <v>33</v>
      </c>
      <c r="B121" s="105" t="s">
        <v>203</v>
      </c>
      <c r="C121" s="74">
        <v>8908841</v>
      </c>
      <c r="D121" s="120">
        <f t="shared" si="8"/>
        <v>-4936311</v>
      </c>
      <c r="E121" s="74">
        <v>3972530</v>
      </c>
    </row>
    <row r="122" spans="1:5" s="10" customFormat="1" ht="16.5" thickBot="1" x14ac:dyDescent="0.25">
      <c r="A122" s="24" t="s">
        <v>35</v>
      </c>
      <c r="B122" s="112" t="s">
        <v>204</v>
      </c>
      <c r="C122" s="78"/>
      <c r="D122" s="120">
        <f t="shared" si="8"/>
        <v>0</v>
      </c>
      <c r="E122" s="78"/>
    </row>
    <row r="123" spans="1:5" s="10" customFormat="1" ht="16.5" thickBot="1" x14ac:dyDescent="0.25">
      <c r="A123" s="43" t="s">
        <v>205</v>
      </c>
      <c r="B123" s="116" t="s">
        <v>206</v>
      </c>
      <c r="C123" s="73">
        <f>SUM(C90,C106,C120)</f>
        <v>34249988</v>
      </c>
      <c r="D123" s="119">
        <f>SUM(E123-C123)</f>
        <v>16345655</v>
      </c>
      <c r="E123" s="73">
        <f>SUM(E90,E106,E120)</f>
        <v>50595643</v>
      </c>
    </row>
    <row r="124" spans="1:5" s="10" customFormat="1" ht="29.25" thickBot="1" x14ac:dyDescent="0.25">
      <c r="A124" s="43" t="s">
        <v>57</v>
      </c>
      <c r="B124" s="116" t="s">
        <v>207</v>
      </c>
      <c r="C124" s="73">
        <f>SUM(C125:C127:C129)</f>
        <v>0</v>
      </c>
      <c r="D124" s="119">
        <f>SUM(E124-C124)</f>
        <v>0</v>
      </c>
      <c r="E124" s="73">
        <f>SUM(E125:E127:E129)</f>
        <v>0</v>
      </c>
    </row>
    <row r="125" spans="1:5" s="11" customFormat="1" ht="15.75" x14ac:dyDescent="0.2">
      <c r="A125" s="22" t="s">
        <v>59</v>
      </c>
      <c r="B125" s="105" t="s">
        <v>208</v>
      </c>
      <c r="C125" s="75"/>
      <c r="D125" s="120"/>
      <c r="E125" s="74"/>
    </row>
    <row r="126" spans="1:5" s="10" customFormat="1" ht="30" x14ac:dyDescent="0.2">
      <c r="A126" s="22" t="s">
        <v>61</v>
      </c>
      <c r="B126" s="105" t="s">
        <v>209</v>
      </c>
      <c r="C126" s="75"/>
      <c r="D126" s="44"/>
      <c r="E126" s="75"/>
    </row>
    <row r="127" spans="1:5" s="10" customFormat="1" ht="16.5" thickBot="1" x14ac:dyDescent="0.25">
      <c r="A127" s="30" t="s">
        <v>63</v>
      </c>
      <c r="B127" s="117" t="s">
        <v>210</v>
      </c>
      <c r="C127" s="75"/>
      <c r="D127" s="45"/>
      <c r="E127" s="78"/>
    </row>
    <row r="128" spans="1:5" s="10" customFormat="1" ht="16.5" thickBot="1" x14ac:dyDescent="0.25">
      <c r="A128" s="43" t="s">
        <v>79</v>
      </c>
      <c r="B128" s="116" t="s">
        <v>211</v>
      </c>
      <c r="C128" s="73">
        <f>SUM(C129:C132)</f>
        <v>0</v>
      </c>
      <c r="D128" s="119">
        <f>SUM(E128-C128)</f>
        <v>0</v>
      </c>
      <c r="E128" s="73"/>
    </row>
    <row r="129" spans="1:13" s="10" customFormat="1" ht="15.75" x14ac:dyDescent="0.2">
      <c r="A129" s="22" t="s">
        <v>81</v>
      </c>
      <c r="B129" s="105" t="s">
        <v>212</v>
      </c>
      <c r="C129" s="75"/>
      <c r="D129" s="120"/>
      <c r="E129" s="74"/>
    </row>
    <row r="130" spans="1:13" s="10" customFormat="1" ht="15.75" x14ac:dyDescent="0.2">
      <c r="A130" s="22" t="s">
        <v>83</v>
      </c>
      <c r="B130" s="105" t="s">
        <v>213</v>
      </c>
      <c r="C130" s="75"/>
      <c r="D130" s="44"/>
      <c r="E130" s="75"/>
    </row>
    <row r="131" spans="1:13" s="10" customFormat="1" ht="15.75" x14ac:dyDescent="0.2">
      <c r="A131" s="22" t="s">
        <v>85</v>
      </c>
      <c r="B131" s="105" t="s">
        <v>214</v>
      </c>
      <c r="C131" s="75"/>
      <c r="D131" s="44"/>
      <c r="E131" s="75"/>
    </row>
    <row r="132" spans="1:13" s="11" customFormat="1" ht="16.5" thickBot="1" x14ac:dyDescent="0.25">
      <c r="A132" s="30" t="s">
        <v>87</v>
      </c>
      <c r="B132" s="117" t="s">
        <v>215</v>
      </c>
      <c r="C132" s="75"/>
      <c r="D132" s="45"/>
      <c r="E132" s="78"/>
    </row>
    <row r="133" spans="1:13" s="10" customFormat="1" ht="16.5" thickBot="1" x14ac:dyDescent="0.25">
      <c r="A133" s="43" t="s">
        <v>216</v>
      </c>
      <c r="B133" s="116" t="s">
        <v>241</v>
      </c>
      <c r="C133" s="73">
        <f>SUM(C134:C137)</f>
        <v>0</v>
      </c>
      <c r="D133" s="119">
        <f>SUM(E133-C133)</f>
        <v>706594</v>
      </c>
      <c r="E133" s="73">
        <f>SUM(E134:E137)</f>
        <v>706594</v>
      </c>
      <c r="M133" s="17"/>
    </row>
    <row r="134" spans="1:13" s="10" customFormat="1" ht="15.75" x14ac:dyDescent="0.2">
      <c r="A134" s="22" t="s">
        <v>93</v>
      </c>
      <c r="B134" s="105" t="s">
        <v>217</v>
      </c>
      <c r="C134" s="75"/>
      <c r="D134" s="120">
        <f t="shared" ref="D134:D137" si="9">SUM(E134-C134)</f>
        <v>0</v>
      </c>
      <c r="E134" s="74"/>
    </row>
    <row r="135" spans="1:13" s="10" customFormat="1" ht="15.75" x14ac:dyDescent="0.2">
      <c r="A135" s="22" t="s">
        <v>95</v>
      </c>
      <c r="B135" s="105" t="s">
        <v>218</v>
      </c>
      <c r="C135" s="75"/>
      <c r="D135" s="120">
        <f t="shared" si="9"/>
        <v>706594</v>
      </c>
      <c r="E135" s="75">
        <v>706594</v>
      </c>
    </row>
    <row r="136" spans="1:13" s="11" customFormat="1" ht="15.75" x14ac:dyDescent="0.2">
      <c r="A136" s="22" t="s">
        <v>97</v>
      </c>
      <c r="B136" s="105" t="s">
        <v>219</v>
      </c>
      <c r="C136" s="75"/>
      <c r="D136" s="120">
        <f t="shared" si="9"/>
        <v>0</v>
      </c>
      <c r="E136" s="75"/>
    </row>
    <row r="137" spans="1:13" s="11" customFormat="1" ht="16.5" thickBot="1" x14ac:dyDescent="0.25">
      <c r="A137" s="30" t="s">
        <v>240</v>
      </c>
      <c r="B137" s="117" t="s">
        <v>220</v>
      </c>
      <c r="C137" s="75"/>
      <c r="D137" s="120">
        <f t="shared" si="9"/>
        <v>0</v>
      </c>
      <c r="E137" s="78"/>
    </row>
    <row r="138" spans="1:13" s="11" customFormat="1" ht="16.5" thickBot="1" x14ac:dyDescent="0.25">
      <c r="A138" s="43" t="s">
        <v>101</v>
      </c>
      <c r="B138" s="116" t="s">
        <v>221</v>
      </c>
      <c r="C138" s="73">
        <f>SUM(C139:C142)</f>
        <v>0</v>
      </c>
      <c r="D138" s="119">
        <f>SUM(E138-C138)</f>
        <v>0</v>
      </c>
      <c r="E138" s="99"/>
    </row>
    <row r="139" spans="1:13" s="11" customFormat="1" ht="15.75" x14ac:dyDescent="0.2">
      <c r="A139" s="22" t="s">
        <v>103</v>
      </c>
      <c r="B139" s="105" t="s">
        <v>222</v>
      </c>
      <c r="C139" s="75"/>
      <c r="D139" s="120"/>
      <c r="E139" s="74"/>
    </row>
    <row r="140" spans="1:13" s="11" customFormat="1" ht="15.75" x14ac:dyDescent="0.2">
      <c r="A140" s="22" t="s">
        <v>105</v>
      </c>
      <c r="B140" s="105" t="s">
        <v>223</v>
      </c>
      <c r="C140" s="75"/>
      <c r="D140" s="44"/>
      <c r="E140" s="75"/>
    </row>
    <row r="141" spans="1:13" s="11" customFormat="1" ht="15.75" x14ac:dyDescent="0.2">
      <c r="A141" s="22" t="s">
        <v>107</v>
      </c>
      <c r="B141" s="105" t="s">
        <v>224</v>
      </c>
      <c r="C141" s="75"/>
      <c r="D141" s="44"/>
      <c r="E141" s="75"/>
    </row>
    <row r="142" spans="1:13" s="10" customFormat="1" ht="16.5" thickBot="1" x14ac:dyDescent="0.25">
      <c r="A142" s="22" t="s">
        <v>109</v>
      </c>
      <c r="B142" s="105" t="s">
        <v>225</v>
      </c>
      <c r="C142" s="75"/>
      <c r="D142" s="45"/>
      <c r="E142" s="78"/>
    </row>
    <row r="143" spans="1:13" s="10" customFormat="1" ht="16.5" thickBot="1" x14ac:dyDescent="0.25">
      <c r="A143" s="43" t="s">
        <v>111</v>
      </c>
      <c r="B143" s="116" t="s">
        <v>226</v>
      </c>
      <c r="C143" s="100">
        <f>SUM(C124,C128,C133,C138)</f>
        <v>0</v>
      </c>
      <c r="D143" s="121">
        <f>SUM(D124,D128,D133,D138)</f>
        <v>706594</v>
      </c>
      <c r="E143" s="100">
        <f>SUM(E124,E128,E133,E138)</f>
        <v>706594</v>
      </c>
    </row>
    <row r="144" spans="1:13" s="10" customFormat="1" ht="16.5" thickBot="1" x14ac:dyDescent="0.25">
      <c r="A144" s="52" t="s">
        <v>227</v>
      </c>
      <c r="B144" s="118" t="s">
        <v>228</v>
      </c>
      <c r="C144" s="100">
        <f>SUM(C123,C143)</f>
        <v>34249988</v>
      </c>
      <c r="D144" s="121">
        <f>SUM(D123,D143)</f>
        <v>17052249</v>
      </c>
      <c r="E144" s="100">
        <f>SUM(E123,E143)</f>
        <v>51302237</v>
      </c>
    </row>
    <row r="145" spans="1:5" s="10" customFormat="1" ht="16.5" thickBot="1" x14ac:dyDescent="0.25">
      <c r="A145" s="18"/>
      <c r="B145" s="19"/>
      <c r="C145" s="20"/>
      <c r="D145" s="123"/>
      <c r="E145" s="123"/>
    </row>
    <row r="146" spans="1:5" s="10" customFormat="1" ht="21" customHeight="1" thickBot="1" x14ac:dyDescent="0.25">
      <c r="A146" s="21" t="s">
        <v>229</v>
      </c>
      <c r="B146" s="128"/>
      <c r="C146" s="101">
        <v>1</v>
      </c>
      <c r="D146" s="97"/>
      <c r="E146" s="101">
        <v>1</v>
      </c>
    </row>
    <row r="147" spans="1:5" s="10" customFormat="1" ht="21" customHeight="1" thickBot="1" x14ac:dyDescent="0.25">
      <c r="A147" s="21" t="s">
        <v>230</v>
      </c>
      <c r="B147" s="128"/>
      <c r="C147" s="101">
        <v>15</v>
      </c>
      <c r="D147" s="98"/>
      <c r="E147" s="102">
        <v>15</v>
      </c>
    </row>
    <row r="148" spans="1:5" s="10" customFormat="1" ht="15.75" x14ac:dyDescent="0.2">
      <c r="A148" s="18"/>
      <c r="B148" s="19"/>
      <c r="C148" s="20"/>
      <c r="D148" s="20"/>
      <c r="E148" s="20"/>
    </row>
    <row r="149" spans="1:5" s="10" customFormat="1" ht="16.5" customHeight="1" x14ac:dyDescent="0.2">
      <c r="A149" s="18"/>
      <c r="B149" s="19"/>
      <c r="C149" s="20"/>
      <c r="D149" s="20"/>
      <c r="E149" s="20"/>
    </row>
  </sheetData>
  <sheetProtection formatCells="0"/>
  <mergeCells count="4">
    <mergeCell ref="D3:E3"/>
    <mergeCell ref="D2:E2"/>
    <mergeCell ref="D1:E1"/>
    <mergeCell ref="B1:C1"/>
  </mergeCells>
  <phoneticPr fontId="0" type="noConversion"/>
  <printOptions horizontalCentered="1"/>
  <pageMargins left="0" right="0" top="0.59055118110236227" bottom="0.59055118110236227" header="0.78740157480314965" footer="0.78740157480314965"/>
  <pageSetup paperSize="9" scale="75" orientation="portrait" verticalDpi="300" r:id="rId1"/>
  <headerFooter>
    <oddHeader>&amp;R&amp;"Times New Roman CE,Félkövér dőlt"4.1.sz. melléklet</oddHeader>
  </headerFooter>
  <rowBreaks count="3" manualBreakCount="3">
    <brk id="51" max="16383" man="1"/>
    <brk id="86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4.1.sz.mell.</vt:lpstr>
      <vt:lpstr>'4.1.sz.mell.'!Nyomtatási_cím</vt:lpstr>
      <vt:lpstr>'4.1.sz.mell.'!Nyomtatási_terület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ASP_5</cp:lastModifiedBy>
  <cp:lastPrinted>2017-09-25T08:05:52Z</cp:lastPrinted>
  <dcterms:created xsi:type="dcterms:W3CDTF">2014-02-13T10:33:01Z</dcterms:created>
  <dcterms:modified xsi:type="dcterms:W3CDTF">2017-09-25T08:07:16Z</dcterms:modified>
</cp:coreProperties>
</file>