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B3"/>
  <workbookPr codeName="ThisWorkbook"/>
  <bookViews>
    <workbookView xWindow="120" yWindow="12" windowWidth="11700" windowHeight="6540" tabRatio="727" activeTab="0"/>
  </bookViews>
  <sheets>
    <sheet name="1.mell.1.old KVETÉSI, PÜ MÉRL" sheetId="1" r:id="rId1"/>
    <sheet name="1.mell. 2.old" sheetId="2" r:id="rId2"/>
    <sheet name="1. mell. 3. old" sheetId="3" r:id="rId3"/>
    <sheet name="2.mell. 1. old BEV KIAD MÉRL " sheetId="4" r:id="rId4"/>
    <sheet name="2.mell.2.old  " sheetId="5" r:id="rId5"/>
    <sheet name="3.sz.mell. BERUH" sheetId="6" r:id="rId6"/>
    <sheet name="4.sz.mell. FELÚJ" sheetId="7" r:id="rId7"/>
    <sheet name="5. sz. mell. EU TÁM " sheetId="8" r:id="rId8"/>
    <sheet name="6.mell. 1.old BEV KIAD ELŐIR" sheetId="9" r:id="rId9"/>
    <sheet name="6. mell. 2. old" sheetId="10" r:id="rId10"/>
    <sheet name="7. mell. 1. old VAGYONKIMUT" sheetId="11" r:id="rId11"/>
    <sheet name="7. mell. 2. old" sheetId="12" r:id="rId12"/>
    <sheet name="7. mell. 3. old" sheetId="13" r:id="rId13"/>
    <sheet name="7. mell. 4. old" sheetId="14" r:id="rId14"/>
    <sheet name="8. mell.Többéves kihat" sheetId="15" r:id="rId15"/>
    <sheet name="9. mell.PÉNZESZK VÁLTOZÁS" sheetId="16" r:id="rId16"/>
    <sheet name="10.sz. mell. - Maradványkimut." sheetId="17" r:id="rId17"/>
    <sheet name="11.sz. mell - Eredménykimut." sheetId="18" r:id="rId18"/>
    <sheet name="12.sz. mell. - Falugondnok" sheetId="19" r:id="rId19"/>
    <sheet name="13.sz. mell. - Létszámkeret" sheetId="20" r:id="rId20"/>
    <sheet name="14.sz. mell. - Közfoglalk." sheetId="21" r:id="rId21"/>
  </sheets>
  <externalReferences>
    <externalReference r:id="rId24"/>
    <externalReference r:id="rId25"/>
  </externalReferences>
  <definedNames>
    <definedName name="_ftn1" localSheetId="12">'7. mell. 3. old'!$A$27</definedName>
    <definedName name="_ftnref1" localSheetId="12">'7. mell. 3. old'!$A$18</definedName>
    <definedName name="_xlnm.Print_Titles" localSheetId="9">'6. mell. 2. old'!$1:$6</definedName>
    <definedName name="_xlnm.Print_Titles" localSheetId="8">'6.mell. 1.old BEV KIAD ELŐIR'!$1:$6</definedName>
    <definedName name="_xlnm.Print_Titles" localSheetId="10">'7. mell. 1. old VAGYONKIMUT'!$2:$6</definedName>
    <definedName name="_xlnm.Print_Area" localSheetId="2">'1. mell. 3. old'!$A$1:$E$145</definedName>
    <definedName name="_xlnm.Print_Area" localSheetId="1">'1.mell. 2.old'!$A$1:$E$151</definedName>
    <definedName name="_xlnm.Print_Area" localSheetId="0">'1.mell.1.old KVETÉSI, PÜ MÉRL'!$A$1:$E$151</definedName>
    <definedName name="_xlnm.Print_Area" localSheetId="3">'2.mell. 1. old BEV KIAD MÉRL '!$A$1:$J$32</definedName>
    <definedName name="_xlnm.Print_Area" localSheetId="10">'7. mell. 1. old VAGYONKIMUT'!$A$1:$E$68</definedName>
    <definedName name="_xlnm.Print_Area" localSheetId="11">'7. mell. 2. old'!$A$1:$C$21</definedName>
    <definedName name="_xlnm.Print_Area" localSheetId="12">'7. mell. 3. old'!$A$1:$D$39</definedName>
    <definedName name="_xlnm.Print_Area" localSheetId="13">'7. mell. 4. old'!$A$1:$D$15</definedName>
  </definedNames>
  <calcPr fullCalcOnLoad="1"/>
</workbook>
</file>

<file path=xl/sharedStrings.xml><?xml version="1.0" encoding="utf-8"?>
<sst xmlns="http://schemas.openxmlformats.org/spreadsheetml/2006/main" count="2311" uniqueCount="766">
  <si>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</si>
  <si>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</si>
  <si>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</si>
  <si>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</si>
  <si>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</si>
  <si>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</si>
  <si>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</si>
  <si>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</si>
  <si>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Egyéb felhalmozási célú támogatások bevételei ÁHT-n belülről</t>
  </si>
  <si>
    <t>munkajogi</t>
  </si>
  <si>
    <t>statisztikai</t>
  </si>
  <si>
    <t>BEVÉTELEK</t>
  </si>
  <si>
    <t>Árukészlet értékesítés</t>
  </si>
  <si>
    <t>Támogatás értékű bevételek</t>
  </si>
  <si>
    <t>KIADÁSOK</t>
  </si>
  <si>
    <t>Dologi juttatások</t>
  </si>
  <si>
    <t>Felhalmozási kiadások</t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</si>
  <si>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Felújítás</t>
    </r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</si>
  <si>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Beruházás</t>
    </r>
  </si>
  <si>
    <t>Ágazati pótlék, bérkompenzáció</t>
  </si>
  <si>
    <t>041233 Hosszú időtartamú közfoglalkoztatás</t>
  </si>
  <si>
    <t>Önkormányzat egyéb</t>
  </si>
  <si>
    <t>Önkormányzat közfoglalkoztatott</t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</si>
  <si>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</si>
  <si>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</si>
  <si>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</si>
  <si>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</si>
  <si>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</si>
  <si>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</si>
  <si>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</si>
  <si>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</si>
  <si>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</si>
  <si>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</si>
  <si>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</si>
  <si>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</si>
  <si>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</si>
  <si>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</si>
  <si>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</si>
  <si>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</si>
  <si>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</si>
  <si>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</si>
  <si>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</si>
  <si>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</si>
  <si>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</si>
  <si>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</si>
  <si>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</si>
  <si>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</si>
  <si>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</si>
  <si>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</si>
  <si>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</si>
  <si>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</si>
  <si>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</si>
  <si>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</si>
  <si>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</si>
  <si>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</si>
  <si>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</si>
  <si>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</si>
  <si>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</si>
  <si>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</si>
  <si>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</si>
  <si>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</si>
  <si>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</si>
  <si>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</si>
  <si>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</si>
  <si>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</si>
  <si>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</si>
  <si>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</si>
  <si>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</si>
  <si>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</si>
  <si>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</si>
  <si>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</si>
  <si>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</si>
  <si>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</si>
  <si>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</si>
  <si>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</si>
  <si>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</si>
  <si>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</si>
  <si>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</si>
  <si>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</si>
  <si>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</si>
  <si>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</si>
  <si>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</si>
  <si>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</si>
  <si>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</si>
  <si>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</si>
  <si>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</si>
  <si>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</si>
  <si>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</si>
  <si>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</si>
  <si>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</si>
  <si>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</si>
  <si>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</si>
  <si>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</si>
  <si>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</si>
  <si>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</si>
  <si>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</si>
  <si>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</si>
  <si>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</si>
  <si>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</si>
  <si>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</si>
  <si>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</si>
  <si>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</si>
  <si>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</si>
  <si>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</si>
  <si>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</si>
  <si>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</si>
  <si>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</si>
  <si>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</si>
  <si>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</si>
  <si>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</si>
  <si>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</si>
  <si>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</si>
  <si>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</si>
  <si>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</si>
  <si>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</si>
  <si>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</si>
  <si>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</si>
  <si>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</si>
  <si>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</si>
  <si>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</si>
  <si>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</si>
  <si>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</si>
  <si>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</si>
  <si>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</si>
  <si>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</si>
  <si>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</si>
  <si>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</si>
  <si>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</si>
  <si>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</si>
  <si>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</si>
  <si>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</si>
  <si>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</si>
  <si>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</si>
  <si>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</si>
  <si>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</si>
  <si>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</si>
  <si>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</si>
  <si>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</si>
  <si>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</si>
  <si>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</si>
  <si>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</si>
  <si>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</si>
  <si>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</si>
  <si>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</si>
  <si>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</si>
  <si>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</si>
  <si>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</si>
  <si>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</si>
  <si>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</si>
  <si>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</si>
  <si>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</si>
  <si>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</si>
  <si>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</si>
  <si>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</si>
  <si>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</si>
  <si>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</si>
  <si>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</si>
  <si>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</si>
  <si>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</si>
  <si>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</si>
  <si>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</si>
  <si>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</si>
  <si>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</si>
  <si>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</si>
  <si>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</si>
  <si>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</si>
  <si>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</si>
  <si>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</si>
  <si>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</si>
  <si>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</si>
  <si>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</si>
  <si>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</si>
  <si>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</si>
  <si>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</si>
  <si>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</si>
  <si>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</si>
  <si>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</si>
  <si>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</si>
  <si>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</si>
  <si>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</si>
  <si>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</si>
  <si>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</si>
  <si>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</si>
  <si>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</si>
  <si>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</si>
  <si>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</si>
  <si>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</si>
  <si>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</si>
  <si>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</si>
  <si>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</si>
  <si>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</si>
  <si>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</si>
  <si>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</si>
  <si>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</si>
  <si>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</si>
  <si>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</si>
  <si>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</si>
  <si>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</si>
  <si>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</si>
  <si>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</si>
  <si>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</si>
  <si>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</si>
  <si>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</si>
  <si>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</si>
  <si>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</si>
  <si>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</si>
  <si>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</si>
  <si>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</si>
  <si>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</si>
  <si>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</si>
  <si>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</si>
  <si>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</si>
  <si>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</si>
  <si>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</si>
  <si>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</si>
  <si>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</si>
  <si>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</si>
  <si>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</si>
  <si>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</si>
  <si>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</si>
  <si>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</si>
  <si>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</si>
  <si>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</si>
  <si>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</si>
  <si>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</si>
  <si>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</si>
  <si>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</si>
  <si>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</si>
  <si>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</si>
  <si>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</si>
  <si>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</si>
  <si>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</si>
  <si>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</si>
  <si>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</si>
  <si>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</si>
  <si>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</si>
  <si>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</si>
  <si>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</si>
  <si>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</si>
  <si>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</si>
  <si>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</si>
  <si>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</si>
  <si>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</si>
  <si>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</si>
  <si>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</si>
  <si>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</si>
  <si>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</si>
  <si>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</si>
  <si>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</si>
  <si>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</si>
  <si>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</si>
  <si>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</si>
  <si>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</si>
  <si>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</si>
  <si>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</si>
  <si>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</si>
  <si>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</si>
  <si>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</si>
  <si>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</si>
  <si>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</si>
  <si>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</si>
  <si>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</si>
  <si>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</si>
  <si>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</si>
  <si>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</si>
  <si>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</si>
  <si>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</si>
  <si>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</si>
  <si>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</si>
  <si>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</si>
  <si>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</si>
  <si>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</si>
  <si>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</si>
  <si>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</si>
  <si>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</si>
  <si>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</si>
  <si>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</si>
  <si>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</si>
  <si>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</si>
  <si>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</si>
  <si>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</si>
  <si>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</si>
  <si>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</si>
  <si>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</si>
  <si>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</si>
  <si>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</si>
  <si>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</si>
  <si>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</si>
  <si>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</si>
  <si>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</si>
  <si>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</si>
  <si>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</si>
  <si>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</si>
  <si>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</si>
  <si>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</si>
  <si>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</si>
  <si>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</si>
  <si>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</si>
  <si>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</si>
  <si>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</si>
  <si>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</si>
  <si>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</si>
  <si>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</si>
  <si>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</si>
  <si>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</si>
  <si>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</si>
  <si>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</si>
  <si>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</si>
  <si>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</si>
  <si>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</si>
  <si>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</si>
  <si>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</si>
  <si>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</si>
  <si>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</si>
  <si>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</si>
  <si>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</si>
  <si>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</si>
  <si>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</si>
  <si>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</si>
  <si>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</si>
  <si>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</si>
  <si>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</si>
  <si>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</si>
  <si>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</si>
  <si>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</si>
  <si>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</si>
  <si>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</si>
  <si>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</si>
  <si>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</si>
  <si>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</si>
  <si>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</si>
  <si>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</si>
  <si>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</si>
  <si>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</si>
  <si>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</si>
  <si>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</si>
  <si>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</si>
  <si>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</si>
  <si>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</si>
  <si>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</si>
  <si>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</si>
  <si>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</si>
  <si>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</si>
  <si>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</si>
  <si>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</si>
  <si>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</si>
  <si>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</si>
  <si>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</si>
  <si>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</si>
  <si>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</si>
  <si>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</si>
  <si>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</si>
  <si>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</si>
  <si>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</si>
  <si>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</si>
  <si>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</si>
  <si>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</si>
  <si>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</si>
  <si>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</si>
  <si>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</si>
  <si>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</si>
  <si>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</si>
  <si>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</si>
  <si>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</si>
  <si>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</si>
  <si>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</si>
  <si>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</si>
  <si>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</si>
  <si>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</si>
  <si>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</si>
  <si>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</si>
  <si>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</si>
  <si>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</si>
  <si>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</si>
  <si>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</si>
  <si>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</si>
  <si>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</si>
  <si>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</si>
  <si>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</si>
  <si>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</si>
  <si>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</si>
  <si>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</si>
  <si>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</si>
  <si>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</si>
  <si>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</si>
  <si>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</si>
  <si>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</si>
  <si>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</si>
  <si>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</si>
  <si>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</si>
  <si>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</si>
  <si>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</si>
  <si>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</si>
  <si>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</si>
  <si>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</si>
  <si>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</si>
  <si>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</si>
  <si>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</si>
  <si>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</si>
  <si>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</si>
  <si>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</si>
  <si>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</si>
  <si>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</si>
  <si>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</si>
  <si>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</si>
  <si>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</si>
  <si>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</si>
  <si>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</si>
  <si>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</si>
  <si>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</si>
  <si>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</si>
  <si>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</si>
  <si>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</si>
  <si>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</si>
  <si>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</si>
  <si>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</si>
  <si>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</si>
  <si>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</si>
  <si>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</si>
  <si>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</si>
  <si>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</si>
  <si>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</si>
  <si>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</si>
  <si>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</si>
  <si>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</si>
  <si>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</si>
  <si>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</si>
  <si>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</si>
  <si>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</si>
  <si>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</si>
  <si>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</si>
  <si>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</si>
  <si>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</si>
  <si>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</si>
  <si>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</si>
  <si>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</si>
  <si>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</si>
  <si>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</si>
  <si>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</si>
  <si>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</si>
  <si>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</si>
  <si>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</si>
  <si>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</si>
  <si>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</si>
  <si>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</si>
  <si>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</si>
  <si>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</si>
  <si>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</si>
  <si>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</si>
  <si>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</si>
  <si>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</si>
  <si>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</si>
  <si>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</si>
  <si>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</si>
  <si>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</si>
  <si>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</si>
  <si>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</si>
  <si>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</si>
  <si>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</si>
  <si>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</si>
  <si>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</si>
  <si>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</si>
  <si>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</si>
  <si>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</si>
  <si>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</si>
  <si>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</si>
  <si>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</si>
  <si>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</si>
  <si>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</si>
  <si>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</si>
  <si>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</si>
  <si>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</si>
  <si>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</si>
  <si>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</si>
  <si>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</si>
  <si>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</si>
  <si>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</si>
  <si>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</si>
  <si>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</si>
  <si>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</si>
  <si>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</si>
  <si>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</si>
  <si>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</si>
  <si>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</si>
  <si>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</si>
  <si>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</si>
  <si>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</si>
  <si>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</si>
  <si>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</si>
  <si>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</si>
  <si>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</si>
  <si>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</si>
  <si>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</si>
  <si>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</si>
  <si>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</si>
  <si>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</si>
  <si>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</si>
  <si>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</si>
  <si>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</si>
  <si>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</si>
  <si>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</si>
  <si>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</si>
  <si>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</si>
  <si>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</si>
  <si>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</si>
  <si>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</si>
  <si>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</si>
  <si>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</si>
  <si>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</si>
  <si>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</si>
  <si>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</si>
  <si>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</si>
  <si>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</si>
  <si>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</si>
  <si>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</si>
  <si>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</si>
  <si>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</si>
  <si>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</si>
  <si>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</si>
  <si>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</si>
  <si>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</si>
  <si>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</si>
  <si>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</si>
  <si>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</si>
  <si>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</si>
  <si>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</si>
  <si>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</si>
  <si>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</si>
  <si>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</si>
  <si>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</si>
  <si>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</si>
  <si>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</si>
  <si>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</si>
  <si>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</si>
  <si>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</si>
  <si>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</si>
  <si>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</si>
  <si>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</si>
  <si>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</si>
  <si>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</si>
  <si>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</si>
  <si>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</si>
  <si>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</si>
  <si>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</si>
  <si>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</si>
  <si>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</si>
  <si>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</si>
  <si>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</si>
  <si>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</si>
  <si>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</si>
  <si>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</si>
  <si>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</si>
  <si>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Éves engedélyezett létszám előirányzat  (fő)</t>
  </si>
  <si>
    <t>Hitel-, kölcsönfelvétel államháztartáson kívülről  (10.1.+…+10.3.)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</si>
  <si>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</si>
  <si>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</si>
  <si>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</si>
  <si>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</si>
  <si>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</si>
  <si>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</si>
  <si>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</si>
  <si>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</si>
  <si>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</si>
  <si>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</si>
  <si>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</si>
  <si>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</si>
  <si>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</si>
  <si>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</si>
  <si>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</si>
  <si>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</si>
  <si>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</si>
  <si>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</si>
  <si>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</si>
  <si>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</si>
  <si>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</si>
  <si>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</si>
  <si>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</si>
  <si>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</si>
  <si>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</si>
  <si>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</si>
  <si>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</si>
  <si>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</si>
  <si>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</si>
  <si>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</si>
  <si>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</si>
  <si>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</si>
  <si>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</si>
  <si>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</si>
  <si>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MARADVÁNYKIMUTATÁS</t>
  </si>
  <si>
    <t>Összeg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</si>
  <si>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</si>
  <si>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</si>
  <si>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</si>
  <si>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</si>
  <si>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</si>
  <si>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</si>
  <si>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</si>
  <si>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</si>
  <si>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</si>
  <si>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</si>
  <si>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</si>
  <si>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</si>
  <si>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</si>
  <si>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</si>
  <si>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</si>
  <si>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</si>
  <si>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</si>
  <si>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</si>
  <si>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</si>
  <si>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Előző időszak</t>
  </si>
  <si>
    <t>Módosítások</t>
  </si>
  <si>
    <t>Tárgyi időszak</t>
  </si>
  <si>
    <t>EREDMÉNYKIMUTATÁS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</si>
  <si>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</si>
  <si>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</si>
  <si>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</si>
  <si>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</si>
  <si>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</si>
  <si>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</si>
  <si>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</si>
  <si>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</si>
  <si>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</si>
  <si>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</si>
  <si>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</si>
  <si>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</si>
  <si>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</si>
  <si>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</si>
  <si>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</si>
  <si>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</si>
  <si>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</si>
  <si>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</si>
  <si>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</si>
  <si>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</si>
  <si>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</si>
  <si>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</si>
  <si>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</si>
  <si>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</si>
  <si>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</si>
  <si>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</si>
  <si>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</si>
  <si>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</si>
  <si>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</si>
  <si>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</si>
  <si>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</si>
  <si>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18a   - ebből: árfolyamnyereség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</si>
  <si>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</si>
  <si>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</si>
  <si>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</si>
  <si>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</si>
  <si>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</si>
  <si>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</si>
  <si>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</si>
  <si>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</si>
  <si>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</si>
  <si>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Bevétel</t>
  </si>
  <si>
    <t>ezer Ft</t>
  </si>
  <si>
    <t>Kiadás</t>
  </si>
  <si>
    <t>Normatív állami támogatás</t>
  </si>
  <si>
    <t>Rendszeres személyi juttatások</t>
  </si>
  <si>
    <t>Egyéb saját bevétel (balesetmentes vezetés miatti biztosítás visszatérítés, )</t>
  </si>
  <si>
    <t>Nem rendszeres szem. juttatások</t>
  </si>
  <si>
    <t>Munkaadókat terhelő járulékok</t>
  </si>
  <si>
    <t>Dologi kiadások</t>
  </si>
  <si>
    <t>Beruházási célú előzetesen felszámított ÁFA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</si>
  <si>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</si>
  <si>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</si>
  <si>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</si>
  <si>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</si>
  <si>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</si>
  <si>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</si>
  <si>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</si>
  <si>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</si>
  <si>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</si>
  <si>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</si>
  <si>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</si>
  <si>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</si>
  <si>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</si>
  <si>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</si>
  <si>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</si>
  <si>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</si>
  <si>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</si>
  <si>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</si>
  <si>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</si>
  <si>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EU-s projekt neve, azonosítója:</t>
  </si>
  <si>
    <t>Kötelező feladatok adatai</t>
  </si>
  <si>
    <t>Összesített adatok</t>
  </si>
  <si>
    <t>2015. évi</t>
  </si>
  <si>
    <t>2015. évi módosított előirányzat</t>
  </si>
  <si>
    <t>-</t>
  </si>
  <si>
    <t>2015. évi előirányzat</t>
  </si>
  <si>
    <t>2015. évi módosított előriányzat</t>
  </si>
  <si>
    <t>Óvoda kerítés építése</t>
  </si>
  <si>
    <t>2015</t>
  </si>
  <si>
    <t>Motorfűrész (kisértékű)</t>
  </si>
  <si>
    <t>Baromfikeltető (kisértékű)</t>
  </si>
  <si>
    <t>STIHL fűkasza (kisértékű)</t>
  </si>
  <si>
    <t>Baromfi nevelde (villanyszerelés, vízszerelés, belső berendezés)</t>
  </si>
  <si>
    <t>Kerítésépítés</t>
  </si>
  <si>
    <t>Startmunka mintaprogram beruházási költségei (hatósági szerződés alapján)</t>
  </si>
  <si>
    <t>Átcsoportosításból eredő változás</t>
  </si>
  <si>
    <t>Öntöző rendszer kiegészítése saját forrásból</t>
  </si>
  <si>
    <t>Monitor</t>
  </si>
  <si>
    <t>STIHL fűkasza (kisértékű) ÁFA kiegészítés</t>
  </si>
  <si>
    <t>Ventilátor</t>
  </si>
  <si>
    <t>Baromfi nevelde kerítés ÁFA-jának kiegészítése saját forrásból</t>
  </si>
  <si>
    <t>Polgármesteri Hivatal kapu</t>
  </si>
  <si>
    <t>Kávéfőző</t>
  </si>
  <si>
    <t>Beruházási célú ÁFA EI felszabadítás</t>
  </si>
  <si>
    <t>Teherszállító kiskocsi</t>
  </si>
  <si>
    <t>2015. évi teljesítés</t>
  </si>
  <si>
    <t>Összes teljesítés 2015.dec.31-ig</t>
  </si>
  <si>
    <t>Baromfi nevelde (ingatlan felújítás)</t>
  </si>
  <si>
    <t>Startmunka mintaprogram felújítási költségei (hatósági szerződés alapján) - Baromfi neveldére</t>
  </si>
  <si>
    <t>Kapubálvány (I. részlet)</t>
  </si>
  <si>
    <t>Baaromfi nevelde kiegészítése saját forrásból</t>
  </si>
  <si>
    <t>Kapubálvány (II. részlet)</t>
  </si>
  <si>
    <t>Felújítási célú ÁFA EI felszabadítás</t>
  </si>
  <si>
    <t>Csikvánd Község Önkormányzat
2015. ÉVI ZÁRSZÁMADÁS
Bevételi, kiadási kiemelt előirányzatok és létszámelőirányzatok teljesítése</t>
  </si>
  <si>
    <t>VAGYONKIMUTATÁS
a könyvviteli mérlegben értékkel szereplő eszközökről
2015.</t>
  </si>
  <si>
    <t>2015.</t>
  </si>
  <si>
    <t>VAGYONKIMUTATÁS
az érték nélkül nyilvántartott eszközökről
2015.</t>
  </si>
  <si>
    <t>A falugondnoki szolgálat bevételei-kiadásai 2015.</t>
  </si>
  <si>
    <t>1.749</t>
  </si>
  <si>
    <t>Egyéb tárgyi eszközök beszerzése, létesítése</t>
  </si>
  <si>
    <t>3.498</t>
  </si>
  <si>
    <t>Az önkormányzat létszámkerete 2015.</t>
  </si>
  <si>
    <t>2015.eredeti előirányzat</t>
  </si>
  <si>
    <t>2015. módosított előirányzat</t>
  </si>
  <si>
    <t>2015. teljesítés</t>
  </si>
  <si>
    <t>2.891</t>
  </si>
  <si>
    <t>Önkormányzati hozzájárulás:    607 e Ft.</t>
  </si>
  <si>
    <t>041237 Startmunka mintaprogram</t>
  </si>
  <si>
    <t>6.070</t>
  </si>
  <si>
    <t>1.867</t>
  </si>
  <si>
    <t>Közvetített szogáltatások ellenértéke</t>
  </si>
  <si>
    <t>39.718</t>
  </si>
  <si>
    <t>17.882</t>
  </si>
  <si>
    <t>23.952</t>
  </si>
  <si>
    <t>2.415</t>
  </si>
  <si>
    <t>3.234</t>
  </si>
  <si>
    <t>6.576</t>
  </si>
  <si>
    <t>6.604</t>
  </si>
  <si>
    <t>1.655</t>
  </si>
  <si>
    <t>11.174</t>
  </si>
  <si>
    <t>12.829</t>
  </si>
  <si>
    <t>6.917</t>
  </si>
  <si>
    <t>39.702</t>
  </si>
  <si>
    <t>41.674</t>
  </si>
  <si>
    <t>5.733</t>
  </si>
  <si>
    <t>33.985</t>
  </si>
  <si>
    <t>35.941</t>
  </si>
  <si>
    <t>46.619</t>
  </si>
  <si>
    <t>Önkormányzat hozzájárulása: 4.945 e Ft.</t>
  </si>
  <si>
    <t>KIMUTATÁS a függő követelésekről éa kötelezettségekről, a biztos (jövőbeni) követelésekről - 2015. év.</t>
  </si>
  <si>
    <t>Pénzkészlet 2015. január 1-jén, ebből:</t>
  </si>
  <si>
    <t>Záró pénzkészlet 2015. december 31-én, ebből:</t>
  </si>
  <si>
    <t>Közfoglalkoztatás 2015. évi bevételei, kiadásai</t>
  </si>
  <si>
    <t>Felhasználás 2014. XII.31-ig</t>
  </si>
  <si>
    <t>2015. előtt</t>
  </si>
  <si>
    <t>2015. után</t>
  </si>
  <si>
    <t>Teljesítés   %-a 2015.XII.31-ig</t>
  </si>
  <si>
    <t>2. melléklet a 4/2016. (V.30.) önkormányzati rendelethez</t>
  </si>
  <si>
    <t>3. melléklet a 4/2016. (V.30.) önkormányzati rendelethez</t>
  </si>
  <si>
    <t>4. melléklet a 4/2016. (V.30.) önkormányzati rendelethez</t>
  </si>
  <si>
    <t>5. melléklet a 4/2016. (V.30.) önkormányzati rendelethez</t>
  </si>
  <si>
    <t>8. melléklet a 4/2016. (V.30.)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</si>
</sst>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b/>
      <u val="doub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2" borderId="0" applyNumberFormat="0" applyBorder="0" applyAlignment="0" applyProtection="0"/>
    <xf numFmtId="0" fontId="60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3" borderId="0" applyNumberFormat="0" applyBorder="0" applyAlignment="0" applyProtection="0"/>
    <xf numFmtId="0" fontId="62" fillId="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47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6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14" borderId="7" applyNumberFormat="0" applyFont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1" borderId="1" applyNumberFormat="0" applyAlignment="0" applyProtection="0"/>
    <xf numFmtId="9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0" fillId="0" borderId="18" xfId="60" applyNumberFormat="1" applyFont="1" applyFill="1" applyBorder="1" applyAlignment="1" applyProtection="1">
      <alignment vertical="center"/>
      <protection/>
    </xf>
    <xf numFmtId="164" fontId="20" fillId="0" borderId="18" xfId="60" applyNumberFormat="1" applyFont="1" applyFill="1" applyBorder="1" applyAlignment="1" applyProtection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0" xfId="0" applyNumberFormat="1" applyFont="1" applyFill="1" applyBorder="1" applyAlignment="1" applyProtection="1">
      <alignment horizontal="centerContinuous" vertical="center"/>
      <protection/>
    </xf>
    <xf numFmtId="164" fontId="6" fillId="0" borderId="31" xfId="0" applyNumberFormat="1" applyFont="1" applyFill="1" applyBorder="1" applyAlignment="1" applyProtection="1">
      <alignment horizontal="centerContinuous" vertical="center"/>
      <protection/>
    </xf>
    <xf numFmtId="164" fontId="6" fillId="0" borderId="32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9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0" fontId="24" fillId="0" borderId="0" xfId="62" applyFill="1">
      <alignment/>
      <protection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3" xfId="6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2" applyFont="1" applyFill="1">
      <alignment/>
      <protection/>
    </xf>
    <xf numFmtId="0" fontId="24" fillId="0" borderId="0" xfId="62" applyFont="1" applyFill="1">
      <alignment/>
      <protection/>
    </xf>
    <xf numFmtId="3" fontId="24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41" xfId="61" applyNumberFormat="1" applyFont="1" applyFill="1" applyBorder="1" applyAlignment="1" applyProtection="1">
      <alignment horizontal="center" vertical="center" wrapText="1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4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3" xfId="61" applyNumberFormat="1" applyFont="1" applyFill="1" applyBorder="1" applyAlignment="1" applyProtection="1">
      <alignment vertical="center"/>
      <protection locked="0"/>
    </xf>
    <xf numFmtId="174" fontId="12" fillId="0" borderId="23" xfId="61" applyNumberFormat="1" applyFont="1" applyFill="1" applyBorder="1" applyAlignment="1" applyProtection="1">
      <alignment vertical="center"/>
      <protection/>
    </xf>
    <xf numFmtId="0" fontId="12" fillId="0" borderId="41" xfId="61" applyFont="1" applyFill="1" applyBorder="1" applyAlignment="1" applyProtection="1">
      <alignment horizontal="left" vertical="center" wrapText="1"/>
      <protection/>
    </xf>
    <xf numFmtId="173" fontId="13" fillId="0" borderId="19" xfId="61" applyNumberFormat="1" applyFont="1" applyFill="1" applyBorder="1" applyAlignment="1" applyProtection="1">
      <alignment horizontal="center" vertical="center"/>
      <protection/>
    </xf>
    <xf numFmtId="174" fontId="12" fillId="0" borderId="20" xfId="61" applyNumberFormat="1" applyFont="1" applyFill="1" applyBorder="1" applyAlignment="1" applyProtection="1">
      <alignment vertical="center"/>
      <protection/>
    </xf>
    <xf numFmtId="0" fontId="24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5" fillId="0" borderId="16" xfId="62" applyFont="1" applyFill="1" applyBorder="1" applyAlignment="1">
      <alignment horizontal="center" vertical="center"/>
      <protection/>
    </xf>
    <xf numFmtId="0" fontId="15" fillId="0" borderId="14" xfId="62" applyFont="1" applyFill="1" applyBorder="1" applyAlignment="1">
      <alignment horizontal="center" vertical="center" wrapText="1"/>
      <protection/>
    </xf>
    <xf numFmtId="0" fontId="15" fillId="0" borderId="15" xfId="62" applyFont="1" applyFill="1" applyBorder="1" applyAlignment="1">
      <alignment horizontal="center" vertical="center" wrapText="1"/>
      <protection/>
    </xf>
    <xf numFmtId="0" fontId="16" fillId="0" borderId="44" xfId="62" applyFont="1" applyFill="1" applyBorder="1" applyAlignment="1" applyProtection="1">
      <alignment horizontal="left" indent="1"/>
      <protection locked="0"/>
    </xf>
    <xf numFmtId="0" fontId="16" fillId="0" borderId="42" xfId="62" applyFont="1" applyFill="1" applyBorder="1" applyAlignment="1">
      <alignment horizontal="right" indent="1"/>
      <protection/>
    </xf>
    <xf numFmtId="3" fontId="16" fillId="0" borderId="42" xfId="62" applyNumberFormat="1" applyFont="1" applyFill="1" applyBorder="1" applyProtection="1">
      <alignment/>
      <protection locked="0"/>
    </xf>
    <xf numFmtId="3" fontId="16" fillId="0" borderId="43" xfId="62" applyNumberFormat="1" applyFont="1" applyFill="1" applyBorder="1" applyProtection="1">
      <alignment/>
      <protection locked="0"/>
    </xf>
    <xf numFmtId="0" fontId="16" fillId="0" borderId="12" xfId="62" applyFont="1" applyFill="1" applyBorder="1" applyAlignment="1" applyProtection="1">
      <alignment horizontal="left" indent="1"/>
      <protection locked="0"/>
    </xf>
    <xf numFmtId="0" fontId="16" fillId="0" borderId="10" xfId="62" applyFont="1" applyFill="1" applyBorder="1" applyAlignment="1">
      <alignment horizontal="right" indent="1"/>
      <protection/>
    </xf>
    <xf numFmtId="3" fontId="16" fillId="0" borderId="10" xfId="62" applyNumberFormat="1" applyFont="1" applyFill="1" applyBorder="1" applyProtection="1">
      <alignment/>
      <protection locked="0"/>
    </xf>
    <xf numFmtId="3" fontId="16" fillId="0" borderId="23" xfId="62" applyNumberFormat="1" applyFont="1" applyFill="1" applyBorder="1" applyProtection="1">
      <alignment/>
      <protection locked="0"/>
    </xf>
    <xf numFmtId="0" fontId="16" fillId="0" borderId="12" xfId="62" applyFont="1" applyFill="1" applyBorder="1" applyProtection="1">
      <alignment/>
      <protection locked="0"/>
    </xf>
    <xf numFmtId="0" fontId="16" fillId="0" borderId="13" xfId="62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45" xfId="62" applyNumberFormat="1" applyFont="1" applyFill="1" applyBorder="1" applyProtection="1">
      <alignment/>
      <protection locked="0"/>
    </xf>
    <xf numFmtId="3" fontId="16" fillId="0" borderId="46" xfId="62" applyNumberFormat="1" applyFont="1" applyFill="1" applyBorder="1">
      <alignment/>
      <protection/>
    </xf>
    <xf numFmtId="0" fontId="28" fillId="0" borderId="0" xfId="62" applyFont="1" applyFill="1">
      <alignment/>
      <protection/>
    </xf>
    <xf numFmtId="0" fontId="29" fillId="0" borderId="16" xfId="62" applyFont="1" applyFill="1" applyBorder="1" applyAlignment="1">
      <alignment horizontal="center" vertical="center"/>
      <protection/>
    </xf>
    <xf numFmtId="0" fontId="29" fillId="0" borderId="14" xfId="62" applyFont="1" applyFill="1" applyBorder="1" applyAlignment="1">
      <alignment horizontal="center" vertical="center" wrapText="1"/>
      <protection/>
    </xf>
    <xf numFmtId="0" fontId="29" fillId="0" borderId="15" xfId="62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43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indent="5"/>
    </xf>
    <xf numFmtId="175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45" xfId="0" applyNumberFormat="1" applyFont="1" applyFill="1" applyBorder="1" applyAlignment="1" applyProtection="1">
      <alignment horizontal="right" vertical="center"/>
      <protection locked="0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left" vertical="center" wrapText="1" indent="1"/>
      <protection locked="0"/>
    </xf>
    <xf numFmtId="175" fontId="6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 indent="5"/>
    </xf>
    <xf numFmtId="175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20" fillId="0" borderId="49" xfId="61" applyFont="1" applyFill="1" applyBorder="1" applyAlignment="1" applyProtection="1">
      <alignment horizontal="center" vertical="center" textRotation="90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51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4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right"/>
      <protection/>
    </xf>
    <xf numFmtId="164" fontId="20" fillId="0" borderId="18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9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5" fillId="0" borderId="5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42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4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62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4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51" xfId="0" applyFont="1" applyBorder="1" applyAlignment="1" applyProtection="1">
      <alignment wrapTex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44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57" xfId="0" applyFont="1" applyBorder="1" applyAlignment="1" applyProtection="1">
      <alignment horizontal="center" wrapTex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0" fontId="17" fillId="0" borderId="57" xfId="0" applyFont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6" fillId="0" borderId="42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7" xfId="60" applyFont="1" applyFill="1" applyBorder="1" applyAlignment="1" applyProtection="1">
      <alignment horizontal="left" vertical="center" wrapText="1"/>
      <protection/>
    </xf>
    <xf numFmtId="0" fontId="15" fillId="0" borderId="51" xfId="0" applyFont="1" applyBorder="1" applyAlignment="1" applyProtection="1">
      <alignment horizontal="left" vertical="center" wrapText="1"/>
      <protection/>
    </xf>
    <xf numFmtId="0" fontId="24" fillId="0" borderId="0" xfId="62" applyFill="1" applyProtection="1">
      <alignment/>
      <protection/>
    </xf>
    <xf numFmtId="0" fontId="32" fillId="0" borderId="0" xfId="62" applyFont="1" applyFill="1" applyProtection="1">
      <alignment/>
      <protection/>
    </xf>
    <xf numFmtId="0" fontId="23" fillId="0" borderId="41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3" fillId="0" borderId="20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34" xfId="62" applyFont="1" applyFill="1" applyBorder="1" applyAlignment="1" applyProtection="1">
      <alignment vertical="center" wrapText="1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2" fontId="17" fillId="0" borderId="26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47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3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3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3" xfId="62" applyNumberFormat="1" applyFont="1" applyFill="1" applyBorder="1" applyAlignment="1" applyProtection="1">
      <alignment horizontal="right" vertical="center" wrapText="1"/>
      <protection/>
    </xf>
    <xf numFmtId="0" fontId="17" fillId="0" borderId="41" xfId="62" applyFont="1" applyFill="1" applyBorder="1" applyAlignment="1" applyProtection="1">
      <alignment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172" fontId="17" fillId="0" borderId="20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23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3" fillId="0" borderId="0" xfId="0" applyFont="1" applyAlignment="1" applyProtection="1">
      <alignment horizontal="right" vertical="top"/>
      <protection/>
    </xf>
    <xf numFmtId="0" fontId="15" fillId="0" borderId="54" xfId="62" applyFont="1" applyFill="1" applyBorder="1" applyAlignment="1">
      <alignment horizontal="center" vertical="center"/>
      <protection/>
    </xf>
    <xf numFmtId="0" fontId="15" fillId="0" borderId="49" xfId="62" applyFont="1" applyFill="1" applyBorder="1" applyAlignment="1">
      <alignment horizontal="center" vertical="center" wrapText="1"/>
      <protection/>
    </xf>
    <xf numFmtId="0" fontId="15" fillId="0" borderId="63" xfId="62" applyFont="1" applyFill="1" applyBorder="1" applyAlignment="1">
      <alignment horizontal="center" vertical="center" wrapText="1"/>
      <protection/>
    </xf>
    <xf numFmtId="0" fontId="16" fillId="0" borderId="44" xfId="62" applyFont="1" applyFill="1" applyBorder="1" applyProtection="1">
      <alignment/>
      <protection locked="0"/>
    </xf>
    <xf numFmtId="0" fontId="17" fillId="0" borderId="16" xfId="62" applyFont="1" applyFill="1" applyBorder="1" applyProtection="1">
      <alignment/>
      <protection locked="0"/>
    </xf>
    <xf numFmtId="0" fontId="16" fillId="0" borderId="14" xfId="62" applyFont="1" applyFill="1" applyBorder="1" applyAlignment="1">
      <alignment horizontal="right" indent="1"/>
      <protection/>
    </xf>
    <xf numFmtId="3" fontId="16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33" fillId="0" borderId="0" xfId="62" applyFont="1" applyFill="1">
      <alignment/>
      <protection/>
    </xf>
    <xf numFmtId="0" fontId="29" fillId="0" borderId="54" xfId="62" applyFont="1" applyFill="1" applyBorder="1" applyAlignment="1">
      <alignment horizontal="center" vertical="center"/>
      <protection/>
    </xf>
    <xf numFmtId="0" fontId="29" fillId="0" borderId="49" xfId="62" applyFont="1" applyFill="1" applyBorder="1" applyAlignment="1">
      <alignment horizontal="center" vertical="center" wrapText="1"/>
      <protection/>
    </xf>
    <xf numFmtId="0" fontId="29" fillId="0" borderId="63" xfId="62" applyFont="1" applyFill="1" applyBorder="1" applyAlignment="1">
      <alignment horizontal="center" vertical="center" wrapText="1"/>
      <protection/>
    </xf>
    <xf numFmtId="0" fontId="16" fillId="0" borderId="13" xfId="62" applyFont="1" applyFill="1" applyBorder="1" applyAlignment="1" applyProtection="1">
      <alignment horizontal="left" indent="1"/>
      <protection locked="0"/>
    </xf>
    <xf numFmtId="0" fontId="17" fillId="0" borderId="39" xfId="62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/>
    </xf>
    <xf numFmtId="3" fontId="1" fillId="0" borderId="69" xfId="0" applyNumberFormat="1" applyFont="1" applyBorder="1" applyAlignment="1">
      <alignment/>
    </xf>
    <xf numFmtId="0" fontId="1" fillId="0" borderId="7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71" xfId="0" applyNumberFormat="1" applyFont="1" applyBorder="1" applyAlignment="1">
      <alignment/>
    </xf>
    <xf numFmtId="0" fontId="19" fillId="0" borderId="7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71" xfId="0" applyNumberFormat="1" applyFont="1" applyBorder="1" applyAlignment="1">
      <alignment/>
    </xf>
    <xf numFmtId="0" fontId="1" fillId="0" borderId="72" xfId="0" applyFont="1" applyBorder="1" applyAlignment="1">
      <alignment horizontal="center"/>
    </xf>
    <xf numFmtId="0" fontId="19" fillId="0" borderId="73" xfId="0" applyFont="1" applyBorder="1" applyAlignment="1">
      <alignment/>
    </xf>
    <xf numFmtId="3" fontId="19" fillId="0" borderId="74" xfId="0" applyNumberFormat="1" applyFont="1" applyBorder="1" applyAlignment="1">
      <alignment/>
    </xf>
    <xf numFmtId="0" fontId="5" fillId="0" borderId="75" xfId="0" applyFont="1" applyBorder="1" applyAlignment="1">
      <alignment horizontal="center" vertical="center"/>
    </xf>
    <xf numFmtId="0" fontId="7" fillId="0" borderId="75" xfId="0" applyFont="1" applyBorder="1" applyAlignment="1">
      <alignment horizontal="right"/>
    </xf>
    <xf numFmtId="0" fontId="0" fillId="0" borderId="0" xfId="0" applyFont="1" applyAlignment="1">
      <alignment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19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76" xfId="0" applyFont="1" applyBorder="1" applyAlignment="1">
      <alignment vertical="top" wrapText="1"/>
    </xf>
    <xf numFmtId="0" fontId="24" fillId="0" borderId="77" xfId="0" applyFont="1" applyBorder="1" applyAlignment="1">
      <alignment horizontal="right" vertical="top" wrapText="1"/>
    </xf>
    <xf numFmtId="0" fontId="24" fillId="0" borderId="62" xfId="0" applyFont="1" applyBorder="1" applyAlignment="1">
      <alignment horizontal="right" vertical="top" wrapText="1"/>
    </xf>
    <xf numFmtId="0" fontId="24" fillId="0" borderId="76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4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5" fillId="0" borderId="76" xfId="0" applyFont="1" applyBorder="1" applyAlignment="1">
      <alignment horizontal="left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right" vertical="center" wrapText="1"/>
    </xf>
    <xf numFmtId="0" fontId="25" fillId="0" borderId="62" xfId="0" applyFont="1" applyBorder="1" applyAlignment="1">
      <alignment horizontal="right" vertical="center" wrapText="1"/>
    </xf>
    <xf numFmtId="0" fontId="24" fillId="0" borderId="80" xfId="0" applyFont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24" fillId="0" borderId="40" xfId="0" applyFont="1" applyBorder="1" applyAlignment="1">
      <alignment vertical="center" wrapText="1"/>
    </xf>
    <xf numFmtId="0" fontId="24" fillId="0" borderId="76" xfId="0" applyFont="1" applyBorder="1" applyAlignment="1">
      <alignment vertical="center" wrapText="1"/>
    </xf>
    <xf numFmtId="0" fontId="24" fillId="0" borderId="62" xfId="0" applyFont="1" applyBorder="1" applyAlignment="1">
      <alignment horizontal="right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5" fillId="0" borderId="0" xfId="0" applyFont="1" applyAlignment="1">
      <alignment horizontal="justify"/>
    </xf>
    <xf numFmtId="0" fontId="24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9" fillId="0" borderId="81" xfId="0" applyFont="1" applyBorder="1" applyAlignment="1">
      <alignment horizontal="center" wrapText="1"/>
    </xf>
    <xf numFmtId="0" fontId="21" fillId="0" borderId="62" xfId="0" applyFont="1" applyBorder="1" applyAlignment="1">
      <alignment horizontal="right" wrapText="1"/>
    </xf>
    <xf numFmtId="0" fontId="21" fillId="0" borderId="82" xfId="0" applyFont="1" applyBorder="1" applyAlignment="1">
      <alignment horizontal="right" wrapText="1"/>
    </xf>
    <xf numFmtId="0" fontId="15" fillId="0" borderId="83" xfId="0" applyFont="1" applyBorder="1" applyAlignment="1">
      <alignment horizontal="right" wrapText="1"/>
    </xf>
    <xf numFmtId="0" fontId="29" fillId="0" borderId="84" xfId="0" applyFont="1" applyBorder="1" applyAlignment="1">
      <alignment horizontal="center" wrapText="1"/>
    </xf>
    <xf numFmtId="0" fontId="21" fillId="0" borderId="85" xfId="0" applyFont="1" applyBorder="1" applyAlignment="1">
      <alignment horizontal="right" wrapText="1"/>
    </xf>
    <xf numFmtId="0" fontId="21" fillId="0" borderId="86" xfId="0" applyFont="1" applyBorder="1" applyAlignment="1">
      <alignment horizontal="right" wrapText="1"/>
    </xf>
    <xf numFmtId="0" fontId="15" fillId="0" borderId="87" xfId="0" applyFont="1" applyBorder="1" applyAlignment="1">
      <alignment horizontal="right" wrapText="1"/>
    </xf>
    <xf numFmtId="0" fontId="39" fillId="0" borderId="88" xfId="0" applyFont="1" applyBorder="1" applyAlignment="1">
      <alignment horizontal="center" wrapText="1"/>
    </xf>
    <xf numFmtId="0" fontId="15" fillId="0" borderId="89" xfId="0" applyFont="1" applyBorder="1" applyAlignment="1">
      <alignment horizontal="right" wrapText="1"/>
    </xf>
    <xf numFmtId="0" fontId="15" fillId="0" borderId="90" xfId="0" applyFont="1" applyBorder="1" applyAlignment="1">
      <alignment horizontal="right" wrapText="1"/>
    </xf>
    <xf numFmtId="0" fontId="15" fillId="0" borderId="91" xfId="0" applyFont="1" applyBorder="1" applyAlignment="1">
      <alignment horizontal="right" wrapText="1"/>
    </xf>
    <xf numFmtId="0" fontId="24" fillId="0" borderId="0" xfId="0" applyFont="1" applyAlignment="1">
      <alignment horizontal="justify"/>
    </xf>
    <xf numFmtId="0" fontId="40" fillId="0" borderId="92" xfId="0" applyFont="1" applyBorder="1" applyAlignment="1">
      <alignment horizontal="center" wrapText="1"/>
    </xf>
    <xf numFmtId="0" fontId="41" fillId="0" borderId="93" xfId="0" applyFont="1" applyBorder="1" applyAlignment="1">
      <alignment horizontal="right" wrapText="1"/>
    </xf>
    <xf numFmtId="0" fontId="31" fillId="0" borderId="92" xfId="0" applyFont="1" applyBorder="1" applyAlignment="1">
      <alignment horizontal="left" wrapText="1" indent="5"/>
    </xf>
    <xf numFmtId="0" fontId="21" fillId="0" borderId="93" xfId="0" applyFont="1" applyBorder="1" applyAlignment="1">
      <alignment horizontal="right" wrapText="1"/>
    </xf>
    <xf numFmtId="0" fontId="31" fillId="0" borderId="84" xfId="0" applyFont="1" applyBorder="1" applyAlignment="1">
      <alignment horizontal="left" wrapText="1" indent="5"/>
    </xf>
    <xf numFmtId="0" fontId="24" fillId="0" borderId="76" xfId="0" applyFont="1" applyBorder="1" applyAlignment="1">
      <alignment horizontal="left" vertical="top" wrapText="1"/>
    </xf>
    <xf numFmtId="0" fontId="39" fillId="0" borderId="94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/>
    </xf>
    <xf numFmtId="164" fontId="12" fillId="0" borderId="40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 wrapText="1"/>
    </xf>
    <xf numFmtId="164" fontId="12" fillId="0" borderId="98" xfId="0" applyNumberFormat="1" applyFont="1" applyFill="1" applyBorder="1" applyAlignment="1">
      <alignment horizontal="center" vertical="center"/>
    </xf>
    <xf numFmtId="164" fontId="12" fillId="0" borderId="76" xfId="0" applyNumberFormat="1" applyFont="1" applyFill="1" applyBorder="1" applyAlignment="1">
      <alignment horizontal="center" vertical="center"/>
    </xf>
    <xf numFmtId="164" fontId="12" fillId="0" borderId="76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left" vertical="center"/>
    </xf>
    <xf numFmtId="3" fontId="13" fillId="0" borderId="99" xfId="0" applyNumberFormat="1" applyFont="1" applyFill="1" applyBorder="1" applyAlignment="1" applyProtection="1">
      <alignment horizontal="right" vertical="center"/>
      <protection locked="0"/>
    </xf>
    <xf numFmtId="3" fontId="13" fillId="0" borderId="9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5" xfId="0" applyNumberFormat="1" applyFont="1" applyFill="1" applyBorder="1" applyAlignment="1">
      <alignment horizontal="right" vertical="center" wrapText="1"/>
    </xf>
    <xf numFmtId="4" fontId="12" fillId="0" borderId="35" xfId="0" applyNumberFormat="1" applyFont="1" applyFill="1" applyBorder="1" applyAlignment="1">
      <alignment horizontal="right" vertical="center" wrapText="1"/>
    </xf>
    <xf numFmtId="49" fontId="18" fillId="0" borderId="100" xfId="0" applyNumberFormat="1" applyFont="1" applyFill="1" applyBorder="1" applyAlignment="1" quotePrefix="1">
      <alignment horizontal="left" vertical="center" indent="1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49" fontId="13" fillId="0" borderId="100" xfId="0" applyNumberFormat="1" applyFont="1" applyFill="1" applyBorder="1" applyAlignment="1">
      <alignment horizontal="left" vertical="center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01" xfId="0" applyNumberFormat="1" applyFont="1" applyFill="1" applyBorder="1" applyAlignment="1" applyProtection="1">
      <alignment horizontal="left" vertical="center"/>
      <protection locked="0"/>
    </xf>
    <xf numFmtId="3" fontId="13" fillId="0" borderId="102" xfId="0" applyNumberFormat="1" applyFont="1" applyFill="1" applyBorder="1" applyAlignment="1" applyProtection="1">
      <alignment horizontal="right" vertical="center"/>
      <protection locked="0"/>
    </xf>
    <xf numFmtId="3" fontId="13" fillId="0" borderId="10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3" xfId="0" applyNumberFormat="1" applyFont="1" applyFill="1" applyBorder="1" applyAlignment="1">
      <alignment horizontal="right" vertical="center" wrapText="1"/>
    </xf>
    <xf numFmtId="49" fontId="12" fillId="0" borderId="48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40" xfId="0" applyNumberFormat="1" applyFont="1" applyFill="1" applyBorder="1" applyAlignment="1">
      <alignment vertical="center"/>
    </xf>
    <xf numFmtId="4" fontId="13" fillId="0" borderId="40" xfId="0" applyNumberFormat="1" applyFont="1" applyFill="1" applyBorder="1" applyAlignment="1" applyProtection="1">
      <alignment vertical="center" wrapText="1"/>
      <protection locked="0"/>
    </xf>
    <xf numFmtId="49" fontId="12" fillId="0" borderId="104" xfId="0" applyNumberFormat="1" applyFont="1" applyFill="1" applyBorder="1" applyAlignment="1" applyProtection="1">
      <alignment vertical="center"/>
      <protection locked="0"/>
    </xf>
    <xf numFmtId="49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3" fillId="0" borderId="10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8" xfId="0" applyNumberFormat="1" applyFont="1" applyFill="1" applyBorder="1" applyAlignment="1" applyProtection="1">
      <alignment vertical="center"/>
      <protection locked="0"/>
    </xf>
    <xf numFmtId="49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4" xfId="0" applyNumberFormat="1" applyFont="1" applyFill="1" applyBorder="1" applyAlignment="1">
      <alignment horizontal="left" vertical="center"/>
    </xf>
    <xf numFmtId="164" fontId="12" fillId="0" borderId="9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164" fontId="12" fillId="0" borderId="36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171" fontId="12" fillId="0" borderId="40" xfId="0" applyNumberFormat="1" applyFont="1" applyFill="1" applyBorder="1" applyAlignment="1">
      <alignment horizontal="left" vertical="center" wrapText="1" indent="1"/>
    </xf>
    <xf numFmtId="171" fontId="23" fillId="0" borderId="0" xfId="0" applyNumberFormat="1" applyFont="1" applyFill="1" applyBorder="1" applyAlignment="1">
      <alignment horizontal="left" vertical="center" wrapText="1"/>
    </xf>
    <xf numFmtId="164" fontId="12" fillId="0" borderId="40" xfId="0" applyNumberFormat="1" applyFont="1" applyFill="1" applyBorder="1" applyAlignment="1">
      <alignment horizontal="center" vertical="center" wrapText="1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0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centerContinuous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7" xfId="0" applyNumberForma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92" xfId="0" applyFont="1" applyBorder="1" applyAlignment="1">
      <alignment horizontal="center" wrapText="1"/>
    </xf>
    <xf numFmtId="0" fontId="21" fillId="0" borderId="110" xfId="0" applyFont="1" applyBorder="1" applyAlignment="1">
      <alignment horizontal="right" wrapText="1"/>
    </xf>
    <xf numFmtId="0" fontId="15" fillId="0" borderId="111" xfId="0" applyFont="1" applyBorder="1" applyAlignment="1">
      <alignment horizontal="right" wrapText="1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0" fontId="3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34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6" fillId="0" borderId="26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164" fontId="6" fillId="0" borderId="99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textRotation="180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10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64" fontId="4" fillId="0" borderId="18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textRotation="180" wrapText="1"/>
    </xf>
    <xf numFmtId="164" fontId="3" fillId="0" borderId="48" xfId="0" applyNumberFormat="1" applyFont="1" applyFill="1" applyBorder="1" applyAlignment="1">
      <alignment horizontal="left" vertical="center" wrapText="1" indent="2"/>
    </xf>
    <xf numFmtId="164" fontId="3" fillId="0" borderId="108" xfId="0" applyNumberFormat="1" applyFont="1" applyFill="1" applyBorder="1" applyAlignment="1">
      <alignment horizontal="left" vertical="center" wrapText="1" indent="2"/>
    </xf>
    <xf numFmtId="164" fontId="4" fillId="0" borderId="18" xfId="0" applyNumberFormat="1" applyFont="1" applyFill="1" applyBorder="1" applyAlignment="1">
      <alignment horizontal="right" vertical="center"/>
    </xf>
    <xf numFmtId="164" fontId="6" fillId="0" borderId="112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98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 wrapText="1"/>
    </xf>
    <xf numFmtId="3" fontId="12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64" xfId="0" applyNumberFormat="1" applyFill="1" applyBorder="1" applyAlignment="1" applyProtection="1">
      <alignment horizontal="left" vertical="center" wrapText="1"/>
      <protection locked="0"/>
    </xf>
    <xf numFmtId="164" fontId="0" fillId="0" borderId="31" xfId="0" applyNumberFormat="1" applyFill="1" applyBorder="1" applyAlignment="1" applyProtection="1">
      <alignment horizontal="left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0" fillId="0" borderId="113" xfId="0" applyNumberFormat="1" applyFill="1" applyBorder="1" applyAlignment="1" applyProtection="1">
      <alignment horizontal="left" vertical="center" wrapText="1"/>
      <protection locked="0"/>
    </xf>
    <xf numFmtId="164" fontId="6" fillId="0" borderId="99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3" fillId="0" borderId="108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3" fillId="0" borderId="104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wrapText="1"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54" xfId="62" applyFont="1" applyFill="1" applyBorder="1" applyAlignment="1" applyProtection="1">
      <alignment horizontal="center" vertical="center" wrapText="1"/>
      <protection/>
    </xf>
    <xf numFmtId="0" fontId="27" fillId="0" borderId="37" xfId="62" applyFont="1" applyFill="1" applyBorder="1" applyAlignment="1" applyProtection="1">
      <alignment horizontal="center" vertical="center" wrapText="1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0" fillId="0" borderId="49" xfId="61" applyFont="1" applyFill="1" applyBorder="1" applyAlignment="1" applyProtection="1">
      <alignment horizontal="center" vertical="center" textRotation="90"/>
      <protection/>
    </xf>
    <xf numFmtId="0" fontId="20" fillId="0" borderId="17" xfId="61" applyFont="1" applyFill="1" applyBorder="1" applyAlignment="1" applyProtection="1">
      <alignment horizontal="center" vertical="center" textRotation="90"/>
      <protection/>
    </xf>
    <xf numFmtId="0" fontId="20" fillId="0" borderId="42" xfId="61" applyFont="1" applyFill="1" applyBorder="1" applyAlignment="1" applyProtection="1">
      <alignment horizontal="center" vertical="center" textRotation="90"/>
      <protection/>
    </xf>
    <xf numFmtId="0" fontId="26" fillId="0" borderId="26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63" xfId="62" applyFont="1" applyFill="1" applyBorder="1" applyAlignment="1" applyProtection="1">
      <alignment horizontal="center" vertical="center" wrapText="1"/>
      <protection/>
    </xf>
    <xf numFmtId="0" fontId="26" fillId="0" borderId="4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3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5" fillId="0" borderId="34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0" fillId="0" borderId="26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4" fillId="0" borderId="47" xfId="61" applyFont="1" applyFill="1" applyBorder="1" applyAlignment="1" applyProtection="1">
      <alignment horizontal="center" vertical="center" wrapText="1"/>
      <protection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25" fillId="0" borderId="0" xfId="62" applyFont="1" applyFill="1" applyAlignment="1">
      <alignment horizontal="center" vertical="center" wrapText="1"/>
      <protection/>
    </xf>
    <xf numFmtId="0" fontId="25" fillId="0" borderId="0" xfId="62" applyFont="1" applyFill="1" applyAlignment="1">
      <alignment horizontal="center" vertical="center"/>
      <protection/>
    </xf>
    <xf numFmtId="0" fontId="15" fillId="0" borderId="48" xfId="62" applyFont="1" applyFill="1" applyBorder="1" applyAlignment="1">
      <alignment horizontal="left"/>
      <protection/>
    </xf>
    <xf numFmtId="0" fontId="15" fillId="0" borderId="28" xfId="62" applyFont="1" applyFill="1" applyBorder="1" applyAlignment="1">
      <alignment horizontal="left"/>
      <protection/>
    </xf>
    <xf numFmtId="3" fontId="24" fillId="0" borderId="0" xfId="62" applyNumberFormat="1" applyFont="1" applyFill="1" applyAlignment="1">
      <alignment horizontal="center"/>
      <protection/>
    </xf>
    <xf numFmtId="0" fontId="25" fillId="0" borderId="0" xfId="62" applyFont="1" applyFill="1" applyAlignment="1">
      <alignment horizontal="center" wrapText="1"/>
      <protection/>
    </xf>
    <xf numFmtId="0" fontId="25" fillId="0" borderId="0" xfId="62" applyFont="1" applyFill="1" applyAlignment="1">
      <alignment horizontal="center"/>
      <protection/>
    </xf>
    <xf numFmtId="0" fontId="15" fillId="0" borderId="48" xfId="62" applyFont="1" applyFill="1" applyBorder="1" applyAlignment="1">
      <alignment horizontal="left" indent="1"/>
      <protection/>
    </xf>
    <xf numFmtId="0" fontId="15" fillId="0" borderId="28" xfId="62" applyFont="1" applyFill="1" applyBorder="1" applyAlignment="1">
      <alignment horizontal="left" inden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99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75" xfId="0" applyFont="1" applyBorder="1" applyAlignment="1">
      <alignment horizontal="center"/>
    </xf>
    <xf numFmtId="0" fontId="21" fillId="0" borderId="99" xfId="0" applyFont="1" applyBorder="1" applyAlignment="1">
      <alignment horizontal="right" wrapText="1"/>
    </xf>
    <xf numFmtId="0" fontId="21" fillId="0" borderId="60" xfId="0" applyFont="1" applyBorder="1" applyAlignment="1">
      <alignment horizontal="right" wrapText="1"/>
    </xf>
    <xf numFmtId="0" fontId="21" fillId="0" borderId="114" xfId="0" applyFont="1" applyBorder="1" applyAlignment="1">
      <alignment horizontal="right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0000%20%202016.%20mappa\M&#193;JUS%20mappa\CS%20M&#193;J%20Z&#225;rsz&#225;m%20mappa\CS%20Z&#193;RSZ&#193;M%20mappa\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zr_2\AppData\Local\Temp\Temp1_2014_zrszmads_csikvnd.zip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view="pageLayout" zoomScaleNormal="130" zoomScaleSheetLayoutView="100" workbookViewId="0" topLeftCell="A86">
      <selection activeCell="F90" sqref="F90"/>
    </sheetView>
  </sheetViews>
  <sheetFormatPr defaultColWidth="9.375" defaultRowHeight="12.75"/>
  <cols>
    <col min="1" max="1" width="9.50390625" style="217" customWidth="1"/>
    <col min="2" max="2" width="60.75390625" style="217" customWidth="1"/>
    <col min="3" max="5" width="15.75390625" style="218" customWidth="1"/>
    <col min="6" max="16384" width="9.375" style="228" customWidth="1"/>
  </cols>
  <sheetData>
    <row r="1" spans="1:5" ht="16.5" customHeight="1">
      <c r="A1" s="608" t="s">
        <v>25</v>
      </c>
      <c r="B1" s="608"/>
      <c r="C1" s="608"/>
      <c r="D1" s="608"/>
      <c r="E1" s="608"/>
    </row>
    <row r="2" spans="1:5" ht="15.75" customHeight="1" thickBot="1">
      <c r="A2" s="28"/>
      <c r="B2" s="28"/>
      <c r="C2" s="215"/>
      <c r="D2" s="215"/>
      <c r="E2" s="215" t="s">
        <v>148</v>
      </c>
    </row>
    <row r="3" spans="1:5" ht="15.75" customHeight="1">
      <c r="A3" s="609" t="s">
        <v>76</v>
      </c>
      <c r="B3" s="611" t="s">
        <v>27</v>
      </c>
      <c r="C3" s="613" t="s">
        <v>686</v>
      </c>
      <c r="D3" s="613"/>
      <c r="E3" s="614"/>
    </row>
    <row r="4" spans="1:5" ht="37.5" customHeight="1" thickBot="1">
      <c r="A4" s="610"/>
      <c r="B4" s="612"/>
      <c r="C4" s="30" t="s">
        <v>170</v>
      </c>
      <c r="D4" s="30" t="s">
        <v>171</v>
      </c>
      <c r="E4" s="31" t="s">
        <v>172</v>
      </c>
    </row>
    <row r="5" spans="1:5" s="229" customFormat="1" ht="12" customHeight="1" thickBot="1">
      <c r="A5" s="193" t="s">
        <v>360</v>
      </c>
      <c r="B5" s="194" t="s">
        <v>361</v>
      </c>
      <c r="C5" s="194" t="s">
        <v>362</v>
      </c>
      <c r="D5" s="194" t="s">
        <v>363</v>
      </c>
      <c r="E5" s="242" t="s">
        <v>364</v>
      </c>
    </row>
    <row r="6" spans="1:5" s="230" customFormat="1" ht="12" customHeight="1" thickBot="1">
      <c r="A6" s="188" t="s">
        <v>28</v>
      </c>
      <c r="B6" s="189" t="s">
        <v>244</v>
      </c>
      <c r="C6" s="220">
        <f>SUM(C7:C12)</f>
        <v>5650</v>
      </c>
      <c r="D6" s="220">
        <f>SUM(D7:D12)</f>
        <v>6759</v>
      </c>
      <c r="E6" s="203">
        <f>SUM(E7:E12)</f>
        <v>6759</v>
      </c>
    </row>
    <row r="7" spans="1:5" s="230" customFormat="1" ht="12" customHeight="1">
      <c r="A7" s="183" t="s">
        <v>88</v>
      </c>
      <c r="B7" s="231" t="s">
        <v>245</v>
      </c>
      <c r="C7" s="222">
        <v>1950</v>
      </c>
      <c r="D7" s="222">
        <v>1964</v>
      </c>
      <c r="E7" s="205">
        <v>1964</v>
      </c>
    </row>
    <row r="8" spans="1:5" s="230" customFormat="1" ht="12" customHeight="1">
      <c r="A8" s="182" t="s">
        <v>89</v>
      </c>
      <c r="B8" s="232" t="s">
        <v>246</v>
      </c>
      <c r="C8" s="221"/>
      <c r="D8" s="221"/>
      <c r="E8" s="204"/>
    </row>
    <row r="9" spans="1:5" s="230" customFormat="1" ht="12" customHeight="1">
      <c r="A9" s="182" t="s">
        <v>90</v>
      </c>
      <c r="B9" s="232" t="s">
        <v>247</v>
      </c>
      <c r="C9" s="221">
        <v>2500</v>
      </c>
      <c r="D9" s="221">
        <v>3378</v>
      </c>
      <c r="E9" s="204">
        <v>3378</v>
      </c>
    </row>
    <row r="10" spans="1:5" s="230" customFormat="1" ht="12" customHeight="1">
      <c r="A10" s="182" t="s">
        <v>91</v>
      </c>
      <c r="B10" s="232" t="s">
        <v>248</v>
      </c>
      <c r="C10" s="221">
        <v>1200</v>
      </c>
      <c r="D10" s="221">
        <v>1200</v>
      </c>
      <c r="E10" s="204">
        <v>1200</v>
      </c>
    </row>
    <row r="11" spans="1:5" s="230" customFormat="1" ht="12" customHeight="1">
      <c r="A11" s="182" t="s">
        <v>109</v>
      </c>
      <c r="B11" s="232" t="s">
        <v>249</v>
      </c>
      <c r="C11" s="221"/>
      <c r="D11" s="221">
        <v>217</v>
      </c>
      <c r="E11" s="204">
        <v>217</v>
      </c>
    </row>
    <row r="12" spans="1:5" s="230" customFormat="1" ht="12" customHeight="1" thickBot="1">
      <c r="A12" s="184" t="s">
        <v>92</v>
      </c>
      <c r="B12" s="233" t="s">
        <v>250</v>
      </c>
      <c r="C12" s="223"/>
      <c r="D12" s="223"/>
      <c r="E12" s="206"/>
    </row>
    <row r="13" spans="1:5" s="230" customFormat="1" ht="13.5" thickBot="1">
      <c r="A13" s="188" t="s">
        <v>29</v>
      </c>
      <c r="B13" s="210" t="s">
        <v>251</v>
      </c>
      <c r="C13" s="220">
        <f>SUM(C14:C18)</f>
        <v>7460</v>
      </c>
      <c r="D13" s="220">
        <f>SUM(D14:D18)</f>
        <v>44524</v>
      </c>
      <c r="E13" s="203">
        <f>SUM(E14:E18)</f>
        <v>30346</v>
      </c>
    </row>
    <row r="14" spans="1:5" s="230" customFormat="1" ht="12" customHeight="1">
      <c r="A14" s="183" t="s">
        <v>94</v>
      </c>
      <c r="B14" s="231" t="s">
        <v>252</v>
      </c>
      <c r="C14" s="222"/>
      <c r="D14" s="222"/>
      <c r="E14" s="205"/>
    </row>
    <row r="15" spans="1:5" s="230" customFormat="1" ht="12" customHeight="1">
      <c r="A15" s="182" t="s">
        <v>95</v>
      </c>
      <c r="B15" s="232" t="s">
        <v>253</v>
      </c>
      <c r="C15" s="221"/>
      <c r="D15" s="221"/>
      <c r="E15" s="204"/>
    </row>
    <row r="16" spans="1:5" s="230" customFormat="1" ht="12" customHeight="1">
      <c r="A16" s="182" t="s">
        <v>96</v>
      </c>
      <c r="B16" s="232" t="s">
        <v>254</v>
      </c>
      <c r="C16" s="221"/>
      <c r="D16" s="221"/>
      <c r="E16" s="204"/>
    </row>
    <row r="17" spans="1:5" s="230" customFormat="1" ht="12" customHeight="1">
      <c r="A17" s="182" t="s">
        <v>97</v>
      </c>
      <c r="B17" s="232" t="s">
        <v>255</v>
      </c>
      <c r="C17" s="221"/>
      <c r="D17" s="221"/>
      <c r="E17" s="204"/>
    </row>
    <row r="18" spans="1:5" s="230" customFormat="1" ht="12" customHeight="1">
      <c r="A18" s="182" t="s">
        <v>98</v>
      </c>
      <c r="B18" s="232" t="s">
        <v>256</v>
      </c>
      <c r="C18" s="221">
        <v>7460</v>
      </c>
      <c r="D18" s="221">
        <v>44524</v>
      </c>
      <c r="E18" s="204">
        <v>30346</v>
      </c>
    </row>
    <row r="19" spans="1:5" s="230" customFormat="1" ht="12" customHeight="1" thickBot="1">
      <c r="A19" s="184" t="s">
        <v>104</v>
      </c>
      <c r="B19" s="233" t="s">
        <v>257</v>
      </c>
      <c r="C19" s="223"/>
      <c r="D19" s="223"/>
      <c r="E19" s="206"/>
    </row>
    <row r="20" spans="1:5" s="230" customFormat="1" ht="13.5" thickBot="1">
      <c r="A20" s="188" t="s">
        <v>30</v>
      </c>
      <c r="B20" s="189" t="s">
        <v>258</v>
      </c>
      <c r="C20" s="220">
        <f>SUM(C21:C25)</f>
        <v>0</v>
      </c>
      <c r="D20" s="220">
        <f>SUM(D21:D25)</f>
        <v>9944</v>
      </c>
      <c r="E20" s="203">
        <f>SUM(E21:E25)</f>
        <v>9944</v>
      </c>
    </row>
    <row r="21" spans="1:5" s="230" customFormat="1" ht="12" customHeight="1">
      <c r="A21" s="183" t="s">
        <v>77</v>
      </c>
      <c r="B21" s="231" t="s">
        <v>259</v>
      </c>
      <c r="C21" s="222"/>
      <c r="D21" s="222"/>
      <c r="E21" s="205"/>
    </row>
    <row r="22" spans="1:5" s="230" customFormat="1" ht="12" customHeight="1">
      <c r="A22" s="182" t="s">
        <v>78</v>
      </c>
      <c r="B22" s="232" t="s">
        <v>260</v>
      </c>
      <c r="C22" s="221"/>
      <c r="D22" s="221"/>
      <c r="E22" s="204"/>
    </row>
    <row r="23" spans="1:5" s="230" customFormat="1" ht="12" customHeight="1">
      <c r="A23" s="182" t="s">
        <v>79</v>
      </c>
      <c r="B23" s="232" t="s">
        <v>261</v>
      </c>
      <c r="C23" s="221"/>
      <c r="D23" s="221"/>
      <c r="E23" s="204"/>
    </row>
    <row r="24" spans="1:5" s="230" customFormat="1" ht="12" customHeight="1">
      <c r="A24" s="182" t="s">
        <v>80</v>
      </c>
      <c r="B24" s="232" t="s">
        <v>262</v>
      </c>
      <c r="C24" s="221"/>
      <c r="D24" s="221"/>
      <c r="E24" s="204"/>
    </row>
    <row r="25" spans="1:5" s="230" customFormat="1" ht="12" customHeight="1">
      <c r="A25" s="182" t="s">
        <v>118</v>
      </c>
      <c r="B25" s="232" t="s">
        <v>263</v>
      </c>
      <c r="C25" s="221"/>
      <c r="D25" s="221">
        <v>9944</v>
      </c>
      <c r="E25" s="204">
        <v>9944</v>
      </c>
    </row>
    <row r="26" spans="1:5" s="230" customFormat="1" ht="12" customHeight="1" thickBot="1">
      <c r="A26" s="184" t="s">
        <v>119</v>
      </c>
      <c r="B26" s="212" t="s">
        <v>264</v>
      </c>
      <c r="C26" s="223"/>
      <c r="D26" s="223"/>
      <c r="E26" s="206"/>
    </row>
    <row r="27" spans="1:5" s="230" customFormat="1" ht="12" customHeight="1" thickBot="1">
      <c r="A27" s="188" t="s">
        <v>120</v>
      </c>
      <c r="B27" s="189" t="s">
        <v>265</v>
      </c>
      <c r="C27" s="226">
        <f>+C28+C31+C32+C33</f>
        <v>15215</v>
      </c>
      <c r="D27" s="226">
        <f>+D28+D31+D32+D33</f>
        <v>20796</v>
      </c>
      <c r="E27" s="239">
        <f>+E28+E31+E32+E33</f>
        <v>20674</v>
      </c>
    </row>
    <row r="28" spans="1:5" s="230" customFormat="1" ht="12" customHeight="1">
      <c r="A28" s="183" t="s">
        <v>266</v>
      </c>
      <c r="B28" s="231" t="s">
        <v>267</v>
      </c>
      <c r="C28" s="241">
        <f>+C29+C30</f>
        <v>13920</v>
      </c>
      <c r="D28" s="241">
        <f>+D29+D30</f>
        <v>19490</v>
      </c>
      <c r="E28" s="240">
        <f>+E29+E30</f>
        <v>19490</v>
      </c>
    </row>
    <row r="29" spans="1:5" s="230" customFormat="1" ht="12" customHeight="1">
      <c r="A29" s="182" t="s">
        <v>268</v>
      </c>
      <c r="B29" s="232" t="s">
        <v>269</v>
      </c>
      <c r="C29" s="221">
        <v>420</v>
      </c>
      <c r="D29" s="221">
        <v>443</v>
      </c>
      <c r="E29" s="204">
        <v>443</v>
      </c>
    </row>
    <row r="30" spans="1:5" s="230" customFormat="1" ht="12" customHeight="1">
      <c r="A30" s="182" t="s">
        <v>270</v>
      </c>
      <c r="B30" s="232" t="s">
        <v>271</v>
      </c>
      <c r="C30" s="221">
        <v>13500</v>
      </c>
      <c r="D30" s="221">
        <v>19047</v>
      </c>
      <c r="E30" s="204">
        <v>19047</v>
      </c>
    </row>
    <row r="31" spans="1:5" s="230" customFormat="1" ht="12" customHeight="1">
      <c r="A31" s="182" t="s">
        <v>272</v>
      </c>
      <c r="B31" s="232" t="s">
        <v>273</v>
      </c>
      <c r="C31" s="221">
        <v>1250</v>
      </c>
      <c r="D31" s="221">
        <v>1250</v>
      </c>
      <c r="E31" s="204">
        <v>1128</v>
      </c>
    </row>
    <row r="32" spans="1:5" s="230" customFormat="1" ht="12" customHeight="1">
      <c r="A32" s="182" t="s">
        <v>274</v>
      </c>
      <c r="B32" s="232" t="s">
        <v>275</v>
      </c>
      <c r="C32" s="221"/>
      <c r="D32" s="221"/>
      <c r="E32" s="204"/>
    </row>
    <row r="33" spans="1:5" s="230" customFormat="1" ht="12" customHeight="1" thickBot="1">
      <c r="A33" s="184" t="s">
        <v>276</v>
      </c>
      <c r="B33" s="212" t="s">
        <v>277</v>
      </c>
      <c r="C33" s="223">
        <v>45</v>
      </c>
      <c r="D33" s="223">
        <v>56</v>
      </c>
      <c r="E33" s="206">
        <v>56</v>
      </c>
    </row>
    <row r="34" spans="1:5" s="230" customFormat="1" ht="12" customHeight="1" thickBot="1">
      <c r="A34" s="188" t="s">
        <v>32</v>
      </c>
      <c r="B34" s="189" t="s">
        <v>278</v>
      </c>
      <c r="C34" s="220">
        <f>SUM(C35:C44)</f>
        <v>1665</v>
      </c>
      <c r="D34" s="220">
        <f>SUM(D35:D44)</f>
        <v>2633</v>
      </c>
      <c r="E34" s="203">
        <f>SUM(E35:E44)</f>
        <v>2593</v>
      </c>
    </row>
    <row r="35" spans="1:5" s="230" customFormat="1" ht="12" customHeight="1">
      <c r="A35" s="183" t="s">
        <v>81</v>
      </c>
      <c r="B35" s="231" t="s">
        <v>279</v>
      </c>
      <c r="C35" s="222">
        <v>1650</v>
      </c>
      <c r="D35" s="222">
        <v>1867</v>
      </c>
      <c r="E35" s="205">
        <v>1867</v>
      </c>
    </row>
    <row r="36" spans="1:5" s="230" customFormat="1" ht="12" customHeight="1">
      <c r="A36" s="182" t="s">
        <v>82</v>
      </c>
      <c r="B36" s="232" t="s">
        <v>280</v>
      </c>
      <c r="C36" s="221"/>
      <c r="D36" s="221">
        <v>18</v>
      </c>
      <c r="E36" s="204">
        <v>18</v>
      </c>
    </row>
    <row r="37" spans="1:5" s="230" customFormat="1" ht="12" customHeight="1">
      <c r="A37" s="182" t="s">
        <v>83</v>
      </c>
      <c r="B37" s="232" t="s">
        <v>281</v>
      </c>
      <c r="C37" s="221"/>
      <c r="D37" s="221">
        <v>89</v>
      </c>
      <c r="E37" s="204">
        <v>89</v>
      </c>
    </row>
    <row r="38" spans="1:5" s="230" customFormat="1" ht="12" customHeight="1">
      <c r="A38" s="182" t="s">
        <v>122</v>
      </c>
      <c r="B38" s="232" t="s">
        <v>282</v>
      </c>
      <c r="C38" s="221"/>
      <c r="D38" s="221">
        <v>50</v>
      </c>
      <c r="E38" s="204">
        <v>50</v>
      </c>
    </row>
    <row r="39" spans="1:5" s="230" customFormat="1" ht="12" customHeight="1">
      <c r="A39" s="182" t="s">
        <v>123</v>
      </c>
      <c r="B39" s="232" t="s">
        <v>283</v>
      </c>
      <c r="C39" s="221"/>
      <c r="D39" s="221"/>
      <c r="E39" s="204"/>
    </row>
    <row r="40" spans="1:5" s="230" customFormat="1" ht="12" customHeight="1">
      <c r="A40" s="182" t="s">
        <v>124</v>
      </c>
      <c r="B40" s="232" t="s">
        <v>284</v>
      </c>
      <c r="C40" s="221"/>
      <c r="D40" s="221"/>
      <c r="E40" s="204"/>
    </row>
    <row r="41" spans="1:5" s="230" customFormat="1" ht="12" customHeight="1">
      <c r="A41" s="182" t="s">
        <v>125</v>
      </c>
      <c r="B41" s="232" t="s">
        <v>285</v>
      </c>
      <c r="C41" s="221"/>
      <c r="D41" s="221"/>
      <c r="E41" s="204"/>
    </row>
    <row r="42" spans="1:5" s="230" customFormat="1" ht="12" customHeight="1">
      <c r="A42" s="182" t="s">
        <v>126</v>
      </c>
      <c r="B42" s="232" t="s">
        <v>286</v>
      </c>
      <c r="C42" s="221">
        <v>15</v>
      </c>
      <c r="D42" s="221">
        <v>20</v>
      </c>
      <c r="E42" s="204">
        <v>20</v>
      </c>
    </row>
    <row r="43" spans="1:5" s="230" customFormat="1" ht="12" customHeight="1">
      <c r="A43" s="182" t="s">
        <v>287</v>
      </c>
      <c r="B43" s="232" t="s">
        <v>288</v>
      </c>
      <c r="C43" s="224"/>
      <c r="D43" s="224"/>
      <c r="E43" s="207"/>
    </row>
    <row r="44" spans="1:5" s="230" customFormat="1" ht="12" customHeight="1" thickBot="1">
      <c r="A44" s="184" t="s">
        <v>289</v>
      </c>
      <c r="B44" s="233" t="s">
        <v>290</v>
      </c>
      <c r="C44" s="225"/>
      <c r="D44" s="225">
        <v>589</v>
      </c>
      <c r="E44" s="208">
        <v>549</v>
      </c>
    </row>
    <row r="45" spans="1:5" s="230" customFormat="1" ht="12" customHeight="1" thickBot="1">
      <c r="A45" s="188" t="s">
        <v>33</v>
      </c>
      <c r="B45" s="189" t="s">
        <v>291</v>
      </c>
      <c r="C45" s="220">
        <f>SUM(C46:C50)</f>
        <v>0</v>
      </c>
      <c r="D45" s="220">
        <f>SUM(D46:D50)</f>
        <v>0</v>
      </c>
      <c r="E45" s="203">
        <f>SUM(E46:E50)</f>
        <v>0</v>
      </c>
    </row>
    <row r="46" spans="1:5" s="230" customFormat="1" ht="12" customHeight="1">
      <c r="A46" s="183" t="s">
        <v>84</v>
      </c>
      <c r="B46" s="231" t="s">
        <v>292</v>
      </c>
      <c r="C46" s="243"/>
      <c r="D46" s="243"/>
      <c r="E46" s="209"/>
    </row>
    <row r="47" spans="1:5" s="230" customFormat="1" ht="12" customHeight="1">
      <c r="A47" s="182" t="s">
        <v>85</v>
      </c>
      <c r="B47" s="232" t="s">
        <v>293</v>
      </c>
      <c r="C47" s="224"/>
      <c r="D47" s="224"/>
      <c r="E47" s="207"/>
    </row>
    <row r="48" spans="1:5" s="230" customFormat="1" ht="12" customHeight="1">
      <c r="A48" s="182" t="s">
        <v>294</v>
      </c>
      <c r="B48" s="232" t="s">
        <v>295</v>
      </c>
      <c r="C48" s="224"/>
      <c r="D48" s="224"/>
      <c r="E48" s="207"/>
    </row>
    <row r="49" spans="1:5" s="230" customFormat="1" ht="12" customHeight="1">
      <c r="A49" s="182" t="s">
        <v>296</v>
      </c>
      <c r="B49" s="232" t="s">
        <v>297</v>
      </c>
      <c r="C49" s="224"/>
      <c r="D49" s="224"/>
      <c r="E49" s="207"/>
    </row>
    <row r="50" spans="1:5" s="230" customFormat="1" ht="12" customHeight="1" thickBot="1">
      <c r="A50" s="184" t="s">
        <v>298</v>
      </c>
      <c r="B50" s="233" t="s">
        <v>299</v>
      </c>
      <c r="C50" s="225"/>
      <c r="D50" s="225"/>
      <c r="E50" s="208"/>
    </row>
    <row r="51" spans="1:5" s="230" customFormat="1" ht="17.25" customHeight="1" thickBot="1">
      <c r="A51" s="188" t="s">
        <v>127</v>
      </c>
      <c r="B51" s="189" t="s">
        <v>300</v>
      </c>
      <c r="C51" s="220">
        <f>SUM(C52:C54)</f>
        <v>170</v>
      </c>
      <c r="D51" s="220">
        <f>SUM(D52:D54)</f>
        <v>170</v>
      </c>
      <c r="E51" s="203">
        <f>SUM(E52:E54)</f>
        <v>170</v>
      </c>
    </row>
    <row r="52" spans="1:5" s="230" customFormat="1" ht="12" customHeight="1">
      <c r="A52" s="183" t="s">
        <v>86</v>
      </c>
      <c r="B52" s="231" t="s">
        <v>301</v>
      </c>
      <c r="C52" s="222"/>
      <c r="D52" s="222"/>
      <c r="E52" s="205"/>
    </row>
    <row r="53" spans="1:5" s="230" customFormat="1" ht="12.75">
      <c r="A53" s="182" t="s">
        <v>87</v>
      </c>
      <c r="B53" s="232" t="s">
        <v>302</v>
      </c>
      <c r="C53" s="221">
        <v>170</v>
      </c>
      <c r="D53" s="221">
        <v>170</v>
      </c>
      <c r="E53" s="204">
        <v>170</v>
      </c>
    </row>
    <row r="54" spans="1:5" s="230" customFormat="1" ht="12" customHeight="1">
      <c r="A54" s="182" t="s">
        <v>303</v>
      </c>
      <c r="B54" s="232" t="s">
        <v>304</v>
      </c>
      <c r="C54" s="221"/>
      <c r="D54" s="221"/>
      <c r="E54" s="204"/>
    </row>
    <row r="55" spans="1:5" s="230" customFormat="1" ht="12" customHeight="1" thickBot="1">
      <c r="A55" s="184" t="s">
        <v>305</v>
      </c>
      <c r="B55" s="233" t="s">
        <v>306</v>
      </c>
      <c r="C55" s="223"/>
      <c r="D55" s="223"/>
      <c r="E55" s="206"/>
    </row>
    <row r="56" spans="1:5" s="230" customFormat="1" ht="12" customHeight="1" thickBot="1">
      <c r="A56" s="188" t="s">
        <v>35</v>
      </c>
      <c r="B56" s="210" t="s">
        <v>307</v>
      </c>
      <c r="C56" s="220">
        <f>SUM(C57:C59)</f>
        <v>11515</v>
      </c>
      <c r="D56" s="220">
        <f>SUM(D57:D59)</f>
        <v>10327</v>
      </c>
      <c r="E56" s="203">
        <f>SUM(E57:E59)</f>
        <v>10327</v>
      </c>
    </row>
    <row r="57" spans="1:5" s="230" customFormat="1" ht="12" customHeight="1">
      <c r="A57" s="183" t="s">
        <v>128</v>
      </c>
      <c r="B57" s="231" t="s">
        <v>308</v>
      </c>
      <c r="C57" s="224"/>
      <c r="D57" s="224"/>
      <c r="E57" s="207"/>
    </row>
    <row r="58" spans="1:5" s="230" customFormat="1" ht="12" customHeight="1">
      <c r="A58" s="182" t="s">
        <v>129</v>
      </c>
      <c r="B58" s="232" t="s">
        <v>309</v>
      </c>
      <c r="C58" s="224">
        <v>11515</v>
      </c>
      <c r="D58" s="224">
        <v>10327</v>
      </c>
      <c r="E58" s="207">
        <v>10327</v>
      </c>
    </row>
    <row r="59" spans="1:5" s="230" customFormat="1" ht="12" customHeight="1">
      <c r="A59" s="182" t="s">
        <v>149</v>
      </c>
      <c r="B59" s="232" t="s">
        <v>310</v>
      </c>
      <c r="C59" s="224"/>
      <c r="D59" s="224"/>
      <c r="E59" s="207"/>
    </row>
    <row r="60" spans="1:5" s="230" customFormat="1" ht="12" customHeight="1" thickBot="1">
      <c r="A60" s="184" t="s">
        <v>311</v>
      </c>
      <c r="B60" s="233" t="s">
        <v>312</v>
      </c>
      <c r="C60" s="224"/>
      <c r="D60" s="224"/>
      <c r="E60" s="207"/>
    </row>
    <row r="61" spans="1:5" s="230" customFormat="1" ht="12" customHeight="1" thickBot="1">
      <c r="A61" s="188" t="s">
        <v>36</v>
      </c>
      <c r="B61" s="189" t="s">
        <v>313</v>
      </c>
      <c r="C61" s="226">
        <f>+C6+C13+C20+C27+C34+C45+C51+C56</f>
        <v>41675</v>
      </c>
      <c r="D61" s="226">
        <f>+D6+D13+D20+D27+D34+D45+D51+D56</f>
        <v>95153</v>
      </c>
      <c r="E61" s="239">
        <f>+E6+E13+E20+E27+E34+E45+E51+E56</f>
        <v>80813</v>
      </c>
    </row>
    <row r="62" spans="1:5" s="230" customFormat="1" ht="12" customHeight="1" thickBot="1">
      <c r="A62" s="244" t="s">
        <v>314</v>
      </c>
      <c r="B62" s="210" t="s">
        <v>315</v>
      </c>
      <c r="C62" s="220">
        <f>+C63+C64+C65</f>
        <v>0</v>
      </c>
      <c r="D62" s="220">
        <f>+D63+D64+D65</f>
        <v>0</v>
      </c>
      <c r="E62" s="203">
        <f>+E63+E64+E65</f>
        <v>0</v>
      </c>
    </row>
    <row r="63" spans="1:5" s="230" customFormat="1" ht="12" customHeight="1">
      <c r="A63" s="183" t="s">
        <v>316</v>
      </c>
      <c r="B63" s="231" t="s">
        <v>317</v>
      </c>
      <c r="C63" s="224"/>
      <c r="D63" s="224"/>
      <c r="E63" s="207"/>
    </row>
    <row r="64" spans="1:5" s="230" customFormat="1" ht="12" customHeight="1">
      <c r="A64" s="182" t="s">
        <v>318</v>
      </c>
      <c r="B64" s="232" t="s">
        <v>319</v>
      </c>
      <c r="C64" s="224"/>
      <c r="D64" s="224"/>
      <c r="E64" s="207"/>
    </row>
    <row r="65" spans="1:5" s="230" customFormat="1" ht="12" customHeight="1" thickBot="1">
      <c r="A65" s="184" t="s">
        <v>320</v>
      </c>
      <c r="B65" s="168" t="s">
        <v>365</v>
      </c>
      <c r="C65" s="224"/>
      <c r="D65" s="224"/>
      <c r="E65" s="207"/>
    </row>
    <row r="66" spans="1:5" s="230" customFormat="1" ht="12" customHeight="1" thickBot="1">
      <c r="A66" s="244" t="s">
        <v>322</v>
      </c>
      <c r="B66" s="210" t="s">
        <v>323</v>
      </c>
      <c r="C66" s="220">
        <f>+C67+C68+C69+C70</f>
        <v>0</v>
      </c>
      <c r="D66" s="220">
        <f>+D67+D68+D69+D70</f>
        <v>0</v>
      </c>
      <c r="E66" s="203">
        <f>+E67+E68+E69+E70</f>
        <v>0</v>
      </c>
    </row>
    <row r="67" spans="1:5" s="230" customFormat="1" ht="13.5" customHeight="1">
      <c r="A67" s="183" t="s">
        <v>110</v>
      </c>
      <c r="B67" s="231" t="s">
        <v>324</v>
      </c>
      <c r="C67" s="224"/>
      <c r="D67" s="224"/>
      <c r="E67" s="207"/>
    </row>
    <row r="68" spans="1:5" s="230" customFormat="1" ht="12" customHeight="1">
      <c r="A68" s="182" t="s">
        <v>111</v>
      </c>
      <c r="B68" s="232" t="s">
        <v>325</v>
      </c>
      <c r="C68" s="224"/>
      <c r="D68" s="224"/>
      <c r="E68" s="207"/>
    </row>
    <row r="69" spans="1:5" s="230" customFormat="1" ht="12" customHeight="1">
      <c r="A69" s="182" t="s">
        <v>326</v>
      </c>
      <c r="B69" s="232" t="s">
        <v>327</v>
      </c>
      <c r="C69" s="224"/>
      <c r="D69" s="224"/>
      <c r="E69" s="207"/>
    </row>
    <row r="70" spans="1:5" s="230" customFormat="1" ht="12" customHeight="1" thickBot="1">
      <c r="A70" s="184" t="s">
        <v>328</v>
      </c>
      <c r="B70" s="233" t="s">
        <v>329</v>
      </c>
      <c r="C70" s="224"/>
      <c r="D70" s="224"/>
      <c r="E70" s="207"/>
    </row>
    <row r="71" spans="1:5" s="230" customFormat="1" ht="12" customHeight="1" thickBot="1">
      <c r="A71" s="244" t="s">
        <v>330</v>
      </c>
      <c r="B71" s="210" t="s">
        <v>331</v>
      </c>
      <c r="C71" s="220">
        <f>+C72+C73</f>
        <v>17913</v>
      </c>
      <c r="D71" s="220">
        <f>+D72+D73</f>
        <v>19063</v>
      </c>
      <c r="E71" s="203">
        <f>+E72+E73</f>
        <v>19063</v>
      </c>
    </row>
    <row r="72" spans="1:5" s="230" customFormat="1" ht="12" customHeight="1">
      <c r="A72" s="183" t="s">
        <v>332</v>
      </c>
      <c r="B72" s="231" t="s">
        <v>333</v>
      </c>
      <c r="C72" s="224">
        <v>17913</v>
      </c>
      <c r="D72" s="224">
        <v>19063</v>
      </c>
      <c r="E72" s="207">
        <v>19063</v>
      </c>
    </row>
    <row r="73" spans="1:5" s="230" customFormat="1" ht="12" customHeight="1" thickBot="1">
      <c r="A73" s="184" t="s">
        <v>334</v>
      </c>
      <c r="B73" s="233" t="s">
        <v>335</v>
      </c>
      <c r="C73" s="224"/>
      <c r="D73" s="224"/>
      <c r="E73" s="207"/>
    </row>
    <row r="74" spans="1:5" s="230" customFormat="1" ht="12" customHeight="1" thickBot="1">
      <c r="A74" s="244" t="s">
        <v>336</v>
      </c>
      <c r="B74" s="210" t="s">
        <v>337</v>
      </c>
      <c r="C74" s="220">
        <f>+C75+C76+C77</f>
        <v>0</v>
      </c>
      <c r="D74" s="220">
        <f>+D75+D76+D77</f>
        <v>244</v>
      </c>
      <c r="E74" s="203">
        <f>+E75+E76+E77</f>
        <v>244</v>
      </c>
    </row>
    <row r="75" spans="1:5" s="230" customFormat="1" ht="12" customHeight="1">
      <c r="A75" s="183" t="s">
        <v>338</v>
      </c>
      <c r="B75" s="231" t="s">
        <v>339</v>
      </c>
      <c r="C75" s="224"/>
      <c r="D75" s="224">
        <v>244</v>
      </c>
      <c r="E75" s="207">
        <v>244</v>
      </c>
    </row>
    <row r="76" spans="1:5" s="230" customFormat="1" ht="12" customHeight="1">
      <c r="A76" s="182" t="s">
        <v>340</v>
      </c>
      <c r="B76" s="232" t="s">
        <v>341</v>
      </c>
      <c r="C76" s="224"/>
      <c r="D76" s="224"/>
      <c r="E76" s="207"/>
    </row>
    <row r="77" spans="1:5" s="230" customFormat="1" ht="12" customHeight="1" thickBot="1">
      <c r="A77" s="184" t="s">
        <v>342</v>
      </c>
      <c r="B77" s="212" t="s">
        <v>343</v>
      </c>
      <c r="C77" s="224"/>
      <c r="D77" s="224"/>
      <c r="E77" s="207"/>
    </row>
    <row r="78" spans="1:5" s="230" customFormat="1" ht="12" customHeight="1" thickBot="1">
      <c r="A78" s="244" t="s">
        <v>344</v>
      </c>
      <c r="B78" s="210" t="s">
        <v>345</v>
      </c>
      <c r="C78" s="220">
        <f>+C79+C80+C81+C82</f>
        <v>0</v>
      </c>
      <c r="D78" s="220">
        <f>+D79+D80+D81+D82</f>
        <v>0</v>
      </c>
      <c r="E78" s="203">
        <f>+E79+E80+E81+E82</f>
        <v>0</v>
      </c>
    </row>
    <row r="79" spans="1:5" s="230" customFormat="1" ht="12" customHeight="1">
      <c r="A79" s="234" t="s">
        <v>346</v>
      </c>
      <c r="B79" s="231" t="s">
        <v>347</v>
      </c>
      <c r="C79" s="224"/>
      <c r="D79" s="224"/>
      <c r="E79" s="207"/>
    </row>
    <row r="80" spans="1:5" s="230" customFormat="1" ht="12" customHeight="1">
      <c r="A80" s="235" t="s">
        <v>348</v>
      </c>
      <c r="B80" s="232" t="s">
        <v>349</v>
      </c>
      <c r="C80" s="224"/>
      <c r="D80" s="224"/>
      <c r="E80" s="207"/>
    </row>
    <row r="81" spans="1:5" s="230" customFormat="1" ht="12" customHeight="1">
      <c r="A81" s="235" t="s">
        <v>350</v>
      </c>
      <c r="B81" s="232" t="s">
        <v>351</v>
      </c>
      <c r="C81" s="224"/>
      <c r="D81" s="224"/>
      <c r="E81" s="207"/>
    </row>
    <row r="82" spans="1:5" s="230" customFormat="1" ht="12" customHeight="1" thickBot="1">
      <c r="A82" s="245" t="s">
        <v>352</v>
      </c>
      <c r="B82" s="212" t="s">
        <v>353</v>
      </c>
      <c r="C82" s="224"/>
      <c r="D82" s="224"/>
      <c r="E82" s="207"/>
    </row>
    <row r="83" spans="1:5" s="230" customFormat="1" ht="12" customHeight="1" thickBot="1">
      <c r="A83" s="244" t="s">
        <v>354</v>
      </c>
      <c r="B83" s="210" t="s">
        <v>355</v>
      </c>
      <c r="C83" s="247"/>
      <c r="D83" s="247"/>
      <c r="E83" s="248"/>
    </row>
    <row r="84" spans="1:5" s="230" customFormat="1" ht="12" customHeight="1" thickBot="1">
      <c r="A84" s="244" t="s">
        <v>356</v>
      </c>
      <c r="B84" s="166" t="s">
        <v>357</v>
      </c>
      <c r="C84" s="226">
        <f>+C62+C66+C71+C74+C78+C83</f>
        <v>17913</v>
      </c>
      <c r="D84" s="226">
        <f>+D62+D66+D71+D74+D78+D83</f>
        <v>19307</v>
      </c>
      <c r="E84" s="239">
        <f>+E62+E66+E71+E74+E78+E83</f>
        <v>19307</v>
      </c>
    </row>
    <row r="85" spans="1:5" s="230" customFormat="1" ht="13.5" thickBot="1">
      <c r="A85" s="246" t="s">
        <v>358</v>
      </c>
      <c r="B85" s="169" t="s">
        <v>359</v>
      </c>
      <c r="C85" s="226">
        <f>+C61+C84</f>
        <v>59588</v>
      </c>
      <c r="D85" s="226">
        <f>+D61+D84</f>
        <v>114460</v>
      </c>
      <c r="E85" s="239">
        <f>+E61+E84</f>
        <v>100120</v>
      </c>
    </row>
    <row r="86" spans="1:5" s="230" customFormat="1" ht="5.25" customHeight="1">
      <c r="A86" s="164"/>
      <c r="B86" s="164"/>
      <c r="C86" s="165"/>
      <c r="D86" s="165"/>
      <c r="E86" s="165"/>
    </row>
    <row r="87" spans="1:5" ht="12.75" customHeight="1">
      <c r="A87" s="608" t="s">
        <v>57</v>
      </c>
      <c r="B87" s="608"/>
      <c r="C87" s="608"/>
      <c r="D87" s="608"/>
      <c r="E87" s="608"/>
    </row>
    <row r="88" spans="1:5" s="236" customFormat="1" ht="12" customHeight="1" thickBot="1">
      <c r="A88" s="29"/>
      <c r="B88" s="29"/>
      <c r="C88" s="197"/>
      <c r="D88" s="197"/>
      <c r="E88" s="197" t="s">
        <v>148</v>
      </c>
    </row>
    <row r="89" spans="1:5" s="236" customFormat="1" ht="16.5" customHeight="1">
      <c r="A89" s="609" t="s">
        <v>76</v>
      </c>
      <c r="B89" s="611" t="s">
        <v>169</v>
      </c>
      <c r="C89" s="613" t="str">
        <f>+C3</f>
        <v>2015. évi</v>
      </c>
      <c r="D89" s="613"/>
      <c r="E89" s="614"/>
    </row>
    <row r="90" spans="1:5" ht="37.5" customHeight="1" thickBot="1">
      <c r="A90" s="610"/>
      <c r="B90" s="612"/>
      <c r="C90" s="30" t="s">
        <v>170</v>
      </c>
      <c r="D90" s="30" t="s">
        <v>171</v>
      </c>
      <c r="E90" s="31" t="s">
        <v>172</v>
      </c>
    </row>
    <row r="91" spans="1:5" s="229" customFormat="1" ht="12" customHeight="1" thickBot="1">
      <c r="A91" s="193" t="s">
        <v>360</v>
      </c>
      <c r="B91" s="194" t="s">
        <v>361</v>
      </c>
      <c r="C91" s="194" t="s">
        <v>362</v>
      </c>
      <c r="D91" s="194" t="s">
        <v>363</v>
      </c>
      <c r="E91" s="195" t="s">
        <v>364</v>
      </c>
    </row>
    <row r="92" spans="1:5" ht="12" customHeight="1" thickBot="1">
      <c r="A92" s="190" t="s">
        <v>28</v>
      </c>
      <c r="B92" s="192" t="s">
        <v>366</v>
      </c>
      <c r="C92" s="219">
        <f>SUM(C93:C97)</f>
        <v>37244</v>
      </c>
      <c r="D92" s="219">
        <f>SUM(D93:D97)</f>
        <v>66874</v>
      </c>
      <c r="E92" s="174">
        <f>SUM(E93:E97)</f>
        <v>62952</v>
      </c>
    </row>
    <row r="93" spans="1:5" ht="12" customHeight="1">
      <c r="A93" s="185" t="s">
        <v>88</v>
      </c>
      <c r="B93" s="178" t="s">
        <v>58</v>
      </c>
      <c r="C93" s="37">
        <v>9988</v>
      </c>
      <c r="D93" s="37">
        <v>28456</v>
      </c>
      <c r="E93" s="173">
        <v>28456</v>
      </c>
    </row>
    <row r="94" spans="1:5" ht="12" customHeight="1">
      <c r="A94" s="182" t="s">
        <v>89</v>
      </c>
      <c r="B94" s="176" t="s">
        <v>130</v>
      </c>
      <c r="C94" s="221">
        <v>1914</v>
      </c>
      <c r="D94" s="221">
        <v>4494</v>
      </c>
      <c r="E94" s="204">
        <v>4494</v>
      </c>
    </row>
    <row r="95" spans="1:5" ht="12" customHeight="1">
      <c r="A95" s="182" t="s">
        <v>90</v>
      </c>
      <c r="B95" s="176" t="s">
        <v>108</v>
      </c>
      <c r="C95" s="223">
        <v>16036</v>
      </c>
      <c r="D95" s="223">
        <v>21942</v>
      </c>
      <c r="E95" s="206">
        <v>18542</v>
      </c>
    </row>
    <row r="96" spans="1:5" ht="12" customHeight="1">
      <c r="A96" s="182" t="s">
        <v>91</v>
      </c>
      <c r="B96" s="179" t="s">
        <v>131</v>
      </c>
      <c r="C96" s="223">
        <v>1315</v>
      </c>
      <c r="D96" s="223">
        <v>2079</v>
      </c>
      <c r="E96" s="206">
        <v>1583</v>
      </c>
    </row>
    <row r="97" spans="1:5" ht="12" customHeight="1">
      <c r="A97" s="182" t="s">
        <v>99</v>
      </c>
      <c r="B97" s="187" t="s">
        <v>132</v>
      </c>
      <c r="C97" s="223">
        <v>7991</v>
      </c>
      <c r="D97" s="223">
        <v>9903</v>
      </c>
      <c r="E97" s="206">
        <f>SUM(E98:E107)</f>
        <v>9877</v>
      </c>
    </row>
    <row r="98" spans="1:5" ht="12" customHeight="1">
      <c r="A98" s="182" t="s">
        <v>92</v>
      </c>
      <c r="B98" s="176" t="s">
        <v>367</v>
      </c>
      <c r="C98" s="223"/>
      <c r="D98" s="223">
        <v>11</v>
      </c>
      <c r="E98" s="206">
        <v>11</v>
      </c>
    </row>
    <row r="99" spans="1:5" ht="12" customHeight="1">
      <c r="A99" s="182" t="s">
        <v>93</v>
      </c>
      <c r="B99" s="199" t="s">
        <v>368</v>
      </c>
      <c r="C99" s="223"/>
      <c r="D99" s="223"/>
      <c r="E99" s="206"/>
    </row>
    <row r="100" spans="1:5" ht="12" customHeight="1">
      <c r="A100" s="182" t="s">
        <v>100</v>
      </c>
      <c r="B100" s="200" t="s">
        <v>369</v>
      </c>
      <c r="C100" s="223"/>
      <c r="D100" s="223"/>
      <c r="E100" s="206"/>
    </row>
    <row r="101" spans="1:5" ht="15">
      <c r="A101" s="182" t="s">
        <v>101</v>
      </c>
      <c r="B101" s="200" t="s">
        <v>370</v>
      </c>
      <c r="C101" s="223"/>
      <c r="D101" s="223"/>
      <c r="E101" s="206"/>
    </row>
    <row r="102" spans="1:5" ht="12" customHeight="1">
      <c r="A102" s="182" t="s">
        <v>102</v>
      </c>
      <c r="B102" s="199" t="s">
        <v>371</v>
      </c>
      <c r="C102" s="223">
        <v>7734</v>
      </c>
      <c r="D102" s="223">
        <v>9550</v>
      </c>
      <c r="E102" s="206">
        <v>9550</v>
      </c>
    </row>
    <row r="103" spans="1:5" ht="12" customHeight="1">
      <c r="A103" s="182" t="s">
        <v>103</v>
      </c>
      <c r="B103" s="199" t="s">
        <v>372</v>
      </c>
      <c r="C103" s="223"/>
      <c r="D103" s="223"/>
      <c r="E103" s="206"/>
    </row>
    <row r="104" spans="1:5" ht="15">
      <c r="A104" s="182" t="s">
        <v>105</v>
      </c>
      <c r="B104" s="200" t="s">
        <v>373</v>
      </c>
      <c r="C104" s="223"/>
      <c r="D104" s="223"/>
      <c r="E104" s="206"/>
    </row>
    <row r="105" spans="1:5" ht="12" customHeight="1">
      <c r="A105" s="181" t="s">
        <v>133</v>
      </c>
      <c r="B105" s="201" t="s">
        <v>374</v>
      </c>
      <c r="C105" s="223"/>
      <c r="D105" s="223"/>
      <c r="E105" s="206"/>
    </row>
    <row r="106" spans="1:5" ht="12" customHeight="1">
      <c r="A106" s="182" t="s">
        <v>375</v>
      </c>
      <c r="B106" s="201" t="s">
        <v>376</v>
      </c>
      <c r="C106" s="223"/>
      <c r="D106" s="223"/>
      <c r="E106" s="206"/>
    </row>
    <row r="107" spans="1:5" ht="12" customHeight="1" thickBot="1">
      <c r="A107" s="186" t="s">
        <v>377</v>
      </c>
      <c r="B107" s="202" t="s">
        <v>378</v>
      </c>
      <c r="C107" s="38">
        <v>257</v>
      </c>
      <c r="D107" s="38">
        <v>342</v>
      </c>
      <c r="E107" s="167">
        <v>316</v>
      </c>
    </row>
    <row r="108" spans="1:5" ht="12" customHeight="1" thickBot="1">
      <c r="A108" s="188" t="s">
        <v>29</v>
      </c>
      <c r="B108" s="191" t="s">
        <v>379</v>
      </c>
      <c r="C108" s="220">
        <f>+C109+C111+C113</f>
        <v>2000</v>
      </c>
      <c r="D108" s="220">
        <f>+D109+D111+D113</f>
        <v>22679</v>
      </c>
      <c r="E108" s="203">
        <f>+E109+E111+E113</f>
        <v>22679</v>
      </c>
    </row>
    <row r="109" spans="1:5" ht="12" customHeight="1">
      <c r="A109" s="183" t="s">
        <v>94</v>
      </c>
      <c r="B109" s="176" t="s">
        <v>147</v>
      </c>
      <c r="C109" s="222">
        <v>2000</v>
      </c>
      <c r="D109" s="222">
        <v>4877</v>
      </c>
      <c r="E109" s="205">
        <v>4877</v>
      </c>
    </row>
    <row r="110" spans="1:5" ht="12" customHeight="1">
      <c r="A110" s="183" t="s">
        <v>95</v>
      </c>
      <c r="B110" s="180" t="s">
        <v>380</v>
      </c>
      <c r="C110" s="222"/>
      <c r="D110" s="222"/>
      <c r="E110" s="205"/>
    </row>
    <row r="111" spans="1:5" ht="15">
      <c r="A111" s="183" t="s">
        <v>96</v>
      </c>
      <c r="B111" s="180" t="s">
        <v>134</v>
      </c>
      <c r="C111" s="221"/>
      <c r="D111" s="221">
        <v>11475</v>
      </c>
      <c r="E111" s="204">
        <v>11475</v>
      </c>
    </row>
    <row r="112" spans="1:5" ht="12" customHeight="1">
      <c r="A112" s="183" t="s">
        <v>97</v>
      </c>
      <c r="B112" s="180" t="s">
        <v>381</v>
      </c>
      <c r="C112" s="221"/>
      <c r="D112" s="221"/>
      <c r="E112" s="204"/>
    </row>
    <row r="113" spans="1:5" ht="12" customHeight="1">
      <c r="A113" s="183" t="s">
        <v>98</v>
      </c>
      <c r="B113" s="212" t="s">
        <v>150</v>
      </c>
      <c r="C113" s="221"/>
      <c r="D113" s="221">
        <v>6327</v>
      </c>
      <c r="E113" s="204">
        <v>6327</v>
      </c>
    </row>
    <row r="114" spans="1:5" ht="14.25" customHeight="1">
      <c r="A114" s="183" t="s">
        <v>104</v>
      </c>
      <c r="B114" s="211" t="s">
        <v>382</v>
      </c>
      <c r="C114" s="221"/>
      <c r="D114" s="221"/>
      <c r="E114" s="204"/>
    </row>
    <row r="115" spans="1:5" ht="13.5" customHeight="1">
      <c r="A115" s="183" t="s">
        <v>106</v>
      </c>
      <c r="B115" s="227" t="s">
        <v>383</v>
      </c>
      <c r="C115" s="221"/>
      <c r="D115" s="221"/>
      <c r="E115" s="204"/>
    </row>
    <row r="116" spans="1:5" ht="15">
      <c r="A116" s="183" t="s">
        <v>135</v>
      </c>
      <c r="B116" s="200" t="s">
        <v>370</v>
      </c>
      <c r="C116" s="221"/>
      <c r="D116" s="221"/>
      <c r="E116" s="204"/>
    </row>
    <row r="117" spans="1:5" ht="12" customHeight="1">
      <c r="A117" s="183" t="s">
        <v>136</v>
      </c>
      <c r="B117" s="200" t="s">
        <v>384</v>
      </c>
      <c r="C117" s="221"/>
      <c r="D117" s="221"/>
      <c r="E117" s="204"/>
    </row>
    <row r="118" spans="1:5" ht="12" customHeight="1">
      <c r="A118" s="183" t="s">
        <v>137</v>
      </c>
      <c r="B118" s="200" t="s">
        <v>385</v>
      </c>
      <c r="C118" s="221"/>
      <c r="D118" s="221"/>
      <c r="E118" s="204"/>
    </row>
    <row r="119" spans="1:5" s="249" customFormat="1" ht="15">
      <c r="A119" s="183" t="s">
        <v>386</v>
      </c>
      <c r="B119" s="200" t="s">
        <v>373</v>
      </c>
      <c r="C119" s="221"/>
      <c r="D119" s="221"/>
      <c r="E119" s="204"/>
    </row>
    <row r="120" spans="1:5" ht="12" customHeight="1">
      <c r="A120" s="183" t="s">
        <v>387</v>
      </c>
      <c r="B120" s="200" t="s">
        <v>388</v>
      </c>
      <c r="C120" s="221"/>
      <c r="D120" s="221"/>
      <c r="E120" s="204"/>
    </row>
    <row r="121" spans="1:5" ht="12" customHeight="1" thickBot="1">
      <c r="A121" s="181" t="s">
        <v>389</v>
      </c>
      <c r="B121" s="200" t="s">
        <v>390</v>
      </c>
      <c r="C121" s="223"/>
      <c r="D121" s="223">
        <v>6327</v>
      </c>
      <c r="E121" s="206">
        <v>6327</v>
      </c>
    </row>
    <row r="122" spans="1:5" ht="12" customHeight="1" thickBot="1">
      <c r="A122" s="188" t="s">
        <v>30</v>
      </c>
      <c r="B122" s="196" t="s">
        <v>391</v>
      </c>
      <c r="C122" s="220">
        <f>+C123+C124</f>
        <v>20344</v>
      </c>
      <c r="D122" s="220">
        <f>+D123+D124</f>
        <v>24681</v>
      </c>
      <c r="E122" s="203">
        <f>+E123+E124</f>
        <v>0</v>
      </c>
    </row>
    <row r="123" spans="1:5" ht="12" customHeight="1">
      <c r="A123" s="183" t="s">
        <v>77</v>
      </c>
      <c r="B123" s="177" t="s">
        <v>66</v>
      </c>
      <c r="C123" s="222">
        <v>20344</v>
      </c>
      <c r="D123" s="222">
        <v>24681</v>
      </c>
      <c r="E123" s="205">
        <v>0</v>
      </c>
    </row>
    <row r="124" spans="1:5" ht="12" customHeight="1" thickBot="1">
      <c r="A124" s="184" t="s">
        <v>78</v>
      </c>
      <c r="B124" s="180" t="s">
        <v>67</v>
      </c>
      <c r="C124" s="223"/>
      <c r="D124" s="223"/>
      <c r="E124" s="206"/>
    </row>
    <row r="125" spans="1:5" ht="12" customHeight="1" thickBot="1">
      <c r="A125" s="188" t="s">
        <v>31</v>
      </c>
      <c r="B125" s="196" t="s">
        <v>392</v>
      </c>
      <c r="C125" s="220">
        <f>+C92+C108+C122</f>
        <v>59588</v>
      </c>
      <c r="D125" s="220">
        <f>+D92+D108+D122</f>
        <v>114234</v>
      </c>
      <c r="E125" s="203">
        <f>+E92+E108+E122</f>
        <v>85631</v>
      </c>
    </row>
    <row r="126" spans="1:5" ht="12" customHeight="1" thickBot="1">
      <c r="A126" s="188" t="s">
        <v>32</v>
      </c>
      <c r="B126" s="196" t="s">
        <v>393</v>
      </c>
      <c r="C126" s="220">
        <f>+C127+C128+C129</f>
        <v>0</v>
      </c>
      <c r="D126" s="220">
        <f>+D127+D128+D129</f>
        <v>0</v>
      </c>
      <c r="E126" s="203">
        <f>+E127+E128+E129</f>
        <v>0</v>
      </c>
    </row>
    <row r="127" spans="1:5" ht="12" customHeight="1">
      <c r="A127" s="183" t="s">
        <v>81</v>
      </c>
      <c r="B127" s="177" t="s">
        <v>394</v>
      </c>
      <c r="C127" s="221"/>
      <c r="D127" s="221"/>
      <c r="E127" s="204"/>
    </row>
    <row r="128" spans="1:5" ht="12" customHeight="1">
      <c r="A128" s="183" t="s">
        <v>82</v>
      </c>
      <c r="B128" s="177" t="s">
        <v>395</v>
      </c>
      <c r="C128" s="221"/>
      <c r="D128" s="221"/>
      <c r="E128" s="204"/>
    </row>
    <row r="129" spans="1:5" ht="12" customHeight="1" thickBot="1">
      <c r="A129" s="181" t="s">
        <v>83</v>
      </c>
      <c r="B129" s="175" t="s">
        <v>396</v>
      </c>
      <c r="C129" s="221"/>
      <c r="D129" s="221"/>
      <c r="E129" s="204"/>
    </row>
    <row r="130" spans="1:5" ht="12" customHeight="1" thickBot="1">
      <c r="A130" s="188" t="s">
        <v>33</v>
      </c>
      <c r="B130" s="196" t="s">
        <v>397</v>
      </c>
      <c r="C130" s="220">
        <f>+C131+C132+C134+C133</f>
        <v>0</v>
      </c>
      <c r="D130" s="220">
        <f>+D131+D132+D134+D133</f>
        <v>0</v>
      </c>
      <c r="E130" s="203">
        <f>+E131+E132+E134+E133</f>
        <v>0</v>
      </c>
    </row>
    <row r="131" spans="1:5" ht="12" customHeight="1">
      <c r="A131" s="183" t="s">
        <v>84</v>
      </c>
      <c r="B131" s="177" t="s">
        <v>398</v>
      </c>
      <c r="C131" s="221"/>
      <c r="D131" s="221"/>
      <c r="E131" s="204"/>
    </row>
    <row r="132" spans="1:5" ht="12" customHeight="1">
      <c r="A132" s="183" t="s">
        <v>85</v>
      </c>
      <c r="B132" s="177" t="s">
        <v>399</v>
      </c>
      <c r="C132" s="221"/>
      <c r="D132" s="221"/>
      <c r="E132" s="204"/>
    </row>
    <row r="133" spans="1:5" ht="12" customHeight="1">
      <c r="A133" s="183" t="s">
        <v>294</v>
      </c>
      <c r="B133" s="177" t="s">
        <v>400</v>
      </c>
      <c r="C133" s="221"/>
      <c r="D133" s="221"/>
      <c r="E133" s="204"/>
    </row>
    <row r="134" spans="1:5" ht="12" customHeight="1" thickBot="1">
      <c r="A134" s="181" t="s">
        <v>296</v>
      </c>
      <c r="B134" s="175" t="s">
        <v>401</v>
      </c>
      <c r="C134" s="221"/>
      <c r="D134" s="221"/>
      <c r="E134" s="204"/>
    </row>
    <row r="135" spans="1:5" ht="12" customHeight="1" thickBot="1">
      <c r="A135" s="188" t="s">
        <v>34</v>
      </c>
      <c r="B135" s="196" t="s">
        <v>402</v>
      </c>
      <c r="C135" s="226">
        <f>+C136+C137+C138+C139</f>
        <v>0</v>
      </c>
      <c r="D135" s="226">
        <f>+D136+D137+D138+D139</f>
        <v>226</v>
      </c>
      <c r="E135" s="239">
        <f>+E136+E137+E138+E139</f>
        <v>226</v>
      </c>
    </row>
    <row r="136" spans="1:5" ht="12" customHeight="1">
      <c r="A136" s="183" t="s">
        <v>86</v>
      </c>
      <c r="B136" s="177" t="s">
        <v>403</v>
      </c>
      <c r="C136" s="221"/>
      <c r="D136" s="221"/>
      <c r="E136" s="204"/>
    </row>
    <row r="137" spans="1:5" ht="12" customHeight="1">
      <c r="A137" s="183" t="s">
        <v>87</v>
      </c>
      <c r="B137" s="177" t="s">
        <v>404</v>
      </c>
      <c r="C137" s="221"/>
      <c r="D137" s="221">
        <v>226</v>
      </c>
      <c r="E137" s="204">
        <v>226</v>
      </c>
    </row>
    <row r="138" spans="1:5" ht="12" customHeight="1">
      <c r="A138" s="183" t="s">
        <v>303</v>
      </c>
      <c r="B138" s="177" t="s">
        <v>405</v>
      </c>
      <c r="C138" s="221"/>
      <c r="D138" s="221"/>
      <c r="E138" s="204"/>
    </row>
    <row r="139" spans="1:5" ht="12" customHeight="1" thickBot="1">
      <c r="A139" s="181" t="s">
        <v>305</v>
      </c>
      <c r="B139" s="175" t="s">
        <v>406</v>
      </c>
      <c r="C139" s="221"/>
      <c r="D139" s="221"/>
      <c r="E139" s="204"/>
    </row>
    <row r="140" spans="1:9" ht="15" customHeight="1" thickBot="1">
      <c r="A140" s="188" t="s">
        <v>35</v>
      </c>
      <c r="B140" s="196" t="s">
        <v>407</v>
      </c>
      <c r="C140" s="39">
        <f>+C141+C142+C143+C144</f>
        <v>0</v>
      </c>
      <c r="D140" s="39">
        <f>+D141+D142+D143+D144</f>
        <v>0</v>
      </c>
      <c r="E140" s="172">
        <f>+E141+E142+E143+E144</f>
        <v>0</v>
      </c>
      <c r="F140" s="237"/>
      <c r="G140" s="238"/>
      <c r="H140" s="238"/>
      <c r="I140" s="238"/>
    </row>
    <row r="141" spans="1:5" s="230" customFormat="1" ht="12.75" customHeight="1">
      <c r="A141" s="183" t="s">
        <v>128</v>
      </c>
      <c r="B141" s="177" t="s">
        <v>408</v>
      </c>
      <c r="C141" s="221"/>
      <c r="D141" s="221"/>
      <c r="E141" s="204"/>
    </row>
    <row r="142" spans="1:5" ht="12.75" customHeight="1">
      <c r="A142" s="183" t="s">
        <v>129</v>
      </c>
      <c r="B142" s="177" t="s">
        <v>409</v>
      </c>
      <c r="C142" s="221"/>
      <c r="D142" s="221"/>
      <c r="E142" s="204"/>
    </row>
    <row r="143" spans="1:5" ht="12.75" customHeight="1">
      <c r="A143" s="183" t="s">
        <v>149</v>
      </c>
      <c r="B143" s="177" t="s">
        <v>410</v>
      </c>
      <c r="C143" s="221"/>
      <c r="D143" s="221"/>
      <c r="E143" s="204"/>
    </row>
    <row r="144" spans="1:5" ht="12.75" customHeight="1" thickBot="1">
      <c r="A144" s="183" t="s">
        <v>311</v>
      </c>
      <c r="B144" s="177" t="s">
        <v>411</v>
      </c>
      <c r="C144" s="221"/>
      <c r="D144" s="221"/>
      <c r="E144" s="204"/>
    </row>
    <row r="145" spans="1:5" ht="15.75" thickBot="1">
      <c r="A145" s="188" t="s">
        <v>36</v>
      </c>
      <c r="B145" s="196" t="s">
        <v>412</v>
      </c>
      <c r="C145" s="170">
        <f>+C126+C130+C135+C140</f>
        <v>0</v>
      </c>
      <c r="D145" s="170">
        <f>+D126+D130+D135+D140</f>
        <v>226</v>
      </c>
      <c r="E145" s="171">
        <f>+E126+E130+E135+E140</f>
        <v>226</v>
      </c>
    </row>
    <row r="146" spans="1:5" ht="15.75" thickBot="1">
      <c r="A146" s="213" t="s">
        <v>37</v>
      </c>
      <c r="B146" s="216" t="s">
        <v>413</v>
      </c>
      <c r="C146" s="170">
        <f>+C125+C145</f>
        <v>59588</v>
      </c>
      <c r="D146" s="170">
        <f>+D125+D145</f>
        <v>114460</v>
      </c>
      <c r="E146" s="171">
        <f>+E125+E145</f>
        <v>85857</v>
      </c>
    </row>
    <row r="147" ht="2.25" customHeight="1"/>
    <row r="148" spans="1:5" ht="15" customHeight="1" thickBot="1">
      <c r="A148" s="607" t="s">
        <v>414</v>
      </c>
      <c r="B148" s="607"/>
      <c r="C148" s="607"/>
      <c r="D148" s="607"/>
      <c r="E148" s="607"/>
    </row>
    <row r="149" spans="1:5" ht="13.5" customHeight="1" hidden="1" thickBot="1">
      <c r="A149" s="198"/>
      <c r="B149" s="198"/>
      <c r="C149" s="228"/>
      <c r="E149" s="215" t="s">
        <v>148</v>
      </c>
    </row>
    <row r="150" spans="1:5" ht="15.75" thickBot="1">
      <c r="A150" s="188">
        <v>1</v>
      </c>
      <c r="B150" s="191" t="s">
        <v>415</v>
      </c>
      <c r="C150" s="214">
        <f>+C61-C125</f>
        <v>-17913</v>
      </c>
      <c r="D150" s="214">
        <f>+D61-D125</f>
        <v>-19081</v>
      </c>
      <c r="E150" s="214">
        <f>+E61-E125</f>
        <v>-4818</v>
      </c>
    </row>
    <row r="151" spans="1:5" ht="21" thickBot="1">
      <c r="A151" s="188" t="s">
        <v>29</v>
      </c>
      <c r="B151" s="191" t="s">
        <v>416</v>
      </c>
      <c r="C151" s="214">
        <f>+C84-C145</f>
        <v>17913</v>
      </c>
      <c r="D151" s="214">
        <f>+D84-D145</f>
        <v>19081</v>
      </c>
      <c r="E151" s="214">
        <f>+E84-E145</f>
        <v>19081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Csikvánd Község Önkormányzat
2015. ÉVI ZÁRSZÁMADÁSÁNAK PÉNZÜGYI MÉRLEGE&amp;10
&amp;R&amp;"Times New Roman CE,Félkövér dőlt"&amp;11 1. melléklet a 4/2016. (V.30.) önkormányzati rendelethez</oddHeader>
  </headerFooter>
  <rowBreaks count="1" manualBreakCount="1">
    <brk id="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C148" sqref="C148"/>
    </sheetView>
  </sheetViews>
  <sheetFormatPr defaultColWidth="9.375" defaultRowHeight="12.75"/>
  <cols>
    <col min="1" max="1" width="14.75390625" style="340" customWidth="1"/>
    <col min="2" max="2" width="64.625" style="341" customWidth="1"/>
    <col min="3" max="5" width="17.00390625" style="342" customWidth="1"/>
    <col min="6" max="16384" width="9.375" style="22" customWidth="1"/>
  </cols>
  <sheetData>
    <row r="1" spans="1:5" s="316" customFormat="1" ht="16.5" customHeight="1" thickBot="1">
      <c r="A1" s="315"/>
      <c r="B1" s="317"/>
      <c r="C1" s="362"/>
      <c r="D1" s="327"/>
      <c r="E1" s="419"/>
    </row>
    <row r="2" spans="1:5" s="363" customFormat="1" ht="15.75" customHeight="1">
      <c r="A2" s="343" t="s">
        <v>69</v>
      </c>
      <c r="B2" s="658" t="s">
        <v>684</v>
      </c>
      <c r="C2" s="659"/>
      <c r="D2" s="660"/>
      <c r="E2" s="336"/>
    </row>
    <row r="3" spans="1:5" s="363" customFormat="1" ht="23.25" thickBot="1">
      <c r="A3" s="361" t="s">
        <v>452</v>
      </c>
      <c r="B3" s="661"/>
      <c r="C3" s="662"/>
      <c r="D3" s="663"/>
      <c r="E3" s="311"/>
    </row>
    <row r="4" spans="1:5" s="364" customFormat="1" ht="15.75" customHeight="1" thickBot="1">
      <c r="A4" s="318"/>
      <c r="B4" s="318"/>
      <c r="C4" s="319"/>
      <c r="D4" s="319"/>
      <c r="E4" s="319" t="s">
        <v>62</v>
      </c>
    </row>
    <row r="5" spans="1:5" ht="23.25" thickBot="1">
      <c r="A5" s="161" t="s">
        <v>143</v>
      </c>
      <c r="B5" s="162" t="s">
        <v>63</v>
      </c>
      <c r="C5" s="36" t="s">
        <v>170</v>
      </c>
      <c r="D5" s="36" t="s">
        <v>171</v>
      </c>
      <c r="E5" s="320" t="s">
        <v>172</v>
      </c>
    </row>
    <row r="6" spans="1:5" s="365" customFormat="1" ht="12.75" customHeight="1" thickBot="1">
      <c r="A6" s="313" t="s">
        <v>360</v>
      </c>
      <c r="B6" s="314" t="s">
        <v>361</v>
      </c>
      <c r="C6" s="314" t="s">
        <v>362</v>
      </c>
      <c r="D6" s="46" t="s">
        <v>363</v>
      </c>
      <c r="E6" s="44" t="s">
        <v>364</v>
      </c>
    </row>
    <row r="7" spans="1:5" s="365" customFormat="1" ht="15.75" customHeight="1" thickBot="1">
      <c r="A7" s="655" t="s">
        <v>64</v>
      </c>
      <c r="B7" s="656"/>
      <c r="C7" s="656"/>
      <c r="D7" s="656"/>
      <c r="E7" s="657"/>
    </row>
    <row r="8" spans="1:5" s="365" customFormat="1" ht="12" customHeight="1" thickBot="1">
      <c r="A8" s="193" t="s">
        <v>28</v>
      </c>
      <c r="B8" s="189" t="s">
        <v>244</v>
      </c>
      <c r="C8" s="214">
        <f>+C9+C10+C11+C12+C13+C14</f>
        <v>5650</v>
      </c>
      <c r="D8" s="594">
        <f>SUM(D9:D13)</f>
        <v>6759</v>
      </c>
      <c r="E8" s="203">
        <f>SUM(E9:E14)</f>
        <v>6759</v>
      </c>
    </row>
    <row r="9" spans="1:5" s="339" customFormat="1" ht="12" customHeight="1">
      <c r="A9" s="349" t="s">
        <v>88</v>
      </c>
      <c r="B9" s="231" t="s">
        <v>245</v>
      </c>
      <c r="C9" s="331">
        <v>1950</v>
      </c>
      <c r="D9" s="331">
        <v>1964</v>
      </c>
      <c r="E9" s="205">
        <v>1964</v>
      </c>
    </row>
    <row r="10" spans="1:5" s="366" customFormat="1" ht="12" customHeight="1">
      <c r="A10" s="350" t="s">
        <v>89</v>
      </c>
      <c r="B10" s="232" t="s">
        <v>246</v>
      </c>
      <c r="C10" s="330"/>
      <c r="D10" s="330"/>
      <c r="E10" s="204"/>
    </row>
    <row r="11" spans="1:5" s="366" customFormat="1" ht="12" customHeight="1">
      <c r="A11" s="350" t="s">
        <v>90</v>
      </c>
      <c r="B11" s="232" t="s">
        <v>247</v>
      </c>
      <c r="C11" s="330">
        <v>2500</v>
      </c>
      <c r="D11" s="330">
        <v>3378</v>
      </c>
      <c r="E11" s="204">
        <v>3378</v>
      </c>
    </row>
    <row r="12" spans="1:5" s="366" customFormat="1" ht="12" customHeight="1">
      <c r="A12" s="350" t="s">
        <v>91</v>
      </c>
      <c r="B12" s="232" t="s">
        <v>248</v>
      </c>
      <c r="C12" s="330">
        <v>1200</v>
      </c>
      <c r="D12" s="330">
        <v>1200</v>
      </c>
      <c r="E12" s="204">
        <v>1200</v>
      </c>
    </row>
    <row r="13" spans="1:5" s="366" customFormat="1" ht="12" customHeight="1">
      <c r="A13" s="350" t="s">
        <v>109</v>
      </c>
      <c r="B13" s="232" t="s">
        <v>249</v>
      </c>
      <c r="C13" s="330"/>
      <c r="D13" s="330">
        <v>217</v>
      </c>
      <c r="E13" s="204">
        <v>217</v>
      </c>
    </row>
    <row r="14" spans="1:5" s="339" customFormat="1" ht="12" customHeight="1" thickBot="1">
      <c r="A14" s="351" t="s">
        <v>92</v>
      </c>
      <c r="B14" s="233" t="s">
        <v>250</v>
      </c>
      <c r="C14" s="330"/>
      <c r="D14" s="330"/>
      <c r="E14" s="206"/>
    </row>
    <row r="15" spans="1:5" s="339" customFormat="1" ht="12" customHeight="1" thickBot="1">
      <c r="A15" s="193" t="s">
        <v>29</v>
      </c>
      <c r="B15" s="210" t="s">
        <v>251</v>
      </c>
      <c r="C15" s="214">
        <f>+C16+C17+C18+C19+C20</f>
        <v>7460</v>
      </c>
      <c r="D15" s="214">
        <v>44524</v>
      </c>
      <c r="E15" s="203">
        <f>SUM(E16:E20)</f>
        <v>30346</v>
      </c>
    </row>
    <row r="16" spans="1:5" s="339" customFormat="1" ht="12" customHeight="1">
      <c r="A16" s="349" t="s">
        <v>94</v>
      </c>
      <c r="B16" s="231" t="s">
        <v>252</v>
      </c>
      <c r="C16" s="331"/>
      <c r="D16" s="331"/>
      <c r="E16" s="205"/>
    </row>
    <row r="17" spans="1:5" s="339" customFormat="1" ht="12" customHeight="1">
      <c r="A17" s="350" t="s">
        <v>95</v>
      </c>
      <c r="B17" s="232" t="s">
        <v>253</v>
      </c>
      <c r="C17" s="330"/>
      <c r="D17" s="330"/>
      <c r="E17" s="204"/>
    </row>
    <row r="18" spans="1:5" s="339" customFormat="1" ht="12" customHeight="1">
      <c r="A18" s="350" t="s">
        <v>96</v>
      </c>
      <c r="B18" s="232" t="s">
        <v>254</v>
      </c>
      <c r="C18" s="330"/>
      <c r="D18" s="330"/>
      <c r="E18" s="204"/>
    </row>
    <row r="19" spans="1:5" s="339" customFormat="1" ht="12" customHeight="1">
      <c r="A19" s="350" t="s">
        <v>97</v>
      </c>
      <c r="B19" s="232" t="s">
        <v>255</v>
      </c>
      <c r="C19" s="330"/>
      <c r="D19" s="330">
        <f>SUM(D16:D21)</f>
        <v>0</v>
      </c>
      <c r="E19" s="204"/>
    </row>
    <row r="20" spans="1:5" s="339" customFormat="1" ht="12" customHeight="1">
      <c r="A20" s="350" t="s">
        <v>98</v>
      </c>
      <c r="B20" s="232" t="s">
        <v>256</v>
      </c>
      <c r="C20" s="330">
        <v>7460</v>
      </c>
      <c r="D20" s="330">
        <v>44524</v>
      </c>
      <c r="E20" s="204">
        <v>30346</v>
      </c>
    </row>
    <row r="21" spans="1:5" s="366" customFormat="1" ht="12" customHeight="1" thickBot="1">
      <c r="A21" s="351" t="s">
        <v>104</v>
      </c>
      <c r="B21" s="233" t="s">
        <v>257</v>
      </c>
      <c r="C21" s="332"/>
      <c r="D21" s="332"/>
      <c r="E21" s="206"/>
    </row>
    <row r="22" spans="1:5" s="366" customFormat="1" ht="12" customHeight="1" thickBot="1">
      <c r="A22" s="193" t="s">
        <v>30</v>
      </c>
      <c r="B22" s="189" t="s">
        <v>258</v>
      </c>
      <c r="C22" s="214">
        <f>+C23+C24+C25+C26+C27</f>
        <v>0</v>
      </c>
      <c r="D22" s="214">
        <f>SUM(D23:D28)</f>
        <v>9944</v>
      </c>
      <c r="E22" s="203">
        <f>SUM(E23:E27)</f>
        <v>9944</v>
      </c>
    </row>
    <row r="23" spans="1:5" s="366" customFormat="1" ht="12" customHeight="1">
      <c r="A23" s="349" t="s">
        <v>77</v>
      </c>
      <c r="B23" s="231" t="s">
        <v>259</v>
      </c>
      <c r="C23" s="331"/>
      <c r="D23" s="331"/>
      <c r="E23" s="205"/>
    </row>
    <row r="24" spans="1:5" s="339" customFormat="1" ht="12" customHeight="1">
      <c r="A24" s="350" t="s">
        <v>78</v>
      </c>
      <c r="B24" s="232" t="s">
        <v>260</v>
      </c>
      <c r="C24" s="330"/>
      <c r="D24" s="330"/>
      <c r="E24" s="204"/>
    </row>
    <row r="25" spans="1:5" s="366" customFormat="1" ht="12" customHeight="1">
      <c r="A25" s="350" t="s">
        <v>79</v>
      </c>
      <c r="B25" s="232" t="s">
        <v>261</v>
      </c>
      <c r="C25" s="330"/>
      <c r="D25" s="330"/>
      <c r="E25" s="204"/>
    </row>
    <row r="26" spans="1:5" s="366" customFormat="1" ht="12" customHeight="1">
      <c r="A26" s="350" t="s">
        <v>80</v>
      </c>
      <c r="B26" s="232" t="s">
        <v>262</v>
      </c>
      <c r="C26" s="330"/>
      <c r="D26" s="330"/>
      <c r="E26" s="204"/>
    </row>
    <row r="27" spans="1:5" s="366" customFormat="1" ht="12" customHeight="1">
      <c r="A27" s="350" t="s">
        <v>118</v>
      </c>
      <c r="B27" s="232" t="s">
        <v>263</v>
      </c>
      <c r="C27" s="330"/>
      <c r="D27" s="330">
        <v>9944</v>
      </c>
      <c r="E27" s="204">
        <v>9944</v>
      </c>
    </row>
    <row r="28" spans="1:5" s="366" customFormat="1" ht="12" customHeight="1" thickBot="1">
      <c r="A28" s="351" t="s">
        <v>119</v>
      </c>
      <c r="B28" s="233" t="s">
        <v>264</v>
      </c>
      <c r="C28" s="332"/>
      <c r="D28" s="332"/>
      <c r="E28" s="206"/>
    </row>
    <row r="29" spans="1:5" s="366" customFormat="1" ht="12" customHeight="1" thickBot="1">
      <c r="A29" s="193" t="s">
        <v>120</v>
      </c>
      <c r="B29" s="189" t="s">
        <v>265</v>
      </c>
      <c r="C29" s="333">
        <f>+C30+C33+C34+C35</f>
        <v>15215</v>
      </c>
      <c r="D29" s="333">
        <f>SUM(D30,D34,D33,D35)</f>
        <v>20796</v>
      </c>
      <c r="E29" s="239">
        <f>+E30+E33+E34+E35</f>
        <v>20674</v>
      </c>
    </row>
    <row r="30" spans="1:5" s="366" customFormat="1" ht="12" customHeight="1">
      <c r="A30" s="349" t="s">
        <v>266</v>
      </c>
      <c r="B30" s="231" t="s">
        <v>267</v>
      </c>
      <c r="C30" s="595">
        <f>+C31+C32</f>
        <v>13920</v>
      </c>
      <c r="D30" s="595">
        <f>SUM(D31:D32)</f>
        <v>19490</v>
      </c>
      <c r="E30" s="240">
        <f>+E31+E32</f>
        <v>19490</v>
      </c>
    </row>
    <row r="31" spans="1:5" s="366" customFormat="1" ht="12" customHeight="1">
      <c r="A31" s="350" t="s">
        <v>268</v>
      </c>
      <c r="B31" s="232" t="s">
        <v>269</v>
      </c>
      <c r="C31" s="330">
        <v>420</v>
      </c>
      <c r="D31" s="330">
        <v>443</v>
      </c>
      <c r="E31" s="204">
        <v>443</v>
      </c>
    </row>
    <row r="32" spans="1:5" s="366" customFormat="1" ht="12" customHeight="1">
      <c r="A32" s="350" t="s">
        <v>270</v>
      </c>
      <c r="B32" s="232" t="s">
        <v>271</v>
      </c>
      <c r="C32" s="330">
        <v>13500</v>
      </c>
      <c r="D32" s="330">
        <v>19047</v>
      </c>
      <c r="E32" s="204">
        <v>19047</v>
      </c>
    </row>
    <row r="33" spans="1:5" s="366" customFormat="1" ht="12" customHeight="1">
      <c r="A33" s="350" t="s">
        <v>272</v>
      </c>
      <c r="B33" s="232" t="s">
        <v>273</v>
      </c>
      <c r="C33" s="330">
        <v>1250</v>
      </c>
      <c r="D33" s="330">
        <v>1250</v>
      </c>
      <c r="E33" s="204">
        <v>1128</v>
      </c>
    </row>
    <row r="34" spans="1:5" s="366" customFormat="1" ht="12" customHeight="1">
      <c r="A34" s="350" t="s">
        <v>274</v>
      </c>
      <c r="B34" s="232" t="s">
        <v>275</v>
      </c>
      <c r="C34" s="330"/>
      <c r="D34" s="330"/>
      <c r="E34" s="204"/>
    </row>
    <row r="35" spans="1:5" s="366" customFormat="1" ht="12" customHeight="1" thickBot="1">
      <c r="A35" s="351" t="s">
        <v>276</v>
      </c>
      <c r="B35" s="233" t="s">
        <v>277</v>
      </c>
      <c r="C35" s="332">
        <v>45</v>
      </c>
      <c r="D35" s="332">
        <v>56</v>
      </c>
      <c r="E35" s="206">
        <v>56</v>
      </c>
    </row>
    <row r="36" spans="1:5" s="366" customFormat="1" ht="12" customHeight="1" thickBot="1">
      <c r="A36" s="193" t="s">
        <v>32</v>
      </c>
      <c r="B36" s="189" t="s">
        <v>278</v>
      </c>
      <c r="C36" s="214">
        <f>SUM(C37:C46)</f>
        <v>1665</v>
      </c>
      <c r="D36" s="214">
        <f>SUM(D37:D46)</f>
        <v>2633</v>
      </c>
      <c r="E36" s="203">
        <f>SUM(E37:E46)</f>
        <v>2593</v>
      </c>
    </row>
    <row r="37" spans="1:5" s="366" customFormat="1" ht="12" customHeight="1">
      <c r="A37" s="349" t="s">
        <v>81</v>
      </c>
      <c r="B37" s="231" t="s">
        <v>279</v>
      </c>
      <c r="C37" s="331">
        <v>1650</v>
      </c>
      <c r="D37" s="331">
        <v>1867</v>
      </c>
      <c r="E37" s="205">
        <v>1867</v>
      </c>
    </row>
    <row r="38" spans="1:5" s="366" customFormat="1" ht="12" customHeight="1">
      <c r="A38" s="350" t="s">
        <v>82</v>
      </c>
      <c r="B38" s="232" t="s">
        <v>280</v>
      </c>
      <c r="C38" s="330"/>
      <c r="D38" s="330">
        <v>18</v>
      </c>
      <c r="E38" s="204">
        <v>18</v>
      </c>
    </row>
    <row r="39" spans="1:5" s="366" customFormat="1" ht="12" customHeight="1">
      <c r="A39" s="350" t="s">
        <v>83</v>
      </c>
      <c r="B39" s="232" t="s">
        <v>281</v>
      </c>
      <c r="C39" s="330"/>
      <c r="D39" s="330">
        <v>89</v>
      </c>
      <c r="E39" s="204">
        <v>89</v>
      </c>
    </row>
    <row r="40" spans="1:5" s="366" customFormat="1" ht="12" customHeight="1">
      <c r="A40" s="350" t="s">
        <v>122</v>
      </c>
      <c r="B40" s="232" t="s">
        <v>282</v>
      </c>
      <c r="C40" s="330"/>
      <c r="D40" s="330">
        <v>50</v>
      </c>
      <c r="E40" s="204">
        <v>50</v>
      </c>
    </row>
    <row r="41" spans="1:5" s="366" customFormat="1" ht="12" customHeight="1">
      <c r="A41" s="350" t="s">
        <v>123</v>
      </c>
      <c r="B41" s="232" t="s">
        <v>283</v>
      </c>
      <c r="C41" s="330"/>
      <c r="D41" s="330"/>
      <c r="E41" s="204"/>
    </row>
    <row r="42" spans="1:5" s="366" customFormat="1" ht="12" customHeight="1">
      <c r="A42" s="350" t="s">
        <v>124</v>
      </c>
      <c r="B42" s="232" t="s">
        <v>284</v>
      </c>
      <c r="C42" s="330"/>
      <c r="D42" s="330"/>
      <c r="E42" s="204"/>
    </row>
    <row r="43" spans="1:5" s="366" customFormat="1" ht="12" customHeight="1">
      <c r="A43" s="350" t="s">
        <v>125</v>
      </c>
      <c r="B43" s="232" t="s">
        <v>285</v>
      </c>
      <c r="C43" s="330"/>
      <c r="D43" s="330"/>
      <c r="E43" s="204"/>
    </row>
    <row r="44" spans="1:5" s="366" customFormat="1" ht="12" customHeight="1">
      <c r="A44" s="350" t="s">
        <v>126</v>
      </c>
      <c r="B44" s="232" t="s">
        <v>286</v>
      </c>
      <c r="C44" s="330">
        <v>15</v>
      </c>
      <c r="D44" s="330">
        <v>20</v>
      </c>
      <c r="E44" s="204">
        <v>20</v>
      </c>
    </row>
    <row r="45" spans="1:5" s="366" customFormat="1" ht="12" customHeight="1">
      <c r="A45" s="350" t="s">
        <v>287</v>
      </c>
      <c r="B45" s="232" t="s">
        <v>288</v>
      </c>
      <c r="C45" s="596"/>
      <c r="D45" s="596"/>
      <c r="E45" s="207"/>
    </row>
    <row r="46" spans="1:5" s="339" customFormat="1" ht="12" customHeight="1" thickBot="1">
      <c r="A46" s="351" t="s">
        <v>289</v>
      </c>
      <c r="B46" s="233" t="s">
        <v>290</v>
      </c>
      <c r="C46" s="597"/>
      <c r="D46" s="597">
        <v>589</v>
      </c>
      <c r="E46" s="208">
        <v>549</v>
      </c>
    </row>
    <row r="47" spans="1:5" s="366" customFormat="1" ht="12" customHeight="1" thickBot="1">
      <c r="A47" s="193" t="s">
        <v>33</v>
      </c>
      <c r="B47" s="189" t="s">
        <v>291</v>
      </c>
      <c r="C47" s="214">
        <f>SUM(C48:C52)</f>
        <v>0</v>
      </c>
      <c r="D47" s="214"/>
      <c r="E47" s="203">
        <f>SUM(E48:E52)</f>
        <v>0</v>
      </c>
    </row>
    <row r="48" spans="1:5" s="366" customFormat="1" ht="12" customHeight="1">
      <c r="A48" s="349" t="s">
        <v>84</v>
      </c>
      <c r="B48" s="231" t="s">
        <v>292</v>
      </c>
      <c r="C48" s="598"/>
      <c r="D48" s="598"/>
      <c r="E48" s="209"/>
    </row>
    <row r="49" spans="1:5" s="366" customFormat="1" ht="12" customHeight="1">
      <c r="A49" s="350" t="s">
        <v>85</v>
      </c>
      <c r="B49" s="232" t="s">
        <v>293</v>
      </c>
      <c r="C49" s="596"/>
      <c r="D49" s="596"/>
      <c r="E49" s="207"/>
    </row>
    <row r="50" spans="1:5" s="366" customFormat="1" ht="12" customHeight="1">
      <c r="A50" s="350" t="s">
        <v>294</v>
      </c>
      <c r="B50" s="232" t="s">
        <v>295</v>
      </c>
      <c r="C50" s="596"/>
      <c r="D50" s="596"/>
      <c r="E50" s="207"/>
    </row>
    <row r="51" spans="1:5" s="366" customFormat="1" ht="12" customHeight="1">
      <c r="A51" s="350" t="s">
        <v>296</v>
      </c>
      <c r="B51" s="232" t="s">
        <v>297</v>
      </c>
      <c r="C51" s="596"/>
      <c r="D51" s="596"/>
      <c r="E51" s="207"/>
    </row>
    <row r="52" spans="1:5" s="366" customFormat="1" ht="12" customHeight="1" thickBot="1">
      <c r="A52" s="351" t="s">
        <v>298</v>
      </c>
      <c r="B52" s="233" t="s">
        <v>299</v>
      </c>
      <c r="C52" s="597"/>
      <c r="D52" s="597"/>
      <c r="E52" s="208"/>
    </row>
    <row r="53" spans="1:5" s="366" customFormat="1" ht="12" customHeight="1" thickBot="1">
      <c r="A53" s="193" t="s">
        <v>127</v>
      </c>
      <c r="B53" s="189" t="s">
        <v>300</v>
      </c>
      <c r="C53" s="214">
        <f>SUM(C54:C56)</f>
        <v>170</v>
      </c>
      <c r="D53" s="214">
        <v>170</v>
      </c>
      <c r="E53" s="203">
        <f>SUM(E54:E56)</f>
        <v>170</v>
      </c>
    </row>
    <row r="54" spans="1:5" s="339" customFormat="1" ht="12" customHeight="1">
      <c r="A54" s="349" t="s">
        <v>86</v>
      </c>
      <c r="B54" s="231" t="s">
        <v>301</v>
      </c>
      <c r="C54" s="331"/>
      <c r="D54" s="331"/>
      <c r="E54" s="205"/>
    </row>
    <row r="55" spans="1:5" s="339" customFormat="1" ht="12" customHeight="1">
      <c r="A55" s="350" t="s">
        <v>87</v>
      </c>
      <c r="B55" s="232" t="s">
        <v>302</v>
      </c>
      <c r="C55" s="330">
        <v>170</v>
      </c>
      <c r="D55" s="330">
        <v>170</v>
      </c>
      <c r="E55" s="204">
        <v>170</v>
      </c>
    </row>
    <row r="56" spans="1:5" s="339" customFormat="1" ht="12" customHeight="1">
      <c r="A56" s="350" t="s">
        <v>303</v>
      </c>
      <c r="B56" s="232" t="s">
        <v>304</v>
      </c>
      <c r="C56" s="330"/>
      <c r="D56" s="330"/>
      <c r="E56" s="204"/>
    </row>
    <row r="57" spans="1:5" s="339" customFormat="1" ht="12" customHeight="1" thickBot="1">
      <c r="A57" s="351" t="s">
        <v>305</v>
      </c>
      <c r="B57" s="233" t="s">
        <v>306</v>
      </c>
      <c r="C57" s="332"/>
      <c r="D57" s="332"/>
      <c r="E57" s="206"/>
    </row>
    <row r="58" spans="1:5" s="366" customFormat="1" ht="12" customHeight="1" thickBot="1">
      <c r="A58" s="193" t="s">
        <v>35</v>
      </c>
      <c r="B58" s="210" t="s">
        <v>307</v>
      </c>
      <c r="C58" s="214">
        <f>SUM(C59:C61)</f>
        <v>11515</v>
      </c>
      <c r="D58" s="214">
        <f>SUM(D59:D62)</f>
        <v>10327</v>
      </c>
      <c r="E58" s="203">
        <f>SUM(E59:E61)</f>
        <v>10327</v>
      </c>
    </row>
    <row r="59" spans="1:5" s="366" customFormat="1" ht="12" customHeight="1">
      <c r="A59" s="349" t="s">
        <v>128</v>
      </c>
      <c r="B59" s="231" t="s">
        <v>308</v>
      </c>
      <c r="C59" s="596"/>
      <c r="D59" s="596"/>
      <c r="E59" s="207"/>
    </row>
    <row r="60" spans="1:5" s="366" customFormat="1" ht="12" customHeight="1">
      <c r="A60" s="350" t="s">
        <v>129</v>
      </c>
      <c r="B60" s="232" t="s">
        <v>455</v>
      </c>
      <c r="C60" s="596">
        <v>11515</v>
      </c>
      <c r="D60" s="596">
        <v>10327</v>
      </c>
      <c r="E60" s="207">
        <v>10327</v>
      </c>
    </row>
    <row r="61" spans="1:5" s="366" customFormat="1" ht="12" customHeight="1">
      <c r="A61" s="350" t="s">
        <v>149</v>
      </c>
      <c r="B61" s="232" t="s">
        <v>310</v>
      </c>
      <c r="C61" s="596"/>
      <c r="D61" s="596"/>
      <c r="E61" s="207"/>
    </row>
    <row r="62" spans="1:5" s="366" customFormat="1" ht="12" customHeight="1" thickBot="1">
      <c r="A62" s="351" t="s">
        <v>311</v>
      </c>
      <c r="B62" s="233" t="s">
        <v>312</v>
      </c>
      <c r="C62" s="596"/>
      <c r="D62" s="596"/>
      <c r="E62" s="207"/>
    </row>
    <row r="63" spans="1:5" s="366" customFormat="1" ht="12" customHeight="1" thickBot="1">
      <c r="A63" s="193" t="s">
        <v>36</v>
      </c>
      <c r="B63" s="189" t="s">
        <v>313</v>
      </c>
      <c r="C63" s="333">
        <f>+C8+C15+C22+C29+C36+C47+C53+C58</f>
        <v>41675</v>
      </c>
      <c r="D63" s="333">
        <f>SUM(D8,D15,D22,D29,D36,D47,D53,D58)</f>
        <v>95153</v>
      </c>
      <c r="E63" s="239">
        <f>+E8+E15+E22+E29+E36+E47+E53+E58</f>
        <v>80813</v>
      </c>
    </row>
    <row r="64" spans="1:5" s="366" customFormat="1" ht="12" customHeight="1" thickBot="1">
      <c r="A64" s="352" t="s">
        <v>453</v>
      </c>
      <c r="B64" s="210" t="s">
        <v>315</v>
      </c>
      <c r="C64" s="214">
        <f>SUM(C65:C67)</f>
        <v>0</v>
      </c>
      <c r="D64" s="214"/>
      <c r="E64" s="203">
        <f>+E65+E66+E67</f>
        <v>0</v>
      </c>
    </row>
    <row r="65" spans="1:5" s="366" customFormat="1" ht="12" customHeight="1">
      <c r="A65" s="349" t="s">
        <v>316</v>
      </c>
      <c r="B65" s="231" t="s">
        <v>317</v>
      </c>
      <c r="C65" s="596"/>
      <c r="D65" s="596"/>
      <c r="E65" s="207"/>
    </row>
    <row r="66" spans="1:5" s="366" customFormat="1" ht="12" customHeight="1">
      <c r="A66" s="350" t="s">
        <v>318</v>
      </c>
      <c r="B66" s="232" t="s">
        <v>319</v>
      </c>
      <c r="C66" s="596"/>
      <c r="D66" s="596"/>
      <c r="E66" s="207"/>
    </row>
    <row r="67" spans="1:5" s="366" customFormat="1" ht="12" customHeight="1" thickBot="1">
      <c r="A67" s="351" t="s">
        <v>320</v>
      </c>
      <c r="B67" s="345" t="s">
        <v>321</v>
      </c>
      <c r="C67" s="596"/>
      <c r="D67" s="596"/>
      <c r="E67" s="207"/>
    </row>
    <row r="68" spans="1:5" s="366" customFormat="1" ht="12" customHeight="1" thickBot="1">
      <c r="A68" s="352" t="s">
        <v>322</v>
      </c>
      <c r="B68" s="210" t="s">
        <v>323</v>
      </c>
      <c r="C68" s="214">
        <f>SUM(C69:C72)</f>
        <v>0</v>
      </c>
      <c r="D68" s="214"/>
      <c r="E68" s="203">
        <f>+E69+E70+E71+E72</f>
        <v>0</v>
      </c>
    </row>
    <row r="69" spans="1:5" s="366" customFormat="1" ht="12" customHeight="1">
      <c r="A69" s="349" t="s">
        <v>110</v>
      </c>
      <c r="B69" s="231" t="s">
        <v>324</v>
      </c>
      <c r="C69" s="596"/>
      <c r="D69" s="596"/>
      <c r="E69" s="207"/>
    </row>
    <row r="70" spans="1:5" s="366" customFormat="1" ht="12" customHeight="1">
      <c r="A70" s="350" t="s">
        <v>111</v>
      </c>
      <c r="B70" s="232" t="s">
        <v>325</v>
      </c>
      <c r="C70" s="596"/>
      <c r="D70" s="596"/>
      <c r="E70" s="207"/>
    </row>
    <row r="71" spans="1:5" s="366" customFormat="1" ht="12" customHeight="1">
      <c r="A71" s="350" t="s">
        <v>326</v>
      </c>
      <c r="B71" s="232" t="s">
        <v>327</v>
      </c>
      <c r="C71" s="596"/>
      <c r="D71" s="596"/>
      <c r="E71" s="207"/>
    </row>
    <row r="72" spans="1:5" s="366" customFormat="1" ht="12" customHeight="1" thickBot="1">
      <c r="A72" s="351" t="s">
        <v>328</v>
      </c>
      <c r="B72" s="233" t="s">
        <v>329</v>
      </c>
      <c r="C72" s="596"/>
      <c r="D72" s="596"/>
      <c r="E72" s="207"/>
    </row>
    <row r="73" spans="1:5" s="366" customFormat="1" ht="12" customHeight="1" thickBot="1">
      <c r="A73" s="352" t="s">
        <v>330</v>
      </c>
      <c r="B73" s="210" t="s">
        <v>331</v>
      </c>
      <c r="C73" s="214">
        <f>SUM(C74:C75)</f>
        <v>17913</v>
      </c>
      <c r="D73" s="214">
        <v>19063</v>
      </c>
      <c r="E73" s="203">
        <f>+E74+E75</f>
        <v>19063</v>
      </c>
    </row>
    <row r="74" spans="1:5" s="366" customFormat="1" ht="12" customHeight="1">
      <c r="A74" s="349" t="s">
        <v>332</v>
      </c>
      <c r="B74" s="231" t="s">
        <v>333</v>
      </c>
      <c r="C74" s="596">
        <v>17913</v>
      </c>
      <c r="D74" s="596">
        <v>19063</v>
      </c>
      <c r="E74" s="207">
        <v>19063</v>
      </c>
    </row>
    <row r="75" spans="1:5" s="366" customFormat="1" ht="12" customHeight="1" thickBot="1">
      <c r="A75" s="351" t="s">
        <v>334</v>
      </c>
      <c r="B75" s="233" t="s">
        <v>335</v>
      </c>
      <c r="C75" s="596"/>
      <c r="D75" s="596"/>
      <c r="E75" s="207"/>
    </row>
    <row r="76" spans="1:5" s="366" customFormat="1" ht="12" customHeight="1" thickBot="1">
      <c r="A76" s="352" t="s">
        <v>336</v>
      </c>
      <c r="B76" s="210" t="s">
        <v>337</v>
      </c>
      <c r="C76" s="214">
        <f>SUM(C77:C79)</f>
        <v>0</v>
      </c>
      <c r="D76" s="214">
        <f>SUM(D77:D79)</f>
        <v>244</v>
      </c>
      <c r="E76" s="203">
        <f>+E77+E78+E79</f>
        <v>244</v>
      </c>
    </row>
    <row r="77" spans="1:5" s="366" customFormat="1" ht="12" customHeight="1">
      <c r="A77" s="349" t="s">
        <v>338</v>
      </c>
      <c r="B77" s="231" t="s">
        <v>339</v>
      </c>
      <c r="C77" s="596"/>
      <c r="D77" s="596">
        <v>244</v>
      </c>
      <c r="E77" s="207">
        <v>244</v>
      </c>
    </row>
    <row r="78" spans="1:5" s="366" customFormat="1" ht="12" customHeight="1">
      <c r="A78" s="350" t="s">
        <v>340</v>
      </c>
      <c r="B78" s="232" t="s">
        <v>341</v>
      </c>
      <c r="C78" s="596"/>
      <c r="D78" s="596"/>
      <c r="E78" s="207"/>
    </row>
    <row r="79" spans="1:5" s="366" customFormat="1" ht="12" customHeight="1" thickBot="1">
      <c r="A79" s="351" t="s">
        <v>342</v>
      </c>
      <c r="B79" s="233" t="s">
        <v>343</v>
      </c>
      <c r="C79" s="596"/>
      <c r="D79" s="596"/>
      <c r="E79" s="207"/>
    </row>
    <row r="80" spans="1:5" s="366" customFormat="1" ht="12" customHeight="1" thickBot="1">
      <c r="A80" s="352" t="s">
        <v>344</v>
      </c>
      <c r="B80" s="210" t="s">
        <v>345</v>
      </c>
      <c r="C80" s="214">
        <f>SUM(C81:C84)</f>
        <v>0</v>
      </c>
      <c r="D80" s="214"/>
      <c r="E80" s="203">
        <f>+E81+E82+E83+E84</f>
        <v>0</v>
      </c>
    </row>
    <row r="81" spans="1:5" s="366" customFormat="1" ht="12" customHeight="1">
      <c r="A81" s="353" t="s">
        <v>346</v>
      </c>
      <c r="B81" s="231" t="s">
        <v>347</v>
      </c>
      <c r="C81" s="596"/>
      <c r="D81" s="596"/>
      <c r="E81" s="207"/>
    </row>
    <row r="82" spans="1:5" s="366" customFormat="1" ht="12" customHeight="1">
      <c r="A82" s="354" t="s">
        <v>348</v>
      </c>
      <c r="B82" s="232" t="s">
        <v>349</v>
      </c>
      <c r="C82" s="596"/>
      <c r="D82" s="596"/>
      <c r="E82" s="207"/>
    </row>
    <row r="83" spans="1:5" s="366" customFormat="1" ht="12" customHeight="1">
      <c r="A83" s="354" t="s">
        <v>350</v>
      </c>
      <c r="B83" s="232" t="s">
        <v>351</v>
      </c>
      <c r="C83" s="596"/>
      <c r="D83" s="596"/>
      <c r="E83" s="207"/>
    </row>
    <row r="84" spans="1:5" s="366" customFormat="1" ht="12" customHeight="1" thickBot="1">
      <c r="A84" s="355" t="s">
        <v>352</v>
      </c>
      <c r="B84" s="233" t="s">
        <v>353</v>
      </c>
      <c r="C84" s="596"/>
      <c r="D84" s="596"/>
      <c r="E84" s="207"/>
    </row>
    <row r="85" spans="1:5" s="366" customFormat="1" ht="12" customHeight="1" thickBot="1">
      <c r="A85" s="352" t="s">
        <v>354</v>
      </c>
      <c r="B85" s="210" t="s">
        <v>355</v>
      </c>
      <c r="C85" s="599"/>
      <c r="D85" s="599"/>
      <c r="E85" s="248"/>
    </row>
    <row r="86" spans="1:5" s="366" customFormat="1" ht="12" customHeight="1" thickBot="1">
      <c r="A86" s="352" t="s">
        <v>356</v>
      </c>
      <c r="B86" s="346" t="s">
        <v>357</v>
      </c>
      <c r="C86" s="333">
        <f>+C64+C68+C73+C76+C80+C85</f>
        <v>17913</v>
      </c>
      <c r="D86" s="333">
        <f>SUM(D64,D68,D73,D76,D80,D85)</f>
        <v>19307</v>
      </c>
      <c r="E86" s="239">
        <f>+E64+E68+E73+E76+E80+E85</f>
        <v>19307</v>
      </c>
    </row>
    <row r="87" spans="1:5" s="366" customFormat="1" ht="12" customHeight="1" thickBot="1">
      <c r="A87" s="356" t="s">
        <v>358</v>
      </c>
      <c r="B87" s="347" t="s">
        <v>454</v>
      </c>
      <c r="C87" s="333">
        <f>+C63+C86</f>
        <v>59588</v>
      </c>
      <c r="D87" s="333">
        <f>SUM(D63,D86)</f>
        <v>114460</v>
      </c>
      <c r="E87" s="239">
        <f>+E63+E86</f>
        <v>100120</v>
      </c>
    </row>
    <row r="88" spans="1:5" s="366" customFormat="1" ht="4.5" customHeight="1" thickBot="1">
      <c r="A88" s="321"/>
      <c r="B88" s="322"/>
      <c r="C88" s="337"/>
      <c r="D88" s="337"/>
      <c r="E88" s="337"/>
    </row>
    <row r="89" spans="1:5" ht="13.5" hidden="1" thickBot="1">
      <c r="A89" s="323"/>
      <c r="B89" s="324"/>
      <c r="C89" s="338"/>
      <c r="D89" s="338"/>
      <c r="E89" s="338"/>
    </row>
    <row r="90" spans="1:5" s="365" customFormat="1" ht="16.5" customHeight="1" thickBot="1">
      <c r="A90" s="655" t="s">
        <v>65</v>
      </c>
      <c r="B90" s="656"/>
      <c r="C90" s="656"/>
      <c r="D90" s="656"/>
      <c r="E90" s="657"/>
    </row>
    <row r="91" spans="1:5" s="160" customFormat="1" ht="12" customHeight="1" thickBot="1">
      <c r="A91" s="344" t="s">
        <v>28</v>
      </c>
      <c r="B91" s="192" t="s">
        <v>366</v>
      </c>
      <c r="C91" s="328">
        <f>SUM(C92:C96)</f>
        <v>37244</v>
      </c>
      <c r="D91" s="328">
        <f>SUM(D92:D96)</f>
        <v>66874</v>
      </c>
      <c r="E91" s="174">
        <f>SUM(E92:E96)</f>
        <v>62952</v>
      </c>
    </row>
    <row r="92" spans="1:5" ht="12" customHeight="1">
      <c r="A92" s="357" t="s">
        <v>88</v>
      </c>
      <c r="B92" s="178" t="s">
        <v>58</v>
      </c>
      <c r="C92" s="329">
        <v>9988</v>
      </c>
      <c r="D92" s="329">
        <v>28456</v>
      </c>
      <c r="E92" s="173">
        <v>28456</v>
      </c>
    </row>
    <row r="93" spans="1:5" ht="12" customHeight="1">
      <c r="A93" s="350" t="s">
        <v>89</v>
      </c>
      <c r="B93" s="176" t="s">
        <v>130</v>
      </c>
      <c r="C93" s="330">
        <v>1914</v>
      </c>
      <c r="D93" s="330">
        <v>4494</v>
      </c>
      <c r="E93" s="204">
        <v>4494</v>
      </c>
    </row>
    <row r="94" spans="1:5" ht="12" customHeight="1">
      <c r="A94" s="350" t="s">
        <v>90</v>
      </c>
      <c r="B94" s="176" t="s">
        <v>108</v>
      </c>
      <c r="C94" s="332">
        <v>16036</v>
      </c>
      <c r="D94" s="332">
        <v>21942</v>
      </c>
      <c r="E94" s="206">
        <v>18542</v>
      </c>
    </row>
    <row r="95" spans="1:5" ht="12" customHeight="1">
      <c r="A95" s="350" t="s">
        <v>91</v>
      </c>
      <c r="B95" s="179" t="s">
        <v>131</v>
      </c>
      <c r="C95" s="332">
        <v>1315</v>
      </c>
      <c r="D95" s="332">
        <v>2079</v>
      </c>
      <c r="E95" s="206">
        <v>1583</v>
      </c>
    </row>
    <row r="96" spans="1:5" ht="12" customHeight="1">
      <c r="A96" s="350" t="s">
        <v>99</v>
      </c>
      <c r="B96" s="187" t="s">
        <v>132</v>
      </c>
      <c r="C96" s="332">
        <v>7991</v>
      </c>
      <c r="D96" s="332">
        <f>SUM(D97:D106)</f>
        <v>9903</v>
      </c>
      <c r="E96" s="206">
        <f>SUM(E97:E106)</f>
        <v>9877</v>
      </c>
    </row>
    <row r="97" spans="1:5" ht="12" customHeight="1">
      <c r="A97" s="350" t="s">
        <v>92</v>
      </c>
      <c r="B97" s="176" t="s">
        <v>367</v>
      </c>
      <c r="C97" s="332"/>
      <c r="D97" s="332">
        <v>11</v>
      </c>
      <c r="E97" s="206">
        <v>11</v>
      </c>
    </row>
    <row r="98" spans="1:5" ht="12" customHeight="1">
      <c r="A98" s="350" t="s">
        <v>93</v>
      </c>
      <c r="B98" s="199" t="s">
        <v>368</v>
      </c>
      <c r="C98" s="332"/>
      <c r="D98" s="332"/>
      <c r="E98" s="206"/>
    </row>
    <row r="99" spans="1:5" ht="12" customHeight="1">
      <c r="A99" s="350" t="s">
        <v>100</v>
      </c>
      <c r="B99" s="200" t="s">
        <v>369</v>
      </c>
      <c r="C99" s="332"/>
      <c r="D99" s="332"/>
      <c r="E99" s="206"/>
    </row>
    <row r="100" spans="1:5" ht="12" customHeight="1">
      <c r="A100" s="350" t="s">
        <v>101</v>
      </c>
      <c r="B100" s="200" t="s">
        <v>370</v>
      </c>
      <c r="C100" s="332"/>
      <c r="D100" s="332"/>
      <c r="E100" s="206"/>
    </row>
    <row r="101" spans="1:5" ht="12" customHeight="1">
      <c r="A101" s="350" t="s">
        <v>102</v>
      </c>
      <c r="B101" s="199" t="s">
        <v>371</v>
      </c>
      <c r="C101" s="332">
        <v>7734</v>
      </c>
      <c r="D101" s="332">
        <v>9550</v>
      </c>
      <c r="E101" s="206">
        <v>9550</v>
      </c>
    </row>
    <row r="102" spans="1:5" ht="12" customHeight="1">
      <c r="A102" s="350" t="s">
        <v>103</v>
      </c>
      <c r="B102" s="199" t="s">
        <v>372</v>
      </c>
      <c r="C102" s="332"/>
      <c r="D102" s="332"/>
      <c r="E102" s="206"/>
    </row>
    <row r="103" spans="1:5" ht="12" customHeight="1">
      <c r="A103" s="350" t="s">
        <v>105</v>
      </c>
      <c r="B103" s="200" t="s">
        <v>373</v>
      </c>
      <c r="C103" s="332"/>
      <c r="D103" s="332"/>
      <c r="E103" s="206"/>
    </row>
    <row r="104" spans="1:5" ht="12" customHeight="1">
      <c r="A104" s="358" t="s">
        <v>133</v>
      </c>
      <c r="B104" s="201" t="s">
        <v>374</v>
      </c>
      <c r="C104" s="332"/>
      <c r="D104" s="332"/>
      <c r="E104" s="206"/>
    </row>
    <row r="105" spans="1:5" ht="12" customHeight="1">
      <c r="A105" s="350" t="s">
        <v>375</v>
      </c>
      <c r="B105" s="201" t="s">
        <v>376</v>
      </c>
      <c r="C105" s="332"/>
      <c r="D105" s="332"/>
      <c r="E105" s="206"/>
    </row>
    <row r="106" spans="1:5" s="160" customFormat="1" ht="12" customHeight="1" thickBot="1">
      <c r="A106" s="359" t="s">
        <v>377</v>
      </c>
      <c r="B106" s="202" t="s">
        <v>378</v>
      </c>
      <c r="C106" s="334">
        <v>257</v>
      </c>
      <c r="D106" s="334">
        <v>342</v>
      </c>
      <c r="E106" s="167">
        <v>316</v>
      </c>
    </row>
    <row r="107" spans="1:5" ht="12" customHeight="1" thickBot="1">
      <c r="A107" s="193" t="s">
        <v>29</v>
      </c>
      <c r="B107" s="191" t="s">
        <v>379</v>
      </c>
      <c r="C107" s="214">
        <f>+C108+C110+C112</f>
        <v>2000</v>
      </c>
      <c r="D107" s="214">
        <f>SUM(D108:D112)</f>
        <v>22679</v>
      </c>
      <c r="E107" s="203">
        <f>+E108+E110+E112</f>
        <v>22679</v>
      </c>
    </row>
    <row r="108" spans="1:5" ht="12" customHeight="1">
      <c r="A108" s="349" t="s">
        <v>94</v>
      </c>
      <c r="B108" s="176" t="s">
        <v>147</v>
      </c>
      <c r="C108" s="331">
        <v>2000</v>
      </c>
      <c r="D108" s="331">
        <v>4877</v>
      </c>
      <c r="E108" s="205">
        <v>4877</v>
      </c>
    </row>
    <row r="109" spans="1:5" ht="12" customHeight="1">
      <c r="A109" s="349" t="s">
        <v>95</v>
      </c>
      <c r="B109" s="180" t="s">
        <v>380</v>
      </c>
      <c r="C109" s="331"/>
      <c r="D109" s="331"/>
      <c r="E109" s="205"/>
    </row>
    <row r="110" spans="1:5" ht="12" customHeight="1">
      <c r="A110" s="349" t="s">
        <v>96</v>
      </c>
      <c r="B110" s="180" t="s">
        <v>134</v>
      </c>
      <c r="C110" s="330"/>
      <c r="D110" s="330">
        <v>11475</v>
      </c>
      <c r="E110" s="204">
        <v>11475</v>
      </c>
    </row>
    <row r="111" spans="1:5" ht="12" customHeight="1">
      <c r="A111" s="349" t="s">
        <v>97</v>
      </c>
      <c r="B111" s="180" t="s">
        <v>381</v>
      </c>
      <c r="C111" s="204"/>
      <c r="D111" s="204"/>
      <c r="E111" s="204"/>
    </row>
    <row r="112" spans="1:5" ht="12" customHeight="1">
      <c r="A112" s="349" t="s">
        <v>98</v>
      </c>
      <c r="B112" s="212" t="s">
        <v>150</v>
      </c>
      <c r="C112" s="204"/>
      <c r="D112" s="204">
        <v>6327</v>
      </c>
      <c r="E112" s="204">
        <v>6327</v>
      </c>
    </row>
    <row r="113" spans="1:5" ht="12" customHeight="1">
      <c r="A113" s="349" t="s">
        <v>104</v>
      </c>
      <c r="B113" s="211" t="s">
        <v>382</v>
      </c>
      <c r="C113" s="204"/>
      <c r="D113" s="204"/>
      <c r="E113" s="204"/>
    </row>
    <row r="114" spans="1:5" ht="12" customHeight="1">
      <c r="A114" s="349" t="s">
        <v>106</v>
      </c>
      <c r="B114" s="227" t="s">
        <v>383</v>
      </c>
      <c r="C114" s="204"/>
      <c r="D114" s="204"/>
      <c r="E114" s="204"/>
    </row>
    <row r="115" spans="1:5" ht="12" customHeight="1">
      <c r="A115" s="349" t="s">
        <v>135</v>
      </c>
      <c r="B115" s="200" t="s">
        <v>370</v>
      </c>
      <c r="C115" s="204"/>
      <c r="D115" s="204"/>
      <c r="E115" s="204"/>
    </row>
    <row r="116" spans="1:5" ht="12" customHeight="1">
      <c r="A116" s="349" t="s">
        <v>136</v>
      </c>
      <c r="B116" s="200" t="s">
        <v>384</v>
      </c>
      <c r="C116" s="204"/>
      <c r="D116" s="204"/>
      <c r="E116" s="204"/>
    </row>
    <row r="117" spans="1:5" ht="12" customHeight="1">
      <c r="A117" s="349" t="s">
        <v>137</v>
      </c>
      <c r="B117" s="200" t="s">
        <v>385</v>
      </c>
      <c r="C117" s="204"/>
      <c r="D117" s="204"/>
      <c r="E117" s="204"/>
    </row>
    <row r="118" spans="1:5" ht="12" customHeight="1">
      <c r="A118" s="349" t="s">
        <v>386</v>
      </c>
      <c r="B118" s="200" t="s">
        <v>373</v>
      </c>
      <c r="C118" s="204"/>
      <c r="D118" s="204"/>
      <c r="E118" s="204"/>
    </row>
    <row r="119" spans="1:5" ht="12" customHeight="1">
      <c r="A119" s="349" t="s">
        <v>387</v>
      </c>
      <c r="B119" s="200" t="s">
        <v>388</v>
      </c>
      <c r="C119" s="204"/>
      <c r="D119" s="204"/>
      <c r="E119" s="204"/>
    </row>
    <row r="120" spans="1:5" ht="12" customHeight="1" thickBot="1">
      <c r="A120" s="358" t="s">
        <v>389</v>
      </c>
      <c r="B120" s="200" t="s">
        <v>390</v>
      </c>
      <c r="C120" s="206"/>
      <c r="D120" s="206">
        <v>6327</v>
      </c>
      <c r="E120" s="206">
        <v>6327</v>
      </c>
    </row>
    <row r="121" spans="1:5" ht="12" customHeight="1" thickBot="1">
      <c r="A121" s="193" t="s">
        <v>30</v>
      </c>
      <c r="B121" s="196" t="s">
        <v>391</v>
      </c>
      <c r="C121" s="214">
        <v>20344</v>
      </c>
      <c r="D121" s="214">
        <f>SUM(D122:D123)</f>
        <v>24681</v>
      </c>
      <c r="E121" s="203">
        <f>+E122+E123</f>
        <v>0</v>
      </c>
    </row>
    <row r="122" spans="1:5" ht="12" customHeight="1">
      <c r="A122" s="349" t="s">
        <v>77</v>
      </c>
      <c r="B122" s="177" t="s">
        <v>66</v>
      </c>
      <c r="C122" s="331">
        <v>20344</v>
      </c>
      <c r="D122" s="331">
        <v>24681</v>
      </c>
      <c r="E122" s="205">
        <v>0</v>
      </c>
    </row>
    <row r="123" spans="1:5" ht="12" customHeight="1" thickBot="1">
      <c r="A123" s="351" t="s">
        <v>78</v>
      </c>
      <c r="B123" s="180" t="s">
        <v>67</v>
      </c>
      <c r="C123" s="332"/>
      <c r="D123" s="332"/>
      <c r="E123" s="206"/>
    </row>
    <row r="124" spans="1:5" ht="12" customHeight="1" thickBot="1">
      <c r="A124" s="193" t="s">
        <v>31</v>
      </c>
      <c r="B124" s="196" t="s">
        <v>392</v>
      </c>
      <c r="C124" s="214">
        <f>+C91+C107+C121</f>
        <v>59588</v>
      </c>
      <c r="D124" s="214">
        <f>SUM(D91,D107,D121)</f>
        <v>114234</v>
      </c>
      <c r="E124" s="203">
        <f>+E91+E107+E121</f>
        <v>85631</v>
      </c>
    </row>
    <row r="125" spans="1:5" ht="12" customHeight="1" thickBot="1">
      <c r="A125" s="193" t="s">
        <v>32</v>
      </c>
      <c r="B125" s="196" t="s">
        <v>456</v>
      </c>
      <c r="C125" s="214">
        <f>+C126+C127+C128</f>
        <v>0</v>
      </c>
      <c r="D125" s="214"/>
      <c r="E125" s="203">
        <f>+E126+E127+E128</f>
        <v>0</v>
      </c>
    </row>
    <row r="126" spans="1:5" ht="12" customHeight="1">
      <c r="A126" s="349" t="s">
        <v>81</v>
      </c>
      <c r="B126" s="177" t="s">
        <v>394</v>
      </c>
      <c r="C126" s="204"/>
      <c r="D126" s="204"/>
      <c r="E126" s="204"/>
    </row>
    <row r="127" spans="1:5" ht="12" customHeight="1">
      <c r="A127" s="349" t="s">
        <v>82</v>
      </c>
      <c r="B127" s="177" t="s">
        <v>395</v>
      </c>
      <c r="C127" s="204"/>
      <c r="D127" s="204"/>
      <c r="E127" s="204"/>
    </row>
    <row r="128" spans="1:5" ht="12" customHeight="1" thickBot="1">
      <c r="A128" s="358" t="s">
        <v>83</v>
      </c>
      <c r="B128" s="175" t="s">
        <v>396</v>
      </c>
      <c r="C128" s="204"/>
      <c r="D128" s="204"/>
      <c r="E128" s="204"/>
    </row>
    <row r="129" spans="1:5" ht="12" customHeight="1" thickBot="1">
      <c r="A129" s="193" t="s">
        <v>33</v>
      </c>
      <c r="B129" s="196" t="s">
        <v>397</v>
      </c>
      <c r="C129" s="214">
        <f>+C130+C131+C132+C133</f>
        <v>0</v>
      </c>
      <c r="D129" s="214"/>
      <c r="E129" s="203">
        <f>+E130+E131+E133+E132</f>
        <v>0</v>
      </c>
    </row>
    <row r="130" spans="1:5" ht="12" customHeight="1">
      <c r="A130" s="349" t="s">
        <v>84</v>
      </c>
      <c r="B130" s="177" t="s">
        <v>398</v>
      </c>
      <c r="C130" s="204"/>
      <c r="D130" s="204"/>
      <c r="E130" s="204"/>
    </row>
    <row r="131" spans="1:5" ht="12" customHeight="1">
      <c r="A131" s="349" t="s">
        <v>85</v>
      </c>
      <c r="B131" s="177" t="s">
        <v>399</v>
      </c>
      <c r="C131" s="204"/>
      <c r="D131" s="204"/>
      <c r="E131" s="204"/>
    </row>
    <row r="132" spans="1:5" ht="12" customHeight="1">
      <c r="A132" s="349" t="s">
        <v>294</v>
      </c>
      <c r="B132" s="177" t="s">
        <v>400</v>
      </c>
      <c r="C132" s="204"/>
      <c r="D132" s="204"/>
      <c r="E132" s="204"/>
    </row>
    <row r="133" spans="1:5" s="160" customFormat="1" ht="12" customHeight="1" thickBot="1">
      <c r="A133" s="358" t="s">
        <v>296</v>
      </c>
      <c r="B133" s="175" t="s">
        <v>401</v>
      </c>
      <c r="C133" s="204"/>
      <c r="D133" s="204"/>
      <c r="E133" s="204"/>
    </row>
    <row r="134" spans="1:11" ht="13.5" thickBot="1">
      <c r="A134" s="193" t="s">
        <v>34</v>
      </c>
      <c r="B134" s="196" t="s">
        <v>550</v>
      </c>
      <c r="C134" s="333">
        <f>+C135+C136+C137+C138</f>
        <v>0</v>
      </c>
      <c r="D134" s="333">
        <v>226</v>
      </c>
      <c r="E134" s="239">
        <f>+E135+E136+E137+E138</f>
        <v>226</v>
      </c>
      <c r="K134" s="312"/>
    </row>
    <row r="135" spans="1:5" ht="12.75">
      <c r="A135" s="349" t="s">
        <v>86</v>
      </c>
      <c r="B135" s="177" t="s">
        <v>403</v>
      </c>
      <c r="C135" s="204"/>
      <c r="D135" s="204"/>
      <c r="E135" s="204"/>
    </row>
    <row r="136" spans="1:5" ht="12" customHeight="1">
      <c r="A136" s="349" t="s">
        <v>87</v>
      </c>
      <c r="B136" s="177" t="s">
        <v>404</v>
      </c>
      <c r="C136" s="204"/>
      <c r="D136" s="204">
        <v>226</v>
      </c>
      <c r="E136" s="204">
        <v>226</v>
      </c>
    </row>
    <row r="137" spans="1:5" ht="12" customHeight="1">
      <c r="A137" s="349" t="s">
        <v>303</v>
      </c>
      <c r="B137" s="177" t="s">
        <v>549</v>
      </c>
      <c r="C137" s="204"/>
      <c r="D137" s="204"/>
      <c r="E137" s="204"/>
    </row>
    <row r="138" spans="1:5" s="160" customFormat="1" ht="12" customHeight="1" thickBot="1">
      <c r="A138" s="349" t="s">
        <v>305</v>
      </c>
      <c r="B138" s="177" t="s">
        <v>405</v>
      </c>
      <c r="C138" s="204"/>
      <c r="D138" s="204"/>
      <c r="E138" s="204"/>
    </row>
    <row r="139" spans="1:5" s="160" customFormat="1" ht="12" customHeight="1" thickBot="1">
      <c r="A139" s="358" t="s">
        <v>548</v>
      </c>
      <c r="B139" s="175" t="s">
        <v>406</v>
      </c>
      <c r="C139" s="335">
        <f>+C140+C141+C142+C143</f>
        <v>0</v>
      </c>
      <c r="D139" s="335"/>
      <c r="E139" s="172">
        <f>+E140+E141+E142+E143</f>
        <v>0</v>
      </c>
    </row>
    <row r="140" spans="1:5" s="160" customFormat="1" ht="12" customHeight="1" thickBot="1">
      <c r="A140" s="193" t="s">
        <v>35</v>
      </c>
      <c r="B140" s="196" t="s">
        <v>457</v>
      </c>
      <c r="C140" s="204"/>
      <c r="D140" s="204"/>
      <c r="E140" s="204"/>
    </row>
    <row r="141" spans="1:5" s="160" customFormat="1" ht="12" customHeight="1">
      <c r="A141" s="349" t="s">
        <v>128</v>
      </c>
      <c r="B141" s="177" t="s">
        <v>408</v>
      </c>
      <c r="C141" s="204"/>
      <c r="D141" s="204"/>
      <c r="E141" s="204"/>
    </row>
    <row r="142" spans="1:5" s="160" customFormat="1" ht="12" customHeight="1">
      <c r="A142" s="349" t="s">
        <v>129</v>
      </c>
      <c r="B142" s="177" t="s">
        <v>409</v>
      </c>
      <c r="C142" s="204"/>
      <c r="D142" s="204"/>
      <c r="E142" s="204"/>
    </row>
    <row r="143" spans="1:5" s="160" customFormat="1" ht="12" customHeight="1" thickBot="1">
      <c r="A143" s="349" t="s">
        <v>149</v>
      </c>
      <c r="B143" s="177" t="s">
        <v>410</v>
      </c>
      <c r="C143" s="204"/>
      <c r="D143" s="204"/>
      <c r="E143" s="204"/>
    </row>
    <row r="144" spans="1:5" ht="12.75" customHeight="1" thickBot="1">
      <c r="A144" s="349" t="s">
        <v>311</v>
      </c>
      <c r="B144" s="177" t="s">
        <v>411</v>
      </c>
      <c r="C144" s="348">
        <f>+C125+C129+C134+C139</f>
        <v>0</v>
      </c>
      <c r="D144" s="348"/>
      <c r="E144" s="171"/>
    </row>
    <row r="145" spans="1:5" ht="12" customHeight="1" thickBot="1">
      <c r="A145" s="193" t="s">
        <v>36</v>
      </c>
      <c r="B145" s="196" t="s">
        <v>412</v>
      </c>
      <c r="C145" s="348"/>
      <c r="D145" s="348">
        <v>226</v>
      </c>
      <c r="E145" s="171">
        <v>226</v>
      </c>
    </row>
    <row r="146" spans="1:5" ht="15" customHeight="1" thickBot="1">
      <c r="A146" s="360" t="s">
        <v>37</v>
      </c>
      <c r="B146" s="216" t="s">
        <v>413</v>
      </c>
      <c r="C146" s="348">
        <f>+C124+C145</f>
        <v>59588</v>
      </c>
      <c r="D146" s="348">
        <f>+D124+D145</f>
        <v>114460</v>
      </c>
      <c r="E146" s="348">
        <f>+E124+E145</f>
        <v>85857</v>
      </c>
    </row>
    <row r="147" spans="1:5" ht="13.5" thickBot="1">
      <c r="A147" s="25"/>
      <c r="B147" s="26"/>
      <c r="C147" s="27"/>
      <c r="D147" s="27"/>
      <c r="E147" s="27"/>
    </row>
    <row r="148" spans="1:5" ht="15" customHeight="1" thickBot="1">
      <c r="A148" s="325" t="s">
        <v>552</v>
      </c>
      <c r="B148" s="326"/>
      <c r="C148" s="47">
        <v>1</v>
      </c>
      <c r="D148" s="48">
        <v>2</v>
      </c>
      <c r="E148" s="45">
        <v>2</v>
      </c>
    </row>
    <row r="149" spans="1:5" ht="14.25" customHeight="1" thickBot="1">
      <c r="A149" s="325" t="s">
        <v>144</v>
      </c>
      <c r="B149" s="326"/>
      <c r="C149" s="47">
        <v>25</v>
      </c>
      <c r="D149" s="48">
        <v>40</v>
      </c>
      <c r="E149" s="45">
        <v>26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34">
      <selection activeCell="C60" sqref="C60"/>
    </sheetView>
  </sheetViews>
  <sheetFormatPr defaultColWidth="12.00390625" defaultRowHeight="12.75"/>
  <cols>
    <col min="1" max="1" width="67.125" style="388" customWidth="1"/>
    <col min="2" max="2" width="6.125" style="389" customWidth="1"/>
    <col min="3" max="4" width="12.125" style="388" customWidth="1"/>
    <col min="5" max="5" width="12.125" style="413" customWidth="1"/>
    <col min="6" max="16384" width="12.00390625" style="388" customWidth="1"/>
  </cols>
  <sheetData>
    <row r="1" spans="1:5" ht="49.5" customHeight="1">
      <c r="A1" s="665" t="s">
        <v>718</v>
      </c>
      <c r="B1" s="666"/>
      <c r="C1" s="666"/>
      <c r="D1" s="666"/>
      <c r="E1" s="666"/>
    </row>
    <row r="2" spans="3:5" ht="15.75" thickBot="1">
      <c r="C2" s="667" t="s">
        <v>188</v>
      </c>
      <c r="D2" s="667"/>
      <c r="E2" s="667"/>
    </row>
    <row r="3" spans="1:5" ht="15.75" customHeight="1">
      <c r="A3" s="668" t="s">
        <v>189</v>
      </c>
      <c r="B3" s="671" t="s">
        <v>190</v>
      </c>
      <c r="C3" s="674" t="s">
        <v>191</v>
      </c>
      <c r="D3" s="674" t="s">
        <v>192</v>
      </c>
      <c r="E3" s="676" t="s">
        <v>193</v>
      </c>
    </row>
    <row r="4" spans="1:5" ht="11.25" customHeight="1">
      <c r="A4" s="669"/>
      <c r="B4" s="672"/>
      <c r="C4" s="675"/>
      <c r="D4" s="675"/>
      <c r="E4" s="677"/>
    </row>
    <row r="5" spans="1:5" ht="15">
      <c r="A5" s="670"/>
      <c r="B5" s="673"/>
      <c r="C5" s="678" t="s">
        <v>194</v>
      </c>
      <c r="D5" s="678"/>
      <c r="E5" s="679"/>
    </row>
    <row r="6" spans="1:5" s="393" customFormat="1" ht="15.75" thickBot="1">
      <c r="A6" s="390" t="s">
        <v>533</v>
      </c>
      <c r="B6" s="391" t="s">
        <v>361</v>
      </c>
      <c r="C6" s="391" t="s">
        <v>362</v>
      </c>
      <c r="D6" s="391" t="s">
        <v>363</v>
      </c>
      <c r="E6" s="392" t="s">
        <v>364</v>
      </c>
    </row>
    <row r="7" spans="1:5" s="398" customFormat="1" ht="15">
      <c r="A7" s="394" t="s">
        <v>471</v>
      </c>
      <c r="B7" s="395" t="s">
        <v>195</v>
      </c>
      <c r="C7" s="396">
        <v>3211</v>
      </c>
      <c r="D7" s="396"/>
      <c r="E7" s="397"/>
    </row>
    <row r="8" spans="1:5" s="398" customFormat="1" ht="15">
      <c r="A8" s="399" t="s">
        <v>472</v>
      </c>
      <c r="B8" s="107" t="s">
        <v>196</v>
      </c>
      <c r="C8" s="400">
        <f>+C9+C14+C19+C24+C29</f>
        <v>235624</v>
      </c>
      <c r="D8" s="400">
        <f>+D9+D14+D19+D24+D29</f>
        <v>167025</v>
      </c>
      <c r="E8" s="401">
        <f>+E9+E14+E19+E24+E29</f>
        <v>0</v>
      </c>
    </row>
    <row r="9" spans="1:5" s="398" customFormat="1" ht="15">
      <c r="A9" s="399" t="s">
        <v>473</v>
      </c>
      <c r="B9" s="107" t="s">
        <v>197</v>
      </c>
      <c r="C9" s="400">
        <f>+C10+C11+C12+C13</f>
        <v>190384</v>
      </c>
      <c r="D9" s="400">
        <f>+D10+D11+D12+D13</f>
        <v>145904</v>
      </c>
      <c r="E9" s="401">
        <f>+E10+E11+E12+E13</f>
        <v>0</v>
      </c>
    </row>
    <row r="10" spans="1:5" s="398" customFormat="1" ht="15">
      <c r="A10" s="402" t="s">
        <v>474</v>
      </c>
      <c r="B10" s="107" t="s">
        <v>198</v>
      </c>
      <c r="C10" s="94">
        <v>108650</v>
      </c>
      <c r="D10" s="94">
        <v>77208</v>
      </c>
      <c r="E10" s="403"/>
    </row>
    <row r="11" spans="1:5" s="398" customFormat="1" ht="26.25" customHeight="1">
      <c r="A11" s="402" t="s">
        <v>475</v>
      </c>
      <c r="B11" s="107" t="s">
        <v>199</v>
      </c>
      <c r="C11" s="94"/>
      <c r="D11" s="94"/>
      <c r="E11" s="95"/>
    </row>
    <row r="12" spans="1:5" s="398" customFormat="1" ht="15">
      <c r="A12" s="402" t="s">
        <v>476</v>
      </c>
      <c r="B12" s="107" t="s">
        <v>200</v>
      </c>
      <c r="C12" s="94">
        <v>46387</v>
      </c>
      <c r="D12" s="94">
        <v>34260</v>
      </c>
      <c r="E12" s="95"/>
    </row>
    <row r="13" spans="1:5" s="398" customFormat="1" ht="15">
      <c r="A13" s="402" t="s">
        <v>477</v>
      </c>
      <c r="B13" s="107" t="s">
        <v>201</v>
      </c>
      <c r="C13" s="94">
        <v>35347</v>
      </c>
      <c r="D13" s="94">
        <v>34436</v>
      </c>
      <c r="E13" s="95"/>
    </row>
    <row r="14" spans="1:5" s="398" customFormat="1" ht="15">
      <c r="A14" s="399" t="s">
        <v>478</v>
      </c>
      <c r="B14" s="107" t="s">
        <v>202</v>
      </c>
      <c r="C14" s="603">
        <f>+C15+C16+C17+C18</f>
        <v>44830</v>
      </c>
      <c r="D14" s="603">
        <v>20711</v>
      </c>
      <c r="E14" s="405">
        <f>+E15+E16+E17+E18</f>
        <v>0</v>
      </c>
    </row>
    <row r="15" spans="1:5" s="398" customFormat="1" ht="15">
      <c r="A15" s="402" t="s">
        <v>479</v>
      </c>
      <c r="B15" s="107" t="s">
        <v>203</v>
      </c>
      <c r="C15" s="94"/>
      <c r="D15" s="94"/>
      <c r="E15" s="95"/>
    </row>
    <row r="16" spans="1:5" s="398" customFormat="1" ht="20.25">
      <c r="A16" s="402" t="s">
        <v>480</v>
      </c>
      <c r="B16" s="107" t="s">
        <v>37</v>
      </c>
      <c r="C16" s="94"/>
      <c r="D16" s="94"/>
      <c r="E16" s="95"/>
    </row>
    <row r="17" spans="1:5" s="398" customFormat="1" ht="15">
      <c r="A17" s="402" t="s">
        <v>481</v>
      </c>
      <c r="B17" s="107" t="s">
        <v>38</v>
      </c>
      <c r="C17" s="94"/>
      <c r="D17" s="94"/>
      <c r="E17" s="95"/>
    </row>
    <row r="18" spans="1:5" s="398" customFormat="1" ht="15">
      <c r="A18" s="402" t="s">
        <v>482</v>
      </c>
      <c r="B18" s="107" t="s">
        <v>39</v>
      </c>
      <c r="C18" s="94">
        <v>44830</v>
      </c>
      <c r="D18" s="94">
        <v>20711</v>
      </c>
      <c r="E18" s="95"/>
    </row>
    <row r="19" spans="1:5" s="398" customFormat="1" ht="15">
      <c r="A19" s="399" t="s">
        <v>483</v>
      </c>
      <c r="B19" s="107" t="s">
        <v>40</v>
      </c>
      <c r="C19" s="404">
        <f>+C20+C21+C22+C23</f>
        <v>0</v>
      </c>
      <c r="D19" s="404">
        <f>+D20+D21+D22+D23</f>
        <v>0</v>
      </c>
      <c r="E19" s="405">
        <f>+E20+E21+E22+E23</f>
        <v>0</v>
      </c>
    </row>
    <row r="20" spans="1:5" s="398" customFormat="1" ht="15">
      <c r="A20" s="402" t="s">
        <v>484</v>
      </c>
      <c r="B20" s="107" t="s">
        <v>41</v>
      </c>
      <c r="C20" s="94"/>
      <c r="D20" s="94"/>
      <c r="E20" s="95"/>
    </row>
    <row r="21" spans="1:5" s="398" customFormat="1" ht="15">
      <c r="A21" s="402" t="s">
        <v>485</v>
      </c>
      <c r="B21" s="107" t="s">
        <v>42</v>
      </c>
      <c r="C21" s="94"/>
      <c r="D21" s="94"/>
      <c r="E21" s="95"/>
    </row>
    <row r="22" spans="1:5" s="398" customFormat="1" ht="15">
      <c r="A22" s="402" t="s">
        <v>486</v>
      </c>
      <c r="B22" s="107" t="s">
        <v>43</v>
      </c>
      <c r="C22" s="94"/>
      <c r="D22" s="94"/>
      <c r="E22" s="95"/>
    </row>
    <row r="23" spans="1:5" s="398" customFormat="1" ht="15">
      <c r="A23" s="402" t="s">
        <v>487</v>
      </c>
      <c r="B23" s="107" t="s">
        <v>44</v>
      </c>
      <c r="C23" s="94"/>
      <c r="D23" s="94"/>
      <c r="E23" s="95"/>
    </row>
    <row r="24" spans="1:5" s="398" customFormat="1" ht="15">
      <c r="A24" s="399" t="s">
        <v>488</v>
      </c>
      <c r="B24" s="107" t="s">
        <v>45</v>
      </c>
      <c r="C24" s="404">
        <f>+C25+C26+C27+C28</f>
        <v>410</v>
      </c>
      <c r="D24" s="404">
        <f>+D25+D26+D27+D28</f>
        <v>410</v>
      </c>
      <c r="E24" s="405">
        <f>+E25+E26+E27+E28</f>
        <v>0</v>
      </c>
    </row>
    <row r="25" spans="1:5" s="398" customFormat="1" ht="15">
      <c r="A25" s="402" t="s">
        <v>489</v>
      </c>
      <c r="B25" s="107" t="s">
        <v>46</v>
      </c>
      <c r="C25" s="94"/>
      <c r="D25" s="94"/>
      <c r="E25" s="95"/>
    </row>
    <row r="26" spans="1:5" s="398" customFormat="1" ht="15">
      <c r="A26" s="402" t="s">
        <v>490</v>
      </c>
      <c r="B26" s="107" t="s">
        <v>47</v>
      </c>
      <c r="C26" s="94"/>
      <c r="D26" s="94"/>
      <c r="E26" s="95"/>
    </row>
    <row r="27" spans="1:5" s="398" customFormat="1" ht="15">
      <c r="A27" s="402" t="s">
        <v>491</v>
      </c>
      <c r="B27" s="107" t="s">
        <v>48</v>
      </c>
      <c r="C27" s="94"/>
      <c r="D27" s="94"/>
      <c r="E27" s="95"/>
    </row>
    <row r="28" spans="1:5" s="398" customFormat="1" ht="15">
      <c r="A28" s="402" t="s">
        <v>492</v>
      </c>
      <c r="B28" s="107" t="s">
        <v>49</v>
      </c>
      <c r="C28" s="94">
        <v>410</v>
      </c>
      <c r="D28" s="94">
        <v>410</v>
      </c>
      <c r="E28" s="95"/>
    </row>
    <row r="29" spans="1:5" s="398" customFormat="1" ht="15">
      <c r="A29" s="399" t="s">
        <v>493</v>
      </c>
      <c r="B29" s="107" t="s">
        <v>50</v>
      </c>
      <c r="C29" s="404">
        <f>+C30+C31+C32+C33</f>
        <v>0</v>
      </c>
      <c r="D29" s="404">
        <f>+D30+D31+D32+D33</f>
        <v>0</v>
      </c>
      <c r="E29" s="405">
        <f>+E30+E31+E32+E33</f>
        <v>0</v>
      </c>
    </row>
    <row r="30" spans="1:5" s="398" customFormat="1" ht="15">
      <c r="A30" s="402" t="s">
        <v>494</v>
      </c>
      <c r="B30" s="107" t="s">
        <v>51</v>
      </c>
      <c r="C30" s="94"/>
      <c r="D30" s="94"/>
      <c r="E30" s="95"/>
    </row>
    <row r="31" spans="1:5" s="398" customFormat="1" ht="20.25">
      <c r="A31" s="402" t="s">
        <v>495</v>
      </c>
      <c r="B31" s="107" t="s">
        <v>52</v>
      </c>
      <c r="C31" s="94"/>
      <c r="D31" s="94"/>
      <c r="E31" s="95"/>
    </row>
    <row r="32" spans="1:5" s="398" customFormat="1" ht="15">
      <c r="A32" s="402" t="s">
        <v>496</v>
      </c>
      <c r="B32" s="107" t="s">
        <v>53</v>
      </c>
      <c r="C32" s="94"/>
      <c r="D32" s="94"/>
      <c r="E32" s="95"/>
    </row>
    <row r="33" spans="1:5" s="398" customFormat="1" ht="15">
      <c r="A33" s="402" t="s">
        <v>497</v>
      </c>
      <c r="B33" s="107" t="s">
        <v>54</v>
      </c>
      <c r="C33" s="94"/>
      <c r="D33" s="94"/>
      <c r="E33" s="95"/>
    </row>
    <row r="34" spans="1:5" s="398" customFormat="1" ht="15">
      <c r="A34" s="399" t="s">
        <v>498</v>
      </c>
      <c r="B34" s="107" t="s">
        <v>55</v>
      </c>
      <c r="C34" s="404">
        <f>+C35+C40+C45</f>
        <v>100</v>
      </c>
      <c r="D34" s="404">
        <f>+D35+D40+D45</f>
        <v>100</v>
      </c>
      <c r="E34" s="405">
        <f>+E35+E40+E45</f>
        <v>0</v>
      </c>
    </row>
    <row r="35" spans="1:5" s="398" customFormat="1" ht="15">
      <c r="A35" s="399" t="s">
        <v>499</v>
      </c>
      <c r="B35" s="107" t="s">
        <v>56</v>
      </c>
      <c r="C35" s="404">
        <f>+C36+C37+C38+C39</f>
        <v>100</v>
      </c>
      <c r="D35" s="404">
        <f>+D36+D37+D38+D39</f>
        <v>100</v>
      </c>
      <c r="E35" s="405">
        <f>+E36+E37+E38+E39</f>
        <v>0</v>
      </c>
    </row>
    <row r="36" spans="1:5" s="398" customFormat="1" ht="15">
      <c r="A36" s="402" t="s">
        <v>500</v>
      </c>
      <c r="B36" s="107" t="s">
        <v>107</v>
      </c>
      <c r="C36" s="94"/>
      <c r="D36" s="94"/>
      <c r="E36" s="95"/>
    </row>
    <row r="37" spans="1:5" s="398" customFormat="1" ht="15">
      <c r="A37" s="402" t="s">
        <v>501</v>
      </c>
      <c r="B37" s="107" t="s">
        <v>173</v>
      </c>
      <c r="C37" s="94"/>
      <c r="D37" s="94"/>
      <c r="E37" s="95"/>
    </row>
    <row r="38" spans="1:5" s="398" customFormat="1" ht="15">
      <c r="A38" s="402" t="s">
        <v>502</v>
      </c>
      <c r="B38" s="107" t="s">
        <v>186</v>
      </c>
      <c r="C38" s="94"/>
      <c r="D38" s="94"/>
      <c r="E38" s="95"/>
    </row>
    <row r="39" spans="1:5" s="398" customFormat="1" ht="15">
      <c r="A39" s="402" t="s">
        <v>503</v>
      </c>
      <c r="B39" s="107" t="s">
        <v>187</v>
      </c>
      <c r="C39" s="94">
        <v>100</v>
      </c>
      <c r="D39" s="94">
        <v>100</v>
      </c>
      <c r="E39" s="95"/>
    </row>
    <row r="40" spans="1:5" s="398" customFormat="1" ht="15">
      <c r="A40" s="399" t="s">
        <v>504</v>
      </c>
      <c r="B40" s="107" t="s">
        <v>204</v>
      </c>
      <c r="C40" s="404">
        <f>+C41+C42+C43+C44</f>
        <v>0</v>
      </c>
      <c r="D40" s="404">
        <f>+D41+D42+D43+D44</f>
        <v>0</v>
      </c>
      <c r="E40" s="405">
        <f>+E41+E42+E43+E44</f>
        <v>0</v>
      </c>
    </row>
    <row r="41" spans="1:5" s="398" customFormat="1" ht="15">
      <c r="A41" s="402" t="s">
        <v>505</v>
      </c>
      <c r="B41" s="107" t="s">
        <v>205</v>
      </c>
      <c r="C41" s="94"/>
      <c r="D41" s="94"/>
      <c r="E41" s="95"/>
    </row>
    <row r="42" spans="1:5" s="398" customFormat="1" ht="20.25">
      <c r="A42" s="402" t="s">
        <v>506</v>
      </c>
      <c r="B42" s="107" t="s">
        <v>206</v>
      </c>
      <c r="C42" s="94"/>
      <c r="D42" s="94"/>
      <c r="E42" s="95"/>
    </row>
    <row r="43" spans="1:5" s="398" customFormat="1" ht="15">
      <c r="A43" s="402" t="s">
        <v>507</v>
      </c>
      <c r="B43" s="107" t="s">
        <v>207</v>
      </c>
      <c r="C43" s="94"/>
      <c r="D43" s="94"/>
      <c r="E43" s="95"/>
    </row>
    <row r="44" spans="1:5" s="398" customFormat="1" ht="15">
      <c r="A44" s="402" t="s">
        <v>508</v>
      </c>
      <c r="B44" s="107" t="s">
        <v>208</v>
      </c>
      <c r="C44" s="94"/>
      <c r="D44" s="94"/>
      <c r="E44" s="95"/>
    </row>
    <row r="45" spans="1:5" s="398" customFormat="1" ht="15">
      <c r="A45" s="399" t="s">
        <v>509</v>
      </c>
      <c r="B45" s="107" t="s">
        <v>209</v>
      </c>
      <c r="C45" s="404">
        <f>+C46+C47+C48+C49</f>
        <v>0</v>
      </c>
      <c r="D45" s="404">
        <f>+D46+D47+D48+D49</f>
        <v>0</v>
      </c>
      <c r="E45" s="405">
        <f>+E46+E47+E48+E49</f>
        <v>0</v>
      </c>
    </row>
    <row r="46" spans="1:5" s="398" customFormat="1" ht="15">
      <c r="A46" s="402" t="s">
        <v>510</v>
      </c>
      <c r="B46" s="107" t="s">
        <v>210</v>
      </c>
      <c r="C46" s="94"/>
      <c r="D46" s="94"/>
      <c r="E46" s="95"/>
    </row>
    <row r="47" spans="1:5" s="398" customFormat="1" ht="20.25">
      <c r="A47" s="402" t="s">
        <v>511</v>
      </c>
      <c r="B47" s="107" t="s">
        <v>211</v>
      </c>
      <c r="C47" s="94"/>
      <c r="D47" s="94"/>
      <c r="E47" s="95"/>
    </row>
    <row r="48" spans="1:5" s="398" customFormat="1" ht="15">
      <c r="A48" s="402" t="s">
        <v>512</v>
      </c>
      <c r="B48" s="107" t="s">
        <v>212</v>
      </c>
      <c r="C48" s="94"/>
      <c r="D48" s="94"/>
      <c r="E48" s="95"/>
    </row>
    <row r="49" spans="1:5" s="398" customFormat="1" ht="15">
      <c r="A49" s="402" t="s">
        <v>513</v>
      </c>
      <c r="B49" s="107" t="s">
        <v>213</v>
      </c>
      <c r="C49" s="94"/>
      <c r="D49" s="94"/>
      <c r="E49" s="95"/>
    </row>
    <row r="50" spans="1:5" s="398" customFormat="1" ht="15">
      <c r="A50" s="399" t="s">
        <v>514</v>
      </c>
      <c r="B50" s="107" t="s">
        <v>214</v>
      </c>
      <c r="C50" s="94">
        <v>37798</v>
      </c>
      <c r="D50" s="94">
        <v>18895</v>
      </c>
      <c r="E50" s="95"/>
    </row>
    <row r="51" spans="1:5" s="398" customFormat="1" ht="20.25">
      <c r="A51" s="399" t="s">
        <v>515</v>
      </c>
      <c r="B51" s="107" t="s">
        <v>215</v>
      </c>
      <c r="C51" s="603">
        <f>+C7+C8+C34+C50</f>
        <v>276733</v>
      </c>
      <c r="D51" s="603">
        <f>+D7+D8+D34+D50</f>
        <v>186020</v>
      </c>
      <c r="E51" s="405">
        <f>+E7+E8+E34+E50</f>
        <v>0</v>
      </c>
    </row>
    <row r="52" spans="1:5" s="398" customFormat="1" ht="15">
      <c r="A52" s="399" t="s">
        <v>516</v>
      </c>
      <c r="B52" s="107" t="s">
        <v>216</v>
      </c>
      <c r="C52" s="94">
        <v>2439</v>
      </c>
      <c r="D52" s="94">
        <v>2175</v>
      </c>
      <c r="E52" s="95"/>
    </row>
    <row r="53" spans="1:5" s="398" customFormat="1" ht="15">
      <c r="A53" s="399" t="s">
        <v>517</v>
      </c>
      <c r="B53" s="107" t="s">
        <v>217</v>
      </c>
      <c r="C53" s="94"/>
      <c r="D53" s="94"/>
      <c r="E53" s="95"/>
    </row>
    <row r="54" spans="1:5" s="398" customFormat="1" ht="15">
      <c r="A54" s="399" t="s">
        <v>518</v>
      </c>
      <c r="B54" s="107" t="s">
        <v>218</v>
      </c>
      <c r="C54" s="404">
        <f>+C52+C53</f>
        <v>2439</v>
      </c>
      <c r="D54" s="404">
        <f>+D52+D53</f>
        <v>2175</v>
      </c>
      <c r="E54" s="405">
        <f>+E52+E53</f>
        <v>0</v>
      </c>
    </row>
    <row r="55" spans="1:5" s="398" customFormat="1" ht="15">
      <c r="A55" s="399" t="s">
        <v>519</v>
      </c>
      <c r="B55" s="107" t="s">
        <v>219</v>
      </c>
      <c r="C55" s="94"/>
      <c r="D55" s="94"/>
      <c r="E55" s="95"/>
    </row>
    <row r="56" spans="1:5" s="398" customFormat="1" ht="15">
      <c r="A56" s="399" t="s">
        <v>520</v>
      </c>
      <c r="B56" s="107" t="s">
        <v>220</v>
      </c>
      <c r="C56" s="94">
        <v>381</v>
      </c>
      <c r="D56" s="94">
        <v>381</v>
      </c>
      <c r="E56" s="95"/>
    </row>
    <row r="57" spans="1:5" s="398" customFormat="1" ht="15">
      <c r="A57" s="399" t="s">
        <v>521</v>
      </c>
      <c r="B57" s="107" t="s">
        <v>221</v>
      </c>
      <c r="C57" s="94">
        <v>11960</v>
      </c>
      <c r="D57" s="94">
        <v>11960</v>
      </c>
      <c r="E57" s="95"/>
    </row>
    <row r="58" spans="1:5" s="398" customFormat="1" ht="15">
      <c r="A58" s="399" t="s">
        <v>522</v>
      </c>
      <c r="B58" s="107" t="s">
        <v>222</v>
      </c>
      <c r="C58" s="94"/>
      <c r="D58" s="94"/>
      <c r="E58" s="95"/>
    </row>
    <row r="59" spans="1:5" s="398" customFormat="1" ht="15">
      <c r="A59" s="399" t="s">
        <v>523</v>
      </c>
      <c r="B59" s="107" t="s">
        <v>223</v>
      </c>
      <c r="C59" s="404">
        <f>+C55+C56+C57+C58</f>
        <v>12341</v>
      </c>
      <c r="D59" s="404">
        <f>+D55+D56+D57+D58</f>
        <v>12341</v>
      </c>
      <c r="E59" s="405">
        <f>+E55+E56+E57+E58</f>
        <v>0</v>
      </c>
    </row>
    <row r="60" spans="1:5" s="398" customFormat="1" ht="15">
      <c r="A60" s="399" t="s">
        <v>524</v>
      </c>
      <c r="B60" s="107" t="s">
        <v>224</v>
      </c>
      <c r="C60" s="94">
        <v>14824</v>
      </c>
      <c r="D60" s="94">
        <v>3003</v>
      </c>
      <c r="E60" s="95"/>
    </row>
    <row r="61" spans="1:5" s="398" customFormat="1" ht="15">
      <c r="A61" s="399" t="s">
        <v>525</v>
      </c>
      <c r="B61" s="107" t="s">
        <v>225</v>
      </c>
      <c r="C61" s="94">
        <v>0</v>
      </c>
      <c r="D61" s="94">
        <v>0</v>
      </c>
      <c r="E61" s="95"/>
    </row>
    <row r="62" spans="1:5" s="398" customFormat="1" ht="15">
      <c r="A62" s="399" t="s">
        <v>526</v>
      </c>
      <c r="B62" s="107" t="s">
        <v>226</v>
      </c>
      <c r="C62" s="94">
        <v>110</v>
      </c>
      <c r="D62" s="94">
        <v>110</v>
      </c>
      <c r="E62" s="95"/>
    </row>
    <row r="63" spans="1:5" s="398" customFormat="1" ht="15">
      <c r="A63" s="399" t="s">
        <v>527</v>
      </c>
      <c r="B63" s="107" t="s">
        <v>227</v>
      </c>
      <c r="C63" s="404">
        <f>+C60+C61+C62</f>
        <v>14934</v>
      </c>
      <c r="D63" s="404">
        <f>+D60+D61+D62</f>
        <v>3113</v>
      </c>
      <c r="E63" s="405">
        <f>+E60+E61+E62</f>
        <v>0</v>
      </c>
    </row>
    <row r="64" spans="1:5" s="398" customFormat="1" ht="15">
      <c r="A64" s="399" t="s">
        <v>528</v>
      </c>
      <c r="B64" s="107" t="s">
        <v>228</v>
      </c>
      <c r="C64" s="94">
        <v>1815</v>
      </c>
      <c r="D64" s="94">
        <v>1815</v>
      </c>
      <c r="E64" s="95"/>
    </row>
    <row r="65" spans="1:5" s="398" customFormat="1" ht="20.25">
      <c r="A65" s="399" t="s">
        <v>529</v>
      </c>
      <c r="B65" s="107" t="s">
        <v>229</v>
      </c>
      <c r="C65" s="94"/>
      <c r="D65" s="94"/>
      <c r="E65" s="95"/>
    </row>
    <row r="66" spans="1:5" s="398" customFormat="1" ht="15">
      <c r="A66" s="399" t="s">
        <v>530</v>
      </c>
      <c r="B66" s="107" t="s">
        <v>230</v>
      </c>
      <c r="C66" s="404">
        <f>+C64+C65</f>
        <v>1815</v>
      </c>
      <c r="D66" s="404">
        <f>+D64+D65</f>
        <v>1815</v>
      </c>
      <c r="E66" s="405">
        <f>+E64+E65</f>
        <v>0</v>
      </c>
    </row>
    <row r="67" spans="1:5" s="398" customFormat="1" ht="15">
      <c r="A67" s="399" t="s">
        <v>531</v>
      </c>
      <c r="B67" s="107" t="s">
        <v>231</v>
      </c>
      <c r="C67" s="94">
        <v>0</v>
      </c>
      <c r="D67" s="94">
        <v>0</v>
      </c>
      <c r="E67" s="95"/>
    </row>
    <row r="68" spans="1:5" s="398" customFormat="1" ht="15.75" thickBot="1">
      <c r="A68" s="406" t="s">
        <v>532</v>
      </c>
      <c r="B68" s="111" t="s">
        <v>232</v>
      </c>
      <c r="C68" s="407">
        <f>+C51+C54+C59+C63+C66+C67</f>
        <v>308262</v>
      </c>
      <c r="D68" s="407">
        <f>+D51+D54+D59+D63+D66+D67</f>
        <v>205464</v>
      </c>
      <c r="E68" s="408">
        <f>+E51+E54+E59+E63+E66+E67</f>
        <v>0</v>
      </c>
    </row>
    <row r="69" spans="1:5" ht="15">
      <c r="A69" s="409"/>
      <c r="C69" s="410"/>
      <c r="D69" s="410"/>
      <c r="E69" s="411"/>
    </row>
    <row r="70" spans="1:5" ht="15">
      <c r="A70" s="409"/>
      <c r="C70" s="410"/>
      <c r="D70" s="410"/>
      <c r="E70" s="411"/>
    </row>
    <row r="71" spans="1:5" ht="15">
      <c r="A71" s="412"/>
      <c r="C71" s="410"/>
      <c r="D71" s="410"/>
      <c r="E71" s="411"/>
    </row>
    <row r="72" spans="1:5" ht="15">
      <c r="A72" s="664"/>
      <c r="B72" s="664"/>
      <c r="C72" s="664"/>
      <c r="D72" s="664"/>
      <c r="E72" s="664"/>
    </row>
    <row r="73" spans="1:5" ht="15">
      <c r="A73" s="664"/>
      <c r="B73" s="664"/>
      <c r="C73" s="664"/>
      <c r="D73" s="664"/>
      <c r="E73" s="664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dőlt"7. melléklet a 4/2016. (V.30.) önkormányzati rendelethez</oddHeader>
    <oddFooter>&amp;C&amp;P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zoomScaleSheetLayoutView="100" workbookViewId="0" topLeftCell="A1">
      <selection activeCell="C21" sqref="C21"/>
    </sheetView>
  </sheetViews>
  <sheetFormatPr defaultColWidth="9.375" defaultRowHeight="12.75"/>
  <cols>
    <col min="1" max="1" width="71.125" style="99" customWidth="1"/>
    <col min="2" max="2" width="6.125" style="114" customWidth="1"/>
    <col min="3" max="3" width="18.00390625" style="414" customWidth="1"/>
    <col min="4" max="16384" width="9.375" style="414" customWidth="1"/>
  </cols>
  <sheetData>
    <row r="1" spans="1:3" ht="32.25" customHeight="1">
      <c r="A1" s="681" t="s">
        <v>233</v>
      </c>
      <c r="B1" s="681"/>
      <c r="C1" s="681"/>
    </row>
    <row r="2" spans="1:3" ht="15">
      <c r="A2" s="682" t="s">
        <v>719</v>
      </c>
      <c r="B2" s="682"/>
      <c r="C2" s="682"/>
    </row>
    <row r="4" spans="2:3" ht="13.5" thickBot="1">
      <c r="B4" s="683" t="s">
        <v>188</v>
      </c>
      <c r="C4" s="683"/>
    </row>
    <row r="5" spans="1:3" s="100" customFormat="1" ht="31.5" customHeight="1">
      <c r="A5" s="684" t="s">
        <v>234</v>
      </c>
      <c r="B5" s="686" t="s">
        <v>190</v>
      </c>
      <c r="C5" s="688" t="s">
        <v>235</v>
      </c>
    </row>
    <row r="6" spans="1:3" s="100" customFormat="1" ht="12.75">
      <c r="A6" s="685"/>
      <c r="B6" s="687"/>
      <c r="C6" s="689"/>
    </row>
    <row r="7" spans="1:3" s="104" customFormat="1" ht="13.5" thickBot="1">
      <c r="A7" s="101" t="s">
        <v>360</v>
      </c>
      <c r="B7" s="102" t="s">
        <v>361</v>
      </c>
      <c r="C7" s="103" t="s">
        <v>362</v>
      </c>
    </row>
    <row r="8" spans="1:3" ht="15.75" customHeight="1">
      <c r="A8" s="399" t="s">
        <v>534</v>
      </c>
      <c r="B8" s="105" t="s">
        <v>195</v>
      </c>
      <c r="C8" s="106">
        <v>243491</v>
      </c>
    </row>
    <row r="9" spans="1:3" ht="15.75" customHeight="1">
      <c r="A9" s="399" t="s">
        <v>535</v>
      </c>
      <c r="B9" s="107" t="s">
        <v>196</v>
      </c>
      <c r="C9" s="106">
        <v>1841</v>
      </c>
    </row>
    <row r="10" spans="1:3" ht="15.75" customHeight="1">
      <c r="A10" s="399" t="s">
        <v>536</v>
      </c>
      <c r="B10" s="107" t="s">
        <v>197</v>
      </c>
      <c r="C10" s="106">
        <v>35178</v>
      </c>
    </row>
    <row r="11" spans="1:3" ht="15.75" customHeight="1">
      <c r="A11" s="399" t="s">
        <v>537</v>
      </c>
      <c r="B11" s="107" t="s">
        <v>198</v>
      </c>
      <c r="C11" s="108">
        <v>-67105</v>
      </c>
    </row>
    <row r="12" spans="1:3" ht="15.75" customHeight="1">
      <c r="A12" s="399" t="s">
        <v>538</v>
      </c>
      <c r="B12" s="107" t="s">
        <v>199</v>
      </c>
      <c r="C12" s="108"/>
    </row>
    <row r="13" spans="1:3" ht="15.75" customHeight="1">
      <c r="A13" s="399" t="s">
        <v>539</v>
      </c>
      <c r="B13" s="107" t="s">
        <v>200</v>
      </c>
      <c r="C13" s="108">
        <v>-11222</v>
      </c>
    </row>
    <row r="14" spans="1:3" ht="15.75" customHeight="1">
      <c r="A14" s="399" t="s">
        <v>540</v>
      </c>
      <c r="B14" s="107" t="s">
        <v>201</v>
      </c>
      <c r="C14" s="109">
        <f>+C8+C9+C10+C11+C12+C13</f>
        <v>202183</v>
      </c>
    </row>
    <row r="15" spans="1:3" ht="15.75" customHeight="1">
      <c r="A15" s="399" t="s">
        <v>587</v>
      </c>
      <c r="B15" s="107" t="s">
        <v>202</v>
      </c>
      <c r="C15" s="415"/>
    </row>
    <row r="16" spans="1:3" ht="15.75" customHeight="1">
      <c r="A16" s="399" t="s">
        <v>541</v>
      </c>
      <c r="B16" s="107" t="s">
        <v>203</v>
      </c>
      <c r="C16" s="108">
        <v>244</v>
      </c>
    </row>
    <row r="17" spans="1:3" ht="15.75" customHeight="1">
      <c r="A17" s="399" t="s">
        <v>542</v>
      </c>
      <c r="B17" s="107" t="s">
        <v>37</v>
      </c>
      <c r="C17" s="108">
        <v>229</v>
      </c>
    </row>
    <row r="18" spans="1:3" ht="15.75" customHeight="1">
      <c r="A18" s="399" t="s">
        <v>543</v>
      </c>
      <c r="B18" s="107" t="s">
        <v>38</v>
      </c>
      <c r="C18" s="109">
        <f>+C15+C16+C17</f>
        <v>473</v>
      </c>
    </row>
    <row r="19" spans="1:3" s="416" customFormat="1" ht="15.75" customHeight="1">
      <c r="A19" s="399" t="s">
        <v>544</v>
      </c>
      <c r="B19" s="107" t="s">
        <v>39</v>
      </c>
      <c r="C19" s="108"/>
    </row>
    <row r="20" spans="1:3" ht="15.75" customHeight="1">
      <c r="A20" s="399" t="s">
        <v>545</v>
      </c>
      <c r="B20" s="107" t="s">
        <v>40</v>
      </c>
      <c r="C20" s="108">
        <v>2808</v>
      </c>
    </row>
    <row r="21" spans="1:3" ht="15.75" customHeight="1" thickBot="1">
      <c r="A21" s="110" t="s">
        <v>546</v>
      </c>
      <c r="B21" s="111" t="s">
        <v>41</v>
      </c>
      <c r="C21" s="112">
        <f>+C14+C18+C19+C20</f>
        <v>205464</v>
      </c>
    </row>
    <row r="22" spans="1:5" ht="15">
      <c r="A22" s="409"/>
      <c r="B22" s="412"/>
      <c r="C22" s="410"/>
      <c r="D22" s="410"/>
      <c r="E22" s="410"/>
    </row>
    <row r="23" spans="1:5" ht="15">
      <c r="A23" s="409"/>
      <c r="B23" s="412"/>
      <c r="C23" s="410"/>
      <c r="D23" s="410"/>
      <c r="E23" s="410"/>
    </row>
    <row r="24" spans="1:5" ht="15">
      <c r="A24" s="412"/>
      <c r="B24" s="412"/>
      <c r="C24" s="410"/>
      <c r="D24" s="410"/>
      <c r="E24" s="410"/>
    </row>
    <row r="25" spans="1:5" ht="15">
      <c r="A25" s="680"/>
      <c r="B25" s="680"/>
      <c r="C25" s="680"/>
      <c r="D25" s="417"/>
      <c r="E25" s="417"/>
    </row>
    <row r="26" spans="1:5" ht="15">
      <c r="A26" s="680"/>
      <c r="B26" s="680"/>
      <c r="C26" s="680"/>
      <c r="D26" s="417"/>
      <c r="E26" s="41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BreakPreview" zoomScaleSheetLayoutView="100" workbookViewId="0" topLeftCell="A1">
      <selection activeCell="A2" sqref="A2"/>
    </sheetView>
  </sheetViews>
  <sheetFormatPr defaultColWidth="12.00390625" defaultRowHeight="12.75"/>
  <cols>
    <col min="1" max="1" width="58.75390625" style="93" customWidth="1"/>
    <col min="2" max="2" width="6.75390625" style="93" customWidth="1"/>
    <col min="3" max="3" width="17.125" style="93" customWidth="1"/>
    <col min="4" max="4" width="19.125" style="93" customWidth="1"/>
    <col min="5" max="16384" width="12.00390625" style="93" customWidth="1"/>
  </cols>
  <sheetData>
    <row r="1" spans="1:4" ht="48" customHeight="1">
      <c r="A1" s="690" t="s">
        <v>720</v>
      </c>
      <c r="B1" s="691"/>
      <c r="C1" s="691"/>
      <c r="D1" s="691"/>
    </row>
    <row r="2" ht="15.75" thickBot="1"/>
    <row r="3" spans="1:4" ht="43.5" customHeight="1" thickBot="1">
      <c r="A3" s="420" t="s">
        <v>69</v>
      </c>
      <c r="B3" s="163" t="s">
        <v>190</v>
      </c>
      <c r="C3" s="421" t="s">
        <v>236</v>
      </c>
      <c r="D3" s="422" t="s">
        <v>237</v>
      </c>
    </row>
    <row r="4" spans="1:4" ht="15.75" thickBot="1">
      <c r="A4" s="115" t="s">
        <v>360</v>
      </c>
      <c r="B4" s="116" t="s">
        <v>361</v>
      </c>
      <c r="C4" s="116" t="s">
        <v>362</v>
      </c>
      <c r="D4" s="117" t="s">
        <v>363</v>
      </c>
    </row>
    <row r="5" spans="1:4" ht="15.75" customHeight="1">
      <c r="A5" s="126" t="s">
        <v>555</v>
      </c>
      <c r="B5" s="119" t="s">
        <v>28</v>
      </c>
      <c r="C5" s="120">
        <v>23</v>
      </c>
      <c r="D5" s="121"/>
    </row>
    <row r="6" spans="1:4" ht="15.75" customHeight="1">
      <c r="A6" s="126" t="s">
        <v>556</v>
      </c>
      <c r="B6" s="123" t="s">
        <v>29</v>
      </c>
      <c r="C6" s="124">
        <v>4</v>
      </c>
      <c r="D6" s="125"/>
    </row>
    <row r="7" spans="1:4" ht="15.75" customHeight="1">
      <c r="A7" s="126" t="s">
        <v>557</v>
      </c>
      <c r="B7" s="123" t="s">
        <v>30</v>
      </c>
      <c r="C7" s="124">
        <v>6</v>
      </c>
      <c r="D7" s="125"/>
    </row>
    <row r="8" spans="1:4" ht="15.75" customHeight="1" thickBot="1">
      <c r="A8" s="127" t="s">
        <v>558</v>
      </c>
      <c r="B8" s="128" t="s">
        <v>31</v>
      </c>
      <c r="C8" s="129"/>
      <c r="D8" s="130"/>
    </row>
    <row r="9" spans="1:4" ht="15.75" customHeight="1" thickBot="1">
      <c r="A9" s="424" t="s">
        <v>559</v>
      </c>
      <c r="B9" s="425" t="s">
        <v>32</v>
      </c>
      <c r="C9" s="426">
        <v>33</v>
      </c>
      <c r="D9" s="427">
        <f>+D10+D11+D12+D13</f>
        <v>0</v>
      </c>
    </row>
    <row r="10" spans="1:4" ht="15.75" customHeight="1">
      <c r="A10" s="423" t="s">
        <v>560</v>
      </c>
      <c r="B10" s="119" t="s">
        <v>33</v>
      </c>
      <c r="C10" s="120"/>
      <c r="D10" s="121"/>
    </row>
    <row r="11" spans="1:4" ht="15.75" customHeight="1">
      <c r="A11" s="126" t="s">
        <v>561</v>
      </c>
      <c r="B11" s="123" t="s">
        <v>34</v>
      </c>
      <c r="C11" s="124"/>
      <c r="D11" s="125"/>
    </row>
    <row r="12" spans="1:4" ht="15.75" customHeight="1">
      <c r="A12" s="126" t="s">
        <v>562</v>
      </c>
      <c r="B12" s="123" t="s">
        <v>35</v>
      </c>
      <c r="C12" s="124"/>
      <c r="D12" s="125"/>
    </row>
    <row r="13" spans="1:4" ht="15.75" customHeight="1" thickBot="1">
      <c r="A13" s="127" t="s">
        <v>563</v>
      </c>
      <c r="B13" s="128" t="s">
        <v>36</v>
      </c>
      <c r="C13" s="129"/>
      <c r="D13" s="130"/>
    </row>
    <row r="14" spans="1:4" ht="15.75" customHeight="1" thickBot="1">
      <c r="A14" s="424" t="s">
        <v>564</v>
      </c>
      <c r="B14" s="425" t="s">
        <v>37</v>
      </c>
      <c r="C14" s="426"/>
      <c r="D14" s="427">
        <f>+D15+D16+D17</f>
        <v>0</v>
      </c>
    </row>
    <row r="15" spans="1:4" ht="15.75" customHeight="1">
      <c r="A15" s="423" t="s">
        <v>565</v>
      </c>
      <c r="B15" s="119" t="s">
        <v>38</v>
      </c>
      <c r="C15" s="120"/>
      <c r="D15" s="121"/>
    </row>
    <row r="16" spans="1:4" ht="15.75" customHeight="1">
      <c r="A16" s="126" t="s">
        <v>566</v>
      </c>
      <c r="B16" s="123" t="s">
        <v>39</v>
      </c>
      <c r="C16" s="124"/>
      <c r="D16" s="125"/>
    </row>
    <row r="17" spans="1:4" ht="15.75" customHeight="1" thickBot="1">
      <c r="A17" s="127" t="s">
        <v>567</v>
      </c>
      <c r="B17" s="128" t="s">
        <v>40</v>
      </c>
      <c r="C17" s="129"/>
      <c r="D17" s="130"/>
    </row>
    <row r="18" spans="1:4" ht="15.75" customHeight="1" thickBot="1">
      <c r="A18" s="424" t="s">
        <v>573</v>
      </c>
      <c r="B18" s="425" t="s">
        <v>41</v>
      </c>
      <c r="C18" s="426"/>
      <c r="D18" s="427">
        <f>+D19+D20+D21</f>
        <v>0</v>
      </c>
    </row>
    <row r="19" spans="1:4" ht="15.75" customHeight="1">
      <c r="A19" s="423" t="s">
        <v>568</v>
      </c>
      <c r="B19" s="119" t="s">
        <v>42</v>
      </c>
      <c r="C19" s="120"/>
      <c r="D19" s="121"/>
    </row>
    <row r="20" spans="1:4" ht="15.75" customHeight="1">
      <c r="A20" s="126" t="s">
        <v>569</v>
      </c>
      <c r="B20" s="123" t="s">
        <v>43</v>
      </c>
      <c r="C20" s="124"/>
      <c r="D20" s="125"/>
    </row>
    <row r="21" spans="1:4" ht="15.75" customHeight="1">
      <c r="A21" s="126" t="s">
        <v>570</v>
      </c>
      <c r="B21" s="123" t="s">
        <v>44</v>
      </c>
      <c r="C21" s="124"/>
      <c r="D21" s="125"/>
    </row>
    <row r="22" spans="1:4" ht="15.75" customHeight="1">
      <c r="A22" s="126" t="s">
        <v>571</v>
      </c>
      <c r="B22" s="123" t="s">
        <v>45</v>
      </c>
      <c r="C22" s="124"/>
      <c r="D22" s="125"/>
    </row>
    <row r="23" spans="1:4" ht="15.75" customHeight="1">
      <c r="A23" s="126"/>
      <c r="B23" s="123" t="s">
        <v>46</v>
      </c>
      <c r="C23" s="124"/>
      <c r="D23" s="125"/>
    </row>
    <row r="24" spans="1:4" ht="15.75" customHeight="1">
      <c r="A24" s="126"/>
      <c r="B24" s="123" t="s">
        <v>47</v>
      </c>
      <c r="C24" s="124"/>
      <c r="D24" s="125"/>
    </row>
    <row r="25" spans="1:4" ht="15.75" customHeight="1">
      <c r="A25" s="126"/>
      <c r="B25" s="123" t="s">
        <v>48</v>
      </c>
      <c r="C25" s="124"/>
      <c r="D25" s="125"/>
    </row>
    <row r="26" spans="1:4" ht="15.75" customHeight="1">
      <c r="A26" s="126"/>
      <c r="B26" s="123" t="s">
        <v>49</v>
      </c>
      <c r="C26" s="124"/>
      <c r="D26" s="125"/>
    </row>
    <row r="27" spans="1:4" ht="15.75" customHeight="1">
      <c r="A27" s="126"/>
      <c r="B27" s="123" t="s">
        <v>50</v>
      </c>
      <c r="C27" s="124"/>
      <c r="D27" s="125"/>
    </row>
    <row r="28" spans="1:4" ht="15.75" customHeight="1">
      <c r="A28" s="126"/>
      <c r="B28" s="123" t="s">
        <v>51</v>
      </c>
      <c r="C28" s="124"/>
      <c r="D28" s="125"/>
    </row>
    <row r="29" spans="1:4" ht="15.75" customHeight="1">
      <c r="A29" s="126"/>
      <c r="B29" s="123" t="s">
        <v>52</v>
      </c>
      <c r="C29" s="124"/>
      <c r="D29" s="125"/>
    </row>
    <row r="30" spans="1:4" ht="15.75" customHeight="1">
      <c r="A30" s="126"/>
      <c r="B30" s="123" t="s">
        <v>53</v>
      </c>
      <c r="C30" s="124"/>
      <c r="D30" s="125"/>
    </row>
    <row r="31" spans="1:4" ht="15.75" customHeight="1">
      <c r="A31" s="126"/>
      <c r="B31" s="123" t="s">
        <v>54</v>
      </c>
      <c r="C31" s="124"/>
      <c r="D31" s="125"/>
    </row>
    <row r="32" spans="1:4" ht="15.75" customHeight="1">
      <c r="A32" s="126"/>
      <c r="B32" s="123" t="s">
        <v>55</v>
      </c>
      <c r="C32" s="124"/>
      <c r="D32" s="125"/>
    </row>
    <row r="33" spans="1:4" ht="15.75" customHeight="1">
      <c r="A33" s="126"/>
      <c r="B33" s="123" t="s">
        <v>56</v>
      </c>
      <c r="C33" s="124"/>
      <c r="D33" s="125"/>
    </row>
    <row r="34" spans="1:4" ht="15.75" customHeight="1">
      <c r="A34" s="126"/>
      <c r="B34" s="123" t="s">
        <v>107</v>
      </c>
      <c r="C34" s="124"/>
      <c r="D34" s="125"/>
    </row>
    <row r="35" spans="1:4" ht="15.75" customHeight="1">
      <c r="A35" s="126"/>
      <c r="B35" s="123" t="s">
        <v>173</v>
      </c>
      <c r="C35" s="124"/>
      <c r="D35" s="125"/>
    </row>
    <row r="36" spans="1:4" ht="15.75" customHeight="1">
      <c r="A36" s="126"/>
      <c r="B36" s="123" t="s">
        <v>186</v>
      </c>
      <c r="C36" s="124"/>
      <c r="D36" s="125"/>
    </row>
    <row r="37" spans="1:4" ht="15.75" customHeight="1" thickBot="1">
      <c r="A37" s="127"/>
      <c r="B37" s="128" t="s">
        <v>187</v>
      </c>
      <c r="C37" s="129"/>
      <c r="D37" s="130"/>
    </row>
    <row r="38" spans="1:6" ht="15.75" customHeight="1" thickBot="1">
      <c r="A38" s="692" t="s">
        <v>572</v>
      </c>
      <c r="B38" s="693"/>
      <c r="C38" s="131"/>
      <c r="D38" s="427">
        <f>+D5+D6+D7+D8+D9+D14+D18+D22+D23+D24+D25+D26+D27+D28+D29+D30+D31+D32+D33+D34+D35+D36+D37</f>
        <v>0</v>
      </c>
      <c r="F38" s="132"/>
    </row>
    <row r="39" ht="15">
      <c r="A39" s="428" t="s">
        <v>574</v>
      </c>
    </row>
    <row r="40" spans="1:4" ht="15">
      <c r="A40" s="96"/>
      <c r="B40" s="97"/>
      <c r="C40" s="694"/>
      <c r="D40" s="694"/>
    </row>
    <row r="41" spans="1:4" ht="15">
      <c r="A41" s="96"/>
      <c r="B41" s="97"/>
      <c r="C41" s="98"/>
      <c r="D41" s="98"/>
    </row>
    <row r="42" spans="1:4" ht="15">
      <c r="A42" s="97"/>
      <c r="B42" s="97"/>
      <c r="C42" s="694"/>
      <c r="D42" s="694"/>
    </row>
    <row r="43" spans="1:2" ht="15">
      <c r="A43" s="113"/>
      <c r="B43" s="113"/>
    </row>
    <row r="44" spans="1:3" ht="15">
      <c r="A44" s="113"/>
      <c r="B44" s="113"/>
      <c r="C44" s="113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workbookViewId="0" topLeftCell="A1">
      <selection activeCell="A1" sqref="A1:D1"/>
    </sheetView>
  </sheetViews>
  <sheetFormatPr defaultColWidth="12.00390625" defaultRowHeight="12.75"/>
  <cols>
    <col min="1" max="1" width="56.125" style="93" customWidth="1"/>
    <col min="2" max="2" width="6.75390625" style="93" customWidth="1"/>
    <col min="3" max="3" width="17.125" style="93" customWidth="1"/>
    <col min="4" max="4" width="19.125" style="93" customWidth="1"/>
    <col min="5" max="16384" width="12.00390625" style="93" customWidth="1"/>
  </cols>
  <sheetData>
    <row r="1" spans="1:4" ht="48.75" customHeight="1">
      <c r="A1" s="695" t="s">
        <v>753</v>
      </c>
      <c r="B1" s="696"/>
      <c r="C1" s="696"/>
      <c r="D1" s="696"/>
    </row>
    <row r="2" ht="15.75" thickBot="1"/>
    <row r="3" spans="1:4" ht="53.25" thickBot="1">
      <c r="A3" s="429" t="s">
        <v>69</v>
      </c>
      <c r="B3" s="163" t="s">
        <v>190</v>
      </c>
      <c r="C3" s="430" t="s">
        <v>575</v>
      </c>
      <c r="D3" s="431" t="s">
        <v>237</v>
      </c>
    </row>
    <row r="4" spans="1:4" ht="15.75" thickBot="1">
      <c r="A4" s="133" t="s">
        <v>360</v>
      </c>
      <c r="B4" s="134" t="s">
        <v>361</v>
      </c>
      <c r="C4" s="134" t="s">
        <v>362</v>
      </c>
      <c r="D4" s="135" t="s">
        <v>363</v>
      </c>
    </row>
    <row r="5" spans="1:4" ht="15.75" customHeight="1">
      <c r="A5" s="122" t="s">
        <v>576</v>
      </c>
      <c r="B5" s="119" t="s">
        <v>28</v>
      </c>
      <c r="C5" s="120"/>
      <c r="D5" s="121"/>
    </row>
    <row r="6" spans="1:4" ht="15.75" customHeight="1">
      <c r="A6" s="122" t="s">
        <v>577</v>
      </c>
      <c r="B6" s="123" t="s">
        <v>29</v>
      </c>
      <c r="C6" s="124"/>
      <c r="D6" s="125"/>
    </row>
    <row r="7" spans="1:4" ht="15.75" customHeight="1" thickBot="1">
      <c r="A7" s="432" t="s">
        <v>578</v>
      </c>
      <c r="B7" s="128" t="s">
        <v>30</v>
      </c>
      <c r="C7" s="129"/>
      <c r="D7" s="130"/>
    </row>
    <row r="8" spans="1:4" ht="15.75" customHeight="1" thickBot="1">
      <c r="A8" s="424" t="s">
        <v>579</v>
      </c>
      <c r="B8" s="425" t="s">
        <v>31</v>
      </c>
      <c r="C8" s="426"/>
      <c r="D8" s="427">
        <f>+D5+D6+D7</f>
        <v>0</v>
      </c>
    </row>
    <row r="9" spans="1:4" ht="15.75" customHeight="1">
      <c r="A9" s="118" t="s">
        <v>580</v>
      </c>
      <c r="B9" s="119" t="s">
        <v>32</v>
      </c>
      <c r="C9" s="120"/>
      <c r="D9" s="121"/>
    </row>
    <row r="10" spans="1:4" ht="15.75" customHeight="1">
      <c r="A10" s="122" t="s">
        <v>581</v>
      </c>
      <c r="B10" s="123" t="s">
        <v>33</v>
      </c>
      <c r="C10" s="124"/>
      <c r="D10" s="125"/>
    </row>
    <row r="11" spans="1:4" ht="15.75" customHeight="1">
      <c r="A11" s="122" t="s">
        <v>582</v>
      </c>
      <c r="B11" s="123" t="s">
        <v>34</v>
      </c>
      <c r="C11" s="124"/>
      <c r="D11" s="125"/>
    </row>
    <row r="12" spans="1:4" ht="15.75" customHeight="1">
      <c r="A12" s="122" t="s">
        <v>583</v>
      </c>
      <c r="B12" s="123" t="s">
        <v>35</v>
      </c>
      <c r="C12" s="124"/>
      <c r="D12" s="125"/>
    </row>
    <row r="13" spans="1:4" ht="15.75" customHeight="1" thickBot="1">
      <c r="A13" s="432" t="s">
        <v>584</v>
      </c>
      <c r="B13" s="128" t="s">
        <v>36</v>
      </c>
      <c r="C13" s="129"/>
      <c r="D13" s="130"/>
    </row>
    <row r="14" spans="1:4" ht="15.75" customHeight="1" thickBot="1">
      <c r="A14" s="424" t="s">
        <v>585</v>
      </c>
      <c r="B14" s="425" t="s">
        <v>37</v>
      </c>
      <c r="C14" s="433"/>
      <c r="D14" s="427">
        <f>+D9+D10+D11+D12+D13</f>
        <v>0</v>
      </c>
    </row>
    <row r="15" spans="1:4" ht="15.75" customHeight="1" thickBot="1">
      <c r="A15" s="697" t="s">
        <v>586</v>
      </c>
      <c r="B15" s="698"/>
      <c r="C15" s="131"/>
      <c r="D15" s="427"/>
    </row>
  </sheetData>
  <sheetProtection/>
  <mergeCells count="2">
    <mergeCell ref="A1:D1"/>
    <mergeCell ref="A15:B15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view="pageLayout" workbookViewId="0" topLeftCell="B1">
      <selection activeCell="K1" sqref="K1:K33"/>
    </sheetView>
  </sheetViews>
  <sheetFormatPr defaultColWidth="9.375" defaultRowHeight="12.75"/>
  <cols>
    <col min="1" max="1" width="6.75390625" style="4" customWidth="1"/>
    <col min="2" max="2" width="32.375" style="3" customWidth="1"/>
    <col min="3" max="3" width="17.00390625" style="3" customWidth="1"/>
    <col min="4" max="9" width="12.75390625" style="3" customWidth="1"/>
    <col min="10" max="10" width="13.75390625" style="3" customWidth="1"/>
    <col min="11" max="11" width="4.00390625" style="3" customWidth="1"/>
    <col min="12" max="16384" width="9.375" style="3" customWidth="1"/>
  </cols>
  <sheetData>
    <row r="1" spans="1:11" ht="14.25" customHeight="1" thickBot="1">
      <c r="A1" s="50"/>
      <c r="B1" s="51"/>
      <c r="C1" s="51"/>
      <c r="D1" s="51"/>
      <c r="E1" s="51"/>
      <c r="F1" s="51"/>
      <c r="G1" s="51"/>
      <c r="H1" s="51"/>
      <c r="I1" s="51"/>
      <c r="J1" s="52" t="s">
        <v>68</v>
      </c>
      <c r="K1" s="639" t="s">
        <v>765</v>
      </c>
    </row>
    <row r="2" spans="1:11" s="56" customFormat="1" ht="26.25" customHeight="1">
      <c r="A2" s="699" t="s">
        <v>76</v>
      </c>
      <c r="B2" s="701" t="s">
        <v>174</v>
      </c>
      <c r="C2" s="701" t="s">
        <v>175</v>
      </c>
      <c r="D2" s="701" t="s">
        <v>176</v>
      </c>
      <c r="E2" s="701" t="str">
        <f>+CONCATENATE(LEFT('[2]ÖSSZEFÜGGÉSEK'!A4,4),". évi teljesítés")</f>
        <v>2014. évi teljesítés</v>
      </c>
      <c r="F2" s="53" t="s">
        <v>177</v>
      </c>
      <c r="G2" s="54"/>
      <c r="H2" s="54"/>
      <c r="I2" s="55"/>
      <c r="J2" s="704" t="s">
        <v>178</v>
      </c>
      <c r="K2" s="639"/>
    </row>
    <row r="3" spans="1:11" s="60" customFormat="1" ht="32.25" customHeight="1" thickBot="1">
      <c r="A3" s="700"/>
      <c r="B3" s="702"/>
      <c r="C3" s="702"/>
      <c r="D3" s="703"/>
      <c r="E3" s="703"/>
      <c r="F3" s="57" t="str">
        <f>+CONCATENATE(LEFT('[2]ÖSSZEFÜGGÉSEK'!A4,4)+1,".")</f>
        <v>2015.</v>
      </c>
      <c r="G3" s="58" t="str">
        <f>+CONCATENATE(LEFT('[2]ÖSSZEFÜGGÉSEK'!A4,4)+2,".")</f>
        <v>2016.</v>
      </c>
      <c r="H3" s="58" t="str">
        <f>+CONCATENATE(LEFT('[2]ÖSSZEFÜGGÉSEK'!A4,4)+3,".")</f>
        <v>2017.</v>
      </c>
      <c r="I3" s="59" t="str">
        <f>+CONCATENATE(LEFT('[2]ÖSSZEFÜGGÉSEK'!A4,4)+3,". után")</f>
        <v>2017. után</v>
      </c>
      <c r="J3" s="705"/>
      <c r="K3" s="639"/>
    </row>
    <row r="4" spans="1:11" s="62" customFormat="1" ht="13.5" customHeight="1" thickBot="1">
      <c r="A4" s="368" t="s">
        <v>360</v>
      </c>
      <c r="B4" s="61" t="s">
        <v>470</v>
      </c>
      <c r="C4" s="369" t="s">
        <v>362</v>
      </c>
      <c r="D4" s="369" t="s">
        <v>363</v>
      </c>
      <c r="E4" s="369" t="s">
        <v>364</v>
      </c>
      <c r="F4" s="369" t="s">
        <v>441</v>
      </c>
      <c r="G4" s="369" t="s">
        <v>442</v>
      </c>
      <c r="H4" s="369" t="s">
        <v>443</v>
      </c>
      <c r="I4" s="369" t="s">
        <v>444</v>
      </c>
      <c r="J4" s="370" t="s">
        <v>554</v>
      </c>
      <c r="K4" s="639"/>
    </row>
    <row r="5" spans="1:11" ht="33.75" customHeight="1">
      <c r="A5" s="63" t="s">
        <v>28</v>
      </c>
      <c r="B5" s="64" t="s">
        <v>179</v>
      </c>
      <c r="C5" s="65"/>
      <c r="D5" s="66">
        <f aca="true" t="shared" si="0" ref="D5:I5">SUM(D6:D7)</f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7">
        <f t="shared" si="0"/>
        <v>0</v>
      </c>
      <c r="J5" s="68">
        <f aca="true" t="shared" si="1" ref="J5:J17">SUM(F5:I5)</f>
        <v>0</v>
      </c>
      <c r="K5" s="639"/>
    </row>
    <row r="6" spans="1:11" ht="21" customHeight="1">
      <c r="A6" s="69" t="s">
        <v>29</v>
      </c>
      <c r="B6" s="70" t="s">
        <v>180</v>
      </c>
      <c r="C6" s="71"/>
      <c r="D6" s="1"/>
      <c r="E6" s="1"/>
      <c r="F6" s="1"/>
      <c r="G6" s="1"/>
      <c r="H6" s="1"/>
      <c r="I6" s="33"/>
      <c r="J6" s="72">
        <f t="shared" si="1"/>
        <v>0</v>
      </c>
      <c r="K6" s="639"/>
    </row>
    <row r="7" spans="1:11" ht="21" customHeight="1">
      <c r="A7" s="69" t="s">
        <v>30</v>
      </c>
      <c r="B7" s="70" t="s">
        <v>180</v>
      </c>
      <c r="C7" s="71"/>
      <c r="D7" s="1"/>
      <c r="E7" s="1"/>
      <c r="F7" s="1"/>
      <c r="G7" s="1"/>
      <c r="H7" s="1"/>
      <c r="I7" s="33"/>
      <c r="J7" s="72">
        <f t="shared" si="1"/>
        <v>0</v>
      </c>
      <c r="K7" s="639"/>
    </row>
    <row r="8" spans="1:11" ht="36" customHeight="1">
      <c r="A8" s="69" t="s">
        <v>31</v>
      </c>
      <c r="B8" s="73" t="s">
        <v>181</v>
      </c>
      <c r="C8" s="74"/>
      <c r="D8" s="75">
        <f aca="true" t="shared" si="2" ref="D8:I8">SUM(D9:D10)</f>
        <v>0</v>
      </c>
      <c r="E8" s="75">
        <f t="shared" si="2"/>
        <v>0</v>
      </c>
      <c r="F8" s="75">
        <f t="shared" si="2"/>
        <v>0</v>
      </c>
      <c r="G8" s="75">
        <f t="shared" si="2"/>
        <v>0</v>
      </c>
      <c r="H8" s="75">
        <f t="shared" si="2"/>
        <v>0</v>
      </c>
      <c r="I8" s="76">
        <f t="shared" si="2"/>
        <v>0</v>
      </c>
      <c r="J8" s="77">
        <f t="shared" si="1"/>
        <v>0</v>
      </c>
      <c r="K8" s="639"/>
    </row>
    <row r="9" spans="1:11" ht="21" customHeight="1">
      <c r="A9" s="69" t="s">
        <v>32</v>
      </c>
      <c r="B9" s="70" t="s">
        <v>180</v>
      </c>
      <c r="C9" s="71"/>
      <c r="D9" s="1"/>
      <c r="E9" s="1"/>
      <c r="F9" s="1"/>
      <c r="G9" s="1"/>
      <c r="H9" s="1"/>
      <c r="I9" s="33"/>
      <c r="J9" s="72">
        <f t="shared" si="1"/>
        <v>0</v>
      </c>
      <c r="K9" s="639"/>
    </row>
    <row r="10" spans="1:11" ht="18" customHeight="1">
      <c r="A10" s="69" t="s">
        <v>33</v>
      </c>
      <c r="B10" s="70" t="s">
        <v>180</v>
      </c>
      <c r="C10" s="71"/>
      <c r="D10" s="1"/>
      <c r="E10" s="1"/>
      <c r="F10" s="1"/>
      <c r="G10" s="1"/>
      <c r="H10" s="1"/>
      <c r="I10" s="33"/>
      <c r="J10" s="72">
        <f t="shared" si="1"/>
        <v>0</v>
      </c>
      <c r="K10" s="639"/>
    </row>
    <row r="11" spans="1:11" ht="21" customHeight="1">
      <c r="A11" s="69" t="s">
        <v>34</v>
      </c>
      <c r="B11" s="78" t="s">
        <v>182</v>
      </c>
      <c r="C11" s="74"/>
      <c r="D11" s="75">
        <f aca="true" t="shared" si="3" ref="D11:I11">SUM(D12:D12)</f>
        <v>0</v>
      </c>
      <c r="E11" s="75">
        <f t="shared" si="3"/>
        <v>0</v>
      </c>
      <c r="F11" s="75">
        <f t="shared" si="3"/>
        <v>0</v>
      </c>
      <c r="G11" s="75">
        <f t="shared" si="3"/>
        <v>0</v>
      </c>
      <c r="H11" s="75">
        <f t="shared" si="3"/>
        <v>0</v>
      </c>
      <c r="I11" s="76">
        <f t="shared" si="3"/>
        <v>0</v>
      </c>
      <c r="J11" s="77">
        <f t="shared" si="1"/>
        <v>0</v>
      </c>
      <c r="K11" s="639"/>
    </row>
    <row r="12" spans="1:11" ht="21" customHeight="1">
      <c r="A12" s="69" t="s">
        <v>35</v>
      </c>
      <c r="B12" s="70" t="s">
        <v>180</v>
      </c>
      <c r="C12" s="71"/>
      <c r="D12" s="1"/>
      <c r="E12" s="1"/>
      <c r="F12" s="1"/>
      <c r="G12" s="1"/>
      <c r="H12" s="1"/>
      <c r="I12" s="33"/>
      <c r="J12" s="72">
        <f t="shared" si="1"/>
        <v>0</v>
      </c>
      <c r="K12" s="639"/>
    </row>
    <row r="13" spans="1:11" ht="21" customHeight="1">
      <c r="A13" s="69" t="s">
        <v>36</v>
      </c>
      <c r="B13" s="78" t="s">
        <v>183</v>
      </c>
      <c r="C13" s="74"/>
      <c r="D13" s="75">
        <f aca="true" t="shared" si="4" ref="D13:I13">SUM(D14:D14)</f>
        <v>0</v>
      </c>
      <c r="E13" s="75">
        <f t="shared" si="4"/>
        <v>0</v>
      </c>
      <c r="F13" s="75">
        <f t="shared" si="4"/>
        <v>0</v>
      </c>
      <c r="G13" s="75">
        <f t="shared" si="4"/>
        <v>0</v>
      </c>
      <c r="H13" s="75">
        <f t="shared" si="4"/>
        <v>0</v>
      </c>
      <c r="I13" s="76">
        <f t="shared" si="4"/>
        <v>0</v>
      </c>
      <c r="J13" s="77">
        <f t="shared" si="1"/>
        <v>0</v>
      </c>
      <c r="K13" s="639"/>
    </row>
    <row r="14" spans="1:11" ht="21" customHeight="1">
      <c r="A14" s="69" t="s">
        <v>37</v>
      </c>
      <c r="B14" s="70" t="s">
        <v>180</v>
      </c>
      <c r="C14" s="71"/>
      <c r="D14" s="1"/>
      <c r="E14" s="1"/>
      <c r="F14" s="1"/>
      <c r="G14" s="1"/>
      <c r="H14" s="1"/>
      <c r="I14" s="33"/>
      <c r="J14" s="72">
        <f t="shared" si="1"/>
        <v>0</v>
      </c>
      <c r="K14" s="639"/>
    </row>
    <row r="15" spans="1:11" ht="21" customHeight="1">
      <c r="A15" s="79" t="s">
        <v>38</v>
      </c>
      <c r="B15" s="80" t="s">
        <v>184</v>
      </c>
      <c r="C15" s="81"/>
      <c r="D15" s="82">
        <f aca="true" t="shared" si="5" ref="D15:I15">SUM(D16:D17)</f>
        <v>0</v>
      </c>
      <c r="E15" s="82">
        <f t="shared" si="5"/>
        <v>0</v>
      </c>
      <c r="F15" s="82">
        <f t="shared" si="5"/>
        <v>0</v>
      </c>
      <c r="G15" s="82">
        <f t="shared" si="5"/>
        <v>0</v>
      </c>
      <c r="H15" s="82">
        <f t="shared" si="5"/>
        <v>0</v>
      </c>
      <c r="I15" s="83">
        <f t="shared" si="5"/>
        <v>0</v>
      </c>
      <c r="J15" s="77">
        <f t="shared" si="1"/>
        <v>0</v>
      </c>
      <c r="K15" s="639"/>
    </row>
    <row r="16" spans="1:11" ht="21" customHeight="1">
      <c r="A16" s="79" t="s">
        <v>39</v>
      </c>
      <c r="B16" s="70" t="s">
        <v>180</v>
      </c>
      <c r="C16" s="71"/>
      <c r="D16" s="1"/>
      <c r="E16" s="1"/>
      <c r="F16" s="1"/>
      <c r="G16" s="1"/>
      <c r="H16" s="1"/>
      <c r="I16" s="33"/>
      <c r="J16" s="72">
        <f t="shared" si="1"/>
        <v>0</v>
      </c>
      <c r="K16" s="639"/>
    </row>
    <row r="17" spans="1:11" ht="21" customHeight="1" thickBot="1">
      <c r="A17" s="79" t="s">
        <v>40</v>
      </c>
      <c r="B17" s="70" t="s">
        <v>180</v>
      </c>
      <c r="C17" s="84"/>
      <c r="D17" s="85"/>
      <c r="E17" s="85"/>
      <c r="F17" s="85"/>
      <c r="G17" s="85"/>
      <c r="H17" s="85"/>
      <c r="I17" s="86"/>
      <c r="J17" s="72">
        <f t="shared" si="1"/>
        <v>0</v>
      </c>
      <c r="K17" s="639"/>
    </row>
    <row r="18" spans="1:11" ht="19.5" customHeight="1" thickBot="1">
      <c r="A18" s="87" t="s">
        <v>41</v>
      </c>
      <c r="B18" s="88" t="s">
        <v>185</v>
      </c>
      <c r="C18" s="89"/>
      <c r="D18" s="90">
        <f aca="true" t="shared" si="6" ref="D18:J18">D5+D8+D11+D13+D15</f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1">
        <f t="shared" si="6"/>
        <v>0</v>
      </c>
      <c r="J18" s="92">
        <f t="shared" si="6"/>
        <v>0</v>
      </c>
      <c r="K18" s="639"/>
    </row>
    <row r="19" ht="12.75" hidden="1">
      <c r="K19" s="639"/>
    </row>
    <row r="20" ht="12.75" hidden="1">
      <c r="K20" s="639"/>
    </row>
    <row r="21" ht="12.75" hidden="1">
      <c r="K21" s="639"/>
    </row>
    <row r="22" ht="12.75" hidden="1">
      <c r="K22" s="639"/>
    </row>
    <row r="23" ht="12.75" hidden="1">
      <c r="K23" s="639"/>
    </row>
    <row r="24" ht="12.75" hidden="1">
      <c r="K24" s="639"/>
    </row>
    <row r="25" ht="12.75" hidden="1">
      <c r="K25" s="639"/>
    </row>
    <row r="26" ht="12.75" hidden="1">
      <c r="K26" s="639"/>
    </row>
    <row r="27" ht="12.75" hidden="1">
      <c r="K27" s="639"/>
    </row>
    <row r="28" ht="12.75" hidden="1">
      <c r="K28" s="639"/>
    </row>
    <row r="29" ht="12.75" hidden="1">
      <c r="K29" s="639"/>
    </row>
    <row r="30" ht="12.75" hidden="1">
      <c r="K30" s="639"/>
    </row>
    <row r="31" ht="12.75" hidden="1">
      <c r="K31" s="639"/>
    </row>
    <row r="32" ht="12.75" hidden="1">
      <c r="K32" s="639"/>
    </row>
    <row r="33" ht="12.75" hidden="1">
      <c r="K33" s="639"/>
    </row>
  </sheetData>
  <sheetProtection/>
  <mergeCells count="7">
    <mergeCell ref="K1:K33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Layout" workbookViewId="0" topLeftCell="A1">
      <selection activeCell="C6" sqref="C6"/>
    </sheetView>
  </sheetViews>
  <sheetFormatPr defaultColWidth="9.375" defaultRowHeight="12.75"/>
  <cols>
    <col min="1" max="1" width="7.625" style="7" customWidth="1"/>
    <col min="2" max="2" width="60.75390625" style="7" customWidth="1"/>
    <col min="3" max="3" width="25.625" style="7" customWidth="1"/>
    <col min="4" max="16384" width="9.375" style="7" customWidth="1"/>
  </cols>
  <sheetData>
    <row r="1" ht="14.25">
      <c r="C1" s="136"/>
    </row>
    <row r="2" spans="1:3" ht="13.5">
      <c r="A2" s="137"/>
      <c r="B2" s="137"/>
      <c r="C2" s="137"/>
    </row>
    <row r="3" spans="1:3" ht="33.75" customHeight="1" thickBot="1">
      <c r="A3" s="706" t="s">
        <v>238</v>
      </c>
      <c r="B3" s="706"/>
      <c r="C3" s="706"/>
    </row>
    <row r="4" spans="1:3" ht="13.5" thickBot="1">
      <c r="A4" s="604" t="s">
        <v>360</v>
      </c>
      <c r="B4" s="604" t="s">
        <v>361</v>
      </c>
      <c r="C4" s="605" t="s">
        <v>362</v>
      </c>
    </row>
    <row r="5" spans="1:3" s="141" customFormat="1" ht="43.5" customHeight="1" thickBot="1">
      <c r="A5" s="138" t="s">
        <v>26</v>
      </c>
      <c r="B5" s="139" t="s">
        <v>69</v>
      </c>
      <c r="C5" s="140" t="s">
        <v>239</v>
      </c>
    </row>
    <row r="6" spans="1:3" ht="28.5" customHeight="1">
      <c r="A6" s="142" t="s">
        <v>28</v>
      </c>
      <c r="B6" s="143" t="s">
        <v>754</v>
      </c>
      <c r="C6" s="144">
        <f>C7+C8</f>
        <v>17913</v>
      </c>
    </row>
    <row r="7" spans="1:3" ht="18" customHeight="1">
      <c r="A7" s="145" t="s">
        <v>29</v>
      </c>
      <c r="B7" s="146" t="s">
        <v>240</v>
      </c>
      <c r="C7" s="147">
        <v>17742</v>
      </c>
    </row>
    <row r="8" spans="1:3" ht="18" customHeight="1">
      <c r="A8" s="145" t="s">
        <v>30</v>
      </c>
      <c r="B8" s="146" t="s">
        <v>241</v>
      </c>
      <c r="C8" s="147">
        <v>171</v>
      </c>
    </row>
    <row r="9" spans="1:3" ht="18" customHeight="1">
      <c r="A9" s="145" t="s">
        <v>31</v>
      </c>
      <c r="B9" s="148" t="s">
        <v>242</v>
      </c>
      <c r="C9" s="147">
        <v>80813</v>
      </c>
    </row>
    <row r="10" spans="1:3" ht="18" customHeight="1" thickBot="1">
      <c r="A10" s="149" t="s">
        <v>32</v>
      </c>
      <c r="B10" s="150" t="s">
        <v>243</v>
      </c>
      <c r="C10" s="151">
        <v>86385</v>
      </c>
    </row>
    <row r="11" spans="1:3" ht="25.5" customHeight="1">
      <c r="A11" s="152" t="s">
        <v>33</v>
      </c>
      <c r="B11" s="153" t="s">
        <v>755</v>
      </c>
      <c r="C11" s="154">
        <f>C6+C9-C10</f>
        <v>12341</v>
      </c>
    </row>
    <row r="12" spans="1:3" ht="18" customHeight="1">
      <c r="A12" s="145" t="s">
        <v>34</v>
      </c>
      <c r="B12" s="146" t="s">
        <v>240</v>
      </c>
      <c r="C12" s="147">
        <v>11960</v>
      </c>
    </row>
    <row r="13" spans="1:3" ht="18" customHeight="1" thickBot="1">
      <c r="A13" s="155" t="s">
        <v>35</v>
      </c>
      <c r="B13" s="156" t="s">
        <v>241</v>
      </c>
      <c r="C13" s="157">
        <v>381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&amp;C&amp;11                                                                                   &amp;R9. melléklet a 4/2016. (V.30.)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Layout" zoomScaleSheetLayoutView="100" workbookViewId="0" topLeftCell="A1">
      <selection activeCell="C22" sqref="C22"/>
    </sheetView>
  </sheetViews>
  <sheetFormatPr defaultColWidth="9.00390625" defaultRowHeight="12.75"/>
  <cols>
    <col min="1" max="1" width="10.50390625" style="0" customWidth="1"/>
    <col min="2" max="2" width="80.375" style="0" customWidth="1"/>
    <col min="3" max="3" width="37.625" style="0" customWidth="1"/>
  </cols>
  <sheetData>
    <row r="1" spans="1:3" ht="33" customHeight="1">
      <c r="A1" s="707" t="s">
        <v>588</v>
      </c>
      <c r="B1" s="707"/>
      <c r="C1" s="707"/>
    </row>
    <row r="2" spans="1:3" ht="15.75" customHeight="1" thickBot="1">
      <c r="A2" s="451"/>
      <c r="B2" s="451"/>
      <c r="C2" s="452" t="s">
        <v>148</v>
      </c>
    </row>
    <row r="3" spans="1:3" s="434" customFormat="1" ht="16.5" thickBot="1" thickTop="1">
      <c r="A3" s="438" t="s">
        <v>190</v>
      </c>
      <c r="B3" s="438" t="s">
        <v>69</v>
      </c>
      <c r="C3" s="438" t="s">
        <v>589</v>
      </c>
    </row>
    <row r="4" spans="1:3" s="434" customFormat="1" ht="16.5" thickBot="1" thickTop="1">
      <c r="A4" s="438" t="s">
        <v>360</v>
      </c>
      <c r="B4" s="438" t="s">
        <v>361</v>
      </c>
      <c r="C4" s="438" t="s">
        <v>362</v>
      </c>
    </row>
    <row r="5" spans="1:3" ht="14.25" thickTop="1">
      <c r="A5" s="439">
        <v>1</v>
      </c>
      <c r="B5" s="440" t="s">
        <v>590</v>
      </c>
      <c r="C5" s="441">
        <v>80813</v>
      </c>
    </row>
    <row r="6" spans="1:3" ht="13.5">
      <c r="A6" s="442">
        <v>2</v>
      </c>
      <c r="B6" s="443" t="s">
        <v>591</v>
      </c>
      <c r="C6" s="444">
        <v>85631</v>
      </c>
    </row>
    <row r="7" spans="1:3" s="437" customFormat="1" ht="13.5">
      <c r="A7" s="445">
        <v>3</v>
      </c>
      <c r="B7" s="446" t="s">
        <v>592</v>
      </c>
      <c r="C7" s="447">
        <v>-4818</v>
      </c>
    </row>
    <row r="8" spans="1:3" ht="13.5">
      <c r="A8" s="442">
        <v>4</v>
      </c>
      <c r="B8" s="443" t="s">
        <v>593</v>
      </c>
      <c r="C8" s="444">
        <v>19307</v>
      </c>
    </row>
    <row r="9" spans="1:3" ht="13.5">
      <c r="A9" s="442">
        <v>5</v>
      </c>
      <c r="B9" s="443" t="s">
        <v>594</v>
      </c>
      <c r="C9" s="444">
        <v>226</v>
      </c>
    </row>
    <row r="10" spans="1:3" s="437" customFormat="1" ht="13.5">
      <c r="A10" s="445">
        <v>6</v>
      </c>
      <c r="B10" s="446" t="s">
        <v>595</v>
      </c>
      <c r="C10" s="447">
        <v>19081</v>
      </c>
    </row>
    <row r="11" spans="1:3" s="437" customFormat="1" ht="13.5">
      <c r="A11" s="445">
        <v>7</v>
      </c>
      <c r="B11" s="446" t="s">
        <v>596</v>
      </c>
      <c r="C11" s="447">
        <v>14263</v>
      </c>
    </row>
    <row r="12" spans="1:3" ht="13.5">
      <c r="A12" s="442">
        <v>8</v>
      </c>
      <c r="B12" s="443" t="s">
        <v>597</v>
      </c>
      <c r="C12" s="444">
        <v>0</v>
      </c>
    </row>
    <row r="13" spans="1:3" ht="13.5">
      <c r="A13" s="442">
        <v>9</v>
      </c>
      <c r="B13" s="443" t="s">
        <v>598</v>
      </c>
      <c r="C13" s="444">
        <v>0</v>
      </c>
    </row>
    <row r="14" spans="1:3" s="437" customFormat="1" ht="13.5">
      <c r="A14" s="445">
        <v>10</v>
      </c>
      <c r="B14" s="446" t="s">
        <v>599</v>
      </c>
      <c r="C14" s="447">
        <v>0</v>
      </c>
    </row>
    <row r="15" spans="1:3" ht="13.5">
      <c r="A15" s="442">
        <v>11</v>
      </c>
      <c r="B15" s="443" t="s">
        <v>600</v>
      </c>
      <c r="C15" s="444">
        <v>0</v>
      </c>
    </row>
    <row r="16" spans="1:3" ht="13.5">
      <c r="A16" s="442">
        <v>12</v>
      </c>
      <c r="B16" s="443" t="s">
        <v>601</v>
      </c>
      <c r="C16" s="444">
        <v>0</v>
      </c>
    </row>
    <row r="17" spans="1:3" s="437" customFormat="1" ht="13.5">
      <c r="A17" s="445">
        <v>13</v>
      </c>
      <c r="B17" s="446" t="s">
        <v>602</v>
      </c>
      <c r="C17" s="447">
        <v>0</v>
      </c>
    </row>
    <row r="18" spans="1:3" s="437" customFormat="1" ht="13.5">
      <c r="A18" s="445">
        <v>14</v>
      </c>
      <c r="B18" s="446" t="s">
        <v>603</v>
      </c>
      <c r="C18" s="447">
        <v>0</v>
      </c>
    </row>
    <row r="19" spans="1:3" s="437" customFormat="1" ht="13.5">
      <c r="A19" s="445">
        <v>15</v>
      </c>
      <c r="B19" s="446" t="s">
        <v>604</v>
      </c>
      <c r="C19" s="447">
        <v>14263</v>
      </c>
    </row>
    <row r="20" spans="1:3" ht="13.5">
      <c r="A20" s="442">
        <v>16</v>
      </c>
      <c r="B20" s="446" t="s">
        <v>605</v>
      </c>
      <c r="C20" s="447"/>
    </row>
    <row r="21" spans="1:3" ht="13.5">
      <c r="A21" s="442">
        <v>17</v>
      </c>
      <c r="B21" s="446" t="s">
        <v>606</v>
      </c>
      <c r="C21" s="447">
        <v>14263</v>
      </c>
    </row>
    <row r="22" spans="1:3" ht="13.5">
      <c r="A22" s="442">
        <v>18</v>
      </c>
      <c r="B22" s="446" t="s">
        <v>607</v>
      </c>
      <c r="C22" s="447">
        <v>0</v>
      </c>
    </row>
    <row r="23" spans="1:3" ht="14.25" thickBot="1">
      <c r="A23" s="448">
        <v>19</v>
      </c>
      <c r="B23" s="449" t="s">
        <v>608</v>
      </c>
      <c r="C23" s="450">
        <v>0</v>
      </c>
    </row>
    <row r="24" ht="13.5" thickTop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&amp;R&amp;11 10. melléklet a 4/2016. (V.30.)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45"/>
  <sheetViews>
    <sheetView view="pageLayout" zoomScaleSheetLayoutView="100" workbookViewId="0" topLeftCell="A1">
      <selection activeCell="E44" sqref="E44"/>
    </sheetView>
  </sheetViews>
  <sheetFormatPr defaultColWidth="9.00390625" defaultRowHeight="12.75"/>
  <cols>
    <col min="2" max="2" width="80.125" style="0" customWidth="1"/>
    <col min="3" max="3" width="19.00390625" style="0" customWidth="1"/>
    <col min="4" max="4" width="19.375" style="0" customWidth="1"/>
    <col min="5" max="5" width="19.625" style="0" customWidth="1"/>
    <col min="6" max="6" width="0.37109375" style="0" customWidth="1"/>
    <col min="7" max="9" width="9.375" style="0" hidden="1" customWidth="1"/>
    <col min="10" max="10" width="0.37109375" style="0" customWidth="1"/>
    <col min="11" max="11" width="9.375" style="0" hidden="1" customWidth="1"/>
  </cols>
  <sheetData>
    <row r="1" spans="1:5" ht="25.5" customHeight="1">
      <c r="A1" s="708" t="s">
        <v>612</v>
      </c>
      <c r="B1" s="708"/>
      <c r="C1" s="708"/>
      <c r="D1" s="708"/>
      <c r="E1" s="708"/>
    </row>
    <row r="2" spans="1:5" ht="14.25" thickBot="1">
      <c r="A2" s="709" t="s">
        <v>148</v>
      </c>
      <c r="B2" s="709"/>
      <c r="C2" s="709"/>
      <c r="D2" s="709"/>
      <c r="E2" s="709"/>
    </row>
    <row r="3" spans="1:5" s="436" customFormat="1" ht="14.25" thickTop="1">
      <c r="A3" s="454" t="s">
        <v>190</v>
      </c>
      <c r="B3" s="455" t="s">
        <v>69</v>
      </c>
      <c r="C3" s="455" t="s">
        <v>609</v>
      </c>
      <c r="D3" s="455" t="s">
        <v>610</v>
      </c>
      <c r="E3" s="456" t="s">
        <v>611</v>
      </c>
    </row>
    <row r="4" spans="1:5" s="436" customFormat="1" ht="14.25" thickBot="1">
      <c r="A4" s="457" t="s">
        <v>360</v>
      </c>
      <c r="B4" s="458" t="s">
        <v>361</v>
      </c>
      <c r="C4" s="458" t="s">
        <v>362</v>
      </c>
      <c r="D4" s="458" t="s">
        <v>363</v>
      </c>
      <c r="E4" s="459" t="s">
        <v>364</v>
      </c>
    </row>
    <row r="5" spans="1:5" ht="14.25" thickTop="1">
      <c r="A5" s="439">
        <v>1</v>
      </c>
      <c r="B5" s="440" t="s">
        <v>613</v>
      </c>
      <c r="C5" s="440">
        <v>14666</v>
      </c>
      <c r="D5" s="440">
        <v>0</v>
      </c>
      <c r="E5" s="441">
        <v>23154</v>
      </c>
    </row>
    <row r="6" spans="1:5" ht="13.5">
      <c r="A6" s="442">
        <v>2</v>
      </c>
      <c r="B6" s="443" t="s">
        <v>614</v>
      </c>
      <c r="C6" s="443">
        <v>1663</v>
      </c>
      <c r="D6" s="443">
        <v>0</v>
      </c>
      <c r="E6" s="460">
        <v>1974</v>
      </c>
    </row>
    <row r="7" spans="1:5" ht="13.5">
      <c r="A7" s="442">
        <v>3</v>
      </c>
      <c r="B7" s="443" t="s">
        <v>615</v>
      </c>
      <c r="C7" s="443">
        <v>42</v>
      </c>
      <c r="D7" s="443">
        <v>0</v>
      </c>
      <c r="E7" s="460">
        <v>49</v>
      </c>
    </row>
    <row r="8" spans="1:5" s="437" customFormat="1" ht="13.5">
      <c r="A8" s="445">
        <v>4</v>
      </c>
      <c r="B8" s="446" t="s">
        <v>616</v>
      </c>
      <c r="C8" s="446">
        <f>SUM(C5:C7)</f>
        <v>16371</v>
      </c>
      <c r="D8" s="446">
        <f>SUM(D5:D7)</f>
        <v>0</v>
      </c>
      <c r="E8" s="447">
        <f>SUM(E5:E7)</f>
        <v>25177</v>
      </c>
    </row>
    <row r="9" spans="1:5" ht="13.5">
      <c r="A9" s="442">
        <v>5</v>
      </c>
      <c r="B9" s="443" t="s">
        <v>617</v>
      </c>
      <c r="C9" s="443">
        <v>-149</v>
      </c>
      <c r="D9" s="443">
        <v>0</v>
      </c>
      <c r="E9" s="460">
        <v>220</v>
      </c>
    </row>
    <row r="10" spans="1:5" ht="13.5">
      <c r="A10" s="442">
        <v>6</v>
      </c>
      <c r="B10" s="443" t="s">
        <v>618</v>
      </c>
      <c r="C10" s="443">
        <v>-152</v>
      </c>
      <c r="D10" s="443">
        <v>0</v>
      </c>
      <c r="E10" s="460">
        <v>-18</v>
      </c>
    </row>
    <row r="11" spans="1:5" s="437" customFormat="1" ht="13.5">
      <c r="A11" s="445">
        <v>7</v>
      </c>
      <c r="B11" s="446" t="s">
        <v>619</v>
      </c>
      <c r="C11" s="446">
        <v>-301</v>
      </c>
      <c r="D11" s="446">
        <v>0</v>
      </c>
      <c r="E11" s="461">
        <v>202</v>
      </c>
    </row>
    <row r="12" spans="1:5" ht="13.5">
      <c r="A12" s="442">
        <v>8</v>
      </c>
      <c r="B12" s="443" t="s">
        <v>620</v>
      </c>
      <c r="C12" s="443">
        <v>162</v>
      </c>
      <c r="D12" s="443">
        <v>0</v>
      </c>
      <c r="E12" s="460">
        <v>6759</v>
      </c>
    </row>
    <row r="13" spans="1:5" ht="13.5">
      <c r="A13" s="442">
        <v>9</v>
      </c>
      <c r="B13" s="443" t="s">
        <v>621</v>
      </c>
      <c r="C13" s="443">
        <v>0</v>
      </c>
      <c r="D13" s="443">
        <v>0</v>
      </c>
      <c r="E13" s="460">
        <v>30346</v>
      </c>
    </row>
    <row r="14" spans="1:5" ht="13.5">
      <c r="A14" s="442">
        <v>10</v>
      </c>
      <c r="B14" s="443" t="s">
        <v>622</v>
      </c>
      <c r="C14" s="443">
        <v>10766</v>
      </c>
      <c r="D14" s="443">
        <v>0</v>
      </c>
      <c r="E14" s="444">
        <v>43650</v>
      </c>
    </row>
    <row r="15" spans="1:5" s="437" customFormat="1" ht="13.5">
      <c r="A15" s="445">
        <v>11</v>
      </c>
      <c r="B15" s="446" t="s">
        <v>623</v>
      </c>
      <c r="C15" s="446">
        <f>SUM(C12:C14)</f>
        <v>10928</v>
      </c>
      <c r="D15" s="446">
        <f>SUM(D12:D14)</f>
        <v>0</v>
      </c>
      <c r="E15" s="447">
        <f>SUM(E12:E14)</f>
        <v>80755</v>
      </c>
    </row>
    <row r="16" spans="1:5" ht="13.5">
      <c r="A16" s="442">
        <v>12</v>
      </c>
      <c r="B16" s="443" t="s">
        <v>624</v>
      </c>
      <c r="C16" s="443">
        <v>3913</v>
      </c>
      <c r="D16" s="443">
        <f>SUM(D12:D14)</f>
        <v>0</v>
      </c>
      <c r="E16" s="444">
        <v>5219</v>
      </c>
    </row>
    <row r="17" spans="1:5" ht="13.5">
      <c r="A17" s="442">
        <v>13</v>
      </c>
      <c r="B17" s="443" t="s">
        <v>625</v>
      </c>
      <c r="C17" s="443">
        <v>8437</v>
      </c>
      <c r="D17" s="443">
        <v>0</v>
      </c>
      <c r="E17" s="444">
        <v>10005</v>
      </c>
    </row>
    <row r="18" spans="1:5" ht="13.5">
      <c r="A18" s="442">
        <v>14</v>
      </c>
      <c r="B18" s="443" t="s">
        <v>626</v>
      </c>
      <c r="C18" s="443">
        <v>0</v>
      </c>
      <c r="D18" s="443">
        <v>0</v>
      </c>
      <c r="E18" s="444">
        <v>0</v>
      </c>
    </row>
    <row r="19" spans="1:5" ht="13.5">
      <c r="A19" s="442">
        <v>15</v>
      </c>
      <c r="B19" s="443" t="s">
        <v>627</v>
      </c>
      <c r="C19" s="443">
        <v>0</v>
      </c>
      <c r="D19" s="443">
        <v>0</v>
      </c>
      <c r="E19" s="444">
        <v>70</v>
      </c>
    </row>
    <row r="20" spans="1:5" s="437" customFormat="1" ht="13.5">
      <c r="A20" s="445">
        <v>16</v>
      </c>
      <c r="B20" s="446" t="s">
        <v>628</v>
      </c>
      <c r="C20" s="446">
        <f>SUM(C16:C19)</f>
        <v>12350</v>
      </c>
      <c r="D20" s="446">
        <f>SUM(D16:D19)</f>
        <v>0</v>
      </c>
      <c r="E20" s="447">
        <f>SUM(E16:E19)</f>
        <v>15294</v>
      </c>
    </row>
    <row r="21" spans="1:5" ht="13.5">
      <c r="A21" s="442">
        <v>17</v>
      </c>
      <c r="B21" s="443" t="s">
        <v>629</v>
      </c>
      <c r="C21" s="443">
        <v>23449</v>
      </c>
      <c r="D21" s="443">
        <v>0</v>
      </c>
      <c r="E21" s="444">
        <v>25606</v>
      </c>
    </row>
    <row r="22" spans="1:5" ht="13.5">
      <c r="A22" s="442">
        <v>18</v>
      </c>
      <c r="B22" s="443" t="s">
        <v>630</v>
      </c>
      <c r="C22" s="443">
        <v>2848</v>
      </c>
      <c r="D22" s="443">
        <v>0</v>
      </c>
      <c r="E22" s="444">
        <v>2834</v>
      </c>
    </row>
    <row r="23" spans="1:5" ht="13.5">
      <c r="A23" s="442">
        <v>19</v>
      </c>
      <c r="B23" s="443" t="s">
        <v>631</v>
      </c>
      <c r="C23" s="443">
        <v>4117</v>
      </c>
      <c r="D23" s="443">
        <v>0</v>
      </c>
      <c r="E23" s="444">
        <v>4493</v>
      </c>
    </row>
    <row r="24" spans="1:5" s="437" customFormat="1" ht="13.5">
      <c r="A24" s="445">
        <v>20</v>
      </c>
      <c r="B24" s="446" t="s">
        <v>632</v>
      </c>
      <c r="C24" s="446">
        <f>SUM(C21:C23)</f>
        <v>30414</v>
      </c>
      <c r="D24" s="446">
        <f>SUM(D21:D23)</f>
        <v>0</v>
      </c>
      <c r="E24" s="447">
        <f>SUM(E21:E23)</f>
        <v>32933</v>
      </c>
    </row>
    <row r="25" spans="1:5" s="437" customFormat="1" ht="13.5">
      <c r="A25" s="445">
        <v>21</v>
      </c>
      <c r="B25" s="446" t="s">
        <v>633</v>
      </c>
      <c r="C25" s="446">
        <v>9565</v>
      </c>
      <c r="D25" s="446">
        <v>0</v>
      </c>
      <c r="E25" s="447">
        <v>11557</v>
      </c>
    </row>
    <row r="26" spans="1:5" s="437" customFormat="1" ht="13.5">
      <c r="A26" s="445">
        <v>22</v>
      </c>
      <c r="B26" s="446" t="s">
        <v>634</v>
      </c>
      <c r="C26" s="446">
        <v>27570</v>
      </c>
      <c r="D26" s="446">
        <v>0</v>
      </c>
      <c r="E26" s="447">
        <v>66938</v>
      </c>
    </row>
    <row r="27" spans="1:5" ht="13.5">
      <c r="A27" s="442">
        <v>23</v>
      </c>
      <c r="B27" s="446" t="s">
        <v>635</v>
      </c>
      <c r="C27" s="446">
        <v>-52901</v>
      </c>
      <c r="D27" s="446">
        <v>0</v>
      </c>
      <c r="E27" s="447">
        <v>-20588</v>
      </c>
    </row>
    <row r="28" spans="1:5" s="453" customFormat="1" ht="13.5">
      <c r="A28" s="442">
        <v>24</v>
      </c>
      <c r="B28" s="443" t="s">
        <v>636</v>
      </c>
      <c r="C28" s="443">
        <v>0</v>
      </c>
      <c r="D28" s="443">
        <v>0</v>
      </c>
      <c r="E28" s="444">
        <v>0</v>
      </c>
    </row>
    <row r="29" spans="1:5" s="453" customFormat="1" ht="13.5">
      <c r="A29" s="442">
        <v>25</v>
      </c>
      <c r="B29" s="443" t="s">
        <v>637</v>
      </c>
      <c r="C29" s="443">
        <v>222</v>
      </c>
      <c r="D29" s="443">
        <v>0</v>
      </c>
      <c r="E29" s="444">
        <v>20</v>
      </c>
    </row>
    <row r="30" spans="1:5" s="453" customFormat="1" ht="13.5">
      <c r="A30" s="442">
        <v>26</v>
      </c>
      <c r="B30" s="443" t="s">
        <v>638</v>
      </c>
      <c r="C30" s="443">
        <v>0</v>
      </c>
      <c r="D30" s="443">
        <v>0</v>
      </c>
      <c r="E30" s="444">
        <v>0</v>
      </c>
    </row>
    <row r="31" spans="1:5" ht="13.5">
      <c r="A31" s="442">
        <v>27</v>
      </c>
      <c r="B31" s="443" t="s">
        <v>644</v>
      </c>
      <c r="C31" s="443">
        <v>0</v>
      </c>
      <c r="D31" s="443">
        <v>0</v>
      </c>
      <c r="E31" s="444">
        <v>0</v>
      </c>
    </row>
    <row r="32" spans="1:5" s="437" customFormat="1" ht="13.5">
      <c r="A32" s="445">
        <v>28</v>
      </c>
      <c r="B32" s="446" t="s">
        <v>639</v>
      </c>
      <c r="C32" s="446">
        <v>222</v>
      </c>
      <c r="D32" s="446">
        <v>0</v>
      </c>
      <c r="E32" s="447">
        <v>20</v>
      </c>
    </row>
    <row r="33" spans="1:5" ht="13.5">
      <c r="A33" s="442">
        <v>29</v>
      </c>
      <c r="B33" s="443" t="s">
        <v>640</v>
      </c>
      <c r="C33" s="443">
        <v>0</v>
      </c>
      <c r="D33" s="443">
        <v>0</v>
      </c>
      <c r="E33" s="444">
        <v>0</v>
      </c>
    </row>
    <row r="34" spans="1:5" ht="13.5">
      <c r="A34" s="442">
        <v>30</v>
      </c>
      <c r="B34" s="443" t="s">
        <v>641</v>
      </c>
      <c r="C34" s="443">
        <v>0</v>
      </c>
      <c r="D34" s="443">
        <v>0</v>
      </c>
      <c r="E34" s="444">
        <v>0</v>
      </c>
    </row>
    <row r="35" spans="1:5" ht="13.5">
      <c r="A35" s="442">
        <v>31</v>
      </c>
      <c r="B35" s="443" t="s">
        <v>642</v>
      </c>
      <c r="C35" s="443">
        <v>0</v>
      </c>
      <c r="D35" s="443">
        <v>0</v>
      </c>
      <c r="E35" s="444">
        <v>0</v>
      </c>
    </row>
    <row r="36" spans="1:5" ht="13.5">
      <c r="A36" s="442">
        <v>32</v>
      </c>
      <c r="B36" s="443" t="s">
        <v>643</v>
      </c>
      <c r="C36" s="443">
        <v>0</v>
      </c>
      <c r="D36" s="443">
        <v>0</v>
      </c>
      <c r="E36" s="444">
        <v>0</v>
      </c>
    </row>
    <row r="37" spans="1:5" s="437" customFormat="1" ht="13.5">
      <c r="A37" s="445">
        <v>33</v>
      </c>
      <c r="B37" s="446" t="s">
        <v>645</v>
      </c>
      <c r="C37" s="446">
        <v>0</v>
      </c>
      <c r="D37" s="446">
        <v>0</v>
      </c>
      <c r="E37" s="447">
        <v>0</v>
      </c>
    </row>
    <row r="38" spans="1:5" s="437" customFormat="1" ht="13.5">
      <c r="A38" s="445">
        <v>34</v>
      </c>
      <c r="B38" s="446" t="s">
        <v>646</v>
      </c>
      <c r="C38" s="446">
        <v>222</v>
      </c>
      <c r="D38" s="446">
        <v>0</v>
      </c>
      <c r="E38" s="447">
        <v>20</v>
      </c>
    </row>
    <row r="39" spans="1:5" s="437" customFormat="1" ht="13.5">
      <c r="A39" s="445">
        <v>35</v>
      </c>
      <c r="B39" s="446" t="s">
        <v>647</v>
      </c>
      <c r="C39" s="446">
        <v>-52679</v>
      </c>
      <c r="D39" s="446">
        <v>0</v>
      </c>
      <c r="E39" s="447">
        <v>-20568</v>
      </c>
    </row>
    <row r="40" spans="1:5" ht="13.5">
      <c r="A40" s="442">
        <v>36</v>
      </c>
      <c r="B40" s="443" t="s">
        <v>648</v>
      </c>
      <c r="C40" s="443">
        <v>6500</v>
      </c>
      <c r="D40" s="443">
        <v>0</v>
      </c>
      <c r="E40" s="444">
        <v>9944</v>
      </c>
    </row>
    <row r="41" spans="1:5" ht="13.5">
      <c r="A41" s="442">
        <v>37</v>
      </c>
      <c r="B41" s="443" t="s">
        <v>649</v>
      </c>
      <c r="C41" s="443">
        <v>46244</v>
      </c>
      <c r="D41" s="443">
        <v>0</v>
      </c>
      <c r="E41" s="444">
        <v>-598</v>
      </c>
    </row>
    <row r="42" spans="1:5" s="437" customFormat="1" ht="13.5">
      <c r="A42" s="445">
        <v>38</v>
      </c>
      <c r="B42" s="446" t="s">
        <v>650</v>
      </c>
      <c r="C42" s="446">
        <v>52744</v>
      </c>
      <c r="D42" s="446">
        <v>0</v>
      </c>
      <c r="E42" s="447">
        <v>9346</v>
      </c>
    </row>
    <row r="43" spans="1:5" ht="13.5">
      <c r="A43" s="442">
        <v>39</v>
      </c>
      <c r="B43" s="446" t="s">
        <v>651</v>
      </c>
      <c r="C43" s="446">
        <v>926</v>
      </c>
      <c r="D43" s="446">
        <v>0</v>
      </c>
      <c r="E43" s="447">
        <v>0</v>
      </c>
    </row>
    <row r="44" spans="1:5" ht="13.5">
      <c r="A44" s="442">
        <v>40</v>
      </c>
      <c r="B44" s="446" t="s">
        <v>652</v>
      </c>
      <c r="C44" s="446">
        <v>51818</v>
      </c>
      <c r="D44" s="446">
        <v>0</v>
      </c>
      <c r="E44" s="447">
        <v>9346</v>
      </c>
    </row>
    <row r="45" spans="1:5" ht="14.25" thickBot="1">
      <c r="A45" s="448">
        <v>41</v>
      </c>
      <c r="B45" s="449" t="s">
        <v>653</v>
      </c>
      <c r="C45" s="449">
        <v>-861</v>
      </c>
      <c r="D45" s="449">
        <v>0</v>
      </c>
      <c r="E45" s="450">
        <v>-11222</v>
      </c>
    </row>
    <row r="46" ht="13.5" thickTop="1"/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&amp;R11. melléklet a 4/2016. (V.30.)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view="pageLayout" zoomScaleSheetLayoutView="100" workbookViewId="0" topLeftCell="A1">
      <selection activeCell="C3" sqref="C3"/>
    </sheetView>
  </sheetViews>
  <sheetFormatPr defaultColWidth="9.00390625" defaultRowHeight="12.75"/>
  <cols>
    <col min="1" max="1" width="47.50390625" style="0" bestFit="1" customWidth="1"/>
    <col min="2" max="2" width="16.625" style="0" customWidth="1"/>
    <col min="3" max="3" width="41.75390625" style="0" customWidth="1"/>
    <col min="4" max="4" width="17.125" style="0" customWidth="1"/>
  </cols>
  <sheetData>
    <row r="1" spans="1:4" ht="13.5">
      <c r="A1" s="710" t="s">
        <v>721</v>
      </c>
      <c r="B1" s="711"/>
      <c r="C1" s="711"/>
      <c r="D1" s="711"/>
    </row>
    <row r="2" ht="15">
      <c r="A2" s="462"/>
    </row>
    <row r="3" ht="15.75" thickBot="1">
      <c r="A3" s="462"/>
    </row>
    <row r="4" spans="1:4" s="434" customFormat="1" ht="15.75" thickBot="1">
      <c r="A4" s="469" t="s">
        <v>654</v>
      </c>
      <c r="B4" s="470" t="s">
        <v>655</v>
      </c>
      <c r="C4" s="471" t="s">
        <v>656</v>
      </c>
      <c r="D4" s="472" t="s">
        <v>655</v>
      </c>
    </row>
    <row r="5" spans="1:4" ht="32.25" customHeight="1" thickBot="1">
      <c r="A5" s="463" t="s">
        <v>657</v>
      </c>
      <c r="B5" s="464">
        <v>2500</v>
      </c>
      <c r="C5" s="477" t="s">
        <v>658</v>
      </c>
      <c r="D5" s="465" t="s">
        <v>722</v>
      </c>
    </row>
    <row r="6" spans="1:4" ht="37.5" customHeight="1" thickBot="1">
      <c r="A6" s="463" t="s">
        <v>19</v>
      </c>
      <c r="B6" s="464">
        <v>353</v>
      </c>
      <c r="C6" s="477" t="s">
        <v>660</v>
      </c>
      <c r="D6" s="465">
        <v>244</v>
      </c>
    </row>
    <row r="7" spans="1:4" ht="34.5" customHeight="1" thickBot="1">
      <c r="A7" s="463" t="s">
        <v>659</v>
      </c>
      <c r="B7" s="464">
        <v>38</v>
      </c>
      <c r="C7" s="477" t="s">
        <v>661</v>
      </c>
      <c r="D7" s="465">
        <v>553</v>
      </c>
    </row>
    <row r="8" spans="1:4" ht="31.5" customHeight="1" thickBot="1">
      <c r="A8" s="507" t="s">
        <v>8</v>
      </c>
      <c r="B8" s="464"/>
      <c r="C8" s="477" t="s">
        <v>662</v>
      </c>
      <c r="D8" s="465">
        <v>952</v>
      </c>
    </row>
    <row r="9" spans="1:4" ht="31.5" customHeight="1" thickBot="1">
      <c r="A9" s="466"/>
      <c r="B9" s="464"/>
      <c r="C9" s="477" t="s">
        <v>723</v>
      </c>
      <c r="D9" s="465"/>
    </row>
    <row r="10" spans="1:4" ht="31.5" customHeight="1" thickBot="1">
      <c r="A10" s="466"/>
      <c r="B10" s="464"/>
      <c r="C10" s="477" t="s">
        <v>663</v>
      </c>
      <c r="D10" s="465"/>
    </row>
    <row r="11" spans="1:4" ht="15.75" thickBot="1">
      <c r="A11" s="473" t="s">
        <v>61</v>
      </c>
      <c r="B11" s="475" t="s">
        <v>729</v>
      </c>
      <c r="C11" s="474" t="s">
        <v>61</v>
      </c>
      <c r="D11" s="476" t="s">
        <v>724</v>
      </c>
    </row>
    <row r="12" ht="15" customHeight="1">
      <c r="A12" s="467"/>
    </row>
    <row r="13" ht="15" hidden="1">
      <c r="A13" s="462"/>
    </row>
    <row r="14" ht="15">
      <c r="A14" s="468" t="s">
        <v>730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&amp;R12. melléklet a 4/2016. (V.30.)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">
      <selection activeCell="E93" sqref="E93"/>
    </sheetView>
  </sheetViews>
  <sheetFormatPr defaultColWidth="9.375" defaultRowHeight="12.75"/>
  <cols>
    <col min="1" max="1" width="9.50390625" style="217" customWidth="1"/>
    <col min="2" max="2" width="60.75390625" style="217" customWidth="1"/>
    <col min="3" max="5" width="15.75390625" style="218" customWidth="1"/>
    <col min="6" max="16384" width="9.375" style="228" customWidth="1"/>
  </cols>
  <sheetData>
    <row r="1" spans="1:5" ht="15.75" customHeight="1">
      <c r="A1" s="608" t="s">
        <v>25</v>
      </c>
      <c r="B1" s="608"/>
      <c r="C1" s="608"/>
      <c r="D1" s="608"/>
      <c r="E1" s="608"/>
    </row>
    <row r="2" spans="1:5" ht="15.75" customHeight="1" thickBot="1">
      <c r="A2" s="28"/>
      <c r="B2" s="28"/>
      <c r="C2" s="215"/>
      <c r="D2" s="215"/>
      <c r="E2" s="215" t="s">
        <v>148</v>
      </c>
    </row>
    <row r="3" spans="1:5" ht="15.75" customHeight="1">
      <c r="A3" s="609" t="s">
        <v>76</v>
      </c>
      <c r="B3" s="611" t="s">
        <v>27</v>
      </c>
      <c r="C3" s="613" t="str">
        <f>+'1.mell.1.old KVETÉSI, PÜ MÉRL'!C3:E3</f>
        <v>2015. évi</v>
      </c>
      <c r="D3" s="613"/>
      <c r="E3" s="614"/>
    </row>
    <row r="4" spans="1:5" ht="37.5" customHeight="1" thickBot="1">
      <c r="A4" s="610"/>
      <c r="B4" s="612"/>
      <c r="C4" s="30" t="s">
        <v>170</v>
      </c>
      <c r="D4" s="30" t="s">
        <v>171</v>
      </c>
      <c r="E4" s="31" t="s">
        <v>172</v>
      </c>
    </row>
    <row r="5" spans="1:5" s="229" customFormat="1" ht="12" customHeight="1" thickBot="1">
      <c r="A5" s="193" t="s">
        <v>360</v>
      </c>
      <c r="B5" s="194" t="s">
        <v>361</v>
      </c>
      <c r="C5" s="194" t="s">
        <v>362</v>
      </c>
      <c r="D5" s="194" t="s">
        <v>363</v>
      </c>
      <c r="E5" s="242" t="s">
        <v>364</v>
      </c>
    </row>
    <row r="6" spans="1:5" s="230" customFormat="1" ht="12" customHeight="1" thickBot="1">
      <c r="A6" s="188" t="s">
        <v>28</v>
      </c>
      <c r="B6" s="189" t="s">
        <v>244</v>
      </c>
      <c r="C6" s="220">
        <f>SUM(C7:C12)</f>
        <v>5650</v>
      </c>
      <c r="D6" s="220">
        <f>SUM(D7:D12)</f>
        <v>6759</v>
      </c>
      <c r="E6" s="203">
        <f>SUM(E7:E12)</f>
        <v>6759</v>
      </c>
    </row>
    <row r="7" spans="1:5" s="230" customFormat="1" ht="12" customHeight="1">
      <c r="A7" s="183" t="s">
        <v>88</v>
      </c>
      <c r="B7" s="231" t="s">
        <v>245</v>
      </c>
      <c r="C7" s="222">
        <v>1950</v>
      </c>
      <c r="D7" s="222">
        <v>1964</v>
      </c>
      <c r="E7" s="205">
        <v>1964</v>
      </c>
    </row>
    <row r="8" spans="1:5" s="230" customFormat="1" ht="12" customHeight="1">
      <c r="A8" s="182" t="s">
        <v>89</v>
      </c>
      <c r="B8" s="232" t="s">
        <v>246</v>
      </c>
      <c r="C8" s="221"/>
      <c r="D8" s="221"/>
      <c r="E8" s="204"/>
    </row>
    <row r="9" spans="1:5" s="230" customFormat="1" ht="12" customHeight="1">
      <c r="A9" s="182" t="s">
        <v>90</v>
      </c>
      <c r="B9" s="232" t="s">
        <v>247</v>
      </c>
      <c r="C9" s="221">
        <v>2500</v>
      </c>
      <c r="D9" s="221">
        <v>3378</v>
      </c>
      <c r="E9" s="204">
        <v>3378</v>
      </c>
    </row>
    <row r="10" spans="1:5" s="230" customFormat="1" ht="12" customHeight="1">
      <c r="A10" s="182" t="s">
        <v>91</v>
      </c>
      <c r="B10" s="232" t="s">
        <v>248</v>
      </c>
      <c r="C10" s="221">
        <v>1200</v>
      </c>
      <c r="D10" s="221">
        <v>1200</v>
      </c>
      <c r="E10" s="204">
        <v>1200</v>
      </c>
    </row>
    <row r="11" spans="1:5" s="230" customFormat="1" ht="12" customHeight="1">
      <c r="A11" s="182" t="s">
        <v>109</v>
      </c>
      <c r="B11" s="232" t="s">
        <v>249</v>
      </c>
      <c r="C11" s="221"/>
      <c r="D11" s="221">
        <v>217</v>
      </c>
      <c r="E11" s="204">
        <v>217</v>
      </c>
    </row>
    <row r="12" spans="1:5" s="230" customFormat="1" ht="12" customHeight="1" thickBot="1">
      <c r="A12" s="184" t="s">
        <v>92</v>
      </c>
      <c r="B12" s="233" t="s">
        <v>250</v>
      </c>
      <c r="C12" s="223"/>
      <c r="D12" s="223"/>
      <c r="E12" s="206"/>
    </row>
    <row r="13" spans="1:5" s="230" customFormat="1" ht="12" customHeight="1" thickBot="1">
      <c r="A13" s="188" t="s">
        <v>29</v>
      </c>
      <c r="B13" s="210" t="s">
        <v>251</v>
      </c>
      <c r="C13" s="220">
        <f>SUM(C14:C18)</f>
        <v>7460</v>
      </c>
      <c r="D13" s="220">
        <f>SUM(D14:D18)</f>
        <v>44524</v>
      </c>
      <c r="E13" s="203">
        <f>SUM(E14:E18)</f>
        <v>30346</v>
      </c>
    </row>
    <row r="14" spans="1:5" s="230" customFormat="1" ht="12" customHeight="1">
      <c r="A14" s="183" t="s">
        <v>94</v>
      </c>
      <c r="B14" s="231" t="s">
        <v>252</v>
      </c>
      <c r="C14" s="222"/>
      <c r="D14" s="222"/>
      <c r="E14" s="205"/>
    </row>
    <row r="15" spans="1:5" s="230" customFormat="1" ht="12" customHeight="1">
      <c r="A15" s="182" t="s">
        <v>95</v>
      </c>
      <c r="B15" s="232" t="s">
        <v>253</v>
      </c>
      <c r="C15" s="221"/>
      <c r="D15" s="221"/>
      <c r="E15" s="204"/>
    </row>
    <row r="16" spans="1:5" s="230" customFormat="1" ht="12" customHeight="1">
      <c r="A16" s="182" t="s">
        <v>96</v>
      </c>
      <c r="B16" s="232" t="s">
        <v>254</v>
      </c>
      <c r="C16" s="221"/>
      <c r="D16" s="221"/>
      <c r="E16" s="204"/>
    </row>
    <row r="17" spans="1:5" s="230" customFormat="1" ht="12" customHeight="1">
      <c r="A17" s="182" t="s">
        <v>97</v>
      </c>
      <c r="B17" s="232" t="s">
        <v>255</v>
      </c>
      <c r="C17" s="221"/>
      <c r="D17" s="221"/>
      <c r="E17" s="204"/>
    </row>
    <row r="18" spans="1:5" s="230" customFormat="1" ht="12" customHeight="1">
      <c r="A18" s="182" t="s">
        <v>98</v>
      </c>
      <c r="B18" s="232" t="s">
        <v>256</v>
      </c>
      <c r="C18" s="221">
        <v>7460</v>
      </c>
      <c r="D18" s="221">
        <v>44524</v>
      </c>
      <c r="E18" s="204">
        <v>30346</v>
      </c>
    </row>
    <row r="19" spans="1:5" s="230" customFormat="1" ht="12" customHeight="1" thickBot="1">
      <c r="A19" s="184" t="s">
        <v>104</v>
      </c>
      <c r="B19" s="233" t="s">
        <v>257</v>
      </c>
      <c r="C19" s="223"/>
      <c r="D19" s="223"/>
      <c r="E19" s="206"/>
    </row>
    <row r="20" spans="1:5" s="230" customFormat="1" ht="12" customHeight="1" thickBot="1">
      <c r="A20" s="188" t="s">
        <v>30</v>
      </c>
      <c r="B20" s="189" t="s">
        <v>258</v>
      </c>
      <c r="C20" s="220">
        <f>SUM(C21:C25)</f>
        <v>0</v>
      </c>
      <c r="D20" s="220">
        <f>SUM(D21:D25)</f>
        <v>9944</v>
      </c>
      <c r="E20" s="203">
        <f>SUM(E21:E25)</f>
        <v>9944</v>
      </c>
    </row>
    <row r="21" spans="1:5" s="230" customFormat="1" ht="12" customHeight="1">
      <c r="A21" s="183" t="s">
        <v>77</v>
      </c>
      <c r="B21" s="231" t="s">
        <v>259</v>
      </c>
      <c r="C21" s="222"/>
      <c r="D21" s="222"/>
      <c r="E21" s="205"/>
    </row>
    <row r="22" spans="1:5" s="230" customFormat="1" ht="12" customHeight="1">
      <c r="A22" s="182" t="s">
        <v>78</v>
      </c>
      <c r="B22" s="232" t="s">
        <v>260</v>
      </c>
      <c r="C22" s="221"/>
      <c r="D22" s="221"/>
      <c r="E22" s="204"/>
    </row>
    <row r="23" spans="1:5" s="230" customFormat="1" ht="12" customHeight="1">
      <c r="A23" s="182" t="s">
        <v>79</v>
      </c>
      <c r="B23" s="232" t="s">
        <v>261</v>
      </c>
      <c r="C23" s="221"/>
      <c r="D23" s="221"/>
      <c r="E23" s="204"/>
    </row>
    <row r="24" spans="1:5" s="230" customFormat="1" ht="12" customHeight="1">
      <c r="A24" s="182" t="s">
        <v>80</v>
      </c>
      <c r="B24" s="232" t="s">
        <v>262</v>
      </c>
      <c r="C24" s="221"/>
      <c r="D24" s="221"/>
      <c r="E24" s="204"/>
    </row>
    <row r="25" spans="1:5" s="230" customFormat="1" ht="12" customHeight="1">
      <c r="A25" s="182" t="s">
        <v>118</v>
      </c>
      <c r="B25" s="232" t="s">
        <v>263</v>
      </c>
      <c r="C25" s="221"/>
      <c r="D25" s="221">
        <v>9944</v>
      </c>
      <c r="E25" s="204">
        <v>9944</v>
      </c>
    </row>
    <row r="26" spans="1:5" s="230" customFormat="1" ht="12" customHeight="1" thickBot="1">
      <c r="A26" s="184" t="s">
        <v>119</v>
      </c>
      <c r="B26" s="233" t="s">
        <v>264</v>
      </c>
      <c r="C26" s="223"/>
      <c r="D26" s="223"/>
      <c r="E26" s="206"/>
    </row>
    <row r="27" spans="1:5" s="230" customFormat="1" ht="12" customHeight="1" thickBot="1">
      <c r="A27" s="188" t="s">
        <v>120</v>
      </c>
      <c r="B27" s="189" t="s">
        <v>265</v>
      </c>
      <c r="C27" s="226">
        <f>+C28+C31+C32+C33</f>
        <v>15215</v>
      </c>
      <c r="D27" s="226">
        <f>+D28+D31+D32+D33</f>
        <v>20796</v>
      </c>
      <c r="E27" s="239">
        <f>+E28+E31+E32+E33</f>
        <v>20674</v>
      </c>
    </row>
    <row r="28" spans="1:5" s="230" customFormat="1" ht="12" customHeight="1">
      <c r="A28" s="183" t="s">
        <v>266</v>
      </c>
      <c r="B28" s="231" t="s">
        <v>267</v>
      </c>
      <c r="C28" s="241">
        <f>+C29+C30</f>
        <v>13920</v>
      </c>
      <c r="D28" s="241">
        <f>+D29+D30</f>
        <v>19490</v>
      </c>
      <c r="E28" s="240">
        <f>+E29+E30</f>
        <v>19490</v>
      </c>
    </row>
    <row r="29" spans="1:5" s="230" customFormat="1" ht="12" customHeight="1">
      <c r="A29" s="182" t="s">
        <v>268</v>
      </c>
      <c r="B29" s="232" t="s">
        <v>269</v>
      </c>
      <c r="C29" s="221">
        <v>420</v>
      </c>
      <c r="D29" s="221">
        <v>443</v>
      </c>
      <c r="E29" s="204">
        <v>443</v>
      </c>
    </row>
    <row r="30" spans="1:5" s="230" customFormat="1" ht="12" customHeight="1">
      <c r="A30" s="182" t="s">
        <v>270</v>
      </c>
      <c r="B30" s="232" t="s">
        <v>271</v>
      </c>
      <c r="C30" s="221">
        <v>13500</v>
      </c>
      <c r="D30" s="221">
        <v>19047</v>
      </c>
      <c r="E30" s="204">
        <v>19047</v>
      </c>
    </row>
    <row r="31" spans="1:5" s="230" customFormat="1" ht="12" customHeight="1">
      <c r="A31" s="182" t="s">
        <v>272</v>
      </c>
      <c r="B31" s="232" t="s">
        <v>273</v>
      </c>
      <c r="C31" s="221">
        <v>1250</v>
      </c>
      <c r="D31" s="221">
        <v>1250</v>
      </c>
      <c r="E31" s="204">
        <v>1128</v>
      </c>
    </row>
    <row r="32" spans="1:5" s="230" customFormat="1" ht="12" customHeight="1">
      <c r="A32" s="182" t="s">
        <v>274</v>
      </c>
      <c r="B32" s="232" t="s">
        <v>275</v>
      </c>
      <c r="C32" s="221"/>
      <c r="D32" s="221"/>
      <c r="E32" s="204"/>
    </row>
    <row r="33" spans="1:5" s="230" customFormat="1" ht="12" customHeight="1" thickBot="1">
      <c r="A33" s="184" t="s">
        <v>276</v>
      </c>
      <c r="B33" s="233" t="s">
        <v>277</v>
      </c>
      <c r="C33" s="223">
        <v>45</v>
      </c>
      <c r="D33" s="223">
        <v>56</v>
      </c>
      <c r="E33" s="206">
        <v>56</v>
      </c>
    </row>
    <row r="34" spans="1:5" s="230" customFormat="1" ht="12" customHeight="1" thickBot="1">
      <c r="A34" s="188" t="s">
        <v>32</v>
      </c>
      <c r="B34" s="189" t="s">
        <v>278</v>
      </c>
      <c r="C34" s="220">
        <f>SUM(C35:C44)</f>
        <v>1665</v>
      </c>
      <c r="D34" s="220">
        <f>SUM(D35:D44)</f>
        <v>2633</v>
      </c>
      <c r="E34" s="203">
        <f>SUM(E35:E44)</f>
        <v>2593</v>
      </c>
    </row>
    <row r="35" spans="1:5" s="230" customFormat="1" ht="12" customHeight="1">
      <c r="A35" s="183" t="s">
        <v>81</v>
      </c>
      <c r="B35" s="231" t="s">
        <v>279</v>
      </c>
      <c r="C35" s="222">
        <v>1650</v>
      </c>
      <c r="D35" s="222">
        <v>1867</v>
      </c>
      <c r="E35" s="205">
        <v>1867</v>
      </c>
    </row>
    <row r="36" spans="1:5" s="230" customFormat="1" ht="12" customHeight="1">
      <c r="A36" s="182" t="s">
        <v>82</v>
      </c>
      <c r="B36" s="232" t="s">
        <v>280</v>
      </c>
      <c r="C36" s="221"/>
      <c r="D36" s="221">
        <v>18</v>
      </c>
      <c r="E36" s="204">
        <v>18</v>
      </c>
    </row>
    <row r="37" spans="1:5" s="230" customFormat="1" ht="12" customHeight="1">
      <c r="A37" s="182" t="s">
        <v>83</v>
      </c>
      <c r="B37" s="232" t="s">
        <v>281</v>
      </c>
      <c r="C37" s="221"/>
      <c r="D37" s="221">
        <v>89</v>
      </c>
      <c r="E37" s="204">
        <v>89</v>
      </c>
    </row>
    <row r="38" spans="1:5" s="230" customFormat="1" ht="12" customHeight="1">
      <c r="A38" s="182" t="s">
        <v>122</v>
      </c>
      <c r="B38" s="232" t="s">
        <v>282</v>
      </c>
      <c r="C38" s="221"/>
      <c r="D38" s="221">
        <v>50</v>
      </c>
      <c r="E38" s="204">
        <v>50</v>
      </c>
    </row>
    <row r="39" spans="1:5" s="230" customFormat="1" ht="12" customHeight="1">
      <c r="A39" s="182" t="s">
        <v>123</v>
      </c>
      <c r="B39" s="232" t="s">
        <v>283</v>
      </c>
      <c r="C39" s="221"/>
      <c r="D39" s="221"/>
      <c r="E39" s="204"/>
    </row>
    <row r="40" spans="1:5" s="230" customFormat="1" ht="12" customHeight="1">
      <c r="A40" s="182" t="s">
        <v>124</v>
      </c>
      <c r="B40" s="232" t="s">
        <v>284</v>
      </c>
      <c r="C40" s="221"/>
      <c r="D40" s="221"/>
      <c r="E40" s="204"/>
    </row>
    <row r="41" spans="1:5" s="230" customFormat="1" ht="12" customHeight="1">
      <c r="A41" s="182" t="s">
        <v>125</v>
      </c>
      <c r="B41" s="232" t="s">
        <v>285</v>
      </c>
      <c r="C41" s="221"/>
      <c r="D41" s="221"/>
      <c r="E41" s="204"/>
    </row>
    <row r="42" spans="1:5" s="230" customFormat="1" ht="12" customHeight="1">
      <c r="A42" s="182" t="s">
        <v>126</v>
      </c>
      <c r="B42" s="232" t="s">
        <v>286</v>
      </c>
      <c r="C42" s="221">
        <v>15</v>
      </c>
      <c r="D42" s="221">
        <v>20</v>
      </c>
      <c r="E42" s="204">
        <v>20</v>
      </c>
    </row>
    <row r="43" spans="1:5" s="230" customFormat="1" ht="12" customHeight="1">
      <c r="A43" s="182" t="s">
        <v>287</v>
      </c>
      <c r="B43" s="232" t="s">
        <v>288</v>
      </c>
      <c r="C43" s="224"/>
      <c r="D43" s="224"/>
      <c r="E43" s="207"/>
    </row>
    <row r="44" spans="1:5" s="230" customFormat="1" ht="12" customHeight="1" thickBot="1">
      <c r="A44" s="184" t="s">
        <v>289</v>
      </c>
      <c r="B44" s="233" t="s">
        <v>290</v>
      </c>
      <c r="C44" s="225"/>
      <c r="D44" s="225">
        <v>589</v>
      </c>
      <c r="E44" s="208">
        <v>549</v>
      </c>
    </row>
    <row r="45" spans="1:5" s="230" customFormat="1" ht="12" customHeight="1" thickBot="1">
      <c r="A45" s="188" t="s">
        <v>33</v>
      </c>
      <c r="B45" s="189" t="s">
        <v>291</v>
      </c>
      <c r="C45" s="220">
        <f>SUM(C46:C50)</f>
        <v>0</v>
      </c>
      <c r="D45" s="220">
        <f>SUM(D46:D50)</f>
        <v>0</v>
      </c>
      <c r="E45" s="203">
        <f>SUM(E46:E50)</f>
        <v>0</v>
      </c>
    </row>
    <row r="46" spans="1:5" s="230" customFormat="1" ht="12" customHeight="1">
      <c r="A46" s="183" t="s">
        <v>84</v>
      </c>
      <c r="B46" s="231" t="s">
        <v>292</v>
      </c>
      <c r="C46" s="243"/>
      <c r="D46" s="243"/>
      <c r="E46" s="209"/>
    </row>
    <row r="47" spans="1:5" s="230" customFormat="1" ht="12" customHeight="1">
      <c r="A47" s="182" t="s">
        <v>85</v>
      </c>
      <c r="B47" s="232" t="s">
        <v>293</v>
      </c>
      <c r="C47" s="224"/>
      <c r="D47" s="224"/>
      <c r="E47" s="207"/>
    </row>
    <row r="48" spans="1:5" s="230" customFormat="1" ht="12" customHeight="1">
      <c r="A48" s="182" t="s">
        <v>294</v>
      </c>
      <c r="B48" s="232" t="s">
        <v>295</v>
      </c>
      <c r="C48" s="224"/>
      <c r="D48" s="224"/>
      <c r="E48" s="207"/>
    </row>
    <row r="49" spans="1:5" s="230" customFormat="1" ht="12" customHeight="1">
      <c r="A49" s="182" t="s">
        <v>296</v>
      </c>
      <c r="B49" s="232" t="s">
        <v>297</v>
      </c>
      <c r="C49" s="224"/>
      <c r="D49" s="224"/>
      <c r="E49" s="207"/>
    </row>
    <row r="50" spans="1:5" s="230" customFormat="1" ht="12" customHeight="1" thickBot="1">
      <c r="A50" s="184" t="s">
        <v>298</v>
      </c>
      <c r="B50" s="233" t="s">
        <v>299</v>
      </c>
      <c r="C50" s="225"/>
      <c r="D50" s="225"/>
      <c r="E50" s="208"/>
    </row>
    <row r="51" spans="1:5" s="230" customFormat="1" ht="17.25" customHeight="1" thickBot="1">
      <c r="A51" s="188" t="s">
        <v>127</v>
      </c>
      <c r="B51" s="189" t="s">
        <v>300</v>
      </c>
      <c r="C51" s="220">
        <f>SUM(C52:C54)</f>
        <v>170</v>
      </c>
      <c r="D51" s="220">
        <f>SUM(D52:D54)</f>
        <v>170</v>
      </c>
      <c r="E51" s="203">
        <f>SUM(E52:E54)</f>
        <v>170</v>
      </c>
    </row>
    <row r="52" spans="1:5" s="230" customFormat="1" ht="12" customHeight="1">
      <c r="A52" s="183" t="s">
        <v>86</v>
      </c>
      <c r="B52" s="231" t="s">
        <v>301</v>
      </c>
      <c r="C52" s="222"/>
      <c r="D52" s="222"/>
      <c r="E52" s="205"/>
    </row>
    <row r="53" spans="1:5" s="230" customFormat="1" ht="12" customHeight="1">
      <c r="A53" s="182" t="s">
        <v>87</v>
      </c>
      <c r="B53" s="232" t="s">
        <v>302</v>
      </c>
      <c r="C53" s="221">
        <v>170</v>
      </c>
      <c r="D53" s="221">
        <v>170</v>
      </c>
      <c r="E53" s="204">
        <v>170</v>
      </c>
    </row>
    <row r="54" spans="1:5" s="230" customFormat="1" ht="12" customHeight="1">
      <c r="A54" s="182" t="s">
        <v>303</v>
      </c>
      <c r="B54" s="232" t="s">
        <v>304</v>
      </c>
      <c r="C54" s="221"/>
      <c r="D54" s="221"/>
      <c r="E54" s="204"/>
    </row>
    <row r="55" spans="1:5" s="230" customFormat="1" ht="12" customHeight="1" thickBot="1">
      <c r="A55" s="184" t="s">
        <v>305</v>
      </c>
      <c r="B55" s="233" t="s">
        <v>306</v>
      </c>
      <c r="C55" s="223"/>
      <c r="D55" s="223"/>
      <c r="E55" s="206"/>
    </row>
    <row r="56" spans="1:5" s="230" customFormat="1" ht="12" customHeight="1" thickBot="1">
      <c r="A56" s="188" t="s">
        <v>35</v>
      </c>
      <c r="B56" s="210" t="s">
        <v>307</v>
      </c>
      <c r="C56" s="220">
        <f>SUM(C57:C59)</f>
        <v>11515</v>
      </c>
      <c r="D56" s="220">
        <f>SUM(D57:D59)</f>
        <v>10327</v>
      </c>
      <c r="E56" s="203">
        <f>SUM(E57:E59)</f>
        <v>10327</v>
      </c>
    </row>
    <row r="57" spans="1:5" s="230" customFormat="1" ht="12" customHeight="1">
      <c r="A57" s="183" t="s">
        <v>128</v>
      </c>
      <c r="B57" s="231" t="s">
        <v>308</v>
      </c>
      <c r="C57" s="224"/>
      <c r="D57" s="224"/>
      <c r="E57" s="207"/>
    </row>
    <row r="58" spans="1:5" s="230" customFormat="1" ht="12" customHeight="1">
      <c r="A58" s="182" t="s">
        <v>129</v>
      </c>
      <c r="B58" s="232" t="s">
        <v>309</v>
      </c>
      <c r="C58" s="224">
        <v>11515</v>
      </c>
      <c r="D58" s="224">
        <v>10327</v>
      </c>
      <c r="E58" s="207">
        <v>10327</v>
      </c>
    </row>
    <row r="59" spans="1:5" s="230" customFormat="1" ht="12" customHeight="1">
      <c r="A59" s="182" t="s">
        <v>149</v>
      </c>
      <c r="B59" s="232" t="s">
        <v>310</v>
      </c>
      <c r="C59" s="224"/>
      <c r="D59" s="224"/>
      <c r="E59" s="207"/>
    </row>
    <row r="60" spans="1:5" s="230" customFormat="1" ht="12" customHeight="1" thickBot="1">
      <c r="A60" s="184" t="s">
        <v>311</v>
      </c>
      <c r="B60" s="233" t="s">
        <v>312</v>
      </c>
      <c r="C60" s="224"/>
      <c r="D60" s="224"/>
      <c r="E60" s="207"/>
    </row>
    <row r="61" spans="1:5" s="230" customFormat="1" ht="12" customHeight="1" thickBot="1">
      <c r="A61" s="188" t="s">
        <v>36</v>
      </c>
      <c r="B61" s="189" t="s">
        <v>313</v>
      </c>
      <c r="C61" s="226">
        <f>+C6+C13+C20+C27+C34+C45+C51+C56</f>
        <v>41675</v>
      </c>
      <c r="D61" s="226">
        <f>+D6+D13+D20+D27+D34+D45+D51+D56</f>
        <v>95153</v>
      </c>
      <c r="E61" s="239">
        <f>+E6+E13+E20+E27+E34+E45+E51+E56</f>
        <v>80813</v>
      </c>
    </row>
    <row r="62" spans="1:5" s="230" customFormat="1" ht="12" customHeight="1" thickBot="1">
      <c r="A62" s="244" t="s">
        <v>314</v>
      </c>
      <c r="B62" s="210" t="s">
        <v>315</v>
      </c>
      <c r="C62" s="220">
        <f>+C63+C64+C65</f>
        <v>0</v>
      </c>
      <c r="D62" s="220">
        <f>+D63+D64+D65</f>
        <v>0</v>
      </c>
      <c r="E62" s="203">
        <f>+E63+E64+E65</f>
        <v>0</v>
      </c>
    </row>
    <row r="63" spans="1:5" s="230" customFormat="1" ht="12" customHeight="1">
      <c r="A63" s="183" t="s">
        <v>316</v>
      </c>
      <c r="B63" s="231" t="s">
        <v>317</v>
      </c>
      <c r="C63" s="224"/>
      <c r="D63" s="224"/>
      <c r="E63" s="207"/>
    </row>
    <row r="64" spans="1:5" s="230" customFormat="1" ht="12" customHeight="1">
      <c r="A64" s="182" t="s">
        <v>318</v>
      </c>
      <c r="B64" s="232" t="s">
        <v>319</v>
      </c>
      <c r="C64" s="224"/>
      <c r="D64" s="224"/>
      <c r="E64" s="207"/>
    </row>
    <row r="65" spans="1:5" s="230" customFormat="1" ht="12" customHeight="1" thickBot="1">
      <c r="A65" s="184" t="s">
        <v>320</v>
      </c>
      <c r="B65" s="168" t="s">
        <v>365</v>
      </c>
      <c r="C65" s="224"/>
      <c r="D65" s="224"/>
      <c r="E65" s="207"/>
    </row>
    <row r="66" spans="1:5" s="230" customFormat="1" ht="12" customHeight="1" thickBot="1">
      <c r="A66" s="244" t="s">
        <v>322</v>
      </c>
      <c r="B66" s="210" t="s">
        <v>323</v>
      </c>
      <c r="C66" s="220">
        <f>+C67+C68+C69+C70</f>
        <v>0</v>
      </c>
      <c r="D66" s="220">
        <f>+D67+D68+D69+D70</f>
        <v>0</v>
      </c>
      <c r="E66" s="203">
        <f>+E67+E68+E69+E70</f>
        <v>0</v>
      </c>
    </row>
    <row r="67" spans="1:5" s="230" customFormat="1" ht="13.5" customHeight="1">
      <c r="A67" s="183" t="s">
        <v>110</v>
      </c>
      <c r="B67" s="231" t="s">
        <v>324</v>
      </c>
      <c r="C67" s="224"/>
      <c r="D67" s="224"/>
      <c r="E67" s="207"/>
    </row>
    <row r="68" spans="1:5" s="230" customFormat="1" ht="12" customHeight="1">
      <c r="A68" s="182" t="s">
        <v>111</v>
      </c>
      <c r="B68" s="232" t="s">
        <v>325</v>
      </c>
      <c r="C68" s="224"/>
      <c r="D68" s="224"/>
      <c r="E68" s="207"/>
    </row>
    <row r="69" spans="1:5" s="230" customFormat="1" ht="12" customHeight="1">
      <c r="A69" s="182" t="s">
        <v>326</v>
      </c>
      <c r="B69" s="232" t="s">
        <v>327</v>
      </c>
      <c r="C69" s="224"/>
      <c r="D69" s="224"/>
      <c r="E69" s="207"/>
    </row>
    <row r="70" spans="1:5" s="230" customFormat="1" ht="12" customHeight="1" thickBot="1">
      <c r="A70" s="184" t="s">
        <v>328</v>
      </c>
      <c r="B70" s="233" t="s">
        <v>329</v>
      </c>
      <c r="C70" s="224"/>
      <c r="D70" s="224"/>
      <c r="E70" s="207"/>
    </row>
    <row r="71" spans="1:5" s="230" customFormat="1" ht="12" customHeight="1" thickBot="1">
      <c r="A71" s="244" t="s">
        <v>330</v>
      </c>
      <c r="B71" s="210" t="s">
        <v>331</v>
      </c>
      <c r="C71" s="220">
        <f>+C72+C73</f>
        <v>17913</v>
      </c>
      <c r="D71" s="220">
        <f>+D72+D73</f>
        <v>19063</v>
      </c>
      <c r="E71" s="203">
        <f>+E72+E73</f>
        <v>19063</v>
      </c>
    </row>
    <row r="72" spans="1:5" s="230" customFormat="1" ht="12" customHeight="1">
      <c r="A72" s="183" t="s">
        <v>332</v>
      </c>
      <c r="B72" s="231" t="s">
        <v>333</v>
      </c>
      <c r="C72" s="224">
        <v>17913</v>
      </c>
      <c r="D72" s="224">
        <v>19063</v>
      </c>
      <c r="E72" s="207">
        <v>19063</v>
      </c>
    </row>
    <row r="73" spans="1:5" s="230" customFormat="1" ht="12" customHeight="1" thickBot="1">
      <c r="A73" s="184" t="s">
        <v>334</v>
      </c>
      <c r="B73" s="233" t="s">
        <v>335</v>
      </c>
      <c r="C73" s="224"/>
      <c r="D73" s="224"/>
      <c r="E73" s="207"/>
    </row>
    <row r="74" spans="1:5" s="230" customFormat="1" ht="12" customHeight="1" thickBot="1">
      <c r="A74" s="244" t="s">
        <v>336</v>
      </c>
      <c r="B74" s="210" t="s">
        <v>337</v>
      </c>
      <c r="C74" s="220">
        <f>+C75+C76+C77</f>
        <v>0</v>
      </c>
      <c r="D74" s="220">
        <f>+D75+D76+D77</f>
        <v>244</v>
      </c>
      <c r="E74" s="203">
        <f>+E75+E76+E77</f>
        <v>244</v>
      </c>
    </row>
    <row r="75" spans="1:5" s="230" customFormat="1" ht="12" customHeight="1">
      <c r="A75" s="183" t="s">
        <v>338</v>
      </c>
      <c r="B75" s="231" t="s">
        <v>339</v>
      </c>
      <c r="C75" s="224"/>
      <c r="D75" s="224">
        <v>244</v>
      </c>
      <c r="E75" s="207">
        <v>244</v>
      </c>
    </row>
    <row r="76" spans="1:5" s="230" customFormat="1" ht="12" customHeight="1">
      <c r="A76" s="182" t="s">
        <v>340</v>
      </c>
      <c r="B76" s="232" t="s">
        <v>341</v>
      </c>
      <c r="C76" s="224"/>
      <c r="D76" s="224"/>
      <c r="E76" s="207"/>
    </row>
    <row r="77" spans="1:5" s="230" customFormat="1" ht="12" customHeight="1" thickBot="1">
      <c r="A77" s="184" t="s">
        <v>342</v>
      </c>
      <c r="B77" s="212" t="s">
        <v>343</v>
      </c>
      <c r="C77" s="224"/>
      <c r="D77" s="224"/>
      <c r="E77" s="207"/>
    </row>
    <row r="78" spans="1:5" s="230" customFormat="1" ht="12" customHeight="1" thickBot="1">
      <c r="A78" s="244" t="s">
        <v>344</v>
      </c>
      <c r="B78" s="210" t="s">
        <v>345</v>
      </c>
      <c r="C78" s="220">
        <f>+C79+C80+C81+C82</f>
        <v>0</v>
      </c>
      <c r="D78" s="220">
        <f>+D79+D80+D81+D82</f>
        <v>0</v>
      </c>
      <c r="E78" s="203">
        <f>+E79+E80+E81+E82</f>
        <v>0</v>
      </c>
    </row>
    <row r="79" spans="1:5" s="230" customFormat="1" ht="12" customHeight="1">
      <c r="A79" s="234" t="s">
        <v>346</v>
      </c>
      <c r="B79" s="231" t="s">
        <v>347</v>
      </c>
      <c r="C79" s="224"/>
      <c r="D79" s="224"/>
      <c r="E79" s="207"/>
    </row>
    <row r="80" spans="1:5" s="230" customFormat="1" ht="12" customHeight="1">
      <c r="A80" s="235" t="s">
        <v>348</v>
      </c>
      <c r="B80" s="232" t="s">
        <v>349</v>
      </c>
      <c r="C80" s="224"/>
      <c r="D80" s="224"/>
      <c r="E80" s="207"/>
    </row>
    <row r="81" spans="1:5" s="230" customFormat="1" ht="12" customHeight="1">
      <c r="A81" s="235" t="s">
        <v>350</v>
      </c>
      <c r="B81" s="232" t="s">
        <v>351</v>
      </c>
      <c r="C81" s="224"/>
      <c r="D81" s="224"/>
      <c r="E81" s="207"/>
    </row>
    <row r="82" spans="1:5" s="230" customFormat="1" ht="12" customHeight="1" thickBot="1">
      <c r="A82" s="245" t="s">
        <v>352</v>
      </c>
      <c r="B82" s="212" t="s">
        <v>353</v>
      </c>
      <c r="C82" s="224"/>
      <c r="D82" s="224"/>
      <c r="E82" s="207"/>
    </row>
    <row r="83" spans="1:5" s="230" customFormat="1" ht="12" customHeight="1" thickBot="1">
      <c r="A83" s="244" t="s">
        <v>354</v>
      </c>
      <c r="B83" s="210" t="s">
        <v>355</v>
      </c>
      <c r="C83" s="247"/>
      <c r="D83" s="247"/>
      <c r="E83" s="248"/>
    </row>
    <row r="84" spans="1:5" s="230" customFormat="1" ht="12" customHeight="1" thickBot="1">
      <c r="A84" s="244" t="s">
        <v>356</v>
      </c>
      <c r="B84" s="166" t="s">
        <v>357</v>
      </c>
      <c r="C84" s="226">
        <f>+C62+C66+C71+C74+C78+C83</f>
        <v>17913</v>
      </c>
      <c r="D84" s="226">
        <f>+D62+D66+D71+D74+D78+D83</f>
        <v>19307</v>
      </c>
      <c r="E84" s="239">
        <f>+E62+E66+E71+E74+E78+E83</f>
        <v>19307</v>
      </c>
    </row>
    <row r="85" spans="1:5" s="230" customFormat="1" ht="13.5" thickBot="1">
      <c r="A85" s="246" t="s">
        <v>358</v>
      </c>
      <c r="B85" s="169" t="s">
        <v>359</v>
      </c>
      <c r="C85" s="226">
        <f>+C61+C84</f>
        <v>59588</v>
      </c>
      <c r="D85" s="226">
        <f>+D61+D84</f>
        <v>114460</v>
      </c>
      <c r="E85" s="239">
        <f>+E61+E84</f>
        <v>100120</v>
      </c>
    </row>
    <row r="86" spans="1:5" s="230" customFormat="1" ht="3" customHeight="1">
      <c r="A86" s="164"/>
      <c r="B86" s="164"/>
      <c r="C86" s="165"/>
      <c r="D86" s="165"/>
      <c r="E86" s="165"/>
    </row>
    <row r="87" spans="1:5" ht="12.75" customHeight="1">
      <c r="A87" s="608" t="s">
        <v>57</v>
      </c>
      <c r="B87" s="608"/>
      <c r="C87" s="608"/>
      <c r="D87" s="608"/>
      <c r="E87" s="608"/>
    </row>
    <row r="88" spans="1:5" s="236" customFormat="1" ht="11.25" customHeight="1" thickBot="1">
      <c r="A88" s="29"/>
      <c r="B88" s="29"/>
      <c r="C88" s="197"/>
      <c r="D88" s="197"/>
      <c r="E88" s="197" t="s">
        <v>148</v>
      </c>
    </row>
    <row r="89" spans="1:5" s="236" customFormat="1" ht="16.5" customHeight="1">
      <c r="A89" s="609" t="s">
        <v>76</v>
      </c>
      <c r="B89" s="611" t="s">
        <v>169</v>
      </c>
      <c r="C89" s="613" t="str">
        <f>+C3</f>
        <v>2015. évi</v>
      </c>
      <c r="D89" s="613"/>
      <c r="E89" s="614"/>
    </row>
    <row r="90" spans="1:5" ht="37.5" customHeight="1" thickBot="1">
      <c r="A90" s="610"/>
      <c r="B90" s="612"/>
      <c r="C90" s="30" t="s">
        <v>170</v>
      </c>
      <c r="D90" s="30" t="s">
        <v>171</v>
      </c>
      <c r="E90" s="31" t="s">
        <v>172</v>
      </c>
    </row>
    <row r="91" spans="1:5" s="229" customFormat="1" ht="12" customHeight="1" thickBot="1">
      <c r="A91" s="193" t="s">
        <v>360</v>
      </c>
      <c r="B91" s="194" t="s">
        <v>361</v>
      </c>
      <c r="C91" s="194" t="s">
        <v>362</v>
      </c>
      <c r="D91" s="194" t="s">
        <v>363</v>
      </c>
      <c r="E91" s="195" t="s">
        <v>364</v>
      </c>
    </row>
    <row r="92" spans="1:5" ht="12" customHeight="1" thickBot="1">
      <c r="A92" s="190" t="s">
        <v>28</v>
      </c>
      <c r="B92" s="192" t="s">
        <v>366</v>
      </c>
      <c r="C92" s="219">
        <f>SUM(C93:C97)</f>
        <v>37244</v>
      </c>
      <c r="D92" s="219">
        <f>SUM(D93:D97)</f>
        <v>66874</v>
      </c>
      <c r="E92" s="174">
        <f>SUM(E93:E97)</f>
        <v>62952</v>
      </c>
    </row>
    <row r="93" spans="1:5" ht="12" customHeight="1">
      <c r="A93" s="185" t="s">
        <v>88</v>
      </c>
      <c r="B93" s="178" t="s">
        <v>58</v>
      </c>
      <c r="C93" s="37">
        <v>9988</v>
      </c>
      <c r="D93" s="37">
        <v>28456</v>
      </c>
      <c r="E93" s="173">
        <v>28456</v>
      </c>
    </row>
    <row r="94" spans="1:5" ht="12" customHeight="1">
      <c r="A94" s="182" t="s">
        <v>89</v>
      </c>
      <c r="B94" s="176" t="s">
        <v>130</v>
      </c>
      <c r="C94" s="221">
        <v>1914</v>
      </c>
      <c r="D94" s="221">
        <v>4494</v>
      </c>
      <c r="E94" s="204">
        <v>4494</v>
      </c>
    </row>
    <row r="95" spans="1:5" ht="12" customHeight="1">
      <c r="A95" s="182" t="s">
        <v>90</v>
      </c>
      <c r="B95" s="176" t="s">
        <v>108</v>
      </c>
      <c r="C95" s="223">
        <v>16036</v>
      </c>
      <c r="D95" s="223">
        <v>21942</v>
      </c>
      <c r="E95" s="206">
        <v>18542</v>
      </c>
    </row>
    <row r="96" spans="1:5" ht="12" customHeight="1">
      <c r="A96" s="182" t="s">
        <v>91</v>
      </c>
      <c r="B96" s="179" t="s">
        <v>131</v>
      </c>
      <c r="C96" s="223">
        <v>1315</v>
      </c>
      <c r="D96" s="223">
        <v>2079</v>
      </c>
      <c r="E96" s="206">
        <v>1583</v>
      </c>
    </row>
    <row r="97" spans="1:5" ht="12" customHeight="1">
      <c r="A97" s="182" t="s">
        <v>99</v>
      </c>
      <c r="B97" s="187" t="s">
        <v>132</v>
      </c>
      <c r="C97" s="223">
        <v>7991</v>
      </c>
      <c r="D97" s="223">
        <v>9903</v>
      </c>
      <c r="E97" s="206">
        <f>SUM(E98:E107)</f>
        <v>9877</v>
      </c>
    </row>
    <row r="98" spans="1:5" ht="12" customHeight="1">
      <c r="A98" s="182" t="s">
        <v>92</v>
      </c>
      <c r="B98" s="176" t="s">
        <v>367</v>
      </c>
      <c r="C98" s="223"/>
      <c r="D98" s="223">
        <v>11</v>
      </c>
      <c r="E98" s="206">
        <v>11</v>
      </c>
    </row>
    <row r="99" spans="1:5" ht="12" customHeight="1">
      <c r="A99" s="182" t="s">
        <v>93</v>
      </c>
      <c r="B99" s="199" t="s">
        <v>368</v>
      </c>
      <c r="C99" s="223"/>
      <c r="D99" s="223"/>
      <c r="E99" s="206"/>
    </row>
    <row r="100" spans="1:5" ht="12" customHeight="1">
      <c r="A100" s="182" t="s">
        <v>100</v>
      </c>
      <c r="B100" s="200" t="s">
        <v>369</v>
      </c>
      <c r="C100" s="223"/>
      <c r="D100" s="223"/>
      <c r="E100" s="206"/>
    </row>
    <row r="101" spans="1:5" ht="12" customHeight="1">
      <c r="A101" s="182" t="s">
        <v>101</v>
      </c>
      <c r="B101" s="200" t="s">
        <v>370</v>
      </c>
      <c r="C101" s="223"/>
      <c r="D101" s="223"/>
      <c r="E101" s="206"/>
    </row>
    <row r="102" spans="1:5" ht="12" customHeight="1">
      <c r="A102" s="182" t="s">
        <v>102</v>
      </c>
      <c r="B102" s="199" t="s">
        <v>371</v>
      </c>
      <c r="C102" s="223">
        <v>7734</v>
      </c>
      <c r="D102" s="223">
        <v>9550</v>
      </c>
      <c r="E102" s="206">
        <v>9550</v>
      </c>
    </row>
    <row r="103" spans="1:5" ht="12" customHeight="1">
      <c r="A103" s="182" t="s">
        <v>103</v>
      </c>
      <c r="B103" s="199" t="s">
        <v>372</v>
      </c>
      <c r="C103" s="223"/>
      <c r="D103" s="223"/>
      <c r="E103" s="206"/>
    </row>
    <row r="104" spans="1:5" ht="12" customHeight="1">
      <c r="A104" s="182" t="s">
        <v>105</v>
      </c>
      <c r="B104" s="200" t="s">
        <v>373</v>
      </c>
      <c r="C104" s="223"/>
      <c r="D104" s="223"/>
      <c r="E104" s="206"/>
    </row>
    <row r="105" spans="1:5" ht="12" customHeight="1">
      <c r="A105" s="181" t="s">
        <v>133</v>
      </c>
      <c r="B105" s="201" t="s">
        <v>374</v>
      </c>
      <c r="C105" s="223"/>
      <c r="D105" s="223"/>
      <c r="E105" s="206"/>
    </row>
    <row r="106" spans="1:5" ht="12" customHeight="1">
      <c r="A106" s="182" t="s">
        <v>375</v>
      </c>
      <c r="B106" s="201" t="s">
        <v>376</v>
      </c>
      <c r="C106" s="223"/>
      <c r="D106" s="223"/>
      <c r="E106" s="206"/>
    </row>
    <row r="107" spans="1:5" ht="12" customHeight="1" thickBot="1">
      <c r="A107" s="186" t="s">
        <v>377</v>
      </c>
      <c r="B107" s="202" t="s">
        <v>378</v>
      </c>
      <c r="C107" s="38">
        <v>257</v>
      </c>
      <c r="D107" s="38">
        <v>342</v>
      </c>
      <c r="E107" s="167">
        <v>316</v>
      </c>
    </row>
    <row r="108" spans="1:5" ht="12" customHeight="1" thickBot="1">
      <c r="A108" s="188" t="s">
        <v>29</v>
      </c>
      <c r="B108" s="191" t="s">
        <v>379</v>
      </c>
      <c r="C108" s="220">
        <f>+C109+C111+C113</f>
        <v>2000</v>
      </c>
      <c r="D108" s="220">
        <f>+D109+D111+D113</f>
        <v>22679</v>
      </c>
      <c r="E108" s="203">
        <f>+E109+E111+E113</f>
        <v>22679</v>
      </c>
    </row>
    <row r="109" spans="1:5" ht="12" customHeight="1">
      <c r="A109" s="183" t="s">
        <v>94</v>
      </c>
      <c r="B109" s="176" t="s">
        <v>147</v>
      </c>
      <c r="C109" s="222">
        <v>2000</v>
      </c>
      <c r="D109" s="222">
        <v>4877</v>
      </c>
      <c r="E109" s="205">
        <v>4877</v>
      </c>
    </row>
    <row r="110" spans="1:5" ht="12" customHeight="1">
      <c r="A110" s="183" t="s">
        <v>95</v>
      </c>
      <c r="B110" s="180" t="s">
        <v>380</v>
      </c>
      <c r="C110" s="222"/>
      <c r="D110" s="222"/>
      <c r="E110" s="205"/>
    </row>
    <row r="111" spans="1:5" ht="15">
      <c r="A111" s="183" t="s">
        <v>96</v>
      </c>
      <c r="B111" s="180" t="s">
        <v>134</v>
      </c>
      <c r="C111" s="221"/>
      <c r="D111" s="221">
        <v>11475</v>
      </c>
      <c r="E111" s="204">
        <v>11475</v>
      </c>
    </row>
    <row r="112" spans="1:5" ht="12" customHeight="1">
      <c r="A112" s="183" t="s">
        <v>97</v>
      </c>
      <c r="B112" s="180" t="s">
        <v>381</v>
      </c>
      <c r="C112" s="221"/>
      <c r="D112" s="221"/>
      <c r="E112" s="204"/>
    </row>
    <row r="113" spans="1:5" ht="12" customHeight="1">
      <c r="A113" s="183" t="s">
        <v>98</v>
      </c>
      <c r="B113" s="212" t="s">
        <v>150</v>
      </c>
      <c r="C113" s="221"/>
      <c r="D113" s="221">
        <v>6327</v>
      </c>
      <c r="E113" s="204">
        <v>6327</v>
      </c>
    </row>
    <row r="114" spans="1:5" ht="21.75" customHeight="1">
      <c r="A114" s="183" t="s">
        <v>104</v>
      </c>
      <c r="B114" s="211" t="s">
        <v>382</v>
      </c>
      <c r="C114" s="221"/>
      <c r="D114" s="221"/>
      <c r="E114" s="204"/>
    </row>
    <row r="115" spans="1:5" ht="24" customHeight="1">
      <c r="A115" s="183" t="s">
        <v>106</v>
      </c>
      <c r="B115" s="227" t="s">
        <v>383</v>
      </c>
      <c r="C115" s="221"/>
      <c r="D115" s="221"/>
      <c r="E115" s="204"/>
    </row>
    <row r="116" spans="1:5" ht="12" customHeight="1">
      <c r="A116" s="183" t="s">
        <v>135</v>
      </c>
      <c r="B116" s="200" t="s">
        <v>370</v>
      </c>
      <c r="C116" s="221"/>
      <c r="D116" s="221"/>
      <c r="E116" s="204"/>
    </row>
    <row r="117" spans="1:5" ht="12" customHeight="1">
      <c r="A117" s="183" t="s">
        <v>136</v>
      </c>
      <c r="B117" s="200" t="s">
        <v>384</v>
      </c>
      <c r="C117" s="221"/>
      <c r="D117" s="221"/>
      <c r="E117" s="204"/>
    </row>
    <row r="118" spans="1:5" ht="12" customHeight="1">
      <c r="A118" s="183" t="s">
        <v>137</v>
      </c>
      <c r="B118" s="200" t="s">
        <v>385</v>
      </c>
      <c r="C118" s="221"/>
      <c r="D118" s="221"/>
      <c r="E118" s="204"/>
    </row>
    <row r="119" spans="1:5" s="249" customFormat="1" ht="12" customHeight="1">
      <c r="A119" s="183" t="s">
        <v>386</v>
      </c>
      <c r="B119" s="200" t="s">
        <v>373</v>
      </c>
      <c r="C119" s="221"/>
      <c r="D119" s="221"/>
      <c r="E119" s="204"/>
    </row>
    <row r="120" spans="1:5" ht="12" customHeight="1">
      <c r="A120" s="183" t="s">
        <v>387</v>
      </c>
      <c r="B120" s="200" t="s">
        <v>388</v>
      </c>
      <c r="C120" s="221"/>
      <c r="D120" s="221"/>
      <c r="E120" s="204"/>
    </row>
    <row r="121" spans="1:5" ht="12" customHeight="1" thickBot="1">
      <c r="A121" s="181" t="s">
        <v>389</v>
      </c>
      <c r="B121" s="200" t="s">
        <v>390</v>
      </c>
      <c r="C121" s="223"/>
      <c r="D121" s="223">
        <v>6327</v>
      </c>
      <c r="E121" s="206">
        <v>6327</v>
      </c>
    </row>
    <row r="122" spans="1:5" ht="12" customHeight="1" thickBot="1">
      <c r="A122" s="188" t="s">
        <v>30</v>
      </c>
      <c r="B122" s="196" t="s">
        <v>391</v>
      </c>
      <c r="C122" s="220">
        <f>+C123+C124</f>
        <v>20344</v>
      </c>
      <c r="D122" s="220">
        <f>+D123+D124</f>
        <v>24681</v>
      </c>
      <c r="E122" s="203">
        <f>+E123+E124</f>
        <v>0</v>
      </c>
    </row>
    <row r="123" spans="1:5" ht="12" customHeight="1">
      <c r="A123" s="183" t="s">
        <v>77</v>
      </c>
      <c r="B123" s="177" t="s">
        <v>66</v>
      </c>
      <c r="C123" s="222">
        <v>20344</v>
      </c>
      <c r="D123" s="222">
        <v>24681</v>
      </c>
      <c r="E123" s="205">
        <v>0</v>
      </c>
    </row>
    <row r="124" spans="1:5" ht="12" customHeight="1" thickBot="1">
      <c r="A124" s="184" t="s">
        <v>78</v>
      </c>
      <c r="B124" s="180" t="s">
        <v>67</v>
      </c>
      <c r="C124" s="223"/>
      <c r="D124" s="223"/>
      <c r="E124" s="206"/>
    </row>
    <row r="125" spans="1:5" ht="12" customHeight="1" thickBot="1">
      <c r="A125" s="188" t="s">
        <v>31</v>
      </c>
      <c r="B125" s="196" t="s">
        <v>392</v>
      </c>
      <c r="C125" s="220">
        <f>+C92+C108+C122</f>
        <v>59588</v>
      </c>
      <c r="D125" s="220">
        <f>+D92+D108+D122</f>
        <v>114234</v>
      </c>
      <c r="E125" s="203">
        <f>+E92+E108+E122</f>
        <v>85631</v>
      </c>
    </row>
    <row r="126" spans="1:5" ht="12" customHeight="1" thickBot="1">
      <c r="A126" s="188" t="s">
        <v>32</v>
      </c>
      <c r="B126" s="196" t="s">
        <v>393</v>
      </c>
      <c r="C126" s="220">
        <f>+C127+C128+C129</f>
        <v>0</v>
      </c>
      <c r="D126" s="220">
        <f>+D127+D128+D129</f>
        <v>0</v>
      </c>
      <c r="E126" s="203">
        <f>+E127+E128+E129</f>
        <v>0</v>
      </c>
    </row>
    <row r="127" spans="1:5" ht="12" customHeight="1">
      <c r="A127" s="183" t="s">
        <v>81</v>
      </c>
      <c r="B127" s="177" t="s">
        <v>394</v>
      </c>
      <c r="C127" s="221"/>
      <c r="D127" s="221"/>
      <c r="E127" s="204"/>
    </row>
    <row r="128" spans="1:5" ht="12" customHeight="1">
      <c r="A128" s="183" t="s">
        <v>82</v>
      </c>
      <c r="B128" s="177" t="s">
        <v>395</v>
      </c>
      <c r="C128" s="221"/>
      <c r="D128" s="221"/>
      <c r="E128" s="204"/>
    </row>
    <row r="129" spans="1:5" ht="12" customHeight="1" thickBot="1">
      <c r="A129" s="181" t="s">
        <v>83</v>
      </c>
      <c r="B129" s="175" t="s">
        <v>396</v>
      </c>
      <c r="C129" s="221"/>
      <c r="D129" s="221"/>
      <c r="E129" s="204"/>
    </row>
    <row r="130" spans="1:5" ht="12" customHeight="1" thickBot="1">
      <c r="A130" s="188" t="s">
        <v>33</v>
      </c>
      <c r="B130" s="196" t="s">
        <v>397</v>
      </c>
      <c r="C130" s="220">
        <f>+C131+C132+C134+C133</f>
        <v>0</v>
      </c>
      <c r="D130" s="220">
        <f>+D131+D132+D134+D133</f>
        <v>0</v>
      </c>
      <c r="E130" s="203">
        <f>+E131+E132+E134+E133</f>
        <v>0</v>
      </c>
    </row>
    <row r="131" spans="1:5" ht="12" customHeight="1">
      <c r="A131" s="183" t="s">
        <v>84</v>
      </c>
      <c r="B131" s="177" t="s">
        <v>398</v>
      </c>
      <c r="C131" s="221"/>
      <c r="D131" s="221"/>
      <c r="E131" s="204"/>
    </row>
    <row r="132" spans="1:5" ht="12" customHeight="1">
      <c r="A132" s="183" t="s">
        <v>85</v>
      </c>
      <c r="B132" s="177" t="s">
        <v>399</v>
      </c>
      <c r="C132" s="221"/>
      <c r="D132" s="221"/>
      <c r="E132" s="204"/>
    </row>
    <row r="133" spans="1:5" ht="12" customHeight="1">
      <c r="A133" s="183" t="s">
        <v>294</v>
      </c>
      <c r="B133" s="177" t="s">
        <v>400</v>
      </c>
      <c r="C133" s="221"/>
      <c r="D133" s="221"/>
      <c r="E133" s="204"/>
    </row>
    <row r="134" spans="1:5" ht="12" customHeight="1" thickBot="1">
      <c r="A134" s="181" t="s">
        <v>296</v>
      </c>
      <c r="B134" s="175" t="s">
        <v>401</v>
      </c>
      <c r="C134" s="221"/>
      <c r="D134" s="221"/>
      <c r="E134" s="204"/>
    </row>
    <row r="135" spans="1:5" ht="12" customHeight="1" thickBot="1">
      <c r="A135" s="188" t="s">
        <v>34</v>
      </c>
      <c r="B135" s="196" t="s">
        <v>402</v>
      </c>
      <c r="C135" s="226">
        <f>+C136+C137+C138+C139</f>
        <v>0</v>
      </c>
      <c r="D135" s="226">
        <f>+D136+D137+D138+D139</f>
        <v>226</v>
      </c>
      <c r="E135" s="239">
        <f>+E136+E137+E138+E139</f>
        <v>226</v>
      </c>
    </row>
    <row r="136" spans="1:5" ht="12" customHeight="1">
      <c r="A136" s="183" t="s">
        <v>86</v>
      </c>
      <c r="B136" s="177" t="s">
        <v>403</v>
      </c>
      <c r="C136" s="221"/>
      <c r="D136" s="221"/>
      <c r="E136" s="204"/>
    </row>
    <row r="137" spans="1:5" ht="12" customHeight="1">
      <c r="A137" s="183" t="s">
        <v>87</v>
      </c>
      <c r="B137" s="177" t="s">
        <v>404</v>
      </c>
      <c r="C137" s="221"/>
      <c r="D137" s="221">
        <v>226</v>
      </c>
      <c r="E137" s="204">
        <v>226</v>
      </c>
    </row>
    <row r="138" spans="1:5" ht="12" customHeight="1">
      <c r="A138" s="183" t="s">
        <v>303</v>
      </c>
      <c r="B138" s="177" t="s">
        <v>405</v>
      </c>
      <c r="C138" s="221"/>
      <c r="D138" s="221"/>
      <c r="E138" s="204"/>
    </row>
    <row r="139" spans="1:5" ht="12" customHeight="1" thickBot="1">
      <c r="A139" s="181" t="s">
        <v>305</v>
      </c>
      <c r="B139" s="175" t="s">
        <v>406</v>
      </c>
      <c r="C139" s="221"/>
      <c r="D139" s="221"/>
      <c r="E139" s="204"/>
    </row>
    <row r="140" spans="1:9" ht="15" customHeight="1" thickBot="1">
      <c r="A140" s="188" t="s">
        <v>35</v>
      </c>
      <c r="B140" s="196" t="s">
        <v>407</v>
      </c>
      <c r="C140" s="39">
        <f>+C141+C142+C143+C144</f>
        <v>0</v>
      </c>
      <c r="D140" s="39">
        <f>+D141+D142+D143+D144</f>
        <v>0</v>
      </c>
      <c r="E140" s="172">
        <f>+E141+E142+E143+E144</f>
        <v>0</v>
      </c>
      <c r="F140" s="237"/>
      <c r="G140" s="238"/>
      <c r="H140" s="238"/>
      <c r="I140" s="238"/>
    </row>
    <row r="141" spans="1:5" s="230" customFormat="1" ht="12.75" customHeight="1">
      <c r="A141" s="183" t="s">
        <v>128</v>
      </c>
      <c r="B141" s="177" t="s">
        <v>408</v>
      </c>
      <c r="C141" s="221"/>
      <c r="D141" s="221"/>
      <c r="E141" s="204"/>
    </row>
    <row r="142" spans="1:5" ht="12.75" customHeight="1">
      <c r="A142" s="183" t="s">
        <v>129</v>
      </c>
      <c r="B142" s="177" t="s">
        <v>409</v>
      </c>
      <c r="C142" s="221"/>
      <c r="D142" s="221"/>
      <c r="E142" s="204"/>
    </row>
    <row r="143" spans="1:5" ht="12.75" customHeight="1">
      <c r="A143" s="183" t="s">
        <v>149</v>
      </c>
      <c r="B143" s="177" t="s">
        <v>410</v>
      </c>
      <c r="C143" s="221"/>
      <c r="D143" s="221"/>
      <c r="E143" s="204"/>
    </row>
    <row r="144" spans="1:5" ht="12.75" customHeight="1" thickBot="1">
      <c r="A144" s="183" t="s">
        <v>311</v>
      </c>
      <c r="B144" s="177" t="s">
        <v>411</v>
      </c>
      <c r="C144" s="221"/>
      <c r="D144" s="221"/>
      <c r="E144" s="204"/>
    </row>
    <row r="145" spans="1:5" ht="15.75" thickBot="1">
      <c r="A145" s="188" t="s">
        <v>36</v>
      </c>
      <c r="B145" s="196" t="s">
        <v>412</v>
      </c>
      <c r="C145" s="170">
        <f>+C126+C130+C135+C140</f>
        <v>0</v>
      </c>
      <c r="D145" s="170">
        <f>+D126+D130+D135+D140</f>
        <v>226</v>
      </c>
      <c r="E145" s="171">
        <f>+E126+E130+E135+E140</f>
        <v>226</v>
      </c>
    </row>
    <row r="146" spans="1:5" ht="15.75" thickBot="1">
      <c r="A146" s="213" t="s">
        <v>37</v>
      </c>
      <c r="B146" s="216" t="s">
        <v>413</v>
      </c>
      <c r="C146" s="170">
        <f>+C125+C145</f>
        <v>59588</v>
      </c>
      <c r="D146" s="170">
        <f>+D125+D145</f>
        <v>114460</v>
      </c>
      <c r="E146" s="171">
        <f>+E125+E145</f>
        <v>85857</v>
      </c>
    </row>
    <row r="147" ht="0.75" customHeight="1"/>
    <row r="148" spans="1:5" ht="15.75" customHeight="1">
      <c r="A148" s="607" t="s">
        <v>414</v>
      </c>
      <c r="B148" s="607"/>
      <c r="C148" s="607"/>
      <c r="D148" s="607"/>
      <c r="E148" s="607"/>
    </row>
    <row r="149" spans="1:5" ht="13.5" customHeight="1" thickBot="1">
      <c r="A149" s="198"/>
      <c r="B149" s="198"/>
      <c r="C149" s="228"/>
      <c r="E149" s="215" t="s">
        <v>148</v>
      </c>
    </row>
    <row r="150" spans="1:5" ht="15.75" thickBot="1">
      <c r="A150" s="188">
        <v>1</v>
      </c>
      <c r="B150" s="191" t="s">
        <v>415</v>
      </c>
      <c r="C150" s="214">
        <f>+C61-C125</f>
        <v>-17913</v>
      </c>
      <c r="D150" s="214">
        <f>+D61-D125</f>
        <v>-19081</v>
      </c>
      <c r="E150" s="214">
        <f>+E61-E125</f>
        <v>-4818</v>
      </c>
    </row>
    <row r="151" spans="1:5" ht="21" thickBot="1">
      <c r="A151" s="188" t="s">
        <v>29</v>
      </c>
      <c r="B151" s="191" t="s">
        <v>416</v>
      </c>
      <c r="C151" s="214">
        <f>+C84-C145</f>
        <v>17913</v>
      </c>
      <c r="D151" s="214">
        <f>+D84-D145</f>
        <v>19081</v>
      </c>
      <c r="E151" s="214">
        <f>+E84-E145</f>
        <v>19081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217" customFormat="1" ht="12.75" customHeight="1">
      <c r="C161" s="218"/>
      <c r="D161" s="218"/>
      <c r="E161" s="218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Csikvánd Község Önkormányzat
2015. ÉVI ZÁRSZÁMADÁS
KÖTELEZŐ FELADATAINAK MÉRLEGE 
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19.375" style="0" customWidth="1"/>
    <col min="2" max="3" width="12.375" style="0" customWidth="1"/>
    <col min="4" max="4" width="12.00390625" style="0" customWidth="1"/>
    <col min="5" max="5" width="11.50390625" style="0" customWidth="1"/>
    <col min="6" max="6" width="11.625" style="0" customWidth="1"/>
    <col min="7" max="7" width="12.125" style="0" customWidth="1"/>
  </cols>
  <sheetData>
    <row r="1" spans="1:7" ht="13.5">
      <c r="A1" s="710" t="s">
        <v>725</v>
      </c>
      <c r="B1" s="712"/>
      <c r="C1" s="712"/>
      <c r="D1" s="712"/>
      <c r="E1" s="712"/>
      <c r="F1" s="712"/>
      <c r="G1" s="712"/>
    </row>
    <row r="2" ht="15">
      <c r="A2" s="462"/>
    </row>
    <row r="3" ht="15">
      <c r="A3" s="462"/>
    </row>
    <row r="4" ht="15.75" thickBot="1">
      <c r="A4" s="462"/>
    </row>
    <row r="5" spans="1:7" ht="13.5" thickBot="1">
      <c r="A5" s="512" t="s">
        <v>360</v>
      </c>
      <c r="B5" s="478" t="s">
        <v>361</v>
      </c>
      <c r="C5" s="478" t="s">
        <v>362</v>
      </c>
      <c r="D5" s="478" t="s">
        <v>363</v>
      </c>
      <c r="E5" s="478" t="s">
        <v>364</v>
      </c>
      <c r="F5" s="478" t="s">
        <v>441</v>
      </c>
      <c r="G5" s="478" t="s">
        <v>442</v>
      </c>
    </row>
    <row r="6" spans="1:7" ht="15.75" thickBot="1">
      <c r="A6" s="479" t="s">
        <v>69</v>
      </c>
      <c r="B6" s="713" t="s">
        <v>726</v>
      </c>
      <c r="C6" s="714"/>
      <c r="D6" s="713" t="s">
        <v>727</v>
      </c>
      <c r="E6" s="714"/>
      <c r="F6" s="713" t="s">
        <v>728</v>
      </c>
      <c r="G6" s="714"/>
    </row>
    <row r="7" spans="1:7" s="435" customFormat="1" ht="15.75" thickBot="1">
      <c r="A7" s="482"/>
      <c r="B7" s="483" t="s">
        <v>9</v>
      </c>
      <c r="C7" s="483" t="s">
        <v>10</v>
      </c>
      <c r="D7" s="483" t="s">
        <v>9</v>
      </c>
      <c r="E7" s="483" t="s">
        <v>10</v>
      </c>
      <c r="F7" s="483" t="s">
        <v>9</v>
      </c>
      <c r="G7" s="483" t="s">
        <v>10</v>
      </c>
    </row>
    <row r="8" spans="1:7" ht="15.75" thickBot="1">
      <c r="A8" s="480" t="s">
        <v>21</v>
      </c>
      <c r="B8" s="481">
        <v>1</v>
      </c>
      <c r="C8" s="481">
        <v>1</v>
      </c>
      <c r="D8" s="481">
        <v>2</v>
      </c>
      <c r="E8" s="481">
        <v>2</v>
      </c>
      <c r="F8" s="481">
        <v>2</v>
      </c>
      <c r="G8" s="481">
        <v>2</v>
      </c>
    </row>
    <row r="9" spans="1:7" ht="31.5" thickBot="1">
      <c r="A9" s="480" t="s">
        <v>22</v>
      </c>
      <c r="B9" s="481">
        <v>25</v>
      </c>
      <c r="C9" s="481">
        <v>25</v>
      </c>
      <c r="D9" s="481">
        <v>40</v>
      </c>
      <c r="E9" s="481">
        <v>40</v>
      </c>
      <c r="F9" s="481">
        <v>25</v>
      </c>
      <c r="G9" s="481">
        <v>26</v>
      </c>
    </row>
    <row r="10" spans="1:7" ht="15.75" thickBot="1">
      <c r="A10" s="480" t="s">
        <v>61</v>
      </c>
      <c r="B10" s="481">
        <v>26</v>
      </c>
      <c r="C10" s="481">
        <v>26</v>
      </c>
      <c r="D10" s="481">
        <v>42</v>
      </c>
      <c r="E10" s="481">
        <v>42</v>
      </c>
      <c r="F10" s="481">
        <v>27</v>
      </c>
      <c r="G10" s="481">
        <v>28</v>
      </c>
    </row>
  </sheetData>
  <sheetProtection/>
  <mergeCells count="4">
    <mergeCell ref="A1:G1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&amp;R13. melléklet a 4/2016. (V.30.)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D25"/>
  <sheetViews>
    <sheetView view="pageLayout" zoomScaleSheetLayoutView="100" workbookViewId="0" topLeftCell="A1">
      <selection activeCell="C6" sqref="C6"/>
    </sheetView>
  </sheetViews>
  <sheetFormatPr defaultColWidth="9.00390625" defaultRowHeight="12.75"/>
  <cols>
    <col min="1" max="1" width="28.75390625" style="0" customWidth="1"/>
    <col min="2" max="2" width="17.125" style="0" customWidth="1"/>
    <col min="3" max="3" width="19.125" style="0" customWidth="1"/>
    <col min="4" max="4" width="18.375" style="0" customWidth="1"/>
  </cols>
  <sheetData>
    <row r="1" spans="1:4" ht="13.5">
      <c r="A1" s="710" t="s">
        <v>756</v>
      </c>
      <c r="B1" s="711"/>
      <c r="C1" s="711"/>
      <c r="D1" s="711"/>
    </row>
    <row r="2" spans="1:4" ht="15">
      <c r="A2" s="484"/>
      <c r="D2" s="485" t="s">
        <v>655</v>
      </c>
    </row>
    <row r="3" ht="15">
      <c r="A3" s="486"/>
    </row>
    <row r="4" spans="1:4" ht="15.75" thickBot="1">
      <c r="A4" s="716" t="s">
        <v>11</v>
      </c>
      <c r="B4" s="717"/>
      <c r="C4" s="717"/>
      <c r="D4" s="717"/>
    </row>
    <row r="5" spans="1:4" ht="16.5" thickBot="1" thickTop="1">
      <c r="A5" s="487" t="s">
        <v>360</v>
      </c>
      <c r="B5" s="488" t="s">
        <v>361</v>
      </c>
      <c r="C5" s="488" t="s">
        <v>362</v>
      </c>
      <c r="D5" s="488" t="s">
        <v>363</v>
      </c>
    </row>
    <row r="6" spans="1:4" ht="46.5" customHeight="1" thickBot="1" thickTop="1">
      <c r="A6" s="509" t="s">
        <v>69</v>
      </c>
      <c r="B6" s="510" t="s">
        <v>20</v>
      </c>
      <c r="C6" s="511" t="s">
        <v>731</v>
      </c>
      <c r="D6" s="508" t="s">
        <v>60</v>
      </c>
    </row>
    <row r="7" spans="1:4" ht="13.5" thickBot="1">
      <c r="A7" s="489" t="s">
        <v>12</v>
      </c>
      <c r="B7" s="490"/>
      <c r="C7" s="491" t="s">
        <v>733</v>
      </c>
      <c r="D7" s="492" t="s">
        <v>733</v>
      </c>
    </row>
    <row r="8" spans="1:4" ht="26.25">
      <c r="A8" s="600" t="s">
        <v>734</v>
      </c>
      <c r="B8" s="601"/>
      <c r="C8" s="505">
        <v>89</v>
      </c>
      <c r="D8" s="602">
        <v>89</v>
      </c>
    </row>
    <row r="9" spans="1:4" ht="13.5" thickBot="1">
      <c r="A9" s="493" t="s">
        <v>13</v>
      </c>
      <c r="B9" s="494" t="s">
        <v>748</v>
      </c>
      <c r="C9" s="495" t="s">
        <v>749</v>
      </c>
      <c r="D9" s="496" t="s">
        <v>735</v>
      </c>
    </row>
    <row r="10" spans="1:4" ht="15" thickBot="1" thickTop="1">
      <c r="A10" s="497" t="s">
        <v>60</v>
      </c>
      <c r="B10" s="498" t="s">
        <v>748</v>
      </c>
      <c r="C10" s="499" t="s">
        <v>750</v>
      </c>
      <c r="D10" s="500" t="s">
        <v>747</v>
      </c>
    </row>
    <row r="11" ht="15.75" thickTop="1">
      <c r="A11" s="501"/>
    </row>
    <row r="12" ht="15">
      <c r="A12" s="501"/>
    </row>
    <row r="13" ht="15">
      <c r="A13" s="501"/>
    </row>
    <row r="14" spans="1:4" ht="15.75" thickBot="1">
      <c r="A14" s="718" t="s">
        <v>14</v>
      </c>
      <c r="B14" s="718"/>
      <c r="C14" s="718"/>
      <c r="D14" s="718"/>
    </row>
    <row r="15" spans="1:4" ht="16.5" thickBot="1" thickTop="1">
      <c r="A15" s="487" t="s">
        <v>360</v>
      </c>
      <c r="B15" s="488" t="s">
        <v>361</v>
      </c>
      <c r="C15" s="488" t="s">
        <v>362</v>
      </c>
      <c r="D15" s="488" t="s">
        <v>363</v>
      </c>
    </row>
    <row r="16" spans="1:4" s="434" customFormat="1" ht="63" customHeight="1" thickBot="1" thickTop="1">
      <c r="A16" s="509" t="s">
        <v>69</v>
      </c>
      <c r="B16" s="510" t="s">
        <v>20</v>
      </c>
      <c r="C16" s="511" t="s">
        <v>731</v>
      </c>
      <c r="D16" s="508" t="s">
        <v>60</v>
      </c>
    </row>
    <row r="17" spans="1:4" ht="13.5" thickBot="1">
      <c r="A17" s="489" t="s">
        <v>70</v>
      </c>
      <c r="B17" s="490" t="s">
        <v>732</v>
      </c>
      <c r="C17" s="491" t="s">
        <v>736</v>
      </c>
      <c r="D17" s="491" t="s">
        <v>737</v>
      </c>
    </row>
    <row r="18" spans="1:4" ht="13.5" thickBot="1">
      <c r="A18" s="489" t="s">
        <v>661</v>
      </c>
      <c r="B18" s="490">
        <v>819</v>
      </c>
      <c r="C18" s="491" t="s">
        <v>738</v>
      </c>
      <c r="D18" s="491" t="s">
        <v>739</v>
      </c>
    </row>
    <row r="19" spans="1:4" ht="13.5" thickBot="1">
      <c r="A19" s="489" t="s">
        <v>15</v>
      </c>
      <c r="B19" s="490">
        <v>28</v>
      </c>
      <c r="C19" s="491" t="s">
        <v>740</v>
      </c>
      <c r="D19" s="491" t="s">
        <v>741</v>
      </c>
    </row>
    <row r="20" spans="1:4" ht="12.75">
      <c r="A20" s="502" t="s">
        <v>16</v>
      </c>
      <c r="B20" s="719"/>
      <c r="C20" s="503" t="s">
        <v>744</v>
      </c>
      <c r="D20" s="503" t="s">
        <v>744</v>
      </c>
    </row>
    <row r="21" spans="1:4" ht="12.75">
      <c r="A21" s="504" t="s">
        <v>17</v>
      </c>
      <c r="B21" s="720"/>
      <c r="C21" s="505" t="s">
        <v>743</v>
      </c>
      <c r="D21" s="505" t="s">
        <v>743</v>
      </c>
    </row>
    <row r="22" spans="1:4" ht="13.5" thickBot="1">
      <c r="A22" s="506" t="s">
        <v>18</v>
      </c>
      <c r="B22" s="721"/>
      <c r="C22" s="495" t="s">
        <v>742</v>
      </c>
      <c r="D22" s="495" t="s">
        <v>742</v>
      </c>
    </row>
    <row r="23" spans="1:4" ht="15" thickBot="1" thickTop="1">
      <c r="A23" s="497" t="s">
        <v>60</v>
      </c>
      <c r="B23" s="498" t="s">
        <v>745</v>
      </c>
      <c r="C23" s="499" t="s">
        <v>746</v>
      </c>
      <c r="D23" s="499" t="s">
        <v>751</v>
      </c>
    </row>
    <row r="24" ht="15.75" thickTop="1">
      <c r="A24" s="501"/>
    </row>
    <row r="25" spans="1:4" ht="13.5" customHeight="1">
      <c r="A25" s="715" t="s">
        <v>752</v>
      </c>
      <c r="B25" s="715"/>
      <c r="C25" s="715"/>
      <c r="D25" s="715"/>
    </row>
  </sheetData>
  <sheetProtection/>
  <mergeCells count="5">
    <mergeCell ref="A25:D25"/>
    <mergeCell ref="A1:D1"/>
    <mergeCell ref="A4:D4"/>
    <mergeCell ref="A14:D14"/>
    <mergeCell ref="B20:B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&amp;R14.melléklet a 4/2016. (V.30.)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BreakPreview" zoomScaleNormal="120" zoomScaleSheetLayoutView="100" workbookViewId="0" topLeftCell="A73">
      <selection activeCell="D88" sqref="D88:E88"/>
    </sheetView>
  </sheetViews>
  <sheetFormatPr defaultColWidth="9.375" defaultRowHeight="12.75"/>
  <cols>
    <col min="1" max="1" width="9.00390625" style="217" customWidth="1"/>
    <col min="2" max="2" width="64.75390625" style="217" customWidth="1"/>
    <col min="3" max="3" width="17.375" style="217" customWidth="1"/>
    <col min="4" max="5" width="17.375" style="218" customWidth="1"/>
    <col min="6" max="16384" width="9.375" style="228" customWidth="1"/>
  </cols>
  <sheetData>
    <row r="1" spans="1:5" ht="15.75" customHeight="1">
      <c r="A1" s="608" t="s">
        <v>25</v>
      </c>
      <c r="B1" s="608"/>
      <c r="C1" s="608"/>
      <c r="D1" s="608"/>
      <c r="E1" s="608"/>
    </row>
    <row r="2" spans="1:5" ht="15.75" customHeight="1" thickBot="1">
      <c r="A2" s="28"/>
      <c r="B2" s="28"/>
      <c r="C2" s="28"/>
      <c r="D2" s="215"/>
      <c r="E2" s="215" t="s">
        <v>148</v>
      </c>
    </row>
    <row r="3" spans="1:5" ht="15.75" customHeight="1">
      <c r="A3" s="609" t="s">
        <v>76</v>
      </c>
      <c r="B3" s="611" t="s">
        <v>27</v>
      </c>
      <c r="C3" s="613" t="s">
        <v>686</v>
      </c>
      <c r="D3" s="613"/>
      <c r="E3" s="614"/>
    </row>
    <row r="4" spans="1:5" ht="37.5" customHeight="1" thickBot="1">
      <c r="A4" s="610"/>
      <c r="B4" s="612"/>
      <c r="C4" s="30" t="s">
        <v>170</v>
      </c>
      <c r="D4" s="30" t="s">
        <v>171</v>
      </c>
      <c r="E4" s="31" t="s">
        <v>172</v>
      </c>
    </row>
    <row r="5" spans="1:5" s="229" customFormat="1" ht="12" customHeight="1" thickBot="1">
      <c r="A5" s="193" t="s">
        <v>360</v>
      </c>
      <c r="B5" s="194" t="s">
        <v>361</v>
      </c>
      <c r="C5" s="194" t="s">
        <v>362</v>
      </c>
      <c r="D5" s="194" t="s">
        <v>364</v>
      </c>
      <c r="E5" s="195" t="s">
        <v>441</v>
      </c>
    </row>
    <row r="6" spans="1:5" s="230" customFormat="1" ht="12" customHeight="1" thickBot="1">
      <c r="A6" s="188" t="s">
        <v>28</v>
      </c>
      <c r="B6" s="373" t="s">
        <v>244</v>
      </c>
      <c r="C6" s="220">
        <f>SUM(C7:C12)</f>
        <v>5650</v>
      </c>
      <c r="D6" s="220">
        <f>SUM(D7:D12)</f>
        <v>6759</v>
      </c>
      <c r="E6" s="203">
        <f>SUM(E7:E12)</f>
        <v>6759</v>
      </c>
    </row>
    <row r="7" spans="1:5" s="230" customFormat="1" ht="12" customHeight="1">
      <c r="A7" s="183" t="s">
        <v>88</v>
      </c>
      <c r="B7" s="374" t="s">
        <v>245</v>
      </c>
      <c r="C7" s="222">
        <v>1950</v>
      </c>
      <c r="D7" s="222">
        <v>1964</v>
      </c>
      <c r="E7" s="205">
        <v>1964</v>
      </c>
    </row>
    <row r="8" spans="1:5" s="230" customFormat="1" ht="12" customHeight="1">
      <c r="A8" s="182" t="s">
        <v>89</v>
      </c>
      <c r="B8" s="375" t="s">
        <v>246</v>
      </c>
      <c r="C8" s="221"/>
      <c r="D8" s="221"/>
      <c r="E8" s="204"/>
    </row>
    <row r="9" spans="1:5" s="230" customFormat="1" ht="12" customHeight="1">
      <c r="A9" s="182" t="s">
        <v>90</v>
      </c>
      <c r="B9" s="375" t="s">
        <v>247</v>
      </c>
      <c r="C9" s="221">
        <v>2500</v>
      </c>
      <c r="D9" s="221">
        <v>3378</v>
      </c>
      <c r="E9" s="204">
        <v>3378</v>
      </c>
    </row>
    <row r="10" spans="1:5" s="230" customFormat="1" ht="12" customHeight="1">
      <c r="A10" s="182" t="s">
        <v>91</v>
      </c>
      <c r="B10" s="375" t="s">
        <v>248</v>
      </c>
      <c r="C10" s="221">
        <v>1200</v>
      </c>
      <c r="D10" s="221">
        <v>1200</v>
      </c>
      <c r="E10" s="204">
        <v>1200</v>
      </c>
    </row>
    <row r="11" spans="1:5" s="230" customFormat="1" ht="12" customHeight="1">
      <c r="A11" s="182" t="s">
        <v>109</v>
      </c>
      <c r="B11" s="375" t="s">
        <v>249</v>
      </c>
      <c r="C11" s="221"/>
      <c r="D11" s="221">
        <v>217</v>
      </c>
      <c r="E11" s="204">
        <v>217</v>
      </c>
    </row>
    <row r="12" spans="1:5" s="230" customFormat="1" ht="12" customHeight="1" thickBot="1">
      <c r="A12" s="184" t="s">
        <v>92</v>
      </c>
      <c r="B12" s="376" t="s">
        <v>250</v>
      </c>
      <c r="C12" s="223"/>
      <c r="D12" s="223"/>
      <c r="E12" s="206"/>
    </row>
    <row r="13" spans="1:5" s="230" customFormat="1" ht="12" customHeight="1" thickBot="1">
      <c r="A13" s="188" t="s">
        <v>29</v>
      </c>
      <c r="B13" s="377" t="s">
        <v>251</v>
      </c>
      <c r="C13" s="220">
        <f>SUM(C14:C18)</f>
        <v>7460</v>
      </c>
      <c r="D13" s="220">
        <f>SUM(D14:D18)</f>
        <v>44524</v>
      </c>
      <c r="E13" s="203">
        <f>SUM(E14:E18)</f>
        <v>30346</v>
      </c>
    </row>
    <row r="14" spans="1:5" s="230" customFormat="1" ht="12" customHeight="1">
      <c r="A14" s="183" t="s">
        <v>94</v>
      </c>
      <c r="B14" s="374" t="s">
        <v>252</v>
      </c>
      <c r="C14" s="222"/>
      <c r="D14" s="222"/>
      <c r="E14" s="205"/>
    </row>
    <row r="15" spans="1:5" s="230" customFormat="1" ht="12" customHeight="1">
      <c r="A15" s="182" t="s">
        <v>95</v>
      </c>
      <c r="B15" s="375" t="s">
        <v>253</v>
      </c>
      <c r="C15" s="221"/>
      <c r="D15" s="221"/>
      <c r="E15" s="204"/>
    </row>
    <row r="16" spans="1:5" s="230" customFormat="1" ht="12" customHeight="1">
      <c r="A16" s="182" t="s">
        <v>96</v>
      </c>
      <c r="B16" s="375" t="s">
        <v>254</v>
      </c>
      <c r="C16" s="221"/>
      <c r="D16" s="221"/>
      <c r="E16" s="204"/>
    </row>
    <row r="17" spans="1:5" s="230" customFormat="1" ht="12" customHeight="1">
      <c r="A17" s="182" t="s">
        <v>97</v>
      </c>
      <c r="B17" s="375" t="s">
        <v>255</v>
      </c>
      <c r="C17" s="221"/>
      <c r="D17" s="221"/>
      <c r="E17" s="204"/>
    </row>
    <row r="18" spans="1:5" s="230" customFormat="1" ht="12" customHeight="1">
      <c r="A18" s="182" t="s">
        <v>98</v>
      </c>
      <c r="B18" s="375" t="s">
        <v>256</v>
      </c>
      <c r="C18" s="221">
        <v>7460</v>
      </c>
      <c r="D18" s="221">
        <v>44524</v>
      </c>
      <c r="E18" s="204">
        <v>30346</v>
      </c>
    </row>
    <row r="19" spans="1:5" s="230" customFormat="1" ht="12" customHeight="1" thickBot="1">
      <c r="A19" s="184" t="s">
        <v>104</v>
      </c>
      <c r="B19" s="376" t="s">
        <v>257</v>
      </c>
      <c r="C19" s="223"/>
      <c r="D19" s="223"/>
      <c r="E19" s="206"/>
    </row>
    <row r="20" spans="1:5" s="230" customFormat="1" ht="12" customHeight="1" thickBot="1">
      <c r="A20" s="188" t="s">
        <v>30</v>
      </c>
      <c r="B20" s="373" t="s">
        <v>258</v>
      </c>
      <c r="C20" s="220">
        <f>SUM(C21:C25)</f>
        <v>0</v>
      </c>
      <c r="D20" s="220">
        <f>SUM(D21:D25)</f>
        <v>9944</v>
      </c>
      <c r="E20" s="203">
        <f>SUM(E21:E25)</f>
        <v>9944</v>
      </c>
    </row>
    <row r="21" spans="1:5" s="230" customFormat="1" ht="12" customHeight="1">
      <c r="A21" s="183" t="s">
        <v>77</v>
      </c>
      <c r="B21" s="374" t="s">
        <v>259</v>
      </c>
      <c r="C21" s="222"/>
      <c r="D21" s="222"/>
      <c r="E21" s="205"/>
    </row>
    <row r="22" spans="1:5" s="230" customFormat="1" ht="12" customHeight="1">
      <c r="A22" s="182" t="s">
        <v>78</v>
      </c>
      <c r="B22" s="375" t="s">
        <v>260</v>
      </c>
      <c r="C22" s="221"/>
      <c r="D22" s="221"/>
      <c r="E22" s="204"/>
    </row>
    <row r="23" spans="1:5" s="230" customFormat="1" ht="12" customHeight="1">
      <c r="A23" s="182" t="s">
        <v>79</v>
      </c>
      <c r="B23" s="375" t="s">
        <v>261</v>
      </c>
      <c r="C23" s="221"/>
      <c r="D23" s="221"/>
      <c r="E23" s="204"/>
    </row>
    <row r="24" spans="1:5" s="230" customFormat="1" ht="12" customHeight="1">
      <c r="A24" s="182" t="s">
        <v>80</v>
      </c>
      <c r="B24" s="375" t="s">
        <v>262</v>
      </c>
      <c r="C24" s="221"/>
      <c r="D24" s="221"/>
      <c r="E24" s="204"/>
    </row>
    <row r="25" spans="1:5" s="230" customFormat="1" ht="12" customHeight="1">
      <c r="A25" s="182" t="s">
        <v>118</v>
      </c>
      <c r="B25" s="375" t="s">
        <v>263</v>
      </c>
      <c r="C25" s="221"/>
      <c r="D25" s="221">
        <v>9944</v>
      </c>
      <c r="E25" s="204">
        <v>9944</v>
      </c>
    </row>
    <row r="26" spans="1:5" s="230" customFormat="1" ht="12" customHeight="1" thickBot="1">
      <c r="A26" s="184" t="s">
        <v>119</v>
      </c>
      <c r="B26" s="376" t="s">
        <v>264</v>
      </c>
      <c r="C26" s="223"/>
      <c r="D26" s="223"/>
      <c r="E26" s="206"/>
    </row>
    <row r="27" spans="1:5" s="230" customFormat="1" ht="12" customHeight="1" thickBot="1">
      <c r="A27" s="188" t="s">
        <v>120</v>
      </c>
      <c r="B27" s="373" t="s">
        <v>265</v>
      </c>
      <c r="C27" s="226">
        <f>+C28+C31+C32+C33</f>
        <v>15215</v>
      </c>
      <c r="D27" s="226">
        <f>+D28+D31+D32+D33</f>
        <v>20796</v>
      </c>
      <c r="E27" s="239">
        <f>+E28+E31+E32+E33</f>
        <v>20674</v>
      </c>
    </row>
    <row r="28" spans="1:5" s="230" customFormat="1" ht="12" customHeight="1">
      <c r="A28" s="183" t="s">
        <v>266</v>
      </c>
      <c r="B28" s="374" t="s">
        <v>267</v>
      </c>
      <c r="C28" s="241">
        <f>+C29+C30</f>
        <v>13920</v>
      </c>
      <c r="D28" s="241">
        <f>+D29+D30</f>
        <v>19490</v>
      </c>
      <c r="E28" s="240">
        <f>+E29+E30</f>
        <v>19490</v>
      </c>
    </row>
    <row r="29" spans="1:5" s="230" customFormat="1" ht="12" customHeight="1">
      <c r="A29" s="182" t="s">
        <v>268</v>
      </c>
      <c r="B29" s="375" t="s">
        <v>269</v>
      </c>
      <c r="C29" s="221">
        <v>420</v>
      </c>
      <c r="D29" s="221">
        <v>443</v>
      </c>
      <c r="E29" s="204">
        <v>443</v>
      </c>
    </row>
    <row r="30" spans="1:5" s="230" customFormat="1" ht="12" customHeight="1">
      <c r="A30" s="182" t="s">
        <v>270</v>
      </c>
      <c r="B30" s="375" t="s">
        <v>271</v>
      </c>
      <c r="C30" s="221">
        <v>13500</v>
      </c>
      <c r="D30" s="221">
        <v>19047</v>
      </c>
      <c r="E30" s="204">
        <v>19047</v>
      </c>
    </row>
    <row r="31" spans="1:5" s="230" customFormat="1" ht="12" customHeight="1">
      <c r="A31" s="182" t="s">
        <v>272</v>
      </c>
      <c r="B31" s="375" t="s">
        <v>273</v>
      </c>
      <c r="C31" s="221">
        <v>1250</v>
      </c>
      <c r="D31" s="221">
        <v>1250</v>
      </c>
      <c r="E31" s="204">
        <v>1128</v>
      </c>
    </row>
    <row r="32" spans="1:5" s="230" customFormat="1" ht="12" customHeight="1">
      <c r="A32" s="182" t="s">
        <v>274</v>
      </c>
      <c r="B32" s="375" t="s">
        <v>275</v>
      </c>
      <c r="C32" s="221"/>
      <c r="D32" s="221"/>
      <c r="E32" s="204"/>
    </row>
    <row r="33" spans="1:5" s="230" customFormat="1" ht="12" customHeight="1" thickBot="1">
      <c r="A33" s="184" t="s">
        <v>276</v>
      </c>
      <c r="B33" s="376" t="s">
        <v>277</v>
      </c>
      <c r="C33" s="223">
        <v>45</v>
      </c>
      <c r="D33" s="223">
        <v>56</v>
      </c>
      <c r="E33" s="206">
        <v>56</v>
      </c>
    </row>
    <row r="34" spans="1:5" s="230" customFormat="1" ht="12" customHeight="1" thickBot="1">
      <c r="A34" s="188" t="s">
        <v>32</v>
      </c>
      <c r="B34" s="373" t="s">
        <v>278</v>
      </c>
      <c r="C34" s="220">
        <f>SUM(C35:C44)</f>
        <v>1665</v>
      </c>
      <c r="D34" s="220">
        <f>SUM(D35:D44)</f>
        <v>2633</v>
      </c>
      <c r="E34" s="203">
        <f>SUM(E35:E44)</f>
        <v>2593</v>
      </c>
    </row>
    <row r="35" spans="1:5" s="230" customFormat="1" ht="12" customHeight="1">
      <c r="A35" s="183" t="s">
        <v>81</v>
      </c>
      <c r="B35" s="374" t="s">
        <v>279</v>
      </c>
      <c r="C35" s="222">
        <v>1650</v>
      </c>
      <c r="D35" s="222">
        <v>1867</v>
      </c>
      <c r="E35" s="205">
        <v>1867</v>
      </c>
    </row>
    <row r="36" spans="1:5" s="230" customFormat="1" ht="12" customHeight="1">
      <c r="A36" s="182" t="s">
        <v>82</v>
      </c>
      <c r="B36" s="375" t="s">
        <v>280</v>
      </c>
      <c r="C36" s="221"/>
      <c r="D36" s="221">
        <v>18</v>
      </c>
      <c r="E36" s="204">
        <v>18</v>
      </c>
    </row>
    <row r="37" spans="1:5" s="230" customFormat="1" ht="12" customHeight="1">
      <c r="A37" s="182" t="s">
        <v>83</v>
      </c>
      <c r="B37" s="375" t="s">
        <v>281</v>
      </c>
      <c r="C37" s="221"/>
      <c r="D37" s="221">
        <v>89</v>
      </c>
      <c r="E37" s="204">
        <v>89</v>
      </c>
    </row>
    <row r="38" spans="1:5" s="230" customFormat="1" ht="12" customHeight="1">
      <c r="A38" s="182" t="s">
        <v>122</v>
      </c>
      <c r="B38" s="375" t="s">
        <v>282</v>
      </c>
      <c r="C38" s="221"/>
      <c r="D38" s="221">
        <v>50</v>
      </c>
      <c r="E38" s="204">
        <v>50</v>
      </c>
    </row>
    <row r="39" spans="1:5" s="230" customFormat="1" ht="12" customHeight="1">
      <c r="A39" s="182" t="s">
        <v>123</v>
      </c>
      <c r="B39" s="375" t="s">
        <v>283</v>
      </c>
      <c r="C39" s="221"/>
      <c r="D39" s="221"/>
      <c r="E39" s="204"/>
    </row>
    <row r="40" spans="1:5" s="230" customFormat="1" ht="12" customHeight="1">
      <c r="A40" s="182" t="s">
        <v>124</v>
      </c>
      <c r="B40" s="375" t="s">
        <v>284</v>
      </c>
      <c r="C40" s="221"/>
      <c r="D40" s="221"/>
      <c r="E40" s="204"/>
    </row>
    <row r="41" spans="1:5" s="230" customFormat="1" ht="12" customHeight="1">
      <c r="A41" s="182" t="s">
        <v>125</v>
      </c>
      <c r="B41" s="375" t="s">
        <v>285</v>
      </c>
      <c r="C41" s="221"/>
      <c r="D41" s="221"/>
      <c r="E41" s="204"/>
    </row>
    <row r="42" spans="1:5" s="230" customFormat="1" ht="12" customHeight="1">
      <c r="A42" s="182" t="s">
        <v>126</v>
      </c>
      <c r="B42" s="375" t="s">
        <v>286</v>
      </c>
      <c r="C42" s="221">
        <v>15</v>
      </c>
      <c r="D42" s="221">
        <v>20</v>
      </c>
      <c r="E42" s="204">
        <v>20</v>
      </c>
    </row>
    <row r="43" spans="1:5" s="230" customFormat="1" ht="12" customHeight="1">
      <c r="A43" s="182" t="s">
        <v>287</v>
      </c>
      <c r="B43" s="375" t="s">
        <v>288</v>
      </c>
      <c r="C43" s="224"/>
      <c r="D43" s="224"/>
      <c r="E43" s="207"/>
    </row>
    <row r="44" spans="1:5" s="230" customFormat="1" ht="12" customHeight="1" thickBot="1">
      <c r="A44" s="184" t="s">
        <v>289</v>
      </c>
      <c r="B44" s="376" t="s">
        <v>290</v>
      </c>
      <c r="C44" s="225"/>
      <c r="D44" s="225">
        <v>589</v>
      </c>
      <c r="E44" s="208">
        <v>549</v>
      </c>
    </row>
    <row r="45" spans="1:5" s="230" customFormat="1" ht="12" customHeight="1" thickBot="1">
      <c r="A45" s="188" t="s">
        <v>33</v>
      </c>
      <c r="B45" s="373" t="s">
        <v>291</v>
      </c>
      <c r="C45" s="220">
        <f>SUM(C46:C50)</f>
        <v>0</v>
      </c>
      <c r="D45" s="220">
        <f>SUM(D46:D50)</f>
        <v>0</v>
      </c>
      <c r="E45" s="203">
        <f>SUM(E46:E50)</f>
        <v>0</v>
      </c>
    </row>
    <row r="46" spans="1:5" s="230" customFormat="1" ht="12" customHeight="1">
      <c r="A46" s="183" t="s">
        <v>84</v>
      </c>
      <c r="B46" s="374" t="s">
        <v>292</v>
      </c>
      <c r="C46" s="243"/>
      <c r="D46" s="243"/>
      <c r="E46" s="209"/>
    </row>
    <row r="47" spans="1:5" s="230" customFormat="1" ht="12" customHeight="1">
      <c r="A47" s="182" t="s">
        <v>85</v>
      </c>
      <c r="B47" s="375" t="s">
        <v>293</v>
      </c>
      <c r="C47" s="224"/>
      <c r="D47" s="224"/>
      <c r="E47" s="207"/>
    </row>
    <row r="48" spans="1:5" s="230" customFormat="1" ht="12" customHeight="1">
      <c r="A48" s="182" t="s">
        <v>294</v>
      </c>
      <c r="B48" s="375" t="s">
        <v>295</v>
      </c>
      <c r="C48" s="224"/>
      <c r="D48" s="224"/>
      <c r="E48" s="207"/>
    </row>
    <row r="49" spans="1:5" s="230" customFormat="1" ht="12" customHeight="1">
      <c r="A49" s="182" t="s">
        <v>296</v>
      </c>
      <c r="B49" s="375" t="s">
        <v>297</v>
      </c>
      <c r="C49" s="224"/>
      <c r="D49" s="224"/>
      <c r="E49" s="207"/>
    </row>
    <row r="50" spans="1:5" s="230" customFormat="1" ht="12" customHeight="1" thickBot="1">
      <c r="A50" s="184" t="s">
        <v>298</v>
      </c>
      <c r="B50" s="376" t="s">
        <v>299</v>
      </c>
      <c r="C50" s="225"/>
      <c r="D50" s="225"/>
      <c r="E50" s="208"/>
    </row>
    <row r="51" spans="1:5" s="230" customFormat="1" ht="13.5" thickBot="1">
      <c r="A51" s="188" t="s">
        <v>127</v>
      </c>
      <c r="B51" s="373" t="s">
        <v>300</v>
      </c>
      <c r="C51" s="220">
        <f>SUM(C52:C54)</f>
        <v>170</v>
      </c>
      <c r="D51" s="220">
        <f>SUM(D52:D54)</f>
        <v>170</v>
      </c>
      <c r="E51" s="203">
        <f>SUM(E52:E54)</f>
        <v>170</v>
      </c>
    </row>
    <row r="52" spans="1:5" s="230" customFormat="1" ht="12.75">
      <c r="A52" s="183" t="s">
        <v>86</v>
      </c>
      <c r="B52" s="374" t="s">
        <v>301</v>
      </c>
      <c r="C52" s="222"/>
      <c r="D52" s="222"/>
      <c r="E52" s="205"/>
    </row>
    <row r="53" spans="1:5" s="230" customFormat="1" ht="14.25" customHeight="1">
      <c r="A53" s="182" t="s">
        <v>87</v>
      </c>
      <c r="B53" s="375" t="s">
        <v>458</v>
      </c>
      <c r="C53" s="221">
        <v>170</v>
      </c>
      <c r="D53" s="221">
        <v>170</v>
      </c>
      <c r="E53" s="204">
        <v>170</v>
      </c>
    </row>
    <row r="54" spans="1:5" s="230" customFormat="1" ht="12.75">
      <c r="A54" s="182" t="s">
        <v>303</v>
      </c>
      <c r="B54" s="375" t="s">
        <v>304</v>
      </c>
      <c r="C54" s="221"/>
      <c r="D54" s="221"/>
      <c r="E54" s="204"/>
    </row>
    <row r="55" spans="1:5" s="230" customFormat="1" ht="13.5" thickBot="1">
      <c r="A55" s="184" t="s">
        <v>305</v>
      </c>
      <c r="B55" s="376" t="s">
        <v>306</v>
      </c>
      <c r="C55" s="223"/>
      <c r="D55" s="223"/>
      <c r="E55" s="206"/>
    </row>
    <row r="56" spans="1:5" s="230" customFormat="1" ht="13.5" thickBot="1">
      <c r="A56" s="188" t="s">
        <v>35</v>
      </c>
      <c r="B56" s="377" t="s">
        <v>307</v>
      </c>
      <c r="C56" s="220">
        <f>SUM(C57:C59)</f>
        <v>11515</v>
      </c>
      <c r="D56" s="220">
        <f>SUM(D57:D59)</f>
        <v>10327</v>
      </c>
      <c r="E56" s="203">
        <f>SUM(E57:E59)</f>
        <v>10327</v>
      </c>
    </row>
    <row r="57" spans="1:5" s="230" customFormat="1" ht="12.75">
      <c r="A57" s="182" t="s">
        <v>128</v>
      </c>
      <c r="B57" s="374" t="s">
        <v>308</v>
      </c>
      <c r="C57" s="224"/>
      <c r="D57" s="224"/>
      <c r="E57" s="207"/>
    </row>
    <row r="58" spans="1:5" s="230" customFormat="1" ht="12.75" customHeight="1">
      <c r="A58" s="182" t="s">
        <v>129</v>
      </c>
      <c r="B58" s="375" t="s">
        <v>459</v>
      </c>
      <c r="C58" s="224">
        <v>11515</v>
      </c>
      <c r="D58" s="224">
        <v>10327</v>
      </c>
      <c r="E58" s="207">
        <v>10327</v>
      </c>
    </row>
    <row r="59" spans="1:5" s="230" customFormat="1" ht="12.75">
      <c r="A59" s="182" t="s">
        <v>149</v>
      </c>
      <c r="B59" s="375" t="s">
        <v>310</v>
      </c>
      <c r="C59" s="224"/>
      <c r="D59" s="224"/>
      <c r="E59" s="207"/>
    </row>
    <row r="60" spans="1:5" s="230" customFormat="1" ht="13.5" thickBot="1">
      <c r="A60" s="182" t="s">
        <v>311</v>
      </c>
      <c r="B60" s="376" t="s">
        <v>312</v>
      </c>
      <c r="C60" s="224"/>
      <c r="D60" s="224"/>
      <c r="E60" s="207"/>
    </row>
    <row r="61" spans="1:5" s="230" customFormat="1" ht="13.5" thickBot="1">
      <c r="A61" s="188" t="s">
        <v>36</v>
      </c>
      <c r="B61" s="373" t="s">
        <v>313</v>
      </c>
      <c r="C61" s="226">
        <f>+C6+C13+C20+C27+C34+C45+C51+C56</f>
        <v>41675</v>
      </c>
      <c r="D61" s="226">
        <f>+D6+D13+D20+D27+D34+D45+D51+D56</f>
        <v>95153</v>
      </c>
      <c r="E61" s="239">
        <f>+E6+E13+E20+E27+E34+E45+E51+E56</f>
        <v>80813</v>
      </c>
    </row>
    <row r="62" spans="1:5" s="230" customFormat="1" ht="13.5" thickBot="1">
      <c r="A62" s="244" t="s">
        <v>314</v>
      </c>
      <c r="B62" s="377" t="s">
        <v>553</v>
      </c>
      <c r="C62" s="220">
        <f>+C63+C64+C65</f>
        <v>0</v>
      </c>
      <c r="D62" s="220">
        <f>+D63+D64+D65</f>
        <v>0</v>
      </c>
      <c r="E62" s="203">
        <f>+E63+E64+E65</f>
        <v>0</v>
      </c>
    </row>
    <row r="63" spans="1:5" s="230" customFormat="1" ht="12.75">
      <c r="A63" s="182" t="s">
        <v>316</v>
      </c>
      <c r="B63" s="374" t="s">
        <v>317</v>
      </c>
      <c r="C63" s="224"/>
      <c r="D63" s="224"/>
      <c r="E63" s="207"/>
    </row>
    <row r="64" spans="1:5" s="230" customFormat="1" ht="12.75">
      <c r="A64" s="182" t="s">
        <v>318</v>
      </c>
      <c r="B64" s="375" t="s">
        <v>319</v>
      </c>
      <c r="C64" s="224"/>
      <c r="D64" s="224"/>
      <c r="E64" s="207"/>
    </row>
    <row r="65" spans="1:5" s="230" customFormat="1" ht="13.5" thickBot="1">
      <c r="A65" s="182" t="s">
        <v>320</v>
      </c>
      <c r="B65" s="168" t="s">
        <v>365</v>
      </c>
      <c r="C65" s="224"/>
      <c r="D65" s="224"/>
      <c r="E65" s="207"/>
    </row>
    <row r="66" spans="1:5" s="230" customFormat="1" ht="13.5" thickBot="1">
      <c r="A66" s="244" t="s">
        <v>322</v>
      </c>
      <c r="B66" s="377" t="s">
        <v>323</v>
      </c>
      <c r="C66" s="220">
        <f>+C67+C68+C69+C70</f>
        <v>0</v>
      </c>
      <c r="D66" s="220">
        <f>+D67+D68+D69+D70</f>
        <v>0</v>
      </c>
      <c r="E66" s="203">
        <f>+E67+E68+E69+E70</f>
        <v>0</v>
      </c>
    </row>
    <row r="67" spans="1:5" s="230" customFormat="1" ht="12.75">
      <c r="A67" s="182" t="s">
        <v>110</v>
      </c>
      <c r="B67" s="374" t="s">
        <v>324</v>
      </c>
      <c r="C67" s="224"/>
      <c r="D67" s="224"/>
      <c r="E67" s="207"/>
    </row>
    <row r="68" spans="1:5" s="230" customFormat="1" ht="12.75">
      <c r="A68" s="182" t="s">
        <v>111</v>
      </c>
      <c r="B68" s="375" t="s">
        <v>325</v>
      </c>
      <c r="C68" s="224"/>
      <c r="D68" s="224"/>
      <c r="E68" s="207"/>
    </row>
    <row r="69" spans="1:5" s="230" customFormat="1" ht="12" customHeight="1">
      <c r="A69" s="182" t="s">
        <v>326</v>
      </c>
      <c r="B69" s="375" t="s">
        <v>327</v>
      </c>
      <c r="C69" s="224"/>
      <c r="D69" s="224"/>
      <c r="E69" s="207"/>
    </row>
    <row r="70" spans="1:5" s="230" customFormat="1" ht="12" customHeight="1" thickBot="1">
      <c r="A70" s="182" t="s">
        <v>328</v>
      </c>
      <c r="B70" s="376" t="s">
        <v>329</v>
      </c>
      <c r="C70" s="224"/>
      <c r="D70" s="224"/>
      <c r="E70" s="207"/>
    </row>
    <row r="71" spans="1:5" s="230" customFormat="1" ht="12" customHeight="1" thickBot="1">
      <c r="A71" s="244" t="s">
        <v>330</v>
      </c>
      <c r="B71" s="377" t="s">
        <v>331</v>
      </c>
      <c r="C71" s="220">
        <f>+C72+C73</f>
        <v>17913</v>
      </c>
      <c r="D71" s="220">
        <f>+D72+D73</f>
        <v>19063</v>
      </c>
      <c r="E71" s="203">
        <f>+E72+E73</f>
        <v>19063</v>
      </c>
    </row>
    <row r="72" spans="1:5" s="230" customFormat="1" ht="12" customHeight="1">
      <c r="A72" s="182" t="s">
        <v>332</v>
      </c>
      <c r="B72" s="374" t="s">
        <v>333</v>
      </c>
      <c r="C72" s="224">
        <v>17913</v>
      </c>
      <c r="D72" s="224">
        <v>19063</v>
      </c>
      <c r="E72" s="207">
        <v>19063</v>
      </c>
    </row>
    <row r="73" spans="1:5" s="230" customFormat="1" ht="12" customHeight="1" thickBot="1">
      <c r="A73" s="182" t="s">
        <v>334</v>
      </c>
      <c r="B73" s="376" t="s">
        <v>335</v>
      </c>
      <c r="C73" s="224"/>
      <c r="D73" s="224"/>
      <c r="E73" s="207"/>
    </row>
    <row r="74" spans="1:5" s="230" customFormat="1" ht="12" customHeight="1" thickBot="1">
      <c r="A74" s="244" t="s">
        <v>336</v>
      </c>
      <c r="B74" s="377" t="s">
        <v>337</v>
      </c>
      <c r="C74" s="220">
        <f>+C75+C76+C77</f>
        <v>0</v>
      </c>
      <c r="D74" s="220">
        <f>+D75+D76+D77</f>
        <v>244</v>
      </c>
      <c r="E74" s="203">
        <f>+E75+E76+E77</f>
        <v>244</v>
      </c>
    </row>
    <row r="75" spans="1:5" s="230" customFormat="1" ht="12" customHeight="1">
      <c r="A75" s="182" t="s">
        <v>338</v>
      </c>
      <c r="B75" s="374" t="s">
        <v>339</v>
      </c>
      <c r="C75" s="224"/>
      <c r="D75" s="224">
        <v>244</v>
      </c>
      <c r="E75" s="207">
        <v>244</v>
      </c>
    </row>
    <row r="76" spans="1:5" s="230" customFormat="1" ht="12" customHeight="1">
      <c r="A76" s="182" t="s">
        <v>340</v>
      </c>
      <c r="B76" s="375" t="s">
        <v>341</v>
      </c>
      <c r="C76" s="224"/>
      <c r="D76" s="224"/>
      <c r="E76" s="207"/>
    </row>
    <row r="77" spans="1:5" s="230" customFormat="1" ht="12" customHeight="1" thickBot="1">
      <c r="A77" s="182" t="s">
        <v>342</v>
      </c>
      <c r="B77" s="376" t="s">
        <v>343</v>
      </c>
      <c r="C77" s="224"/>
      <c r="D77" s="224"/>
      <c r="E77" s="207"/>
    </row>
    <row r="78" spans="1:5" s="230" customFormat="1" ht="12" customHeight="1" thickBot="1">
      <c r="A78" s="244" t="s">
        <v>344</v>
      </c>
      <c r="B78" s="377" t="s">
        <v>345</v>
      </c>
      <c r="C78" s="220">
        <f>+C79+C80+C81+C82</f>
        <v>0</v>
      </c>
      <c r="D78" s="220">
        <f>+D79+D80+D81+D82</f>
        <v>0</v>
      </c>
      <c r="E78" s="203">
        <f>+E79+E80+E81+E82</f>
        <v>0</v>
      </c>
    </row>
    <row r="79" spans="1:5" s="230" customFormat="1" ht="12" customHeight="1">
      <c r="A79" s="371" t="s">
        <v>346</v>
      </c>
      <c r="B79" s="374" t="s">
        <v>347</v>
      </c>
      <c r="C79" s="224"/>
      <c r="D79" s="224"/>
      <c r="E79" s="207"/>
    </row>
    <row r="80" spans="1:5" s="230" customFormat="1" ht="12" customHeight="1">
      <c r="A80" s="372" t="s">
        <v>348</v>
      </c>
      <c r="B80" s="375" t="s">
        <v>349</v>
      </c>
      <c r="C80" s="224"/>
      <c r="D80" s="224"/>
      <c r="E80" s="207"/>
    </row>
    <row r="81" spans="1:5" s="230" customFormat="1" ht="12" customHeight="1">
      <c r="A81" s="372" t="s">
        <v>350</v>
      </c>
      <c r="B81" s="375" t="s">
        <v>351</v>
      </c>
      <c r="C81" s="224"/>
      <c r="D81" s="224"/>
      <c r="E81" s="207"/>
    </row>
    <row r="82" spans="1:5" s="230" customFormat="1" ht="12" customHeight="1" thickBot="1">
      <c r="A82" s="245" t="s">
        <v>352</v>
      </c>
      <c r="B82" s="376" t="s">
        <v>353</v>
      </c>
      <c r="C82" s="224"/>
      <c r="D82" s="224"/>
      <c r="E82" s="207"/>
    </row>
    <row r="83" spans="1:5" s="230" customFormat="1" ht="12" customHeight="1" thickBot="1">
      <c r="A83" s="244" t="s">
        <v>354</v>
      </c>
      <c r="B83" s="377" t="s">
        <v>355</v>
      </c>
      <c r="C83" s="247"/>
      <c r="D83" s="247"/>
      <c r="E83" s="248"/>
    </row>
    <row r="84" spans="1:5" s="230" customFormat="1" ht="13.5" customHeight="1" thickBot="1">
      <c r="A84" s="244" t="s">
        <v>356</v>
      </c>
      <c r="B84" s="166" t="s">
        <v>357</v>
      </c>
      <c r="C84" s="226">
        <f>+C62+C66+C71+C74+C78+C83</f>
        <v>17913</v>
      </c>
      <c r="D84" s="226">
        <f>+D62+D66+D71+D74+D78+D83</f>
        <v>19307</v>
      </c>
      <c r="E84" s="239">
        <f>+E62+E66+E71+E74+E78+E83</f>
        <v>19307</v>
      </c>
    </row>
    <row r="85" spans="1:5" s="230" customFormat="1" ht="12" customHeight="1" thickBot="1">
      <c r="A85" s="246" t="s">
        <v>358</v>
      </c>
      <c r="B85" s="169" t="s">
        <v>359</v>
      </c>
      <c r="C85" s="226">
        <f>+C61+C84</f>
        <v>59588</v>
      </c>
      <c r="D85" s="226">
        <f>+D61+D84</f>
        <v>114460</v>
      </c>
      <c r="E85" s="239">
        <f>+E61+E84</f>
        <v>100120</v>
      </c>
    </row>
    <row r="86" spans="1:5" ht="16.5" customHeight="1">
      <c r="A86" s="608" t="s">
        <v>57</v>
      </c>
      <c r="B86" s="608"/>
      <c r="C86" s="608"/>
      <c r="D86" s="608"/>
      <c r="E86" s="608"/>
    </row>
    <row r="87" spans="1:5" s="236" customFormat="1" ht="16.5" customHeight="1" thickBot="1">
      <c r="A87" s="29"/>
      <c r="B87" s="29"/>
      <c r="C87" s="29"/>
      <c r="D87" s="197"/>
      <c r="E87" s="197" t="s">
        <v>148</v>
      </c>
    </row>
    <row r="88" spans="1:5" s="236" customFormat="1" ht="16.5" customHeight="1">
      <c r="A88" s="609" t="s">
        <v>76</v>
      </c>
      <c r="B88" s="611" t="s">
        <v>169</v>
      </c>
      <c r="C88" s="615" t="s">
        <v>170</v>
      </c>
      <c r="D88" s="613" t="s">
        <v>719</v>
      </c>
      <c r="E88" s="614"/>
    </row>
    <row r="89" spans="1:5" ht="37.5" customHeight="1" thickBot="1">
      <c r="A89" s="610"/>
      <c r="B89" s="612"/>
      <c r="C89" s="616"/>
      <c r="D89" s="30" t="s">
        <v>171</v>
      </c>
      <c r="E89" s="31" t="s">
        <v>172</v>
      </c>
    </row>
    <row r="90" spans="1:5" s="229" customFormat="1" ht="12" customHeight="1" thickBot="1">
      <c r="A90" s="193" t="s">
        <v>360</v>
      </c>
      <c r="B90" s="194" t="s">
        <v>361</v>
      </c>
      <c r="C90" s="194" t="s">
        <v>362</v>
      </c>
      <c r="D90" s="194" t="s">
        <v>364</v>
      </c>
      <c r="E90" s="242" t="s">
        <v>441</v>
      </c>
    </row>
    <row r="91" spans="1:5" ht="12" customHeight="1" thickBot="1">
      <c r="A91" s="190" t="s">
        <v>28</v>
      </c>
      <c r="B91" s="192" t="s">
        <v>460</v>
      </c>
      <c r="C91" s="219">
        <f>SUM(C92:C96)</f>
        <v>37244</v>
      </c>
      <c r="D91" s="219">
        <f>SUM(D92:D96)</f>
        <v>66874</v>
      </c>
      <c r="E91" s="174">
        <f>SUM(E92:E96)</f>
        <v>62952</v>
      </c>
    </row>
    <row r="92" spans="1:5" ht="12" customHeight="1">
      <c r="A92" s="185" t="s">
        <v>88</v>
      </c>
      <c r="B92" s="378" t="s">
        <v>58</v>
      </c>
      <c r="C92" s="37">
        <v>9988</v>
      </c>
      <c r="D92" s="37">
        <v>28456</v>
      </c>
      <c r="E92" s="173">
        <v>28456</v>
      </c>
    </row>
    <row r="93" spans="1:5" ht="12" customHeight="1">
      <c r="A93" s="182" t="s">
        <v>89</v>
      </c>
      <c r="B93" s="379" t="s">
        <v>130</v>
      </c>
      <c r="C93" s="221">
        <v>1914</v>
      </c>
      <c r="D93" s="221">
        <v>4494</v>
      </c>
      <c r="E93" s="204">
        <v>4494</v>
      </c>
    </row>
    <row r="94" spans="1:5" ht="12" customHeight="1">
      <c r="A94" s="182" t="s">
        <v>90</v>
      </c>
      <c r="B94" s="379" t="s">
        <v>108</v>
      </c>
      <c r="C94" s="223">
        <v>16036</v>
      </c>
      <c r="D94" s="223">
        <v>21942</v>
      </c>
      <c r="E94" s="206">
        <v>18542</v>
      </c>
    </row>
    <row r="95" spans="1:5" ht="12" customHeight="1">
      <c r="A95" s="182" t="s">
        <v>91</v>
      </c>
      <c r="B95" s="380" t="s">
        <v>131</v>
      </c>
      <c r="C95" s="223">
        <v>1315</v>
      </c>
      <c r="D95" s="223">
        <v>2079</v>
      </c>
      <c r="E95" s="206">
        <v>1583</v>
      </c>
    </row>
    <row r="96" spans="1:5" ht="12" customHeight="1">
      <c r="A96" s="182" t="s">
        <v>99</v>
      </c>
      <c r="B96" s="381" t="s">
        <v>132</v>
      </c>
      <c r="C96" s="223">
        <v>7991</v>
      </c>
      <c r="D96" s="223">
        <v>9903</v>
      </c>
      <c r="E96" s="206">
        <f>SUM(E97:E106)</f>
        <v>9877</v>
      </c>
    </row>
    <row r="97" spans="1:5" ht="12" customHeight="1">
      <c r="A97" s="182" t="s">
        <v>92</v>
      </c>
      <c r="B97" s="379" t="s">
        <v>367</v>
      </c>
      <c r="C97" s="223"/>
      <c r="D97" s="223">
        <v>11</v>
      </c>
      <c r="E97" s="206">
        <v>11</v>
      </c>
    </row>
    <row r="98" spans="1:5" ht="12" customHeight="1">
      <c r="A98" s="182" t="s">
        <v>93</v>
      </c>
      <c r="B98" s="382" t="s">
        <v>368</v>
      </c>
      <c r="C98" s="223"/>
      <c r="D98" s="223"/>
      <c r="E98" s="206"/>
    </row>
    <row r="99" spans="1:5" ht="12" customHeight="1">
      <c r="A99" s="182" t="s">
        <v>100</v>
      </c>
      <c r="B99" s="379" t="s">
        <v>369</v>
      </c>
      <c r="C99" s="223"/>
      <c r="D99" s="223"/>
      <c r="E99" s="206"/>
    </row>
    <row r="100" spans="1:5" ht="12" customHeight="1">
      <c r="A100" s="182" t="s">
        <v>101</v>
      </c>
      <c r="B100" s="379" t="s">
        <v>370</v>
      </c>
      <c r="C100" s="223"/>
      <c r="D100" s="223"/>
      <c r="E100" s="206"/>
    </row>
    <row r="101" spans="1:5" ht="12" customHeight="1">
      <c r="A101" s="182" t="s">
        <v>102</v>
      </c>
      <c r="B101" s="382" t="s">
        <v>371</v>
      </c>
      <c r="C101" s="223">
        <v>7734</v>
      </c>
      <c r="D101" s="223">
        <v>9550</v>
      </c>
      <c r="E101" s="206">
        <v>9550</v>
      </c>
    </row>
    <row r="102" spans="1:5" ht="12" customHeight="1">
      <c r="A102" s="182" t="s">
        <v>103</v>
      </c>
      <c r="B102" s="382" t="s">
        <v>372</v>
      </c>
      <c r="C102" s="223"/>
      <c r="D102" s="223"/>
      <c r="E102" s="206"/>
    </row>
    <row r="103" spans="1:5" ht="12" customHeight="1">
      <c r="A103" s="182" t="s">
        <v>105</v>
      </c>
      <c r="B103" s="379" t="s">
        <v>373</v>
      </c>
      <c r="C103" s="223"/>
      <c r="D103" s="223"/>
      <c r="E103" s="206"/>
    </row>
    <row r="104" spans="1:5" ht="12" customHeight="1">
      <c r="A104" s="181" t="s">
        <v>133</v>
      </c>
      <c r="B104" s="383" t="s">
        <v>374</v>
      </c>
      <c r="C104" s="223"/>
      <c r="D104" s="223"/>
      <c r="E104" s="206"/>
    </row>
    <row r="105" spans="1:5" ht="12" customHeight="1">
      <c r="A105" s="182" t="s">
        <v>375</v>
      </c>
      <c r="B105" s="383" t="s">
        <v>376</v>
      </c>
      <c r="C105" s="223"/>
      <c r="D105" s="223"/>
      <c r="E105" s="206"/>
    </row>
    <row r="106" spans="1:5" ht="12" customHeight="1" thickBot="1">
      <c r="A106" s="186" t="s">
        <v>377</v>
      </c>
      <c r="B106" s="384" t="s">
        <v>378</v>
      </c>
      <c r="C106" s="38">
        <v>257</v>
      </c>
      <c r="D106" s="38">
        <v>342</v>
      </c>
      <c r="E106" s="167">
        <v>316</v>
      </c>
    </row>
    <row r="107" spans="1:5" ht="12" customHeight="1" thickBot="1">
      <c r="A107" s="188" t="s">
        <v>29</v>
      </c>
      <c r="B107" s="191" t="s">
        <v>461</v>
      </c>
      <c r="C107" s="220">
        <f>+C108+C110+C112</f>
        <v>2000</v>
      </c>
      <c r="D107" s="220">
        <f>+D108+D110+D112</f>
        <v>22679</v>
      </c>
      <c r="E107" s="203">
        <f>+E108+E110+E112</f>
        <v>22679</v>
      </c>
    </row>
    <row r="108" spans="1:5" ht="12" customHeight="1">
      <c r="A108" s="183" t="s">
        <v>94</v>
      </c>
      <c r="B108" s="379" t="s">
        <v>147</v>
      </c>
      <c r="C108" s="222">
        <v>2000</v>
      </c>
      <c r="D108" s="222">
        <v>4877</v>
      </c>
      <c r="E108" s="205">
        <v>4877</v>
      </c>
    </row>
    <row r="109" spans="1:5" ht="12" customHeight="1">
      <c r="A109" s="183" t="s">
        <v>95</v>
      </c>
      <c r="B109" s="383" t="s">
        <v>380</v>
      </c>
      <c r="C109" s="222"/>
      <c r="D109" s="222"/>
      <c r="E109" s="205"/>
    </row>
    <row r="110" spans="1:5" ht="15">
      <c r="A110" s="183" t="s">
        <v>96</v>
      </c>
      <c r="B110" s="383" t="s">
        <v>134</v>
      </c>
      <c r="C110" s="221"/>
      <c r="D110" s="221">
        <v>11475</v>
      </c>
      <c r="E110" s="204">
        <v>11475</v>
      </c>
    </row>
    <row r="111" spans="1:5" ht="12" customHeight="1">
      <c r="A111" s="183" t="s">
        <v>97</v>
      </c>
      <c r="B111" s="383" t="s">
        <v>381</v>
      </c>
      <c r="C111" s="221"/>
      <c r="D111" s="221"/>
      <c r="E111" s="204"/>
    </row>
    <row r="112" spans="1:5" ht="12" customHeight="1">
      <c r="A112" s="183" t="s">
        <v>98</v>
      </c>
      <c r="B112" s="376" t="s">
        <v>150</v>
      </c>
      <c r="C112" s="221"/>
      <c r="D112" s="221">
        <v>6327</v>
      </c>
      <c r="E112" s="204">
        <v>6327</v>
      </c>
    </row>
    <row r="113" spans="1:5" ht="15">
      <c r="A113" s="183" t="s">
        <v>104</v>
      </c>
      <c r="B113" s="375" t="s">
        <v>382</v>
      </c>
      <c r="C113" s="221"/>
      <c r="D113" s="221"/>
      <c r="E113" s="204"/>
    </row>
    <row r="114" spans="1:5" ht="15">
      <c r="A114" s="183" t="s">
        <v>106</v>
      </c>
      <c r="B114" s="385" t="s">
        <v>383</v>
      </c>
      <c r="C114" s="221"/>
      <c r="D114" s="221"/>
      <c r="E114" s="204"/>
    </row>
    <row r="115" spans="1:5" ht="12" customHeight="1">
      <c r="A115" s="183" t="s">
        <v>135</v>
      </c>
      <c r="B115" s="379" t="s">
        <v>370</v>
      </c>
      <c r="C115" s="221"/>
      <c r="D115" s="221"/>
      <c r="E115" s="204"/>
    </row>
    <row r="116" spans="1:5" ht="12" customHeight="1">
      <c r="A116" s="183" t="s">
        <v>136</v>
      </c>
      <c r="B116" s="379" t="s">
        <v>384</v>
      </c>
      <c r="C116" s="221"/>
      <c r="D116" s="221"/>
      <c r="E116" s="204"/>
    </row>
    <row r="117" spans="1:5" ht="12" customHeight="1">
      <c r="A117" s="183" t="s">
        <v>137</v>
      </c>
      <c r="B117" s="379" t="s">
        <v>385</v>
      </c>
      <c r="C117" s="221"/>
      <c r="D117" s="221"/>
      <c r="E117" s="204"/>
    </row>
    <row r="118" spans="1:5" s="249" customFormat="1" ht="12" customHeight="1">
      <c r="A118" s="183" t="s">
        <v>386</v>
      </c>
      <c r="B118" s="379" t="s">
        <v>373</v>
      </c>
      <c r="C118" s="221"/>
      <c r="D118" s="221"/>
      <c r="E118" s="204"/>
    </row>
    <row r="119" spans="1:5" ht="12" customHeight="1">
      <c r="A119" s="183" t="s">
        <v>387</v>
      </c>
      <c r="B119" s="379" t="s">
        <v>388</v>
      </c>
      <c r="C119" s="221"/>
      <c r="D119" s="221"/>
      <c r="E119" s="204"/>
    </row>
    <row r="120" spans="1:5" ht="12" customHeight="1" thickBot="1">
      <c r="A120" s="181" t="s">
        <v>389</v>
      </c>
      <c r="B120" s="379" t="s">
        <v>390</v>
      </c>
      <c r="C120" s="223"/>
      <c r="D120" s="223">
        <v>6327</v>
      </c>
      <c r="E120" s="206">
        <v>6327</v>
      </c>
    </row>
    <row r="121" spans="1:5" ht="12" customHeight="1" thickBot="1">
      <c r="A121" s="188" t="s">
        <v>30</v>
      </c>
      <c r="B121" s="367" t="s">
        <v>391</v>
      </c>
      <c r="C121" s="220">
        <f>+C122+C123</f>
        <v>20344</v>
      </c>
      <c r="D121" s="220">
        <f>+D122+D123</f>
        <v>24681</v>
      </c>
      <c r="E121" s="203">
        <f>+E122+E123</f>
        <v>0</v>
      </c>
    </row>
    <row r="122" spans="1:5" ht="12" customHeight="1">
      <c r="A122" s="183" t="s">
        <v>77</v>
      </c>
      <c r="B122" s="385" t="s">
        <v>66</v>
      </c>
      <c r="C122" s="222">
        <v>20344</v>
      </c>
      <c r="D122" s="222">
        <v>24681</v>
      </c>
      <c r="E122" s="205">
        <v>0</v>
      </c>
    </row>
    <row r="123" spans="1:5" ht="12" customHeight="1" thickBot="1">
      <c r="A123" s="184" t="s">
        <v>78</v>
      </c>
      <c r="B123" s="383" t="s">
        <v>67</v>
      </c>
      <c r="C123" s="223"/>
      <c r="D123" s="223"/>
      <c r="E123" s="206"/>
    </row>
    <row r="124" spans="1:5" ht="12" customHeight="1" thickBot="1">
      <c r="A124" s="188" t="s">
        <v>31</v>
      </c>
      <c r="B124" s="367" t="s">
        <v>392</v>
      </c>
      <c r="C124" s="220">
        <f>+C91+C107+C121</f>
        <v>59588</v>
      </c>
      <c r="D124" s="220">
        <f>+D91+D107+D121</f>
        <v>114234</v>
      </c>
      <c r="E124" s="203">
        <f>+E91+E107+E121</f>
        <v>85631</v>
      </c>
    </row>
    <row r="125" spans="1:5" ht="12" customHeight="1" thickBot="1">
      <c r="A125" s="188" t="s">
        <v>32</v>
      </c>
      <c r="B125" s="367" t="s">
        <v>393</v>
      </c>
      <c r="C125" s="220">
        <f>+C126+C127+C128</f>
        <v>0</v>
      </c>
      <c r="D125" s="220">
        <f>+D126+D127+D128</f>
        <v>0</v>
      </c>
      <c r="E125" s="203">
        <f>+E126+E127+E128</f>
        <v>0</v>
      </c>
    </row>
    <row r="126" spans="1:5" ht="12" customHeight="1">
      <c r="A126" s="183" t="s">
        <v>81</v>
      </c>
      <c r="B126" s="385" t="s">
        <v>462</v>
      </c>
      <c r="C126" s="221"/>
      <c r="D126" s="221"/>
      <c r="E126" s="204"/>
    </row>
    <row r="127" spans="1:5" ht="12" customHeight="1">
      <c r="A127" s="183" t="s">
        <v>82</v>
      </c>
      <c r="B127" s="385" t="s">
        <v>463</v>
      </c>
      <c r="C127" s="221"/>
      <c r="D127" s="221"/>
      <c r="E127" s="204"/>
    </row>
    <row r="128" spans="1:5" ht="12" customHeight="1" thickBot="1">
      <c r="A128" s="181" t="s">
        <v>83</v>
      </c>
      <c r="B128" s="386" t="s">
        <v>464</v>
      </c>
      <c r="C128" s="221"/>
      <c r="D128" s="221"/>
      <c r="E128" s="204"/>
    </row>
    <row r="129" spans="1:5" ht="12" customHeight="1" thickBot="1">
      <c r="A129" s="188" t="s">
        <v>33</v>
      </c>
      <c r="B129" s="367" t="s">
        <v>397</v>
      </c>
      <c r="C129" s="220">
        <f>+C130+C131+C133+C132</f>
        <v>0</v>
      </c>
      <c r="D129" s="220">
        <f>+D130+D131+D133+D132</f>
        <v>0</v>
      </c>
      <c r="E129" s="203">
        <f>+E130+E131+E133+E132</f>
        <v>0</v>
      </c>
    </row>
    <row r="130" spans="1:5" ht="12" customHeight="1">
      <c r="A130" s="183" t="s">
        <v>84</v>
      </c>
      <c r="B130" s="385" t="s">
        <v>465</v>
      </c>
      <c r="C130" s="221"/>
      <c r="D130" s="221"/>
      <c r="E130" s="204"/>
    </row>
    <row r="131" spans="1:5" ht="12" customHeight="1">
      <c r="A131" s="183" t="s">
        <v>85</v>
      </c>
      <c r="B131" s="385" t="s">
        <v>466</v>
      </c>
      <c r="C131" s="221"/>
      <c r="D131" s="221"/>
      <c r="E131" s="204"/>
    </row>
    <row r="132" spans="1:5" ht="12" customHeight="1">
      <c r="A132" s="183" t="s">
        <v>294</v>
      </c>
      <c r="B132" s="385" t="s">
        <v>467</v>
      </c>
      <c r="C132" s="221"/>
      <c r="D132" s="221"/>
      <c r="E132" s="204"/>
    </row>
    <row r="133" spans="1:5" ht="12" customHeight="1" thickBot="1">
      <c r="A133" s="181" t="s">
        <v>296</v>
      </c>
      <c r="B133" s="386" t="s">
        <v>468</v>
      </c>
      <c r="C133" s="221"/>
      <c r="D133" s="221"/>
      <c r="E133" s="204"/>
    </row>
    <row r="134" spans="1:5" ht="12" customHeight="1" thickBot="1">
      <c r="A134" s="188" t="s">
        <v>34</v>
      </c>
      <c r="B134" s="367" t="s">
        <v>402</v>
      </c>
      <c r="C134" s="226">
        <f>+C135+C136+C137+C138</f>
        <v>0</v>
      </c>
      <c r="D134" s="226">
        <f>+D135+D136+D137+D138</f>
        <v>226</v>
      </c>
      <c r="E134" s="239">
        <f>+E135+E136+E137+E138</f>
        <v>226</v>
      </c>
    </row>
    <row r="135" spans="1:5" ht="12" customHeight="1">
      <c r="A135" s="183" t="s">
        <v>86</v>
      </c>
      <c r="B135" s="385" t="s">
        <v>403</v>
      </c>
      <c r="C135" s="221"/>
      <c r="D135" s="221"/>
      <c r="E135" s="204"/>
    </row>
    <row r="136" spans="1:5" ht="12" customHeight="1">
      <c r="A136" s="183" t="s">
        <v>87</v>
      </c>
      <c r="B136" s="385" t="s">
        <v>404</v>
      </c>
      <c r="C136" s="221"/>
      <c r="D136" s="221">
        <v>226</v>
      </c>
      <c r="E136" s="204">
        <v>226</v>
      </c>
    </row>
    <row r="137" spans="1:5" ht="12" customHeight="1">
      <c r="A137" s="183" t="s">
        <v>303</v>
      </c>
      <c r="B137" s="385" t="s">
        <v>469</v>
      </c>
      <c r="C137" s="221"/>
      <c r="D137" s="221"/>
      <c r="E137" s="204"/>
    </row>
    <row r="138" spans="1:5" ht="12" customHeight="1" thickBot="1">
      <c r="A138" s="181" t="s">
        <v>305</v>
      </c>
      <c r="B138" s="386" t="s">
        <v>448</v>
      </c>
      <c r="C138" s="221"/>
      <c r="D138" s="221"/>
      <c r="E138" s="204"/>
    </row>
    <row r="139" spans="1:9" ht="15" customHeight="1" thickBot="1">
      <c r="A139" s="188" t="s">
        <v>35</v>
      </c>
      <c r="B139" s="367" t="s">
        <v>457</v>
      </c>
      <c r="C139" s="39">
        <f>+C140+C141+C142+C143</f>
        <v>0</v>
      </c>
      <c r="D139" s="39">
        <f>+D140+D141+D142+D143</f>
        <v>0</v>
      </c>
      <c r="E139" s="172">
        <f>+E140+E141+E142+E143</f>
        <v>0</v>
      </c>
      <c r="F139" s="237"/>
      <c r="G139" s="238"/>
      <c r="H139" s="238"/>
      <c r="I139" s="238"/>
    </row>
    <row r="140" spans="1:5" s="230" customFormat="1" ht="12.75" customHeight="1">
      <c r="A140" s="183" t="s">
        <v>128</v>
      </c>
      <c r="B140" s="385" t="s">
        <v>408</v>
      </c>
      <c r="C140" s="221"/>
      <c r="D140" s="221"/>
      <c r="E140" s="204"/>
    </row>
    <row r="141" spans="1:5" ht="13.5" customHeight="1">
      <c r="A141" s="183" t="s">
        <v>129</v>
      </c>
      <c r="B141" s="385" t="s">
        <v>409</v>
      </c>
      <c r="C141" s="221"/>
      <c r="D141" s="221"/>
      <c r="E141" s="204"/>
    </row>
    <row r="142" spans="1:5" ht="13.5" customHeight="1">
      <c r="A142" s="183" t="s">
        <v>149</v>
      </c>
      <c r="B142" s="385" t="s">
        <v>410</v>
      </c>
      <c r="C142" s="221"/>
      <c r="D142" s="221"/>
      <c r="E142" s="204"/>
    </row>
    <row r="143" spans="1:5" ht="13.5" customHeight="1" thickBot="1">
      <c r="A143" s="183" t="s">
        <v>311</v>
      </c>
      <c r="B143" s="385" t="s">
        <v>411</v>
      </c>
      <c r="C143" s="221"/>
      <c r="D143" s="221"/>
      <c r="E143" s="204"/>
    </row>
    <row r="144" spans="1:5" ht="12.75" customHeight="1" thickBot="1">
      <c r="A144" s="188" t="s">
        <v>36</v>
      </c>
      <c r="B144" s="367" t="s">
        <v>412</v>
      </c>
      <c r="C144" s="170">
        <f>+C125+C129+C134+C139</f>
        <v>0</v>
      </c>
      <c r="D144" s="170">
        <f>+D125+D129+D134+D139</f>
        <v>226</v>
      </c>
      <c r="E144" s="171">
        <f>+E125+E129+E134+E139</f>
        <v>226</v>
      </c>
    </row>
    <row r="145" spans="1:5" ht="13.5" customHeight="1" thickBot="1">
      <c r="A145" s="213" t="s">
        <v>37</v>
      </c>
      <c r="B145" s="387" t="s">
        <v>413</v>
      </c>
      <c r="C145" s="170">
        <f>+C124+C144</f>
        <v>59588</v>
      </c>
      <c r="D145" s="170">
        <f>+D124+D144</f>
        <v>114460</v>
      </c>
      <c r="E145" s="171">
        <f>+E124+E144</f>
        <v>85857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9">
    <mergeCell ref="A86:E86"/>
    <mergeCell ref="A1:E1"/>
    <mergeCell ref="A3:A4"/>
    <mergeCell ref="B3:B4"/>
    <mergeCell ref="C3:E3"/>
    <mergeCell ref="A88:A89"/>
    <mergeCell ref="B88:B89"/>
    <mergeCell ref="D88:E88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Csikvánd Község Önkormányzat
2015. ÉVI ZÁRSZÁMADÁSÁNAK PÉNZÜGYI MÉRLEGE&amp;10
</oddHeader>
  </headerFooter>
  <rowBreaks count="1" manualBreakCount="1">
    <brk id="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="50" zoomScaleSheetLayoutView="50" workbookViewId="0" topLeftCell="A1">
      <selection activeCell="F21" sqref="F21"/>
    </sheetView>
  </sheetViews>
  <sheetFormatPr defaultColWidth="9.375" defaultRowHeight="12.75"/>
  <cols>
    <col min="1" max="1" width="6.75390625" style="8" customWidth="1"/>
    <col min="2" max="2" width="55.125" style="18" customWidth="1"/>
    <col min="3" max="5" width="16.375" style="8" customWidth="1"/>
    <col min="6" max="6" width="55.125" style="8" customWidth="1"/>
    <col min="7" max="9" width="16.375" style="8" customWidth="1"/>
    <col min="10" max="10" width="4.75390625" style="8" customWidth="1"/>
    <col min="11" max="16384" width="9.375" style="8" customWidth="1"/>
  </cols>
  <sheetData>
    <row r="1" spans="2:10" ht="41.25" customHeight="1">
      <c r="B1" s="558" t="s">
        <v>114</v>
      </c>
      <c r="C1" s="263"/>
      <c r="D1" s="263"/>
      <c r="E1" s="263"/>
      <c r="F1" s="263"/>
      <c r="G1" s="263"/>
      <c r="H1" s="263"/>
      <c r="I1" s="263"/>
      <c r="J1" s="619" t="s">
        <v>761</v>
      </c>
    </row>
    <row r="2" spans="7:10" ht="19.5" customHeight="1" thickBot="1">
      <c r="G2" s="23"/>
      <c r="H2" s="23"/>
      <c r="I2" s="23" t="s">
        <v>68</v>
      </c>
      <c r="J2" s="619"/>
    </row>
    <row r="3" spans="1:10" ht="18" customHeight="1" thickBot="1">
      <c r="A3" s="617" t="s">
        <v>76</v>
      </c>
      <c r="B3" s="288" t="s">
        <v>64</v>
      </c>
      <c r="C3" s="289"/>
      <c r="D3" s="559"/>
      <c r="E3" s="289"/>
      <c r="F3" s="288" t="s">
        <v>65</v>
      </c>
      <c r="G3" s="290"/>
      <c r="H3" s="290"/>
      <c r="I3" s="290"/>
      <c r="J3" s="619"/>
    </row>
    <row r="4" spans="1:10" s="264" customFormat="1" ht="35.25" customHeight="1" thickBot="1">
      <c r="A4" s="618"/>
      <c r="B4" s="19" t="s">
        <v>69</v>
      </c>
      <c r="C4" s="20" t="str">
        <f>+CONCATENATE(LEFT('1.mell.1.old KVETÉSI, PÜ MÉRL'!C3,4),". évi eredeti előirányzat")</f>
        <v>2015. évi eredeti előirányzat</v>
      </c>
      <c r="D4" s="250" t="s">
        <v>687</v>
      </c>
      <c r="E4" s="20" t="str">
        <f>+CONCATENATE(LEFT('1.mell.1.old KVETÉSI, PÜ MÉRL'!C3,4),". évi teljesítés")</f>
        <v>2015. évi teljesítés</v>
      </c>
      <c r="F4" s="19" t="s">
        <v>69</v>
      </c>
      <c r="G4" s="20" t="str">
        <f>+C4</f>
        <v>2015. évi eredeti előirányzat</v>
      </c>
      <c r="H4" s="280" t="s">
        <v>687</v>
      </c>
      <c r="I4" s="280" t="str">
        <f>+E4</f>
        <v>2015. évi teljesítés</v>
      </c>
      <c r="J4" s="619"/>
    </row>
    <row r="5" spans="1:10" s="265" customFormat="1" ht="12" customHeight="1" thickBot="1">
      <c r="A5" s="291" t="s">
        <v>360</v>
      </c>
      <c r="B5" s="292" t="s">
        <v>361</v>
      </c>
      <c r="C5" s="293" t="s">
        <v>362</v>
      </c>
      <c r="D5" s="560" t="s">
        <v>363</v>
      </c>
      <c r="E5" s="293" t="s">
        <v>364</v>
      </c>
      <c r="F5" s="292" t="s">
        <v>441</v>
      </c>
      <c r="G5" s="293" t="s">
        <v>442</v>
      </c>
      <c r="H5" s="294" t="s">
        <v>442</v>
      </c>
      <c r="I5" s="294" t="s">
        <v>444</v>
      </c>
      <c r="J5" s="619"/>
    </row>
    <row r="6" spans="1:10" ht="15" customHeight="1">
      <c r="A6" s="266" t="s">
        <v>28</v>
      </c>
      <c r="B6" s="267" t="s">
        <v>417</v>
      </c>
      <c r="C6" s="253">
        <v>5650</v>
      </c>
      <c r="D6" s="561">
        <v>6759</v>
      </c>
      <c r="E6" s="253">
        <v>6759</v>
      </c>
      <c r="F6" s="267" t="s">
        <v>70</v>
      </c>
      <c r="G6" s="253">
        <v>9988</v>
      </c>
      <c r="H6" s="571">
        <v>28456</v>
      </c>
      <c r="I6" s="259">
        <v>28456</v>
      </c>
      <c r="J6" s="619"/>
    </row>
    <row r="7" spans="1:10" ht="15" customHeight="1">
      <c r="A7" s="268" t="s">
        <v>29</v>
      </c>
      <c r="B7" s="269" t="s">
        <v>418</v>
      </c>
      <c r="C7" s="254">
        <v>7460</v>
      </c>
      <c r="D7" s="562">
        <v>44524</v>
      </c>
      <c r="E7" s="254">
        <v>30346</v>
      </c>
      <c r="F7" s="269" t="s">
        <v>130</v>
      </c>
      <c r="G7" s="254">
        <v>1914</v>
      </c>
      <c r="H7" s="260">
        <v>4494</v>
      </c>
      <c r="I7" s="260">
        <v>4494</v>
      </c>
      <c r="J7" s="619"/>
    </row>
    <row r="8" spans="1:10" ht="15" customHeight="1">
      <c r="A8" s="268" t="s">
        <v>30</v>
      </c>
      <c r="B8" s="269" t="s">
        <v>419</v>
      </c>
      <c r="C8" s="254"/>
      <c r="D8" s="562"/>
      <c r="E8" s="254"/>
      <c r="F8" s="269" t="s">
        <v>153</v>
      </c>
      <c r="G8" s="254">
        <v>16036</v>
      </c>
      <c r="H8" s="260">
        <v>21942</v>
      </c>
      <c r="I8" s="260">
        <v>18542</v>
      </c>
      <c r="J8" s="619"/>
    </row>
    <row r="9" spans="1:10" ht="15" customHeight="1">
      <c r="A9" s="268" t="s">
        <v>31</v>
      </c>
      <c r="B9" s="269" t="s">
        <v>121</v>
      </c>
      <c r="C9" s="254">
        <v>15215</v>
      </c>
      <c r="D9" s="562">
        <v>20796</v>
      </c>
      <c r="E9" s="254">
        <v>20674</v>
      </c>
      <c r="F9" s="269" t="s">
        <v>131</v>
      </c>
      <c r="G9" s="254">
        <v>1315</v>
      </c>
      <c r="H9" s="260">
        <v>2079</v>
      </c>
      <c r="I9" s="260">
        <v>1583</v>
      </c>
      <c r="J9" s="619"/>
    </row>
    <row r="10" spans="1:10" ht="15" customHeight="1">
      <c r="A10" s="268" t="s">
        <v>32</v>
      </c>
      <c r="B10" s="270" t="s">
        <v>420</v>
      </c>
      <c r="C10" s="254">
        <v>170</v>
      </c>
      <c r="D10" s="562">
        <v>170</v>
      </c>
      <c r="E10" s="254">
        <v>170</v>
      </c>
      <c r="F10" s="269" t="s">
        <v>132</v>
      </c>
      <c r="G10" s="254">
        <v>7991</v>
      </c>
      <c r="H10" s="260">
        <v>9903</v>
      </c>
      <c r="I10" s="260">
        <v>9877</v>
      </c>
      <c r="J10" s="619"/>
    </row>
    <row r="11" spans="1:10" ht="15" customHeight="1">
      <c r="A11" s="268" t="s">
        <v>33</v>
      </c>
      <c r="B11" s="269" t="s">
        <v>547</v>
      </c>
      <c r="C11" s="255"/>
      <c r="D11" s="255"/>
      <c r="E11" s="260"/>
      <c r="F11" s="269" t="s">
        <v>59</v>
      </c>
      <c r="G11" s="254">
        <v>10829</v>
      </c>
      <c r="H11" s="260">
        <v>24681</v>
      </c>
      <c r="I11" s="260"/>
      <c r="J11" s="619"/>
    </row>
    <row r="12" spans="1:10" ht="15" customHeight="1">
      <c r="A12" s="268" t="s">
        <v>34</v>
      </c>
      <c r="B12" s="269" t="s">
        <v>290</v>
      </c>
      <c r="C12" s="254">
        <v>1665</v>
      </c>
      <c r="D12" s="562">
        <v>2633</v>
      </c>
      <c r="E12" s="254">
        <v>2593</v>
      </c>
      <c r="F12" s="6"/>
      <c r="G12" s="254"/>
      <c r="H12" s="260"/>
      <c r="I12" s="260"/>
      <c r="J12" s="619"/>
    </row>
    <row r="13" spans="1:10" ht="15" customHeight="1">
      <c r="A13" s="268" t="s">
        <v>35</v>
      </c>
      <c r="B13" s="6"/>
      <c r="C13" s="254"/>
      <c r="D13" s="562"/>
      <c r="E13" s="254"/>
      <c r="F13" s="6"/>
      <c r="G13" s="254"/>
      <c r="H13" s="260"/>
      <c r="I13" s="260"/>
      <c r="J13" s="619"/>
    </row>
    <row r="14" spans="1:10" ht="15" customHeight="1">
      <c r="A14" s="268" t="s">
        <v>36</v>
      </c>
      <c r="B14" s="279"/>
      <c r="C14" s="255"/>
      <c r="D14" s="255"/>
      <c r="E14" s="260"/>
      <c r="F14" s="6"/>
      <c r="G14" s="254"/>
      <c r="H14" s="260"/>
      <c r="I14" s="260"/>
      <c r="J14" s="619"/>
    </row>
    <row r="15" spans="1:10" ht="15" customHeight="1">
      <c r="A15" s="268" t="s">
        <v>37</v>
      </c>
      <c r="B15" s="6"/>
      <c r="C15" s="254"/>
      <c r="D15" s="562"/>
      <c r="E15" s="254"/>
      <c r="F15" s="6"/>
      <c r="G15" s="254"/>
      <c r="H15" s="260"/>
      <c r="I15" s="260"/>
      <c r="J15" s="619"/>
    </row>
    <row r="16" spans="1:10" ht="15" customHeight="1">
      <c r="A16" s="268" t="s">
        <v>38</v>
      </c>
      <c r="B16" s="6"/>
      <c r="C16" s="254"/>
      <c r="D16" s="562"/>
      <c r="E16" s="254"/>
      <c r="F16" s="6"/>
      <c r="G16" s="254"/>
      <c r="H16" s="260"/>
      <c r="I16" s="260"/>
      <c r="J16" s="619"/>
    </row>
    <row r="17" spans="1:10" ht="15" customHeight="1" thickBot="1">
      <c r="A17" s="268" t="s">
        <v>39</v>
      </c>
      <c r="B17" s="9"/>
      <c r="C17" s="256"/>
      <c r="D17" s="563"/>
      <c r="E17" s="256"/>
      <c r="F17" s="6"/>
      <c r="G17" s="256"/>
      <c r="H17" s="572"/>
      <c r="I17" s="261"/>
      <c r="J17" s="619"/>
    </row>
    <row r="18" spans="1:10" ht="17.25" customHeight="1" thickBot="1">
      <c r="A18" s="271" t="s">
        <v>40</v>
      </c>
      <c r="B18" s="252" t="s">
        <v>421</v>
      </c>
      <c r="C18" s="257">
        <f>+C6+C7+C9+C10+C12+C13+C14+C15+C16+C17</f>
        <v>30160</v>
      </c>
      <c r="D18" s="564">
        <f>SUM(D6:D12)</f>
        <v>74882</v>
      </c>
      <c r="E18" s="257">
        <f>+E6+E7+E9+E10+E12+E13+E14+E15+E16+E17</f>
        <v>60542</v>
      </c>
      <c r="F18" s="252" t="s">
        <v>428</v>
      </c>
      <c r="G18" s="257">
        <f>SUM(G6:G17)</f>
        <v>48073</v>
      </c>
      <c r="H18" s="287">
        <f>SUM(H6:H17)</f>
        <v>91555</v>
      </c>
      <c r="I18" s="257">
        <f>SUM(I6:I17)</f>
        <v>62952</v>
      </c>
      <c r="J18" s="619"/>
    </row>
    <row r="19" spans="1:10" ht="15" customHeight="1">
      <c r="A19" s="272" t="s">
        <v>41</v>
      </c>
      <c r="B19" s="273" t="s">
        <v>422</v>
      </c>
      <c r="C19" s="24">
        <f>+C20+C21+C22+C23</f>
        <v>17913</v>
      </c>
      <c r="D19" s="565">
        <v>16899</v>
      </c>
      <c r="E19" s="24">
        <f>+E20+E21+E22+E23</f>
        <v>19307</v>
      </c>
      <c r="F19" s="274" t="s">
        <v>138</v>
      </c>
      <c r="G19" s="258"/>
      <c r="H19" s="573"/>
      <c r="I19" s="258"/>
      <c r="J19" s="619"/>
    </row>
    <row r="20" spans="1:10" ht="15" customHeight="1">
      <c r="A20" s="275" t="s">
        <v>42</v>
      </c>
      <c r="B20" s="274" t="s">
        <v>145</v>
      </c>
      <c r="C20" s="251">
        <v>17913</v>
      </c>
      <c r="D20" s="566">
        <v>16655</v>
      </c>
      <c r="E20" s="251">
        <v>19063</v>
      </c>
      <c r="F20" s="274" t="s">
        <v>429</v>
      </c>
      <c r="G20" s="251"/>
      <c r="H20" s="285"/>
      <c r="I20" s="251"/>
      <c r="J20" s="619"/>
    </row>
    <row r="21" spans="1:10" ht="15" customHeight="1">
      <c r="A21" s="275" t="s">
        <v>43</v>
      </c>
      <c r="B21" s="274" t="s">
        <v>146</v>
      </c>
      <c r="C21" s="251"/>
      <c r="D21" s="566"/>
      <c r="E21" s="251"/>
      <c r="F21" s="274" t="s">
        <v>112</v>
      </c>
      <c r="G21" s="251"/>
      <c r="H21" s="285"/>
      <c r="I21" s="251"/>
      <c r="J21" s="619"/>
    </row>
    <row r="22" spans="1:10" ht="15" customHeight="1">
      <c r="A22" s="275" t="s">
        <v>44</v>
      </c>
      <c r="B22" s="274" t="s">
        <v>151</v>
      </c>
      <c r="C22" s="251"/>
      <c r="D22" s="566"/>
      <c r="E22" s="251"/>
      <c r="F22" s="274" t="s">
        <v>113</v>
      </c>
      <c r="G22" s="251"/>
      <c r="H22" s="285"/>
      <c r="I22" s="251"/>
      <c r="J22" s="619"/>
    </row>
    <row r="23" spans="1:10" ht="15" customHeight="1">
      <c r="A23" s="275" t="s">
        <v>45</v>
      </c>
      <c r="B23" s="274" t="s">
        <v>152</v>
      </c>
      <c r="C23" s="251"/>
      <c r="D23" s="567">
        <v>244</v>
      </c>
      <c r="E23" s="251">
        <v>244</v>
      </c>
      <c r="F23" s="273" t="s">
        <v>154</v>
      </c>
      <c r="G23" s="251"/>
      <c r="H23" s="285"/>
      <c r="I23" s="251"/>
      <c r="J23" s="619"/>
    </row>
    <row r="24" spans="1:10" ht="15" customHeight="1">
      <c r="A24" s="275" t="s">
        <v>46</v>
      </c>
      <c r="B24" s="274" t="s">
        <v>423</v>
      </c>
      <c r="C24" s="276">
        <f>+C25+C26</f>
        <v>0</v>
      </c>
      <c r="D24" s="568"/>
      <c r="E24" s="276">
        <f>+E25+E26</f>
        <v>0</v>
      </c>
      <c r="F24" s="274" t="s">
        <v>139</v>
      </c>
      <c r="G24" s="251"/>
      <c r="H24" s="285"/>
      <c r="I24" s="251"/>
      <c r="J24" s="619"/>
    </row>
    <row r="25" spans="1:10" ht="15" customHeight="1">
      <c r="A25" s="272" t="s">
        <v>47</v>
      </c>
      <c r="B25" s="273" t="s">
        <v>424</v>
      </c>
      <c r="C25" s="258"/>
      <c r="D25" s="567"/>
      <c r="E25" s="258"/>
      <c r="F25" s="267" t="s">
        <v>140</v>
      </c>
      <c r="G25" s="258"/>
      <c r="H25" s="285"/>
      <c r="I25" s="258"/>
      <c r="J25" s="619"/>
    </row>
    <row r="26" spans="1:10" ht="15" customHeight="1" thickBot="1">
      <c r="A26" s="275" t="s">
        <v>48</v>
      </c>
      <c r="B26" s="274" t="s">
        <v>425</v>
      </c>
      <c r="C26" s="251"/>
      <c r="D26" s="566"/>
      <c r="E26" s="251"/>
      <c r="F26" s="6"/>
      <c r="G26" s="251"/>
      <c r="H26" s="574">
        <v>226</v>
      </c>
      <c r="I26" s="251">
        <v>226</v>
      </c>
      <c r="J26" s="619"/>
    </row>
    <row r="27" spans="1:10" ht="17.25" customHeight="1" thickBot="1">
      <c r="A27" s="271" t="s">
        <v>49</v>
      </c>
      <c r="B27" s="252" t="s">
        <v>426</v>
      </c>
      <c r="C27" s="257">
        <f>+C19+C24</f>
        <v>17913</v>
      </c>
      <c r="D27" s="564">
        <f>SUM(D19,D24)</f>
        <v>16899</v>
      </c>
      <c r="E27" s="257">
        <f>+E19+E24</f>
        <v>19307</v>
      </c>
      <c r="F27" s="252" t="s">
        <v>430</v>
      </c>
      <c r="G27" s="257">
        <f>SUM(G19:G26)</f>
        <v>0</v>
      </c>
      <c r="H27" s="287">
        <v>226</v>
      </c>
      <c r="I27" s="257">
        <f>SUM(I19:I26)</f>
        <v>226</v>
      </c>
      <c r="J27" s="619"/>
    </row>
    <row r="28" spans="1:10" ht="17.25" customHeight="1" thickBot="1">
      <c r="A28" s="271" t="s">
        <v>50</v>
      </c>
      <c r="B28" s="277" t="s">
        <v>427</v>
      </c>
      <c r="C28" s="40">
        <f>+C18+C27</f>
        <v>48073</v>
      </c>
      <c r="D28" s="569">
        <f>SUM(D18,D27)</f>
        <v>91781</v>
      </c>
      <c r="E28" s="278">
        <f>+E18+E27</f>
        <v>79849</v>
      </c>
      <c r="F28" s="277" t="s">
        <v>431</v>
      </c>
      <c r="G28" s="40">
        <f>+G18+G27</f>
        <v>48073</v>
      </c>
      <c r="H28" s="569">
        <v>91781</v>
      </c>
      <c r="I28" s="40">
        <f>+I18+I27</f>
        <v>63178</v>
      </c>
      <c r="J28" s="619"/>
    </row>
    <row r="29" spans="1:10" ht="17.25" customHeight="1" thickBot="1">
      <c r="A29" s="271" t="s">
        <v>51</v>
      </c>
      <c r="B29" s="277" t="s">
        <v>116</v>
      </c>
      <c r="C29" s="40">
        <f>IF(C18-G18&lt;0,G18-C18,"-")</f>
        <v>17913</v>
      </c>
      <c r="D29" s="570" t="s">
        <v>688</v>
      </c>
      <c r="E29" s="278">
        <f>IF(E18-I18&lt;0,I18-E18,"-")</f>
        <v>2410</v>
      </c>
      <c r="F29" s="277" t="s">
        <v>117</v>
      </c>
      <c r="G29" s="40" t="str">
        <f>IF(C18-G18&gt;0,C18-G18,"-")</f>
        <v>-</v>
      </c>
      <c r="H29" s="278" t="s">
        <v>688</v>
      </c>
      <c r="I29" s="40" t="str">
        <f>IF(E18-I18&gt;0,E18-I18,"-")</f>
        <v>-</v>
      </c>
      <c r="J29" s="619"/>
    </row>
    <row r="30" spans="1:10" ht="17.25" customHeight="1" thickBot="1">
      <c r="A30" s="271" t="s">
        <v>52</v>
      </c>
      <c r="B30" s="277" t="s">
        <v>155</v>
      </c>
      <c r="C30" s="40" t="str">
        <f>IF(C28-G28&lt;0,G28-C28,"-")</f>
        <v>-</v>
      </c>
      <c r="D30" s="569" t="s">
        <v>688</v>
      </c>
      <c r="E30" s="278" t="str">
        <f>IF(E28-I28&lt;0,I28-E28,"-")</f>
        <v>-</v>
      </c>
      <c r="F30" s="277" t="s">
        <v>156</v>
      </c>
      <c r="G30" s="40" t="str">
        <f>IF(C28-G28&gt;0,C28-G28,"-")</f>
        <v>-</v>
      </c>
      <c r="H30" s="278" t="s">
        <v>688</v>
      </c>
      <c r="I30" s="40">
        <f>IF(E28-I28&gt;0,E28-I28,"-")</f>
        <v>16671</v>
      </c>
      <c r="J30" s="61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&amp;C&amp;"Times New Roman CE,Félkövér"&amp;11
Csikvánd Önkormányzat
2015. évi zárszámadás bevételek és kiadások mérlegei&amp;R&amp;"Times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50" zoomScaleSheetLayoutView="50" workbookViewId="0" topLeftCell="A2">
      <selection activeCell="G2" sqref="G2:H2"/>
    </sheetView>
  </sheetViews>
  <sheetFormatPr defaultColWidth="9.375" defaultRowHeight="12.75"/>
  <cols>
    <col min="1" max="1" width="6.75390625" style="8" customWidth="1"/>
    <col min="2" max="2" width="55.125" style="18" customWidth="1"/>
    <col min="3" max="5" width="16.375" style="8" customWidth="1"/>
    <col min="6" max="6" width="55.125" style="8" customWidth="1"/>
    <col min="7" max="9" width="16.375" style="8" customWidth="1"/>
    <col min="10" max="10" width="4.75390625" style="8" customWidth="1"/>
    <col min="11" max="16384" width="9.375" style="8" customWidth="1"/>
  </cols>
  <sheetData>
    <row r="1" spans="2:10" ht="39.75" customHeight="1">
      <c r="B1" s="262" t="s">
        <v>115</v>
      </c>
      <c r="C1" s="263"/>
      <c r="D1" s="263"/>
      <c r="E1" s="263"/>
      <c r="F1" s="263"/>
      <c r="G1" s="263"/>
      <c r="H1" s="263"/>
      <c r="I1" s="263"/>
      <c r="J1" s="622"/>
    </row>
    <row r="2" spans="7:10" ht="14.25" thickBot="1">
      <c r="G2" s="623"/>
      <c r="H2" s="624"/>
      <c r="I2" s="23" t="s">
        <v>68</v>
      </c>
      <c r="J2" s="622"/>
    </row>
    <row r="3" spans="1:10" ht="24" customHeight="1" thickBot="1">
      <c r="A3" s="620" t="s">
        <v>76</v>
      </c>
      <c r="B3" s="288" t="s">
        <v>64</v>
      </c>
      <c r="C3" s="289"/>
      <c r="D3" s="559"/>
      <c r="E3" s="289"/>
      <c r="F3" s="288" t="s">
        <v>65</v>
      </c>
      <c r="G3" s="290"/>
      <c r="H3" s="579"/>
      <c r="I3" s="290"/>
      <c r="J3" s="622"/>
    </row>
    <row r="4" spans="1:10" s="264" customFormat="1" ht="35.25" customHeight="1" thickBot="1">
      <c r="A4" s="621"/>
      <c r="B4" s="19" t="s">
        <v>69</v>
      </c>
      <c r="C4" s="20" t="s">
        <v>689</v>
      </c>
      <c r="D4" s="250" t="s">
        <v>687</v>
      </c>
      <c r="E4" s="20" t="str">
        <f>+'2.mell. 1. old BEV KIAD MÉRL '!E4</f>
        <v>2015. évi teljesítés</v>
      </c>
      <c r="F4" s="19" t="s">
        <v>69</v>
      </c>
      <c r="G4" s="20" t="s">
        <v>689</v>
      </c>
      <c r="H4" s="580" t="s">
        <v>690</v>
      </c>
      <c r="I4" s="280" t="str">
        <f>+'2.mell. 1. old BEV KIAD MÉRL '!E4</f>
        <v>2015. évi teljesítés</v>
      </c>
      <c r="J4" s="622"/>
    </row>
    <row r="5" spans="1:10" s="264" customFormat="1" ht="13.5" thickBot="1">
      <c r="A5" s="291" t="s">
        <v>360</v>
      </c>
      <c r="B5" s="292" t="s">
        <v>361</v>
      </c>
      <c r="C5" s="293" t="s">
        <v>362</v>
      </c>
      <c r="D5" s="560" t="s">
        <v>363</v>
      </c>
      <c r="E5" s="293" t="s">
        <v>364</v>
      </c>
      <c r="F5" s="292" t="s">
        <v>441</v>
      </c>
      <c r="G5" s="294" t="s">
        <v>441</v>
      </c>
      <c r="H5" s="291" t="s">
        <v>442</v>
      </c>
      <c r="I5" s="294" t="s">
        <v>444</v>
      </c>
      <c r="J5" s="622"/>
    </row>
    <row r="6" spans="1:10" ht="12.75" customHeight="1">
      <c r="A6" s="266" t="s">
        <v>28</v>
      </c>
      <c r="B6" s="267" t="s">
        <v>432</v>
      </c>
      <c r="C6" s="253"/>
      <c r="D6" s="561">
        <v>9944</v>
      </c>
      <c r="E6" s="253">
        <v>9944</v>
      </c>
      <c r="F6" s="267" t="s">
        <v>147</v>
      </c>
      <c r="G6" s="259">
        <v>2000</v>
      </c>
      <c r="H6" s="581">
        <v>4877</v>
      </c>
      <c r="I6" s="259">
        <v>4877</v>
      </c>
      <c r="J6" s="622"/>
    </row>
    <row r="7" spans="1:10" ht="12.75">
      <c r="A7" s="268" t="s">
        <v>29</v>
      </c>
      <c r="B7" s="269" t="s">
        <v>433</v>
      </c>
      <c r="C7" s="254"/>
      <c r="D7" s="562"/>
      <c r="E7" s="254"/>
      <c r="F7" s="269" t="s">
        <v>445</v>
      </c>
      <c r="G7" s="260"/>
      <c r="H7" s="582"/>
      <c r="I7" s="260"/>
      <c r="J7" s="622"/>
    </row>
    <row r="8" spans="1:10" ht="12.75" customHeight="1">
      <c r="A8" s="268" t="s">
        <v>30</v>
      </c>
      <c r="B8" s="269" t="s">
        <v>434</v>
      </c>
      <c r="C8" s="254"/>
      <c r="D8" s="562"/>
      <c r="E8" s="254"/>
      <c r="F8" s="269" t="s">
        <v>134</v>
      </c>
      <c r="G8" s="260"/>
      <c r="H8" s="582">
        <v>11475</v>
      </c>
      <c r="I8" s="260">
        <v>11475</v>
      </c>
      <c r="J8" s="622"/>
    </row>
    <row r="9" spans="1:10" ht="12.75" customHeight="1">
      <c r="A9" s="268" t="s">
        <v>31</v>
      </c>
      <c r="B9" s="269" t="s">
        <v>435</v>
      </c>
      <c r="C9" s="254"/>
      <c r="D9" s="562"/>
      <c r="E9" s="254">
        <v>10327</v>
      </c>
      <c r="F9" s="269" t="s">
        <v>446</v>
      </c>
      <c r="G9" s="260"/>
      <c r="H9" s="582"/>
      <c r="I9" s="260"/>
      <c r="J9" s="622"/>
    </row>
    <row r="10" spans="1:10" ht="12.75" customHeight="1">
      <c r="A10" s="268" t="s">
        <v>32</v>
      </c>
      <c r="B10" s="269" t="s">
        <v>436</v>
      </c>
      <c r="C10" s="254"/>
      <c r="D10" s="562"/>
      <c r="E10" s="254"/>
      <c r="F10" s="269" t="s">
        <v>150</v>
      </c>
      <c r="G10" s="260"/>
      <c r="H10" s="582">
        <v>6327</v>
      </c>
      <c r="I10" s="260">
        <v>6327</v>
      </c>
      <c r="J10" s="622"/>
    </row>
    <row r="11" spans="1:10" ht="12.75" customHeight="1">
      <c r="A11" s="268" t="s">
        <v>33</v>
      </c>
      <c r="B11" s="269" t="s">
        <v>437</v>
      </c>
      <c r="C11" s="255">
        <v>11515</v>
      </c>
      <c r="D11" s="260">
        <v>10327</v>
      </c>
      <c r="E11" s="255"/>
      <c r="F11" s="309"/>
      <c r="G11" s="260"/>
      <c r="H11" s="582"/>
      <c r="I11" s="260"/>
      <c r="J11" s="622"/>
    </row>
    <row r="12" spans="1:10" ht="12.75" customHeight="1">
      <c r="A12" s="268" t="s">
        <v>34</v>
      </c>
      <c r="B12" s="6"/>
      <c r="C12" s="254"/>
      <c r="D12" s="260"/>
      <c r="E12" s="254"/>
      <c r="F12" s="309"/>
      <c r="G12" s="260"/>
      <c r="H12" s="582"/>
      <c r="I12" s="260"/>
      <c r="J12" s="622"/>
    </row>
    <row r="13" spans="1:10" ht="12.75" customHeight="1">
      <c r="A13" s="268" t="s">
        <v>35</v>
      </c>
      <c r="B13" s="6"/>
      <c r="C13" s="254"/>
      <c r="D13" s="260"/>
      <c r="E13" s="254"/>
      <c r="F13" s="310"/>
      <c r="G13" s="260"/>
      <c r="H13" s="582"/>
      <c r="I13" s="260"/>
      <c r="J13" s="622"/>
    </row>
    <row r="14" spans="1:10" ht="12.75" customHeight="1">
      <c r="A14" s="268" t="s">
        <v>36</v>
      </c>
      <c r="B14" s="307"/>
      <c r="C14" s="255"/>
      <c r="D14" s="260"/>
      <c r="E14" s="255"/>
      <c r="F14" s="309"/>
      <c r="G14" s="260"/>
      <c r="H14" s="582"/>
      <c r="I14" s="260"/>
      <c r="J14" s="622"/>
    </row>
    <row r="15" spans="1:10" ht="12.75">
      <c r="A15" s="268" t="s">
        <v>37</v>
      </c>
      <c r="B15" s="6"/>
      <c r="C15" s="255"/>
      <c r="D15" s="260"/>
      <c r="E15" s="255"/>
      <c r="F15" s="309"/>
      <c r="G15" s="260"/>
      <c r="H15" s="582"/>
      <c r="I15" s="260"/>
      <c r="J15" s="622"/>
    </row>
    <row r="16" spans="1:10" ht="12.75" customHeight="1" thickBot="1">
      <c r="A16" s="304" t="s">
        <v>38</v>
      </c>
      <c r="B16" s="308"/>
      <c r="C16" s="306"/>
      <c r="D16" s="575"/>
      <c r="E16" s="49"/>
      <c r="F16" s="305" t="s">
        <v>59</v>
      </c>
      <c r="G16" s="583">
        <v>9515</v>
      </c>
      <c r="H16" s="584"/>
      <c r="I16" s="260"/>
      <c r="J16" s="622"/>
    </row>
    <row r="17" spans="1:10" ht="15.75" customHeight="1" thickBot="1">
      <c r="A17" s="271" t="s">
        <v>39</v>
      </c>
      <c r="B17" s="252" t="s">
        <v>438</v>
      </c>
      <c r="C17" s="257">
        <f>+C6+C8+C9+C11+C12+C13+C14+C15+C16</f>
        <v>11515</v>
      </c>
      <c r="D17" s="564">
        <f>SUM(D6:D16)</f>
        <v>20271</v>
      </c>
      <c r="E17" s="257">
        <f>+E6+E8+E9+E11+E12+E13+E14+E15+E16</f>
        <v>20271</v>
      </c>
      <c r="F17" s="252" t="s">
        <v>447</v>
      </c>
      <c r="G17" s="287">
        <f>+G6+G8+G10+G11+G12+G13+G14+G15+G16</f>
        <v>11515</v>
      </c>
      <c r="H17" s="585">
        <f>SUM(H6:H16)</f>
        <v>22679</v>
      </c>
      <c r="I17" s="287">
        <f>+I6+I8+I10+I11+I12+I13+I14+I15+I16</f>
        <v>22679</v>
      </c>
      <c r="J17" s="622"/>
    </row>
    <row r="18" spans="1:10" ht="12.75" customHeight="1">
      <c r="A18" s="266" t="s">
        <v>40</v>
      </c>
      <c r="B18" s="296" t="s">
        <v>168</v>
      </c>
      <c r="C18" s="303">
        <f>+C19+C20+C21+C22+C23</f>
        <v>0</v>
      </c>
      <c r="D18" s="576">
        <v>2408</v>
      </c>
      <c r="E18" s="303"/>
      <c r="F18" s="274" t="s">
        <v>138</v>
      </c>
      <c r="G18" s="284"/>
      <c r="H18" s="586"/>
      <c r="I18" s="284"/>
      <c r="J18" s="622"/>
    </row>
    <row r="19" spans="1:10" ht="12.75" customHeight="1">
      <c r="A19" s="268" t="s">
        <v>41</v>
      </c>
      <c r="B19" s="297" t="s">
        <v>157</v>
      </c>
      <c r="C19" s="251"/>
      <c r="D19" s="566">
        <v>2408</v>
      </c>
      <c r="E19" s="251"/>
      <c r="F19" s="274" t="s">
        <v>141</v>
      </c>
      <c r="G19" s="285"/>
      <c r="H19" s="587"/>
      <c r="I19" s="285"/>
      <c r="J19" s="622"/>
    </row>
    <row r="20" spans="1:10" ht="12.75" customHeight="1">
      <c r="A20" s="266" t="s">
        <v>42</v>
      </c>
      <c r="B20" s="297" t="s">
        <v>158</v>
      </c>
      <c r="C20" s="251"/>
      <c r="D20" s="566"/>
      <c r="E20" s="251"/>
      <c r="F20" s="274" t="s">
        <v>112</v>
      </c>
      <c r="G20" s="285"/>
      <c r="H20" s="587"/>
      <c r="I20" s="285"/>
      <c r="J20" s="622"/>
    </row>
    <row r="21" spans="1:10" ht="12.75" customHeight="1">
      <c r="A21" s="268" t="s">
        <v>43</v>
      </c>
      <c r="B21" s="297" t="s">
        <v>159</v>
      </c>
      <c r="C21" s="251"/>
      <c r="D21" s="566"/>
      <c r="E21" s="251"/>
      <c r="F21" s="274" t="s">
        <v>113</v>
      </c>
      <c r="G21" s="285"/>
      <c r="H21" s="587"/>
      <c r="I21" s="285"/>
      <c r="J21" s="622"/>
    </row>
    <row r="22" spans="1:10" ht="12.75" customHeight="1">
      <c r="A22" s="266" t="s">
        <v>44</v>
      </c>
      <c r="B22" s="297" t="s">
        <v>160</v>
      </c>
      <c r="C22" s="251"/>
      <c r="D22" s="567"/>
      <c r="E22" s="251"/>
      <c r="F22" s="273" t="s">
        <v>154</v>
      </c>
      <c r="G22" s="285"/>
      <c r="H22" s="587"/>
      <c r="I22" s="285"/>
      <c r="J22" s="622"/>
    </row>
    <row r="23" spans="1:10" ht="12.75" customHeight="1">
      <c r="A23" s="268" t="s">
        <v>45</v>
      </c>
      <c r="B23" s="298" t="s">
        <v>161</v>
      </c>
      <c r="C23" s="251"/>
      <c r="D23" s="566"/>
      <c r="E23" s="251"/>
      <c r="F23" s="274" t="s">
        <v>142</v>
      </c>
      <c r="G23" s="285"/>
      <c r="H23" s="587"/>
      <c r="I23" s="285"/>
      <c r="J23" s="622"/>
    </row>
    <row r="24" spans="1:10" ht="12.75" customHeight="1">
      <c r="A24" s="266" t="s">
        <v>46</v>
      </c>
      <c r="B24" s="299" t="s">
        <v>162</v>
      </c>
      <c r="C24" s="276">
        <f>+C25+C26+C27+C28+C29</f>
        <v>0</v>
      </c>
      <c r="D24" s="576"/>
      <c r="E24" s="276">
        <f>+E25+E26+E27+E28+E29</f>
        <v>0</v>
      </c>
      <c r="F24" s="300" t="s">
        <v>140</v>
      </c>
      <c r="G24" s="285"/>
      <c r="H24" s="587"/>
      <c r="I24" s="285"/>
      <c r="J24" s="622"/>
    </row>
    <row r="25" spans="1:10" ht="12.75" customHeight="1">
      <c r="A25" s="268" t="s">
        <v>47</v>
      </c>
      <c r="B25" s="298" t="s">
        <v>163</v>
      </c>
      <c r="C25" s="251"/>
      <c r="D25" s="577"/>
      <c r="E25" s="251"/>
      <c r="F25" s="300" t="s">
        <v>448</v>
      </c>
      <c r="G25" s="285"/>
      <c r="H25" s="587"/>
      <c r="I25" s="285"/>
      <c r="J25" s="622"/>
    </row>
    <row r="26" spans="1:10" ht="12.75" customHeight="1">
      <c r="A26" s="266" t="s">
        <v>48</v>
      </c>
      <c r="B26" s="298" t="s">
        <v>164</v>
      </c>
      <c r="C26" s="251"/>
      <c r="D26" s="577"/>
      <c r="E26" s="251"/>
      <c r="F26" s="295"/>
      <c r="G26" s="285"/>
      <c r="H26" s="587"/>
      <c r="I26" s="285"/>
      <c r="J26" s="622"/>
    </row>
    <row r="27" spans="1:10" ht="12.75" customHeight="1">
      <c r="A27" s="268" t="s">
        <v>49</v>
      </c>
      <c r="B27" s="297" t="s">
        <v>165</v>
      </c>
      <c r="C27" s="251"/>
      <c r="D27" s="577"/>
      <c r="E27" s="251"/>
      <c r="F27" s="286"/>
      <c r="G27" s="285"/>
      <c r="H27" s="587"/>
      <c r="I27" s="285"/>
      <c r="J27" s="622"/>
    </row>
    <row r="28" spans="1:10" ht="12.75" customHeight="1">
      <c r="A28" s="266" t="s">
        <v>50</v>
      </c>
      <c r="B28" s="301" t="s">
        <v>166</v>
      </c>
      <c r="C28" s="251"/>
      <c r="D28" s="566"/>
      <c r="E28" s="251"/>
      <c r="F28" s="6"/>
      <c r="G28" s="285"/>
      <c r="H28" s="587"/>
      <c r="I28" s="285"/>
      <c r="J28" s="622"/>
    </row>
    <row r="29" spans="1:10" ht="12.75" customHeight="1" thickBot="1">
      <c r="A29" s="268" t="s">
        <v>51</v>
      </c>
      <c r="B29" s="302" t="s">
        <v>167</v>
      </c>
      <c r="C29" s="251"/>
      <c r="D29" s="577"/>
      <c r="E29" s="251"/>
      <c r="F29" s="286"/>
      <c r="G29" s="285"/>
      <c r="H29" s="588"/>
      <c r="I29" s="285"/>
      <c r="J29" s="622"/>
    </row>
    <row r="30" spans="1:10" ht="13.5" thickBot="1">
      <c r="A30" s="271" t="s">
        <v>52</v>
      </c>
      <c r="B30" s="252" t="s">
        <v>439</v>
      </c>
      <c r="C30" s="257">
        <f>+C18+C24</f>
        <v>0</v>
      </c>
      <c r="D30" s="564">
        <f>SUM(D18,D24)</f>
        <v>2408</v>
      </c>
      <c r="E30" s="257">
        <f>+E18+E24</f>
        <v>0</v>
      </c>
      <c r="F30" s="252" t="s">
        <v>450</v>
      </c>
      <c r="G30" s="287">
        <f>SUM(G18:G29)</f>
        <v>0</v>
      </c>
      <c r="H30" s="585"/>
      <c r="I30" s="287">
        <f>SUM(I18:I29)</f>
        <v>0</v>
      </c>
      <c r="J30" s="622"/>
    </row>
    <row r="31" spans="1:10" ht="16.5" customHeight="1" thickBot="1">
      <c r="A31" s="271" t="s">
        <v>53</v>
      </c>
      <c r="B31" s="277" t="s">
        <v>440</v>
      </c>
      <c r="C31" s="278">
        <f>+C17+C30</f>
        <v>11515</v>
      </c>
      <c r="D31" s="569">
        <f>SUM(D17,D30)</f>
        <v>22679</v>
      </c>
      <c r="E31" s="278">
        <f>+E17+E30</f>
        <v>20271</v>
      </c>
      <c r="F31" s="277" t="s">
        <v>449</v>
      </c>
      <c r="G31" s="278">
        <f>+G17+G30</f>
        <v>11515</v>
      </c>
      <c r="H31" s="569">
        <f>SUM(H17,H30)</f>
        <v>22679</v>
      </c>
      <c r="I31" s="41">
        <f>+I17+I30</f>
        <v>22679</v>
      </c>
      <c r="J31" s="622"/>
    </row>
    <row r="32" spans="1:10" ht="16.5" customHeight="1" thickBot="1">
      <c r="A32" s="271" t="s">
        <v>54</v>
      </c>
      <c r="B32" s="277" t="s">
        <v>116</v>
      </c>
      <c r="C32" s="278" t="e">
        <f>IF(C17-F17&lt;0,F17-C17,"-")</f>
        <v>#VALUE!</v>
      </c>
      <c r="D32" s="578" t="s">
        <v>688</v>
      </c>
      <c r="E32" s="278">
        <f>IF(E17-I17&lt;0,I17-E17,"-")</f>
        <v>2408</v>
      </c>
      <c r="F32" s="277" t="s">
        <v>117</v>
      </c>
      <c r="G32" s="278">
        <f>IF(D17-G17&gt;0,D17-G17,"-")</f>
        <v>8756</v>
      </c>
      <c r="H32" s="569" t="s">
        <v>688</v>
      </c>
      <c r="I32" s="41" t="str">
        <f>IF(E17-I17&gt;0,E17-I17,"-")</f>
        <v>-</v>
      </c>
      <c r="J32" s="622"/>
    </row>
    <row r="33" spans="1:10" ht="16.5" customHeight="1" thickBot="1">
      <c r="A33" s="271" t="s">
        <v>55</v>
      </c>
      <c r="B33" s="277" t="s">
        <v>155</v>
      </c>
      <c r="C33" s="278" t="e">
        <f>IF(C17+C18-F31&lt;0,F31-(C17+C18),"-")</f>
        <v>#VALUE!</v>
      </c>
      <c r="D33" s="578" t="s">
        <v>688</v>
      </c>
      <c r="E33" s="278" t="str">
        <f>IF(E26-I26&lt;0,I26-E26,"-")</f>
        <v>-</v>
      </c>
      <c r="F33" s="277" t="s">
        <v>156</v>
      </c>
      <c r="G33" s="278">
        <f>IF(D17+D18-G31&gt;0,D17+D18-G31,"-")</f>
        <v>11164</v>
      </c>
      <c r="H33" s="569" t="s">
        <v>688</v>
      </c>
      <c r="I33" s="41" t="str">
        <f>IF(E26-I26&gt;0,E26-I26,"-")</f>
        <v>-</v>
      </c>
      <c r="J33" s="622"/>
    </row>
  </sheetData>
  <sheetProtection/>
  <mergeCells count="3">
    <mergeCell ref="A3:A4"/>
    <mergeCell ref="J1:J33"/>
    <mergeCell ref="G2:H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SheetLayoutView="100" workbookViewId="0" topLeftCell="A1">
      <selection activeCell="E9" sqref="E9"/>
    </sheetView>
  </sheetViews>
  <sheetFormatPr defaultColWidth="9.37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626" t="s">
        <v>23</v>
      </c>
      <c r="B1" s="626"/>
      <c r="C1" s="626"/>
      <c r="D1" s="626"/>
      <c r="E1" s="626"/>
      <c r="F1" s="626"/>
      <c r="G1" s="626"/>
      <c r="H1" s="619" t="s">
        <v>762</v>
      </c>
    </row>
    <row r="2" spans="1:8" ht="22.5" customHeight="1" thickBot="1">
      <c r="A2" s="18"/>
      <c r="B2" s="8"/>
      <c r="C2" s="8"/>
      <c r="D2" s="8"/>
      <c r="E2" s="8"/>
      <c r="F2" s="625" t="s">
        <v>68</v>
      </c>
      <c r="G2" s="625"/>
      <c r="H2" s="619"/>
    </row>
    <row r="3" spans="1:8" s="5" customFormat="1" ht="50.25" customHeight="1" thickBot="1">
      <c r="A3" s="19" t="s">
        <v>72</v>
      </c>
      <c r="B3" s="20" t="s">
        <v>73</v>
      </c>
      <c r="C3" s="20" t="s">
        <v>74</v>
      </c>
      <c r="D3" s="20" t="s">
        <v>757</v>
      </c>
      <c r="E3" s="20" t="s">
        <v>687</v>
      </c>
      <c r="F3" s="43" t="s">
        <v>709</v>
      </c>
      <c r="G3" s="42" t="s">
        <v>710</v>
      </c>
      <c r="H3" s="619"/>
    </row>
    <row r="4" spans="1:8" s="8" customFormat="1" ht="12" customHeight="1" thickBot="1">
      <c r="A4" s="281" t="s">
        <v>360</v>
      </c>
      <c r="B4" s="282" t="s">
        <v>361</v>
      </c>
      <c r="C4" s="282" t="s">
        <v>362</v>
      </c>
      <c r="D4" s="282" t="s">
        <v>363</v>
      </c>
      <c r="E4" s="282" t="s">
        <v>364</v>
      </c>
      <c r="F4" s="32" t="s">
        <v>441</v>
      </c>
      <c r="G4" s="283" t="s">
        <v>451</v>
      </c>
      <c r="H4" s="619"/>
    </row>
    <row r="5" spans="1:8" ht="15.75" customHeight="1">
      <c r="A5" s="589" t="s">
        <v>691</v>
      </c>
      <c r="B5" s="1">
        <v>2000</v>
      </c>
      <c r="C5" s="590" t="s">
        <v>692</v>
      </c>
      <c r="D5" s="1"/>
      <c r="E5" s="1">
        <v>2000</v>
      </c>
      <c r="F5" s="33">
        <v>2000</v>
      </c>
      <c r="G5" s="34">
        <f>+D5+F5</f>
        <v>2000</v>
      </c>
      <c r="H5" s="619"/>
    </row>
    <row r="6" spans="1:8" ht="15.75" customHeight="1">
      <c r="A6" s="589" t="s">
        <v>693</v>
      </c>
      <c r="B6" s="1">
        <v>84</v>
      </c>
      <c r="C6" s="590" t="s">
        <v>692</v>
      </c>
      <c r="D6" s="1"/>
      <c r="E6" s="1">
        <v>84</v>
      </c>
      <c r="F6" s="33">
        <v>84</v>
      </c>
      <c r="G6" s="34">
        <f aca="true" t="shared" si="0" ref="G6:G23">+D6+F6</f>
        <v>84</v>
      </c>
      <c r="H6" s="619"/>
    </row>
    <row r="7" spans="1:8" ht="15.75" customHeight="1">
      <c r="A7" s="589" t="s">
        <v>694</v>
      </c>
      <c r="B7" s="1">
        <v>146</v>
      </c>
      <c r="C7" s="590" t="s">
        <v>692</v>
      </c>
      <c r="D7" s="1"/>
      <c r="E7" s="1">
        <v>146</v>
      </c>
      <c r="F7" s="33">
        <v>146</v>
      </c>
      <c r="G7" s="34">
        <f t="shared" si="0"/>
        <v>146</v>
      </c>
      <c r="H7" s="619"/>
    </row>
    <row r="8" spans="1:8" ht="15.75" customHeight="1">
      <c r="A8" s="591" t="s">
        <v>695</v>
      </c>
      <c r="B8" s="1">
        <v>100</v>
      </c>
      <c r="C8" s="590" t="s">
        <v>692</v>
      </c>
      <c r="D8" s="1"/>
      <c r="E8" s="1">
        <v>100</v>
      </c>
      <c r="F8" s="33">
        <v>100</v>
      </c>
      <c r="G8" s="34">
        <f t="shared" si="0"/>
        <v>100</v>
      </c>
      <c r="H8" s="619"/>
    </row>
    <row r="9" spans="1:8" ht="12.75">
      <c r="A9" s="589" t="s">
        <v>696</v>
      </c>
      <c r="B9" s="1">
        <v>1210</v>
      </c>
      <c r="C9" s="590" t="s">
        <v>692</v>
      </c>
      <c r="D9" s="1"/>
      <c r="E9" s="1">
        <v>1210</v>
      </c>
      <c r="F9" s="33">
        <v>1210</v>
      </c>
      <c r="G9" s="34">
        <f t="shared" si="0"/>
        <v>1210</v>
      </c>
      <c r="H9" s="619"/>
    </row>
    <row r="10" spans="1:8" ht="15.75" customHeight="1">
      <c r="A10" s="591" t="s">
        <v>697</v>
      </c>
      <c r="B10" s="1">
        <v>700</v>
      </c>
      <c r="C10" s="590" t="s">
        <v>692</v>
      </c>
      <c r="D10" s="1"/>
      <c r="E10" s="1">
        <v>700</v>
      </c>
      <c r="F10" s="33">
        <v>700</v>
      </c>
      <c r="G10" s="34">
        <f t="shared" si="0"/>
        <v>700</v>
      </c>
      <c r="H10" s="619"/>
    </row>
    <row r="11" spans="1:8" ht="20.25">
      <c r="A11" s="589" t="s">
        <v>698</v>
      </c>
      <c r="B11" s="1">
        <v>1717</v>
      </c>
      <c r="C11" s="590" t="s">
        <v>692</v>
      </c>
      <c r="D11" s="1"/>
      <c r="E11" s="1">
        <v>1717</v>
      </c>
      <c r="F11" s="33">
        <v>1717</v>
      </c>
      <c r="G11" s="34">
        <f t="shared" si="0"/>
        <v>1717</v>
      </c>
      <c r="H11" s="619"/>
    </row>
    <row r="12" spans="1:8" ht="15.75" customHeight="1">
      <c r="A12" s="589" t="s">
        <v>699</v>
      </c>
      <c r="B12" s="1">
        <v>-2203</v>
      </c>
      <c r="C12" s="590" t="s">
        <v>692</v>
      </c>
      <c r="D12" s="1"/>
      <c r="E12" s="1">
        <v>-2203</v>
      </c>
      <c r="F12" s="33">
        <v>-2203</v>
      </c>
      <c r="G12" s="34">
        <f t="shared" si="0"/>
        <v>-2203</v>
      </c>
      <c r="H12" s="619"/>
    </row>
    <row r="13" spans="1:8" ht="15.75" customHeight="1">
      <c r="A13" s="589" t="s">
        <v>700</v>
      </c>
      <c r="B13" s="1">
        <v>13</v>
      </c>
      <c r="C13" s="590" t="s">
        <v>692</v>
      </c>
      <c r="D13" s="1"/>
      <c r="E13" s="1">
        <v>13</v>
      </c>
      <c r="F13" s="33">
        <v>13</v>
      </c>
      <c r="G13" s="34">
        <f t="shared" si="0"/>
        <v>13</v>
      </c>
      <c r="H13" s="619"/>
    </row>
    <row r="14" spans="1:8" ht="15.75" customHeight="1">
      <c r="A14" s="589" t="s">
        <v>701</v>
      </c>
      <c r="B14" s="1">
        <v>29</v>
      </c>
      <c r="C14" s="590" t="s">
        <v>692</v>
      </c>
      <c r="D14" s="1"/>
      <c r="E14" s="1">
        <v>29</v>
      </c>
      <c r="F14" s="33">
        <v>29</v>
      </c>
      <c r="G14" s="34">
        <f t="shared" si="0"/>
        <v>29</v>
      </c>
      <c r="H14" s="619"/>
    </row>
    <row r="15" spans="1:8" ht="15.75" customHeight="1">
      <c r="A15" s="589" t="s">
        <v>702</v>
      </c>
      <c r="B15" s="1">
        <v>27</v>
      </c>
      <c r="C15" s="590" t="s">
        <v>692</v>
      </c>
      <c r="D15" s="1"/>
      <c r="E15" s="1">
        <v>27</v>
      </c>
      <c r="F15" s="33">
        <v>27</v>
      </c>
      <c r="G15" s="34">
        <f t="shared" si="0"/>
        <v>27</v>
      </c>
      <c r="H15" s="619"/>
    </row>
    <row r="16" spans="1:8" ht="15.75" customHeight="1">
      <c r="A16" s="589" t="s">
        <v>703</v>
      </c>
      <c r="B16" s="1">
        <v>14</v>
      </c>
      <c r="C16" s="590" t="s">
        <v>692</v>
      </c>
      <c r="D16" s="1"/>
      <c r="E16" s="1">
        <v>14</v>
      </c>
      <c r="F16" s="33">
        <v>14</v>
      </c>
      <c r="G16" s="34">
        <f t="shared" si="0"/>
        <v>14</v>
      </c>
      <c r="H16" s="619"/>
    </row>
    <row r="17" spans="1:8" ht="12.75">
      <c r="A17" s="589" t="s">
        <v>704</v>
      </c>
      <c r="B17" s="1">
        <v>45</v>
      </c>
      <c r="C17" s="590" t="s">
        <v>692</v>
      </c>
      <c r="D17" s="1"/>
      <c r="E17" s="1">
        <v>45</v>
      </c>
      <c r="F17" s="33">
        <v>45</v>
      </c>
      <c r="G17" s="34">
        <f t="shared" si="0"/>
        <v>45</v>
      </c>
      <c r="H17" s="619"/>
    </row>
    <row r="18" spans="1:8" ht="15.75" customHeight="1">
      <c r="A18" s="589" t="s">
        <v>691</v>
      </c>
      <c r="B18" s="1">
        <v>900</v>
      </c>
      <c r="C18" s="590" t="s">
        <v>692</v>
      </c>
      <c r="D18" s="1"/>
      <c r="E18" s="1">
        <v>900</v>
      </c>
      <c r="F18" s="33">
        <v>900</v>
      </c>
      <c r="G18" s="34">
        <f t="shared" si="0"/>
        <v>900</v>
      </c>
      <c r="H18" s="619"/>
    </row>
    <row r="19" spans="1:8" ht="15.75" customHeight="1">
      <c r="A19" s="589" t="s">
        <v>705</v>
      </c>
      <c r="B19" s="1">
        <v>267</v>
      </c>
      <c r="C19" s="590" t="s">
        <v>692</v>
      </c>
      <c r="D19" s="1"/>
      <c r="E19" s="1">
        <v>267</v>
      </c>
      <c r="F19" s="33">
        <v>267</v>
      </c>
      <c r="G19" s="34">
        <f t="shared" si="0"/>
        <v>267</v>
      </c>
      <c r="H19" s="619"/>
    </row>
    <row r="20" spans="1:8" ht="15.75" customHeight="1">
      <c r="A20" s="589" t="s">
        <v>706</v>
      </c>
      <c r="B20" s="1">
        <v>9</v>
      </c>
      <c r="C20" s="590" t="s">
        <v>692</v>
      </c>
      <c r="D20" s="1"/>
      <c r="E20" s="1">
        <v>9</v>
      </c>
      <c r="F20" s="33">
        <v>9</v>
      </c>
      <c r="G20" s="34">
        <f t="shared" si="0"/>
        <v>9</v>
      </c>
      <c r="H20" s="619"/>
    </row>
    <row r="21" spans="1:8" ht="15.75" customHeight="1">
      <c r="A21" s="589" t="s">
        <v>707</v>
      </c>
      <c r="B21" s="1">
        <v>-194</v>
      </c>
      <c r="C21" s="590" t="s">
        <v>692</v>
      </c>
      <c r="D21" s="1"/>
      <c r="E21" s="1">
        <v>-194</v>
      </c>
      <c r="F21" s="33">
        <v>-194</v>
      </c>
      <c r="G21" s="34">
        <f t="shared" si="0"/>
        <v>-194</v>
      </c>
      <c r="H21" s="619"/>
    </row>
    <row r="22" spans="1:8" ht="15.75" customHeight="1">
      <c r="A22" s="589" t="s">
        <v>708</v>
      </c>
      <c r="B22" s="1">
        <v>13</v>
      </c>
      <c r="C22" s="590" t="s">
        <v>692</v>
      </c>
      <c r="D22" s="1"/>
      <c r="E22" s="1">
        <v>13</v>
      </c>
      <c r="F22" s="33">
        <v>13</v>
      </c>
      <c r="G22" s="34">
        <f t="shared" si="0"/>
        <v>13</v>
      </c>
      <c r="H22" s="619"/>
    </row>
    <row r="23" spans="1:8" ht="15.75" customHeight="1" thickBot="1">
      <c r="A23" s="6"/>
      <c r="B23" s="2"/>
      <c r="C23" s="10"/>
      <c r="D23" s="2"/>
      <c r="E23" s="2"/>
      <c r="F23" s="35"/>
      <c r="G23" s="34">
        <f t="shared" si="0"/>
        <v>0</v>
      </c>
      <c r="H23" s="619"/>
    </row>
    <row r="24" spans="1:8" s="13" customFormat="1" ht="16.5" customHeight="1" thickBot="1">
      <c r="A24" s="21" t="s">
        <v>71</v>
      </c>
      <c r="B24" s="11">
        <f>SUM(B5:B23)</f>
        <v>4877</v>
      </c>
      <c r="C24" s="17"/>
      <c r="D24" s="11">
        <f>SUM(D5:D23)</f>
        <v>0</v>
      </c>
      <c r="E24" s="11">
        <f>SUM(E5:E23)</f>
        <v>4877</v>
      </c>
      <c r="F24" s="11">
        <f>SUM(F5:F23)</f>
        <v>4877</v>
      </c>
      <c r="G24" s="12">
        <f>SUM(G5:G23)</f>
        <v>4877</v>
      </c>
      <c r="H24" s="619"/>
    </row>
    <row r="25" spans="6:8" ht="12.75" hidden="1">
      <c r="F25" s="13"/>
      <c r="G25" s="13"/>
      <c r="H25" s="619"/>
    </row>
    <row r="26" ht="12.75" hidden="1">
      <c r="H26" s="619"/>
    </row>
    <row r="27" ht="12.75" hidden="1">
      <c r="H27" s="619"/>
    </row>
    <row r="28" ht="12.75" hidden="1">
      <c r="H28" s="619"/>
    </row>
    <row r="29" ht="12.75" hidden="1">
      <c r="H29" s="619"/>
    </row>
    <row r="30" ht="12.75" hidden="1">
      <c r="H30" s="619"/>
    </row>
    <row r="31" ht="12.75">
      <c r="H31" s="418"/>
    </row>
    <row r="32" ht="12.75">
      <c r="H32" s="418"/>
    </row>
    <row r="33" ht="12.75">
      <c r="H33" s="418"/>
    </row>
  </sheetData>
  <sheetProtection/>
  <mergeCells count="3">
    <mergeCell ref="F2:G2"/>
    <mergeCell ref="A1:G1"/>
    <mergeCell ref="H1:H30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BreakPreview" zoomScaleSheetLayoutView="100" workbookViewId="0" topLeftCell="A1">
      <selection activeCell="H1" sqref="H1:H24"/>
    </sheetView>
  </sheetViews>
  <sheetFormatPr defaultColWidth="9.375" defaultRowHeight="12.75"/>
  <cols>
    <col min="1" max="1" width="48.125" style="4" customWidth="1"/>
    <col min="2" max="7" width="15.75390625" style="3" customWidth="1"/>
    <col min="8" max="8" width="4.125" style="3" customWidth="1"/>
    <col min="9" max="9" width="13.75390625" style="3" customWidth="1"/>
    <col min="10" max="16384" width="9.375" style="3" customWidth="1"/>
  </cols>
  <sheetData>
    <row r="1" spans="1:8" ht="24.75" customHeight="1">
      <c r="A1" s="626" t="s">
        <v>24</v>
      </c>
      <c r="B1" s="626"/>
      <c r="C1" s="626"/>
      <c r="D1" s="626"/>
      <c r="E1" s="626"/>
      <c r="F1" s="626"/>
      <c r="G1" s="626"/>
      <c r="H1" s="627" t="s">
        <v>763</v>
      </c>
    </row>
    <row r="2" spans="1:8" ht="23.25" customHeight="1" thickBot="1">
      <c r="A2" s="18"/>
      <c r="B2" s="8"/>
      <c r="C2" s="8"/>
      <c r="D2" s="8"/>
      <c r="E2" s="8"/>
      <c r="F2" s="625" t="s">
        <v>68</v>
      </c>
      <c r="G2" s="625"/>
      <c r="H2" s="627"/>
    </row>
    <row r="3" spans="1:8" s="5" customFormat="1" ht="48.75" customHeight="1" thickBot="1">
      <c r="A3" s="19" t="s">
        <v>75</v>
      </c>
      <c r="B3" s="20" t="s">
        <v>73</v>
      </c>
      <c r="C3" s="20" t="s">
        <v>74</v>
      </c>
      <c r="D3" s="20" t="s">
        <v>757</v>
      </c>
      <c r="E3" s="20" t="s">
        <v>687</v>
      </c>
      <c r="F3" s="43" t="s">
        <v>709</v>
      </c>
      <c r="G3" s="42" t="s">
        <v>710</v>
      </c>
      <c r="H3" s="627"/>
    </row>
    <row r="4" spans="1:8" s="8" customFormat="1" ht="15" customHeight="1" thickBot="1">
      <c r="A4" s="281" t="s">
        <v>360</v>
      </c>
      <c r="B4" s="282" t="s">
        <v>361</v>
      </c>
      <c r="C4" s="282" t="s">
        <v>362</v>
      </c>
      <c r="D4" s="282" t="s">
        <v>363</v>
      </c>
      <c r="E4" s="282" t="s">
        <v>364</v>
      </c>
      <c r="F4" s="32" t="s">
        <v>441</v>
      </c>
      <c r="G4" s="283" t="s">
        <v>451</v>
      </c>
      <c r="H4" s="627"/>
    </row>
    <row r="5" spans="1:8" ht="15.75" customHeight="1">
      <c r="A5" s="14" t="s">
        <v>711</v>
      </c>
      <c r="B5" s="592">
        <v>9925</v>
      </c>
      <c r="C5" s="593" t="s">
        <v>692</v>
      </c>
      <c r="D5" s="592"/>
      <c r="E5" s="592">
        <v>9925</v>
      </c>
      <c r="F5" s="33">
        <v>9925</v>
      </c>
      <c r="G5" s="34">
        <f>+D5+F5</f>
        <v>9925</v>
      </c>
      <c r="H5" s="627"/>
    </row>
    <row r="6" spans="1:8" ht="24">
      <c r="A6" s="14" t="s">
        <v>712</v>
      </c>
      <c r="B6" s="592">
        <v>6617</v>
      </c>
      <c r="C6" s="593" t="s">
        <v>692</v>
      </c>
      <c r="D6" s="592"/>
      <c r="E6" s="592">
        <v>6617</v>
      </c>
      <c r="F6" s="33">
        <v>6617</v>
      </c>
      <c r="G6" s="34">
        <f aca="true" t="shared" si="0" ref="G6:G23">+D6+F6</f>
        <v>6617</v>
      </c>
      <c r="H6" s="627"/>
    </row>
    <row r="7" spans="1:8" ht="15.75" customHeight="1">
      <c r="A7" s="14" t="s">
        <v>699</v>
      </c>
      <c r="B7" s="592">
        <v>-5365</v>
      </c>
      <c r="C7" s="593" t="s">
        <v>692</v>
      </c>
      <c r="D7" s="592"/>
      <c r="E7" s="592">
        <v>-5365</v>
      </c>
      <c r="F7" s="33">
        <v>-5365</v>
      </c>
      <c r="G7" s="34">
        <f t="shared" si="0"/>
        <v>-5365</v>
      </c>
      <c r="H7" s="627"/>
    </row>
    <row r="8" spans="1:8" ht="15.75" customHeight="1">
      <c r="A8" s="14" t="s">
        <v>713</v>
      </c>
      <c r="B8" s="592">
        <v>36</v>
      </c>
      <c r="C8" s="593" t="s">
        <v>692</v>
      </c>
      <c r="D8" s="592"/>
      <c r="E8" s="592">
        <v>36</v>
      </c>
      <c r="F8" s="33">
        <v>36</v>
      </c>
      <c r="G8" s="34">
        <f t="shared" si="0"/>
        <v>36</v>
      </c>
      <c r="H8" s="627"/>
    </row>
    <row r="9" spans="1:8" ht="15.75" customHeight="1">
      <c r="A9" s="14" t="s">
        <v>714</v>
      </c>
      <c r="B9" s="592">
        <v>39</v>
      </c>
      <c r="C9" s="593" t="s">
        <v>692</v>
      </c>
      <c r="D9" s="592"/>
      <c r="E9" s="592">
        <v>39</v>
      </c>
      <c r="F9" s="33">
        <v>39</v>
      </c>
      <c r="G9" s="34">
        <f t="shared" si="0"/>
        <v>39</v>
      </c>
      <c r="H9" s="627"/>
    </row>
    <row r="10" spans="1:8" ht="15.75" customHeight="1">
      <c r="A10" s="14" t="s">
        <v>715</v>
      </c>
      <c r="B10" s="592">
        <v>265</v>
      </c>
      <c r="C10" s="593" t="s">
        <v>692</v>
      </c>
      <c r="D10" s="592"/>
      <c r="E10" s="592">
        <v>265</v>
      </c>
      <c r="F10" s="33">
        <v>265</v>
      </c>
      <c r="G10" s="34">
        <f t="shared" si="0"/>
        <v>265</v>
      </c>
      <c r="H10" s="627"/>
    </row>
    <row r="11" spans="1:8" ht="15.75" customHeight="1">
      <c r="A11" s="14" t="s">
        <v>716</v>
      </c>
      <c r="B11" s="592">
        <v>-42</v>
      </c>
      <c r="C11" s="593" t="s">
        <v>692</v>
      </c>
      <c r="D11" s="592"/>
      <c r="E11" s="592">
        <v>-42</v>
      </c>
      <c r="F11" s="33">
        <v>-42</v>
      </c>
      <c r="G11" s="34">
        <f t="shared" si="0"/>
        <v>-42</v>
      </c>
      <c r="H11" s="627"/>
    </row>
    <row r="12" spans="1:8" ht="15.75" customHeight="1">
      <c r="A12" s="14"/>
      <c r="B12" s="1"/>
      <c r="C12" s="158"/>
      <c r="D12" s="1"/>
      <c r="E12" s="1"/>
      <c r="F12" s="33"/>
      <c r="G12" s="34">
        <f t="shared" si="0"/>
        <v>0</v>
      </c>
      <c r="H12" s="627"/>
    </row>
    <row r="13" spans="1:8" ht="15.75" customHeight="1">
      <c r="A13" s="14"/>
      <c r="B13" s="1"/>
      <c r="C13" s="158"/>
      <c r="D13" s="1"/>
      <c r="E13" s="1"/>
      <c r="F13" s="33"/>
      <c r="G13" s="34">
        <f t="shared" si="0"/>
        <v>0</v>
      </c>
      <c r="H13" s="627"/>
    </row>
    <row r="14" spans="1:8" ht="15.75" customHeight="1">
      <c r="A14" s="14"/>
      <c r="B14" s="1"/>
      <c r="C14" s="158"/>
      <c r="D14" s="1"/>
      <c r="E14" s="1"/>
      <c r="F14" s="33"/>
      <c r="G14" s="34">
        <f t="shared" si="0"/>
        <v>0</v>
      </c>
      <c r="H14" s="627"/>
    </row>
    <row r="15" spans="1:8" ht="15.75" customHeight="1">
      <c r="A15" s="14"/>
      <c r="B15" s="1"/>
      <c r="C15" s="158"/>
      <c r="D15" s="1"/>
      <c r="E15" s="1"/>
      <c r="F15" s="33"/>
      <c r="G15" s="34">
        <f t="shared" si="0"/>
        <v>0</v>
      </c>
      <c r="H15" s="627"/>
    </row>
    <row r="16" spans="1:8" ht="15.75" customHeight="1">
      <c r="A16" s="14"/>
      <c r="B16" s="1"/>
      <c r="C16" s="158"/>
      <c r="D16" s="1"/>
      <c r="E16" s="1"/>
      <c r="F16" s="33"/>
      <c r="G16" s="34">
        <f t="shared" si="0"/>
        <v>0</v>
      </c>
      <c r="H16" s="627"/>
    </row>
    <row r="17" spans="1:8" ht="15.75" customHeight="1">
      <c r="A17" s="14"/>
      <c r="B17" s="1"/>
      <c r="C17" s="158"/>
      <c r="D17" s="1"/>
      <c r="E17" s="1"/>
      <c r="F17" s="33"/>
      <c r="G17" s="34">
        <f t="shared" si="0"/>
        <v>0</v>
      </c>
      <c r="H17" s="627"/>
    </row>
    <row r="18" spans="1:8" ht="15.75" customHeight="1">
      <c r="A18" s="14"/>
      <c r="B18" s="1"/>
      <c r="C18" s="158"/>
      <c r="D18" s="1"/>
      <c r="E18" s="1"/>
      <c r="F18" s="33"/>
      <c r="G18" s="34">
        <f t="shared" si="0"/>
        <v>0</v>
      </c>
      <c r="H18" s="627"/>
    </row>
    <row r="19" spans="1:8" ht="15.75" customHeight="1">
      <c r="A19" s="14"/>
      <c r="B19" s="1"/>
      <c r="C19" s="158"/>
      <c r="D19" s="1"/>
      <c r="E19" s="1"/>
      <c r="F19" s="33"/>
      <c r="G19" s="34">
        <f t="shared" si="0"/>
        <v>0</v>
      </c>
      <c r="H19" s="627"/>
    </row>
    <row r="20" spans="1:8" ht="15.75" customHeight="1">
      <c r="A20" s="14"/>
      <c r="B20" s="1"/>
      <c r="C20" s="158"/>
      <c r="D20" s="1"/>
      <c r="E20" s="1"/>
      <c r="F20" s="33"/>
      <c r="G20" s="34">
        <f t="shared" si="0"/>
        <v>0</v>
      </c>
      <c r="H20" s="627"/>
    </row>
    <row r="21" spans="1:8" ht="15.75" customHeight="1">
      <c r="A21" s="14"/>
      <c r="B21" s="1"/>
      <c r="C21" s="158"/>
      <c r="D21" s="1"/>
      <c r="E21" s="1"/>
      <c r="F21" s="33"/>
      <c r="G21" s="34">
        <f t="shared" si="0"/>
        <v>0</v>
      </c>
      <c r="H21" s="627"/>
    </row>
    <row r="22" spans="1:8" ht="15.75" customHeight="1">
      <c r="A22" s="14"/>
      <c r="B22" s="1"/>
      <c r="C22" s="158"/>
      <c r="D22" s="1"/>
      <c r="E22" s="1"/>
      <c r="F22" s="33"/>
      <c r="G22" s="34">
        <f t="shared" si="0"/>
        <v>0</v>
      </c>
      <c r="H22" s="627"/>
    </row>
    <row r="23" spans="1:8" ht="15.75" customHeight="1" thickBot="1">
      <c r="A23" s="15"/>
      <c r="B23" s="2"/>
      <c r="C23" s="159"/>
      <c r="D23" s="2"/>
      <c r="E23" s="2"/>
      <c r="F23" s="35"/>
      <c r="G23" s="34">
        <f t="shared" si="0"/>
        <v>0</v>
      </c>
      <c r="H23" s="627"/>
    </row>
    <row r="24" spans="1:8" s="13" customFormat="1" ht="18" customHeight="1" thickBot="1">
      <c r="A24" s="21" t="s">
        <v>71</v>
      </c>
      <c r="B24" s="11">
        <f>SUM(B5:B23)</f>
        <v>11475</v>
      </c>
      <c r="C24" s="17"/>
      <c r="D24" s="11">
        <f>SUM(D5:D23)</f>
        <v>0</v>
      </c>
      <c r="E24" s="11">
        <f>SUM(E5:E23)</f>
        <v>11475</v>
      </c>
      <c r="F24" s="11">
        <f>SUM(F5:F23)</f>
        <v>11475</v>
      </c>
      <c r="G24" s="12">
        <f>SUM(G5:G23)</f>
        <v>11475</v>
      </c>
      <c r="H24" s="627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8"/>
  <sheetViews>
    <sheetView view="pageBreakPreview" zoomScaleNormal="130" zoomScaleSheetLayoutView="100" workbookViewId="0" topLeftCell="A1">
      <selection activeCell="N1" sqref="N1:N33"/>
    </sheetView>
  </sheetViews>
  <sheetFormatPr defaultColWidth="9.375" defaultRowHeight="12.75"/>
  <cols>
    <col min="1" max="1" width="28.50390625" style="7" customWidth="1"/>
    <col min="2" max="12" width="10.00390625" style="7" customWidth="1"/>
    <col min="13" max="13" width="11.5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649" t="s">
        <v>683</v>
      </c>
      <c r="B1" s="649"/>
      <c r="C1" s="649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39" t="s">
        <v>764</v>
      </c>
    </row>
    <row r="2" spans="1:14" ht="14.2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630" t="s">
        <v>68</v>
      </c>
      <c r="M2" s="630"/>
      <c r="N2" s="639"/>
    </row>
    <row r="3" spans="1:14" ht="13.5" thickBot="1">
      <c r="A3" s="631" t="s">
        <v>664</v>
      </c>
      <c r="B3" s="638" t="s">
        <v>665</v>
      </c>
      <c r="C3" s="638"/>
      <c r="D3" s="638"/>
      <c r="E3" s="638"/>
      <c r="F3" s="638"/>
      <c r="G3" s="638"/>
      <c r="H3" s="638"/>
      <c r="I3" s="638"/>
      <c r="J3" s="644" t="s">
        <v>172</v>
      </c>
      <c r="K3" s="644"/>
      <c r="L3" s="644"/>
      <c r="M3" s="644"/>
      <c r="N3" s="639"/>
    </row>
    <row r="4" spans="1:14" ht="15" customHeight="1" thickBot="1">
      <c r="A4" s="632"/>
      <c r="B4" s="634" t="s">
        <v>666</v>
      </c>
      <c r="C4" s="635" t="s">
        <v>667</v>
      </c>
      <c r="D4" s="648" t="s">
        <v>668</v>
      </c>
      <c r="E4" s="648"/>
      <c r="F4" s="648"/>
      <c r="G4" s="648"/>
      <c r="H4" s="648"/>
      <c r="I4" s="648"/>
      <c r="J4" s="645"/>
      <c r="K4" s="645"/>
      <c r="L4" s="645"/>
      <c r="M4" s="645"/>
      <c r="N4" s="639"/>
    </row>
    <row r="5" spans="1:14" ht="13.5" thickBot="1">
      <c r="A5" s="632"/>
      <c r="B5" s="634"/>
      <c r="C5" s="635"/>
      <c r="D5" s="514" t="s">
        <v>666</v>
      </c>
      <c r="E5" s="514" t="s">
        <v>667</v>
      </c>
      <c r="F5" s="514" t="s">
        <v>666</v>
      </c>
      <c r="G5" s="514" t="s">
        <v>667</v>
      </c>
      <c r="H5" s="514" t="s">
        <v>666</v>
      </c>
      <c r="I5" s="514" t="s">
        <v>667</v>
      </c>
      <c r="J5" s="645"/>
      <c r="K5" s="645"/>
      <c r="L5" s="645"/>
      <c r="M5" s="645"/>
      <c r="N5" s="639"/>
    </row>
    <row r="6" spans="1:14" ht="35.25" customHeight="1" thickBot="1">
      <c r="A6" s="633"/>
      <c r="B6" s="635" t="s">
        <v>669</v>
      </c>
      <c r="C6" s="635"/>
      <c r="D6" s="636" t="s">
        <v>758</v>
      </c>
      <c r="E6" s="637"/>
      <c r="F6" s="635" t="s">
        <v>686</v>
      </c>
      <c r="G6" s="635"/>
      <c r="H6" s="634" t="s">
        <v>759</v>
      </c>
      <c r="I6" s="634"/>
      <c r="J6" s="513" t="s">
        <v>758</v>
      </c>
      <c r="K6" s="606" t="s">
        <v>686</v>
      </c>
      <c r="L6" s="513" t="s">
        <v>60</v>
      </c>
      <c r="M6" s="514" t="s">
        <v>760</v>
      </c>
      <c r="N6" s="639"/>
    </row>
    <row r="7" spans="1:14" ht="13.5" thickBot="1">
      <c r="A7" s="515" t="s">
        <v>360</v>
      </c>
      <c r="B7" s="513" t="s">
        <v>361</v>
      </c>
      <c r="C7" s="513" t="s">
        <v>362</v>
      </c>
      <c r="D7" s="516" t="s">
        <v>363</v>
      </c>
      <c r="E7" s="514" t="s">
        <v>364</v>
      </c>
      <c r="F7" s="514" t="s">
        <v>441</v>
      </c>
      <c r="G7" s="514" t="s">
        <v>442</v>
      </c>
      <c r="H7" s="513" t="s">
        <v>443</v>
      </c>
      <c r="I7" s="516" t="s">
        <v>444</v>
      </c>
      <c r="J7" s="516" t="s">
        <v>670</v>
      </c>
      <c r="K7" s="516" t="s">
        <v>671</v>
      </c>
      <c r="L7" s="516" t="s">
        <v>672</v>
      </c>
      <c r="M7" s="517" t="s">
        <v>673</v>
      </c>
      <c r="N7" s="639"/>
    </row>
    <row r="8" spans="1:14" ht="12.75">
      <c r="A8" s="518" t="s">
        <v>674</v>
      </c>
      <c r="B8" s="519"/>
      <c r="C8" s="520"/>
      <c r="E8" s="521"/>
      <c r="F8" s="520"/>
      <c r="G8" s="520"/>
      <c r="H8" s="520"/>
      <c r="I8" s="520"/>
      <c r="J8" s="520"/>
      <c r="K8" s="520"/>
      <c r="L8" s="522">
        <f aca="true" t="shared" si="0" ref="L8:L14">+J8+K8</f>
        <v>0</v>
      </c>
      <c r="M8" s="523">
        <f>IF((C8&lt;&gt;0),ROUND((L8/C8)*100,1),"")</f>
      </c>
      <c r="N8" s="639"/>
    </row>
    <row r="9" spans="1:14" ht="12.75">
      <c r="A9" s="524" t="s">
        <v>675</v>
      </c>
      <c r="B9" s="525"/>
      <c r="C9" s="526"/>
      <c r="D9" s="526"/>
      <c r="E9" s="526"/>
      <c r="G9" s="526"/>
      <c r="H9" s="526"/>
      <c r="I9" s="526"/>
      <c r="J9" s="526"/>
      <c r="K9" s="526"/>
      <c r="L9" s="527">
        <f t="shared" si="0"/>
        <v>0</v>
      </c>
      <c r="M9" s="528">
        <f aca="true" t="shared" si="1" ref="M9:M14">IF((C9&lt;&gt;0),ROUND((L9/C9)*100,1),"")</f>
      </c>
      <c r="N9" s="639"/>
    </row>
    <row r="10" spans="1:14" ht="12.75">
      <c r="A10" s="529" t="s">
        <v>676</v>
      </c>
      <c r="B10" s="530"/>
      <c r="C10" s="531"/>
      <c r="D10" s="531"/>
      <c r="E10" s="531"/>
      <c r="F10" s="531"/>
      <c r="G10" s="531"/>
      <c r="H10" s="531"/>
      <c r="I10" s="531"/>
      <c r="J10" s="606"/>
      <c r="K10" s="531"/>
      <c r="L10" s="527">
        <f t="shared" si="0"/>
        <v>0</v>
      </c>
      <c r="M10" s="528">
        <f t="shared" si="1"/>
      </c>
      <c r="N10" s="639"/>
    </row>
    <row r="11" spans="1:14" ht="12.75">
      <c r="A11" s="529" t="s">
        <v>677</v>
      </c>
      <c r="B11" s="530"/>
      <c r="C11" s="531"/>
      <c r="D11" s="531"/>
      <c r="E11" s="531"/>
      <c r="F11" s="531"/>
      <c r="G11" s="531"/>
      <c r="H11" s="531"/>
      <c r="I11" s="531"/>
      <c r="J11" s="531"/>
      <c r="K11" s="531"/>
      <c r="L11" s="527">
        <f t="shared" si="0"/>
        <v>0</v>
      </c>
      <c r="M11" s="528">
        <f t="shared" si="1"/>
      </c>
      <c r="N11" s="639"/>
    </row>
    <row r="12" spans="1:14" ht="12.75">
      <c r="A12" s="529" t="s">
        <v>678</v>
      </c>
      <c r="B12" s="530"/>
      <c r="C12" s="531"/>
      <c r="D12" s="531"/>
      <c r="E12" s="531"/>
      <c r="F12" s="531"/>
      <c r="G12" s="531"/>
      <c r="H12" s="531"/>
      <c r="I12" s="531"/>
      <c r="J12" s="531"/>
      <c r="K12" s="531"/>
      <c r="L12" s="527">
        <f t="shared" si="0"/>
        <v>0</v>
      </c>
      <c r="M12" s="528">
        <f t="shared" si="1"/>
      </c>
      <c r="N12" s="639"/>
    </row>
    <row r="13" spans="1:14" ht="12.75">
      <c r="A13" s="529" t="s">
        <v>679</v>
      </c>
      <c r="B13" s="530"/>
      <c r="C13" s="531"/>
      <c r="D13" s="531"/>
      <c r="E13" s="531"/>
      <c r="F13" s="531"/>
      <c r="G13" s="531"/>
      <c r="H13" s="531"/>
      <c r="I13" s="531"/>
      <c r="J13" s="531"/>
      <c r="K13" s="531"/>
      <c r="L13" s="527">
        <f t="shared" si="0"/>
        <v>0</v>
      </c>
      <c r="M13" s="528">
        <f t="shared" si="1"/>
      </c>
      <c r="N13" s="639"/>
    </row>
    <row r="14" spans="1:14" ht="15" customHeight="1" thickBot="1">
      <c r="A14" s="532"/>
      <c r="B14" s="533"/>
      <c r="C14" s="534"/>
      <c r="D14" s="534"/>
      <c r="E14" s="534"/>
      <c r="F14" s="534"/>
      <c r="G14" s="534"/>
      <c r="H14" s="534"/>
      <c r="I14" s="534"/>
      <c r="J14" s="534"/>
      <c r="K14" s="534"/>
      <c r="L14" s="527">
        <f t="shared" si="0"/>
        <v>0</v>
      </c>
      <c r="M14" s="535">
        <f t="shared" si="1"/>
      </c>
      <c r="N14" s="639"/>
    </row>
    <row r="15" spans="1:14" ht="13.5" thickBot="1">
      <c r="A15" s="536" t="s">
        <v>680</v>
      </c>
      <c r="B15" s="537">
        <f>B8+SUM(B10:B14)</f>
        <v>0</v>
      </c>
      <c r="C15" s="537">
        <f aca="true" t="shared" si="2" ref="C15:L15">C8+SUM(C10:C14)</f>
        <v>0</v>
      </c>
      <c r="D15" s="537" t="e">
        <f>D6+SUM(D10:D14)</f>
        <v>#VALUE!</v>
      </c>
      <c r="E15" s="537">
        <f t="shared" si="2"/>
        <v>0</v>
      </c>
      <c r="F15" s="537">
        <f t="shared" si="2"/>
        <v>0</v>
      </c>
      <c r="G15" s="537">
        <f t="shared" si="2"/>
        <v>0</v>
      </c>
      <c r="H15" s="537">
        <f t="shared" si="2"/>
        <v>0</v>
      </c>
      <c r="I15" s="537">
        <f t="shared" si="2"/>
        <v>0</v>
      </c>
      <c r="J15" s="537">
        <f t="shared" si="2"/>
        <v>0</v>
      </c>
      <c r="K15" s="537">
        <f t="shared" si="2"/>
        <v>0</v>
      </c>
      <c r="L15" s="537">
        <f t="shared" si="2"/>
        <v>0</v>
      </c>
      <c r="M15" s="538">
        <f>IF((C15&lt;&gt;0),ROUND((L15/C15)*100,1),"")</f>
      </c>
      <c r="N15" s="639"/>
    </row>
    <row r="16" spans="1:14" ht="12.75">
      <c r="A16" s="539"/>
      <c r="B16" s="540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639"/>
    </row>
    <row r="17" spans="1:14" ht="13.5" thickBot="1">
      <c r="A17" s="542" t="s">
        <v>681</v>
      </c>
      <c r="B17" s="543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639"/>
    </row>
    <row r="18" spans="1:14" ht="12.75">
      <c r="A18" s="545" t="s">
        <v>682</v>
      </c>
      <c r="B18" s="519"/>
      <c r="C18" s="520"/>
      <c r="D18" s="520"/>
      <c r="E18" s="521"/>
      <c r="F18" s="520"/>
      <c r="G18" s="520"/>
      <c r="H18" s="520"/>
      <c r="I18" s="520"/>
      <c r="J18" s="520"/>
      <c r="K18" s="520"/>
      <c r="L18" s="546">
        <f aca="true" t="shared" si="3" ref="L18:L23">+J18+K18</f>
        <v>0</v>
      </c>
      <c r="M18" s="523">
        <f aca="true" t="shared" si="4" ref="M18:M24">IF((C18&lt;&gt;0),ROUND((L18/C18)*100,1),"")</f>
      </c>
      <c r="N18" s="639"/>
    </row>
    <row r="19" spans="1:14" ht="12.75">
      <c r="A19" s="547" t="s">
        <v>0</v>
      </c>
      <c r="B19" s="525"/>
      <c r="C19" s="531"/>
      <c r="D19" s="531"/>
      <c r="E19" s="531"/>
      <c r="F19" s="531"/>
      <c r="G19" s="531"/>
      <c r="H19" s="531"/>
      <c r="I19" s="531"/>
      <c r="J19" s="531"/>
      <c r="K19" s="531"/>
      <c r="L19" s="548">
        <f t="shared" si="3"/>
        <v>0</v>
      </c>
      <c r="M19" s="528">
        <f t="shared" si="4"/>
      </c>
      <c r="N19" s="639"/>
    </row>
    <row r="20" spans="1:14" ht="12.75">
      <c r="A20" s="547" t="s">
        <v>1</v>
      </c>
      <c r="B20" s="530"/>
      <c r="C20" s="531"/>
      <c r="D20" s="531"/>
      <c r="E20" s="531"/>
      <c r="F20" s="531"/>
      <c r="G20" s="531"/>
      <c r="H20" s="531"/>
      <c r="I20" s="531"/>
      <c r="J20" s="531"/>
      <c r="K20" s="531"/>
      <c r="L20" s="548">
        <f t="shared" si="3"/>
        <v>0</v>
      </c>
      <c r="M20" s="528">
        <f t="shared" si="4"/>
      </c>
      <c r="N20" s="639"/>
    </row>
    <row r="21" spans="1:14" ht="12.75">
      <c r="A21" s="547" t="s">
        <v>2</v>
      </c>
      <c r="B21" s="530"/>
      <c r="C21" s="531"/>
      <c r="D21" s="531"/>
      <c r="E21" s="531"/>
      <c r="F21" s="531"/>
      <c r="G21" s="531"/>
      <c r="H21" s="531"/>
      <c r="I21" s="531"/>
      <c r="J21" s="531"/>
      <c r="K21" s="531"/>
      <c r="L21" s="548">
        <f t="shared" si="3"/>
        <v>0</v>
      </c>
      <c r="M21" s="528">
        <f t="shared" si="4"/>
      </c>
      <c r="N21" s="639"/>
    </row>
    <row r="22" spans="1:14" ht="12.75">
      <c r="A22" s="549"/>
      <c r="B22" s="530"/>
      <c r="C22" s="531"/>
      <c r="D22" s="531"/>
      <c r="E22" s="531"/>
      <c r="F22" s="531"/>
      <c r="G22" s="531"/>
      <c r="H22" s="531"/>
      <c r="I22" s="531"/>
      <c r="J22" s="531"/>
      <c r="K22" s="531"/>
      <c r="L22" s="548">
        <f t="shared" si="3"/>
        <v>0</v>
      </c>
      <c r="M22" s="528">
        <f t="shared" si="4"/>
      </c>
      <c r="N22" s="639"/>
    </row>
    <row r="23" spans="1:14" ht="13.5" thickBot="1">
      <c r="A23" s="550"/>
      <c r="B23" s="533"/>
      <c r="C23" s="534"/>
      <c r="D23" s="534"/>
      <c r="E23" s="534"/>
      <c r="F23" s="534"/>
      <c r="G23" s="534"/>
      <c r="H23" s="534"/>
      <c r="I23" s="534"/>
      <c r="J23" s="534"/>
      <c r="K23" s="534"/>
      <c r="L23" s="548">
        <f t="shared" si="3"/>
        <v>0</v>
      </c>
      <c r="M23" s="535">
        <f t="shared" si="4"/>
      </c>
      <c r="N23" s="639"/>
    </row>
    <row r="24" spans="1:14" ht="13.5" thickBot="1">
      <c r="A24" s="551" t="s">
        <v>3</v>
      </c>
      <c r="B24" s="537">
        <f aca="true" t="shared" si="5" ref="B24:L24">SUM(B18:B23)</f>
        <v>0</v>
      </c>
      <c r="C24" s="537">
        <f t="shared" si="5"/>
        <v>0</v>
      </c>
      <c r="D24" s="537">
        <f t="shared" si="5"/>
        <v>0</v>
      </c>
      <c r="E24" s="537">
        <f t="shared" si="5"/>
        <v>0</v>
      </c>
      <c r="F24" s="537">
        <f t="shared" si="5"/>
        <v>0</v>
      </c>
      <c r="G24" s="537">
        <f t="shared" si="5"/>
        <v>0</v>
      </c>
      <c r="H24" s="537">
        <f t="shared" si="5"/>
        <v>0</v>
      </c>
      <c r="I24" s="537">
        <f t="shared" si="5"/>
        <v>0</v>
      </c>
      <c r="J24" s="537">
        <f t="shared" si="5"/>
        <v>0</v>
      </c>
      <c r="K24" s="537">
        <f t="shared" si="5"/>
        <v>0</v>
      </c>
      <c r="L24" s="537">
        <f t="shared" si="5"/>
        <v>0</v>
      </c>
      <c r="M24" s="538">
        <f t="shared" si="4"/>
      </c>
      <c r="N24" s="639"/>
    </row>
    <row r="25" spans="1:14" ht="12.75">
      <c r="A25" s="651" t="s">
        <v>4</v>
      </c>
      <c r="B25" s="651"/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39"/>
    </row>
    <row r="26" spans="1:14" ht="5.25" customHeight="1">
      <c r="A26" s="552"/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639"/>
    </row>
    <row r="27" spans="1:14" ht="15">
      <c r="A27" s="652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39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630" t="s">
        <v>68</v>
      </c>
      <c r="M28" s="630"/>
      <c r="N28" s="639"/>
    </row>
    <row r="29" spans="1:14" ht="13.5" thickBot="1">
      <c r="A29" s="646" t="s">
        <v>5</v>
      </c>
      <c r="B29" s="647"/>
      <c r="C29" s="647"/>
      <c r="D29" s="647"/>
      <c r="E29" s="647"/>
      <c r="F29" s="647"/>
      <c r="G29" s="647"/>
      <c r="H29" s="647"/>
      <c r="I29" s="647"/>
      <c r="J29" s="647"/>
      <c r="K29" s="553" t="s">
        <v>6</v>
      </c>
      <c r="L29" s="553" t="s">
        <v>7</v>
      </c>
      <c r="M29" s="553" t="s">
        <v>172</v>
      </c>
      <c r="N29" s="639"/>
    </row>
    <row r="30" spans="1:14" ht="12.75">
      <c r="A30" s="640"/>
      <c r="B30" s="641"/>
      <c r="C30" s="641"/>
      <c r="D30" s="641"/>
      <c r="E30" s="641"/>
      <c r="F30" s="641"/>
      <c r="G30" s="641"/>
      <c r="H30" s="641"/>
      <c r="I30" s="641"/>
      <c r="J30" s="641"/>
      <c r="K30" s="521"/>
      <c r="L30" s="554"/>
      <c r="M30" s="554"/>
      <c r="N30" s="639"/>
    </row>
    <row r="31" spans="1:14" ht="13.5" thickBot="1">
      <c r="A31" s="642"/>
      <c r="B31" s="643"/>
      <c r="C31" s="643"/>
      <c r="D31" s="643"/>
      <c r="E31" s="643"/>
      <c r="F31" s="643"/>
      <c r="G31" s="643"/>
      <c r="H31" s="643"/>
      <c r="I31" s="643"/>
      <c r="J31" s="643"/>
      <c r="K31" s="555"/>
      <c r="L31" s="534"/>
      <c r="M31" s="534"/>
      <c r="N31" s="639"/>
    </row>
    <row r="32" spans="1:14" ht="13.5" thickBot="1">
      <c r="A32" s="628" t="s">
        <v>61</v>
      </c>
      <c r="B32" s="629"/>
      <c r="C32" s="629"/>
      <c r="D32" s="629"/>
      <c r="E32" s="629"/>
      <c r="F32" s="629"/>
      <c r="G32" s="629"/>
      <c r="H32" s="629"/>
      <c r="I32" s="629"/>
      <c r="J32" s="629"/>
      <c r="K32" s="556">
        <f>SUM(K30:K31)</f>
        <v>0</v>
      </c>
      <c r="L32" s="556">
        <f>SUM(L30:L31)</f>
        <v>0</v>
      </c>
      <c r="M32" s="556">
        <f>SUM(M30:M31)</f>
        <v>0</v>
      </c>
      <c r="N32" s="639"/>
    </row>
    <row r="33" ht="12.75" hidden="1">
      <c r="N33" s="639"/>
    </row>
    <row r="48" ht="12.75">
      <c r="A48" s="557"/>
    </row>
  </sheetData>
  <sheetProtection/>
  <mergeCells count="21">
    <mergeCell ref="A27:M27"/>
    <mergeCell ref="B6:C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A32:J32"/>
    <mergeCell ref="L28:M28"/>
    <mergeCell ref="A3:A6"/>
    <mergeCell ref="H6:I6"/>
    <mergeCell ref="L2:M2"/>
    <mergeCell ref="C4:C5"/>
    <mergeCell ref="D6:E6"/>
    <mergeCell ref="B3:I3"/>
    <mergeCell ref="B4:B5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90">
      <selection activeCell="G147" sqref="G147"/>
    </sheetView>
  </sheetViews>
  <sheetFormatPr defaultColWidth="9.375" defaultRowHeight="12.75"/>
  <cols>
    <col min="1" max="1" width="14.75390625" style="340" customWidth="1"/>
    <col min="2" max="2" width="65.375" style="341" customWidth="1"/>
    <col min="3" max="5" width="17.00390625" style="342" customWidth="1"/>
    <col min="6" max="16384" width="9.375" style="22" customWidth="1"/>
  </cols>
  <sheetData>
    <row r="1" spans="1:5" s="316" customFormat="1" ht="48" customHeight="1" thickBot="1">
      <c r="A1" s="653" t="s">
        <v>717</v>
      </c>
      <c r="B1" s="654"/>
      <c r="C1" s="654"/>
      <c r="D1" s="654"/>
      <c r="E1" s="654"/>
    </row>
    <row r="2" spans="1:5" s="363" customFormat="1" ht="15.75" customHeight="1">
      <c r="A2" s="343" t="s">
        <v>69</v>
      </c>
      <c r="B2" s="658" t="s">
        <v>685</v>
      </c>
      <c r="C2" s="659"/>
      <c r="D2" s="660"/>
      <c r="E2" s="336"/>
    </row>
    <row r="3" spans="1:5" s="363" customFormat="1" ht="23.25" thickBot="1">
      <c r="A3" s="361" t="s">
        <v>452</v>
      </c>
      <c r="B3" s="661"/>
      <c r="C3" s="662"/>
      <c r="D3" s="663"/>
      <c r="E3" s="311"/>
    </row>
    <row r="4" spans="1:5" s="364" customFormat="1" ht="15.75" customHeight="1" thickBot="1">
      <c r="A4" s="318"/>
      <c r="B4" s="318"/>
      <c r="C4" s="319"/>
      <c r="D4" s="319"/>
      <c r="E4" s="319" t="s">
        <v>62</v>
      </c>
    </row>
    <row r="5" spans="1:5" ht="23.25" thickBot="1">
      <c r="A5" s="161" t="s">
        <v>143</v>
      </c>
      <c r="B5" s="162" t="s">
        <v>63</v>
      </c>
      <c r="C5" s="36" t="s">
        <v>170</v>
      </c>
      <c r="D5" s="36" t="s">
        <v>171</v>
      </c>
      <c r="E5" s="320" t="s">
        <v>172</v>
      </c>
    </row>
    <row r="6" spans="1:5" s="365" customFormat="1" ht="12.75" customHeight="1" thickBot="1">
      <c r="A6" s="313" t="s">
        <v>360</v>
      </c>
      <c r="B6" s="314" t="s">
        <v>361</v>
      </c>
      <c r="C6" s="314" t="s">
        <v>362</v>
      </c>
      <c r="D6" s="46" t="s">
        <v>363</v>
      </c>
      <c r="E6" s="44" t="s">
        <v>364</v>
      </c>
    </row>
    <row r="7" spans="1:5" s="365" customFormat="1" ht="15.75" customHeight="1" thickBot="1">
      <c r="A7" s="655" t="s">
        <v>64</v>
      </c>
      <c r="B7" s="656"/>
      <c r="C7" s="656"/>
      <c r="D7" s="656"/>
      <c r="E7" s="657"/>
    </row>
    <row r="8" spans="1:5" s="365" customFormat="1" ht="12" customHeight="1" thickBot="1">
      <c r="A8" s="193" t="s">
        <v>28</v>
      </c>
      <c r="B8" s="189" t="s">
        <v>244</v>
      </c>
      <c r="C8" s="214">
        <f>+C9+C10+C11+C12+C13+C14</f>
        <v>5650</v>
      </c>
      <c r="D8" s="594">
        <f>SUM(D9:D13)</f>
        <v>6759</v>
      </c>
      <c r="E8" s="203">
        <f>SUM(E9:E14)</f>
        <v>6759</v>
      </c>
    </row>
    <row r="9" spans="1:5" s="339" customFormat="1" ht="12" customHeight="1">
      <c r="A9" s="349" t="s">
        <v>88</v>
      </c>
      <c r="B9" s="231" t="s">
        <v>245</v>
      </c>
      <c r="C9" s="331">
        <v>1950</v>
      </c>
      <c r="D9" s="331">
        <v>1964</v>
      </c>
      <c r="E9" s="205">
        <v>1964</v>
      </c>
    </row>
    <row r="10" spans="1:5" s="366" customFormat="1" ht="12" customHeight="1">
      <c r="A10" s="350" t="s">
        <v>89</v>
      </c>
      <c r="B10" s="232" t="s">
        <v>246</v>
      </c>
      <c r="C10" s="330"/>
      <c r="D10" s="330"/>
      <c r="E10" s="204"/>
    </row>
    <row r="11" spans="1:5" s="366" customFormat="1" ht="12" customHeight="1">
      <c r="A11" s="350" t="s">
        <v>90</v>
      </c>
      <c r="B11" s="232" t="s">
        <v>247</v>
      </c>
      <c r="C11" s="330">
        <v>2500</v>
      </c>
      <c r="D11" s="330">
        <v>3378</v>
      </c>
      <c r="E11" s="204">
        <v>3378</v>
      </c>
    </row>
    <row r="12" spans="1:5" s="366" customFormat="1" ht="12" customHeight="1">
      <c r="A12" s="350" t="s">
        <v>91</v>
      </c>
      <c r="B12" s="232" t="s">
        <v>248</v>
      </c>
      <c r="C12" s="330">
        <v>1200</v>
      </c>
      <c r="D12" s="330">
        <v>1200</v>
      </c>
      <c r="E12" s="204">
        <v>1200</v>
      </c>
    </row>
    <row r="13" spans="1:5" s="366" customFormat="1" ht="12" customHeight="1">
      <c r="A13" s="350" t="s">
        <v>109</v>
      </c>
      <c r="B13" s="232" t="s">
        <v>249</v>
      </c>
      <c r="C13" s="330"/>
      <c r="D13" s="330">
        <v>217</v>
      </c>
      <c r="E13" s="204">
        <v>217</v>
      </c>
    </row>
    <row r="14" spans="1:5" s="339" customFormat="1" ht="12" customHeight="1" thickBot="1">
      <c r="A14" s="351" t="s">
        <v>92</v>
      </c>
      <c r="B14" s="212" t="s">
        <v>250</v>
      </c>
      <c r="C14" s="330"/>
      <c r="D14" s="330"/>
      <c r="E14" s="206"/>
    </row>
    <row r="15" spans="1:5" s="339" customFormat="1" ht="12" customHeight="1" thickBot="1">
      <c r="A15" s="193" t="s">
        <v>29</v>
      </c>
      <c r="B15" s="210" t="s">
        <v>251</v>
      </c>
      <c r="C15" s="214">
        <f>+C16+C17+C18+C19+C20</f>
        <v>7460</v>
      </c>
      <c r="D15" s="214">
        <v>44524</v>
      </c>
      <c r="E15" s="203">
        <f>SUM(E16:E20)</f>
        <v>30346</v>
      </c>
    </row>
    <row r="16" spans="1:5" s="339" customFormat="1" ht="12" customHeight="1">
      <c r="A16" s="349" t="s">
        <v>94</v>
      </c>
      <c r="B16" s="231" t="s">
        <v>252</v>
      </c>
      <c r="C16" s="331"/>
      <c r="D16" s="331"/>
      <c r="E16" s="205"/>
    </row>
    <row r="17" spans="1:5" s="339" customFormat="1" ht="12" customHeight="1">
      <c r="A17" s="350" t="s">
        <v>95</v>
      </c>
      <c r="B17" s="232" t="s">
        <v>253</v>
      </c>
      <c r="C17" s="330"/>
      <c r="D17" s="330"/>
      <c r="E17" s="204"/>
    </row>
    <row r="18" spans="1:5" s="339" customFormat="1" ht="12" customHeight="1">
      <c r="A18" s="350" t="s">
        <v>96</v>
      </c>
      <c r="B18" s="232" t="s">
        <v>254</v>
      </c>
      <c r="C18" s="330"/>
      <c r="D18" s="330"/>
      <c r="E18" s="204"/>
    </row>
    <row r="19" spans="1:5" s="339" customFormat="1" ht="12" customHeight="1">
      <c r="A19" s="350" t="s">
        <v>97</v>
      </c>
      <c r="B19" s="232" t="s">
        <v>255</v>
      </c>
      <c r="C19" s="330"/>
      <c r="D19" s="330">
        <f>SUM(D16:D21)</f>
        <v>0</v>
      </c>
      <c r="E19" s="204"/>
    </row>
    <row r="20" spans="1:5" s="339" customFormat="1" ht="12" customHeight="1">
      <c r="A20" s="350" t="s">
        <v>98</v>
      </c>
      <c r="B20" s="232" t="s">
        <v>256</v>
      </c>
      <c r="C20" s="330">
        <v>7460</v>
      </c>
      <c r="D20" s="330">
        <v>44524</v>
      </c>
      <c r="E20" s="204">
        <v>30346</v>
      </c>
    </row>
    <row r="21" spans="1:5" s="366" customFormat="1" ht="12" customHeight="1" thickBot="1">
      <c r="A21" s="351" t="s">
        <v>104</v>
      </c>
      <c r="B21" s="212" t="s">
        <v>257</v>
      </c>
      <c r="C21" s="332"/>
      <c r="D21" s="332"/>
      <c r="E21" s="206"/>
    </row>
    <row r="22" spans="1:5" s="366" customFormat="1" ht="12" customHeight="1" thickBot="1">
      <c r="A22" s="193" t="s">
        <v>30</v>
      </c>
      <c r="B22" s="189" t="s">
        <v>258</v>
      </c>
      <c r="C22" s="214">
        <f>+C23+C24+C25+C26+C27</f>
        <v>0</v>
      </c>
      <c r="D22" s="214">
        <f>SUM(D23:D28)</f>
        <v>9944</v>
      </c>
      <c r="E22" s="203">
        <f>SUM(E23:E27)</f>
        <v>9944</v>
      </c>
    </row>
    <row r="23" spans="1:5" s="366" customFormat="1" ht="12" customHeight="1">
      <c r="A23" s="349" t="s">
        <v>77</v>
      </c>
      <c r="B23" s="231" t="s">
        <v>259</v>
      </c>
      <c r="C23" s="331"/>
      <c r="D23" s="331"/>
      <c r="E23" s="205"/>
    </row>
    <row r="24" spans="1:5" s="339" customFormat="1" ht="12" customHeight="1">
      <c r="A24" s="350" t="s">
        <v>78</v>
      </c>
      <c r="B24" s="232" t="s">
        <v>260</v>
      </c>
      <c r="C24" s="330"/>
      <c r="D24" s="330"/>
      <c r="E24" s="204"/>
    </row>
    <row r="25" spans="1:5" s="366" customFormat="1" ht="12" customHeight="1">
      <c r="A25" s="350" t="s">
        <v>79</v>
      </c>
      <c r="B25" s="232" t="s">
        <v>261</v>
      </c>
      <c r="C25" s="330"/>
      <c r="D25" s="330"/>
      <c r="E25" s="204"/>
    </row>
    <row r="26" spans="1:5" s="366" customFormat="1" ht="12" customHeight="1">
      <c r="A26" s="350" t="s">
        <v>80</v>
      </c>
      <c r="B26" s="232" t="s">
        <v>262</v>
      </c>
      <c r="C26" s="330"/>
      <c r="D26" s="330"/>
      <c r="E26" s="204"/>
    </row>
    <row r="27" spans="1:5" s="366" customFormat="1" ht="12" customHeight="1">
      <c r="A27" s="350" t="s">
        <v>118</v>
      </c>
      <c r="B27" s="232" t="s">
        <v>263</v>
      </c>
      <c r="C27" s="330"/>
      <c r="D27" s="330">
        <v>9944</v>
      </c>
      <c r="E27" s="204">
        <v>9944</v>
      </c>
    </row>
    <row r="28" spans="1:5" s="366" customFormat="1" ht="12" customHeight="1" thickBot="1">
      <c r="A28" s="351" t="s">
        <v>119</v>
      </c>
      <c r="B28" s="233" t="s">
        <v>264</v>
      </c>
      <c r="C28" s="332"/>
      <c r="D28" s="332"/>
      <c r="E28" s="206"/>
    </row>
    <row r="29" spans="1:5" s="366" customFormat="1" ht="12" customHeight="1" thickBot="1">
      <c r="A29" s="193" t="s">
        <v>120</v>
      </c>
      <c r="B29" s="189" t="s">
        <v>265</v>
      </c>
      <c r="C29" s="333">
        <f>+C30+C33+C34+C35</f>
        <v>15215</v>
      </c>
      <c r="D29" s="333">
        <f>SUM(D30,D34,D33,D35)</f>
        <v>20796</v>
      </c>
      <c r="E29" s="239">
        <f>+E30+E33+E34+E35</f>
        <v>20674</v>
      </c>
    </row>
    <row r="30" spans="1:5" s="366" customFormat="1" ht="12" customHeight="1">
      <c r="A30" s="349" t="s">
        <v>266</v>
      </c>
      <c r="B30" s="231" t="s">
        <v>267</v>
      </c>
      <c r="C30" s="595">
        <f>+C31+C32</f>
        <v>13920</v>
      </c>
      <c r="D30" s="595">
        <f>SUM(D31:D32)</f>
        <v>19490</v>
      </c>
      <c r="E30" s="240">
        <f>+E31+E32</f>
        <v>19490</v>
      </c>
    </row>
    <row r="31" spans="1:5" s="366" customFormat="1" ht="12" customHeight="1">
      <c r="A31" s="350" t="s">
        <v>268</v>
      </c>
      <c r="B31" s="232" t="s">
        <v>269</v>
      </c>
      <c r="C31" s="330">
        <v>420</v>
      </c>
      <c r="D31" s="330">
        <v>443</v>
      </c>
      <c r="E31" s="204">
        <v>443</v>
      </c>
    </row>
    <row r="32" spans="1:5" s="366" customFormat="1" ht="12" customHeight="1">
      <c r="A32" s="350" t="s">
        <v>270</v>
      </c>
      <c r="B32" s="232" t="s">
        <v>271</v>
      </c>
      <c r="C32" s="330">
        <v>13500</v>
      </c>
      <c r="D32" s="330">
        <v>19047</v>
      </c>
      <c r="E32" s="204">
        <v>19047</v>
      </c>
    </row>
    <row r="33" spans="1:5" s="366" customFormat="1" ht="12" customHeight="1">
      <c r="A33" s="350" t="s">
        <v>272</v>
      </c>
      <c r="B33" s="232" t="s">
        <v>273</v>
      </c>
      <c r="C33" s="330">
        <v>1250</v>
      </c>
      <c r="D33" s="330">
        <v>1250</v>
      </c>
      <c r="E33" s="204">
        <v>1128</v>
      </c>
    </row>
    <row r="34" spans="1:5" s="366" customFormat="1" ht="12" customHeight="1">
      <c r="A34" s="350" t="s">
        <v>274</v>
      </c>
      <c r="B34" s="232" t="s">
        <v>275</v>
      </c>
      <c r="C34" s="330"/>
      <c r="D34" s="330"/>
      <c r="E34" s="204"/>
    </row>
    <row r="35" spans="1:5" s="366" customFormat="1" ht="12" customHeight="1" thickBot="1">
      <c r="A35" s="351" t="s">
        <v>276</v>
      </c>
      <c r="B35" s="233" t="s">
        <v>277</v>
      </c>
      <c r="C35" s="332">
        <v>45</v>
      </c>
      <c r="D35" s="332">
        <v>56</v>
      </c>
      <c r="E35" s="206">
        <v>56</v>
      </c>
    </row>
    <row r="36" spans="1:5" s="366" customFormat="1" ht="12" customHeight="1" thickBot="1">
      <c r="A36" s="193" t="s">
        <v>32</v>
      </c>
      <c r="B36" s="189" t="s">
        <v>278</v>
      </c>
      <c r="C36" s="214">
        <f>SUM(C37:C46)</f>
        <v>1665</v>
      </c>
      <c r="D36" s="214">
        <f>SUM(D37:D46)</f>
        <v>2633</v>
      </c>
      <c r="E36" s="203">
        <f>SUM(E37:E46)</f>
        <v>2593</v>
      </c>
    </row>
    <row r="37" spans="1:5" s="366" customFormat="1" ht="12" customHeight="1">
      <c r="A37" s="349" t="s">
        <v>81</v>
      </c>
      <c r="B37" s="231" t="s">
        <v>279</v>
      </c>
      <c r="C37" s="331">
        <v>1650</v>
      </c>
      <c r="D37" s="331">
        <v>1867</v>
      </c>
      <c r="E37" s="205">
        <v>1867</v>
      </c>
    </row>
    <row r="38" spans="1:5" s="366" customFormat="1" ht="12" customHeight="1">
      <c r="A38" s="350" t="s">
        <v>82</v>
      </c>
      <c r="B38" s="232" t="s">
        <v>280</v>
      </c>
      <c r="C38" s="330"/>
      <c r="D38" s="330">
        <v>18</v>
      </c>
      <c r="E38" s="204">
        <v>18</v>
      </c>
    </row>
    <row r="39" spans="1:5" s="366" customFormat="1" ht="12" customHeight="1">
      <c r="A39" s="350" t="s">
        <v>83</v>
      </c>
      <c r="B39" s="232" t="s">
        <v>281</v>
      </c>
      <c r="C39" s="330"/>
      <c r="D39" s="330">
        <v>89</v>
      </c>
      <c r="E39" s="204">
        <v>89</v>
      </c>
    </row>
    <row r="40" spans="1:5" s="366" customFormat="1" ht="12" customHeight="1">
      <c r="A40" s="350" t="s">
        <v>122</v>
      </c>
      <c r="B40" s="232" t="s">
        <v>282</v>
      </c>
      <c r="C40" s="330"/>
      <c r="D40" s="330">
        <v>50</v>
      </c>
      <c r="E40" s="204">
        <v>50</v>
      </c>
    </row>
    <row r="41" spans="1:5" s="366" customFormat="1" ht="12" customHeight="1">
      <c r="A41" s="350" t="s">
        <v>123</v>
      </c>
      <c r="B41" s="232" t="s">
        <v>283</v>
      </c>
      <c r="C41" s="330"/>
      <c r="D41" s="330"/>
      <c r="E41" s="204"/>
    </row>
    <row r="42" spans="1:5" s="366" customFormat="1" ht="12" customHeight="1">
      <c r="A42" s="350" t="s">
        <v>124</v>
      </c>
      <c r="B42" s="232" t="s">
        <v>284</v>
      </c>
      <c r="C42" s="330"/>
      <c r="D42" s="330"/>
      <c r="E42" s="204"/>
    </row>
    <row r="43" spans="1:5" s="366" customFormat="1" ht="12" customHeight="1">
      <c r="A43" s="350" t="s">
        <v>125</v>
      </c>
      <c r="B43" s="232" t="s">
        <v>285</v>
      </c>
      <c r="C43" s="330"/>
      <c r="D43" s="330"/>
      <c r="E43" s="204"/>
    </row>
    <row r="44" spans="1:5" s="366" customFormat="1" ht="12" customHeight="1">
      <c r="A44" s="350" t="s">
        <v>126</v>
      </c>
      <c r="B44" s="232" t="s">
        <v>286</v>
      </c>
      <c r="C44" s="330">
        <v>15</v>
      </c>
      <c r="D44" s="330">
        <v>20</v>
      </c>
      <c r="E44" s="204">
        <v>20</v>
      </c>
    </row>
    <row r="45" spans="1:5" s="366" customFormat="1" ht="12" customHeight="1">
      <c r="A45" s="350" t="s">
        <v>287</v>
      </c>
      <c r="B45" s="232" t="s">
        <v>288</v>
      </c>
      <c r="C45" s="596"/>
      <c r="D45" s="596"/>
      <c r="E45" s="207"/>
    </row>
    <row r="46" spans="1:5" s="339" customFormat="1" ht="12" customHeight="1" thickBot="1">
      <c r="A46" s="351" t="s">
        <v>289</v>
      </c>
      <c r="B46" s="233" t="s">
        <v>290</v>
      </c>
      <c r="C46" s="597"/>
      <c r="D46" s="597">
        <v>589</v>
      </c>
      <c r="E46" s="208">
        <v>549</v>
      </c>
    </row>
    <row r="47" spans="1:5" s="366" customFormat="1" ht="12" customHeight="1" thickBot="1">
      <c r="A47" s="193" t="s">
        <v>33</v>
      </c>
      <c r="B47" s="189" t="s">
        <v>291</v>
      </c>
      <c r="C47" s="214">
        <f>SUM(C48:C52)</f>
        <v>0</v>
      </c>
      <c r="D47" s="214"/>
      <c r="E47" s="203">
        <f>SUM(E48:E52)</f>
        <v>0</v>
      </c>
    </row>
    <row r="48" spans="1:5" s="366" customFormat="1" ht="12" customHeight="1">
      <c r="A48" s="349" t="s">
        <v>84</v>
      </c>
      <c r="B48" s="231" t="s">
        <v>292</v>
      </c>
      <c r="C48" s="598"/>
      <c r="D48" s="598"/>
      <c r="E48" s="209"/>
    </row>
    <row r="49" spans="1:5" s="366" customFormat="1" ht="12" customHeight="1">
      <c r="A49" s="350" t="s">
        <v>85</v>
      </c>
      <c r="B49" s="232" t="s">
        <v>293</v>
      </c>
      <c r="C49" s="596"/>
      <c r="D49" s="596"/>
      <c r="E49" s="207"/>
    </row>
    <row r="50" spans="1:5" s="366" customFormat="1" ht="12" customHeight="1">
      <c r="A50" s="350" t="s">
        <v>294</v>
      </c>
      <c r="B50" s="232" t="s">
        <v>295</v>
      </c>
      <c r="C50" s="596"/>
      <c r="D50" s="596"/>
      <c r="E50" s="207"/>
    </row>
    <row r="51" spans="1:5" s="366" customFormat="1" ht="12" customHeight="1">
      <c r="A51" s="350" t="s">
        <v>296</v>
      </c>
      <c r="B51" s="232" t="s">
        <v>297</v>
      </c>
      <c r="C51" s="596"/>
      <c r="D51" s="596"/>
      <c r="E51" s="207"/>
    </row>
    <row r="52" spans="1:5" s="366" customFormat="1" ht="12" customHeight="1" thickBot="1">
      <c r="A52" s="351" t="s">
        <v>298</v>
      </c>
      <c r="B52" s="233" t="s">
        <v>299</v>
      </c>
      <c r="C52" s="597"/>
      <c r="D52" s="597"/>
      <c r="E52" s="208"/>
    </row>
    <row r="53" spans="1:5" s="366" customFormat="1" ht="12" customHeight="1" thickBot="1">
      <c r="A53" s="193" t="s">
        <v>127</v>
      </c>
      <c r="B53" s="189" t="s">
        <v>300</v>
      </c>
      <c r="C53" s="214">
        <f>SUM(C54:C56)</f>
        <v>170</v>
      </c>
      <c r="D53" s="214">
        <v>170</v>
      </c>
      <c r="E53" s="203">
        <f>SUM(E54:E56)</f>
        <v>170</v>
      </c>
    </row>
    <row r="54" spans="1:5" s="339" customFormat="1" ht="12" customHeight="1">
      <c r="A54" s="349" t="s">
        <v>86</v>
      </c>
      <c r="B54" s="231" t="s">
        <v>301</v>
      </c>
      <c r="C54" s="331"/>
      <c r="D54" s="331"/>
      <c r="E54" s="205"/>
    </row>
    <row r="55" spans="1:5" s="339" customFormat="1" ht="12" customHeight="1">
      <c r="A55" s="350" t="s">
        <v>87</v>
      </c>
      <c r="B55" s="232" t="s">
        <v>302</v>
      </c>
      <c r="C55" s="330">
        <v>170</v>
      </c>
      <c r="D55" s="330">
        <v>170</v>
      </c>
      <c r="E55" s="204">
        <v>170</v>
      </c>
    </row>
    <row r="56" spans="1:5" s="339" customFormat="1" ht="12" customHeight="1">
      <c r="A56" s="350" t="s">
        <v>303</v>
      </c>
      <c r="B56" s="232" t="s">
        <v>304</v>
      </c>
      <c r="C56" s="330"/>
      <c r="D56" s="330"/>
      <c r="E56" s="204"/>
    </row>
    <row r="57" spans="1:5" s="339" customFormat="1" ht="12" customHeight="1" thickBot="1">
      <c r="A57" s="351" t="s">
        <v>305</v>
      </c>
      <c r="B57" s="233" t="s">
        <v>306</v>
      </c>
      <c r="C57" s="332"/>
      <c r="D57" s="332"/>
      <c r="E57" s="206"/>
    </row>
    <row r="58" spans="1:5" s="366" customFormat="1" ht="12" customHeight="1" thickBot="1">
      <c r="A58" s="193" t="s">
        <v>35</v>
      </c>
      <c r="B58" s="210" t="s">
        <v>307</v>
      </c>
      <c r="C58" s="214">
        <f>SUM(C59:C61)</f>
        <v>11515</v>
      </c>
      <c r="D58" s="214">
        <f>SUM(D59:D62)</f>
        <v>10327</v>
      </c>
      <c r="E58" s="203">
        <f>SUM(E59:E61)</f>
        <v>10327</v>
      </c>
    </row>
    <row r="59" spans="1:5" s="366" customFormat="1" ht="12" customHeight="1">
      <c r="A59" s="349" t="s">
        <v>128</v>
      </c>
      <c r="B59" s="231" t="s">
        <v>308</v>
      </c>
      <c r="C59" s="596"/>
      <c r="D59" s="596"/>
      <c r="E59" s="207"/>
    </row>
    <row r="60" spans="1:5" s="366" customFormat="1" ht="12" customHeight="1">
      <c r="A60" s="350" t="s">
        <v>129</v>
      </c>
      <c r="B60" s="232" t="s">
        <v>455</v>
      </c>
      <c r="C60" s="596">
        <v>11515</v>
      </c>
      <c r="D60" s="596">
        <v>10327</v>
      </c>
      <c r="E60" s="207">
        <v>10327</v>
      </c>
    </row>
    <row r="61" spans="1:5" s="366" customFormat="1" ht="12" customHeight="1">
      <c r="A61" s="350" t="s">
        <v>149</v>
      </c>
      <c r="B61" s="232" t="s">
        <v>310</v>
      </c>
      <c r="C61" s="596"/>
      <c r="D61" s="596"/>
      <c r="E61" s="207"/>
    </row>
    <row r="62" spans="1:5" s="366" customFormat="1" ht="12" customHeight="1" thickBot="1">
      <c r="A62" s="351" t="s">
        <v>311</v>
      </c>
      <c r="B62" s="233" t="s">
        <v>312</v>
      </c>
      <c r="C62" s="596"/>
      <c r="D62" s="596"/>
      <c r="E62" s="207"/>
    </row>
    <row r="63" spans="1:5" s="366" customFormat="1" ht="12" customHeight="1" thickBot="1">
      <c r="A63" s="193" t="s">
        <v>36</v>
      </c>
      <c r="B63" s="189" t="s">
        <v>313</v>
      </c>
      <c r="C63" s="333">
        <f>+C8+C15+C22+C29+C36+C47+C53+C58</f>
        <v>41675</v>
      </c>
      <c r="D63" s="333">
        <f>SUM(D8,D15,D22,D29,D36,D47,D53,D58)</f>
        <v>95153</v>
      </c>
      <c r="E63" s="239">
        <f>+E8+E15+E22+E29+E36+E47+E53+E58</f>
        <v>80813</v>
      </c>
    </row>
    <row r="64" spans="1:5" s="366" customFormat="1" ht="12" customHeight="1" thickBot="1">
      <c r="A64" s="352" t="s">
        <v>453</v>
      </c>
      <c r="B64" s="210" t="s">
        <v>315</v>
      </c>
      <c r="C64" s="214">
        <f>SUM(C65:C67)</f>
        <v>0</v>
      </c>
      <c r="D64" s="214"/>
      <c r="E64" s="203">
        <f>+E65+E66+E67</f>
        <v>0</v>
      </c>
    </row>
    <row r="65" spans="1:5" s="366" customFormat="1" ht="12" customHeight="1">
      <c r="A65" s="349" t="s">
        <v>316</v>
      </c>
      <c r="B65" s="231" t="s">
        <v>317</v>
      </c>
      <c r="C65" s="596"/>
      <c r="D65" s="596"/>
      <c r="E65" s="207"/>
    </row>
    <row r="66" spans="1:5" s="366" customFormat="1" ht="12" customHeight="1">
      <c r="A66" s="350" t="s">
        <v>318</v>
      </c>
      <c r="B66" s="232" t="s">
        <v>319</v>
      </c>
      <c r="C66" s="596"/>
      <c r="D66" s="596"/>
      <c r="E66" s="207"/>
    </row>
    <row r="67" spans="1:5" s="366" customFormat="1" ht="12" customHeight="1" thickBot="1">
      <c r="A67" s="351" t="s">
        <v>320</v>
      </c>
      <c r="B67" s="345" t="s">
        <v>321</v>
      </c>
      <c r="C67" s="596"/>
      <c r="D67" s="596"/>
      <c r="E67" s="207"/>
    </row>
    <row r="68" spans="1:5" s="366" customFormat="1" ht="12" customHeight="1" thickBot="1">
      <c r="A68" s="352" t="s">
        <v>322</v>
      </c>
      <c r="B68" s="210" t="s">
        <v>323</v>
      </c>
      <c r="C68" s="214">
        <f>SUM(C69:C72)</f>
        <v>0</v>
      </c>
      <c r="D68" s="214"/>
      <c r="E68" s="203">
        <f>+E69+E70+E71+E72</f>
        <v>0</v>
      </c>
    </row>
    <row r="69" spans="1:5" s="366" customFormat="1" ht="12" customHeight="1">
      <c r="A69" s="349" t="s">
        <v>110</v>
      </c>
      <c r="B69" s="231" t="s">
        <v>324</v>
      </c>
      <c r="C69" s="596"/>
      <c r="D69" s="596"/>
      <c r="E69" s="207"/>
    </row>
    <row r="70" spans="1:5" s="366" customFormat="1" ht="12" customHeight="1">
      <c r="A70" s="350" t="s">
        <v>111</v>
      </c>
      <c r="B70" s="232" t="s">
        <v>325</v>
      </c>
      <c r="C70" s="596"/>
      <c r="D70" s="596"/>
      <c r="E70" s="207"/>
    </row>
    <row r="71" spans="1:5" s="366" customFormat="1" ht="12" customHeight="1">
      <c r="A71" s="350" t="s">
        <v>326</v>
      </c>
      <c r="B71" s="232" t="s">
        <v>327</v>
      </c>
      <c r="C71" s="596"/>
      <c r="D71" s="596"/>
      <c r="E71" s="207"/>
    </row>
    <row r="72" spans="1:5" s="366" customFormat="1" ht="12" customHeight="1" thickBot="1">
      <c r="A72" s="351" t="s">
        <v>328</v>
      </c>
      <c r="B72" s="233" t="s">
        <v>329</v>
      </c>
      <c r="C72" s="596"/>
      <c r="D72" s="596"/>
      <c r="E72" s="207"/>
    </row>
    <row r="73" spans="1:5" s="366" customFormat="1" ht="12" customHeight="1" thickBot="1">
      <c r="A73" s="352" t="s">
        <v>330</v>
      </c>
      <c r="B73" s="210" t="s">
        <v>331</v>
      </c>
      <c r="C73" s="214">
        <f>SUM(C74:C75)</f>
        <v>17913</v>
      </c>
      <c r="D73" s="214">
        <v>19063</v>
      </c>
      <c r="E73" s="203">
        <f>+E74+E75</f>
        <v>19063</v>
      </c>
    </row>
    <row r="74" spans="1:5" s="366" customFormat="1" ht="12" customHeight="1">
      <c r="A74" s="349" t="s">
        <v>332</v>
      </c>
      <c r="B74" s="231" t="s">
        <v>333</v>
      </c>
      <c r="C74" s="596">
        <v>17913</v>
      </c>
      <c r="D74" s="596">
        <v>19063</v>
      </c>
      <c r="E74" s="207">
        <v>19063</v>
      </c>
    </row>
    <row r="75" spans="1:5" s="366" customFormat="1" ht="12" customHeight="1" thickBot="1">
      <c r="A75" s="351" t="s">
        <v>334</v>
      </c>
      <c r="B75" s="233" t="s">
        <v>335</v>
      </c>
      <c r="C75" s="596"/>
      <c r="D75" s="596"/>
      <c r="E75" s="207"/>
    </row>
    <row r="76" spans="1:5" s="366" customFormat="1" ht="12" customHeight="1" thickBot="1">
      <c r="A76" s="352" t="s">
        <v>336</v>
      </c>
      <c r="B76" s="210" t="s">
        <v>337</v>
      </c>
      <c r="C76" s="214">
        <f>SUM(C77:C79)</f>
        <v>0</v>
      </c>
      <c r="D76" s="214">
        <f>SUM(D77:D79)</f>
        <v>244</v>
      </c>
      <c r="E76" s="203">
        <f>+E77+E78+E79</f>
        <v>244</v>
      </c>
    </row>
    <row r="77" spans="1:5" s="366" customFormat="1" ht="12" customHeight="1">
      <c r="A77" s="349" t="s">
        <v>338</v>
      </c>
      <c r="B77" s="231" t="s">
        <v>339</v>
      </c>
      <c r="C77" s="596"/>
      <c r="D77" s="596">
        <v>244</v>
      </c>
      <c r="E77" s="207">
        <v>244</v>
      </c>
    </row>
    <row r="78" spans="1:5" s="366" customFormat="1" ht="12" customHeight="1">
      <c r="A78" s="350" t="s">
        <v>340</v>
      </c>
      <c r="B78" s="232" t="s">
        <v>341</v>
      </c>
      <c r="C78" s="596"/>
      <c r="D78" s="596"/>
      <c r="E78" s="207"/>
    </row>
    <row r="79" spans="1:5" s="366" customFormat="1" ht="12" customHeight="1" thickBot="1">
      <c r="A79" s="351" t="s">
        <v>342</v>
      </c>
      <c r="B79" s="233" t="s">
        <v>343</v>
      </c>
      <c r="C79" s="596"/>
      <c r="D79" s="596"/>
      <c r="E79" s="207"/>
    </row>
    <row r="80" spans="1:5" s="366" customFormat="1" ht="12" customHeight="1" thickBot="1">
      <c r="A80" s="352" t="s">
        <v>344</v>
      </c>
      <c r="B80" s="210" t="s">
        <v>345</v>
      </c>
      <c r="C80" s="214">
        <f>SUM(C81:C84)</f>
        <v>0</v>
      </c>
      <c r="D80" s="214"/>
      <c r="E80" s="203">
        <f>+E81+E82+E83+E84</f>
        <v>0</v>
      </c>
    </row>
    <row r="81" spans="1:5" s="366" customFormat="1" ht="12" customHeight="1">
      <c r="A81" s="353" t="s">
        <v>346</v>
      </c>
      <c r="B81" s="231" t="s">
        <v>347</v>
      </c>
      <c r="C81" s="596"/>
      <c r="D81" s="596"/>
      <c r="E81" s="207"/>
    </row>
    <row r="82" spans="1:5" s="366" customFormat="1" ht="12" customHeight="1">
      <c r="A82" s="354" t="s">
        <v>348</v>
      </c>
      <c r="B82" s="232" t="s">
        <v>349</v>
      </c>
      <c r="C82" s="596"/>
      <c r="D82" s="596"/>
      <c r="E82" s="207"/>
    </row>
    <row r="83" spans="1:5" s="366" customFormat="1" ht="12" customHeight="1">
      <c r="A83" s="354" t="s">
        <v>350</v>
      </c>
      <c r="B83" s="232" t="s">
        <v>351</v>
      </c>
      <c r="C83" s="596"/>
      <c r="D83" s="596"/>
      <c r="E83" s="207"/>
    </row>
    <row r="84" spans="1:5" s="366" customFormat="1" ht="12" customHeight="1" thickBot="1">
      <c r="A84" s="355" t="s">
        <v>352</v>
      </c>
      <c r="B84" s="233" t="s">
        <v>353</v>
      </c>
      <c r="C84" s="596"/>
      <c r="D84" s="596"/>
      <c r="E84" s="207"/>
    </row>
    <row r="85" spans="1:5" s="366" customFormat="1" ht="12" customHeight="1" thickBot="1">
      <c r="A85" s="352" t="s">
        <v>354</v>
      </c>
      <c r="B85" s="210" t="s">
        <v>355</v>
      </c>
      <c r="C85" s="599"/>
      <c r="D85" s="599"/>
      <c r="E85" s="248"/>
    </row>
    <row r="86" spans="1:5" s="366" customFormat="1" ht="12" customHeight="1" thickBot="1">
      <c r="A86" s="352" t="s">
        <v>356</v>
      </c>
      <c r="B86" s="346" t="s">
        <v>357</v>
      </c>
      <c r="C86" s="333">
        <f>+C64+C68+C73+C76+C80+C85</f>
        <v>17913</v>
      </c>
      <c r="D86" s="333">
        <f>SUM(D64,D68,D73,D76,D80,D85)</f>
        <v>19307</v>
      </c>
      <c r="E86" s="239">
        <f>+E64+E68+E73+E76+E80+E85</f>
        <v>19307</v>
      </c>
    </row>
    <row r="87" spans="1:5" s="366" customFormat="1" ht="12" customHeight="1" thickBot="1">
      <c r="A87" s="356" t="s">
        <v>358</v>
      </c>
      <c r="B87" s="347" t="s">
        <v>454</v>
      </c>
      <c r="C87" s="333">
        <f>+C63+C86</f>
        <v>59588</v>
      </c>
      <c r="D87" s="333">
        <f>SUM(D63,D86)</f>
        <v>114460</v>
      </c>
      <c r="E87" s="239">
        <f>+E63+E86</f>
        <v>100120</v>
      </c>
    </row>
    <row r="88" spans="1:5" s="366" customFormat="1" ht="2.25" customHeight="1" thickBot="1">
      <c r="A88" s="321"/>
      <c r="B88" s="322"/>
      <c r="C88" s="337"/>
      <c r="D88" s="337"/>
      <c r="E88" s="337"/>
    </row>
    <row r="89" spans="1:5" ht="13.5" hidden="1" thickBot="1">
      <c r="A89" s="323"/>
      <c r="B89" s="324"/>
      <c r="C89" s="338"/>
      <c r="D89" s="338"/>
      <c r="E89" s="338"/>
    </row>
    <row r="90" spans="1:5" s="365" customFormat="1" ht="16.5" customHeight="1" thickBot="1">
      <c r="A90" s="655" t="s">
        <v>65</v>
      </c>
      <c r="B90" s="656"/>
      <c r="C90" s="656"/>
      <c r="D90" s="656"/>
      <c r="E90" s="657"/>
    </row>
    <row r="91" spans="1:5" s="160" customFormat="1" ht="12" customHeight="1" thickBot="1">
      <c r="A91" s="344" t="s">
        <v>28</v>
      </c>
      <c r="B91" s="192" t="s">
        <v>366</v>
      </c>
      <c r="C91" s="328">
        <f>SUM(C92:C96)</f>
        <v>37244</v>
      </c>
      <c r="D91" s="328">
        <f>SUM(D92:D96)</f>
        <v>66874</v>
      </c>
      <c r="E91" s="174">
        <f>SUM(E92:E96)</f>
        <v>62952</v>
      </c>
    </row>
    <row r="92" spans="1:5" ht="12" customHeight="1">
      <c r="A92" s="357" t="s">
        <v>88</v>
      </c>
      <c r="B92" s="178" t="s">
        <v>58</v>
      </c>
      <c r="C92" s="329">
        <v>9988</v>
      </c>
      <c r="D92" s="329">
        <v>28456</v>
      </c>
      <c r="E92" s="173">
        <v>28456</v>
      </c>
    </row>
    <row r="93" spans="1:5" ht="12" customHeight="1">
      <c r="A93" s="350" t="s">
        <v>89</v>
      </c>
      <c r="B93" s="176" t="s">
        <v>130</v>
      </c>
      <c r="C93" s="330">
        <v>1914</v>
      </c>
      <c r="D93" s="330">
        <v>4494</v>
      </c>
      <c r="E93" s="204">
        <v>4494</v>
      </c>
    </row>
    <row r="94" spans="1:5" ht="12" customHeight="1">
      <c r="A94" s="350" t="s">
        <v>90</v>
      </c>
      <c r="B94" s="176" t="s">
        <v>108</v>
      </c>
      <c r="C94" s="332">
        <v>16036</v>
      </c>
      <c r="D94" s="332">
        <v>21942</v>
      </c>
      <c r="E94" s="206">
        <v>18542</v>
      </c>
    </row>
    <row r="95" spans="1:5" ht="12" customHeight="1">
      <c r="A95" s="350" t="s">
        <v>91</v>
      </c>
      <c r="B95" s="179" t="s">
        <v>131</v>
      </c>
      <c r="C95" s="332">
        <v>1315</v>
      </c>
      <c r="D95" s="332">
        <v>2079</v>
      </c>
      <c r="E95" s="206">
        <v>1583</v>
      </c>
    </row>
    <row r="96" spans="1:5" ht="12" customHeight="1">
      <c r="A96" s="350" t="s">
        <v>99</v>
      </c>
      <c r="B96" s="187" t="s">
        <v>132</v>
      </c>
      <c r="C96" s="332">
        <v>7991</v>
      </c>
      <c r="D96" s="332">
        <f>SUM(D97:D106)</f>
        <v>9903</v>
      </c>
      <c r="E96" s="206">
        <f>SUM(E97:E106)</f>
        <v>9877</v>
      </c>
    </row>
    <row r="97" spans="1:5" ht="12" customHeight="1">
      <c r="A97" s="350" t="s">
        <v>92</v>
      </c>
      <c r="B97" s="176" t="s">
        <v>367</v>
      </c>
      <c r="C97" s="332"/>
      <c r="D97" s="332">
        <v>11</v>
      </c>
      <c r="E97" s="206">
        <v>11</v>
      </c>
    </row>
    <row r="98" spans="1:5" ht="12" customHeight="1">
      <c r="A98" s="350" t="s">
        <v>93</v>
      </c>
      <c r="B98" s="199" t="s">
        <v>368</v>
      </c>
      <c r="C98" s="332"/>
      <c r="D98" s="332"/>
      <c r="E98" s="206"/>
    </row>
    <row r="99" spans="1:5" ht="12" customHeight="1">
      <c r="A99" s="350" t="s">
        <v>100</v>
      </c>
      <c r="B99" s="200" t="s">
        <v>369</v>
      </c>
      <c r="C99" s="332"/>
      <c r="D99" s="332"/>
      <c r="E99" s="206"/>
    </row>
    <row r="100" spans="1:5" ht="12" customHeight="1">
      <c r="A100" s="350" t="s">
        <v>101</v>
      </c>
      <c r="B100" s="200" t="s">
        <v>370</v>
      </c>
      <c r="C100" s="332"/>
      <c r="D100" s="332"/>
      <c r="E100" s="206"/>
    </row>
    <row r="101" spans="1:5" ht="12" customHeight="1">
      <c r="A101" s="350" t="s">
        <v>102</v>
      </c>
      <c r="B101" s="199" t="s">
        <v>371</v>
      </c>
      <c r="C101" s="332">
        <v>7734</v>
      </c>
      <c r="D101" s="332">
        <v>9550</v>
      </c>
      <c r="E101" s="206">
        <v>9550</v>
      </c>
    </row>
    <row r="102" spans="1:5" ht="12" customHeight="1">
      <c r="A102" s="350" t="s">
        <v>103</v>
      </c>
      <c r="B102" s="199" t="s">
        <v>372</v>
      </c>
      <c r="C102" s="332"/>
      <c r="D102" s="332"/>
      <c r="E102" s="206"/>
    </row>
    <row r="103" spans="1:5" ht="12" customHeight="1">
      <c r="A103" s="350" t="s">
        <v>105</v>
      </c>
      <c r="B103" s="200" t="s">
        <v>373</v>
      </c>
      <c r="C103" s="332"/>
      <c r="D103" s="332"/>
      <c r="E103" s="206"/>
    </row>
    <row r="104" spans="1:5" ht="12" customHeight="1">
      <c r="A104" s="358" t="s">
        <v>133</v>
      </c>
      <c r="B104" s="201" t="s">
        <v>374</v>
      </c>
      <c r="C104" s="332"/>
      <c r="D104" s="332"/>
      <c r="E104" s="206"/>
    </row>
    <row r="105" spans="1:5" ht="12" customHeight="1">
      <c r="A105" s="350" t="s">
        <v>375</v>
      </c>
      <c r="B105" s="201" t="s">
        <v>376</v>
      </c>
      <c r="C105" s="332"/>
      <c r="D105" s="332"/>
      <c r="E105" s="206"/>
    </row>
    <row r="106" spans="1:5" s="160" customFormat="1" ht="12" customHeight="1" thickBot="1">
      <c r="A106" s="359" t="s">
        <v>377</v>
      </c>
      <c r="B106" s="202" t="s">
        <v>378</v>
      </c>
      <c r="C106" s="334">
        <v>257</v>
      </c>
      <c r="D106" s="334">
        <v>342</v>
      </c>
      <c r="E106" s="167">
        <v>316</v>
      </c>
    </row>
    <row r="107" spans="1:5" ht="12" customHeight="1" thickBot="1">
      <c r="A107" s="193" t="s">
        <v>29</v>
      </c>
      <c r="B107" s="191" t="s">
        <v>379</v>
      </c>
      <c r="C107" s="214">
        <f>+C108+C110+C112</f>
        <v>2000</v>
      </c>
      <c r="D107" s="214">
        <f>SUM(D108:D112)</f>
        <v>22679</v>
      </c>
      <c r="E107" s="203">
        <f>+E108+E110+E112</f>
        <v>22679</v>
      </c>
    </row>
    <row r="108" spans="1:5" ht="12" customHeight="1">
      <c r="A108" s="349" t="s">
        <v>94</v>
      </c>
      <c r="B108" s="176" t="s">
        <v>147</v>
      </c>
      <c r="C108" s="331">
        <v>2000</v>
      </c>
      <c r="D108" s="331">
        <v>4877</v>
      </c>
      <c r="E108" s="205">
        <v>4877</v>
      </c>
    </row>
    <row r="109" spans="1:5" ht="12" customHeight="1">
      <c r="A109" s="349" t="s">
        <v>95</v>
      </c>
      <c r="B109" s="180" t="s">
        <v>380</v>
      </c>
      <c r="C109" s="331"/>
      <c r="D109" s="331"/>
      <c r="E109" s="205"/>
    </row>
    <row r="110" spans="1:5" ht="12" customHeight="1">
      <c r="A110" s="349" t="s">
        <v>96</v>
      </c>
      <c r="B110" s="180" t="s">
        <v>134</v>
      </c>
      <c r="C110" s="330"/>
      <c r="D110" s="330">
        <v>11475</v>
      </c>
      <c r="E110" s="204">
        <v>11475</v>
      </c>
    </row>
    <row r="111" spans="1:5" ht="12" customHeight="1">
      <c r="A111" s="349" t="s">
        <v>97</v>
      </c>
      <c r="B111" s="180" t="s">
        <v>381</v>
      </c>
      <c r="C111" s="204"/>
      <c r="D111" s="204"/>
      <c r="E111" s="204"/>
    </row>
    <row r="112" spans="1:5" ht="12" customHeight="1">
      <c r="A112" s="349" t="s">
        <v>98</v>
      </c>
      <c r="B112" s="212" t="s">
        <v>150</v>
      </c>
      <c r="C112" s="204"/>
      <c r="D112" s="204">
        <v>6327</v>
      </c>
      <c r="E112" s="204">
        <v>6327</v>
      </c>
    </row>
    <row r="113" spans="1:5" ht="12" customHeight="1">
      <c r="A113" s="349" t="s">
        <v>104</v>
      </c>
      <c r="B113" s="211" t="s">
        <v>382</v>
      </c>
      <c r="C113" s="204"/>
      <c r="D113" s="204"/>
      <c r="E113" s="204"/>
    </row>
    <row r="114" spans="1:5" ht="12" customHeight="1">
      <c r="A114" s="349" t="s">
        <v>106</v>
      </c>
      <c r="B114" s="227" t="s">
        <v>383</v>
      </c>
      <c r="C114" s="204"/>
      <c r="D114" s="204"/>
      <c r="E114" s="204"/>
    </row>
    <row r="115" spans="1:5" ht="12" customHeight="1">
      <c r="A115" s="349" t="s">
        <v>135</v>
      </c>
      <c r="B115" s="200" t="s">
        <v>370</v>
      </c>
      <c r="C115" s="204"/>
      <c r="D115" s="204"/>
      <c r="E115" s="204"/>
    </row>
    <row r="116" spans="1:5" ht="12" customHeight="1">
      <c r="A116" s="349" t="s">
        <v>136</v>
      </c>
      <c r="B116" s="200" t="s">
        <v>384</v>
      </c>
      <c r="C116" s="204"/>
      <c r="D116" s="204"/>
      <c r="E116" s="204"/>
    </row>
    <row r="117" spans="1:5" ht="12" customHeight="1">
      <c r="A117" s="349" t="s">
        <v>137</v>
      </c>
      <c r="B117" s="200" t="s">
        <v>385</v>
      </c>
      <c r="C117" s="204"/>
      <c r="D117" s="204"/>
      <c r="E117" s="204"/>
    </row>
    <row r="118" spans="1:5" ht="12" customHeight="1">
      <c r="A118" s="349" t="s">
        <v>386</v>
      </c>
      <c r="B118" s="200" t="s">
        <v>373</v>
      </c>
      <c r="C118" s="204"/>
      <c r="D118" s="204"/>
      <c r="E118" s="204"/>
    </row>
    <row r="119" spans="1:5" ht="12" customHeight="1">
      <c r="A119" s="349" t="s">
        <v>387</v>
      </c>
      <c r="B119" s="200" t="s">
        <v>388</v>
      </c>
      <c r="C119" s="204"/>
      <c r="D119" s="204"/>
      <c r="E119" s="204"/>
    </row>
    <row r="120" spans="1:5" ht="12" customHeight="1" thickBot="1">
      <c r="A120" s="358" t="s">
        <v>389</v>
      </c>
      <c r="B120" s="200" t="s">
        <v>390</v>
      </c>
      <c r="C120" s="206"/>
      <c r="D120" s="206">
        <v>6327</v>
      </c>
      <c r="E120" s="206">
        <v>6327</v>
      </c>
    </row>
    <row r="121" spans="1:5" ht="12" customHeight="1" thickBot="1">
      <c r="A121" s="193" t="s">
        <v>30</v>
      </c>
      <c r="B121" s="196" t="s">
        <v>391</v>
      </c>
      <c r="C121" s="214">
        <v>20344</v>
      </c>
      <c r="D121" s="214">
        <f>SUM(D122:D123)</f>
        <v>24681</v>
      </c>
      <c r="E121" s="203">
        <f>+E122+E123</f>
        <v>0</v>
      </c>
    </row>
    <row r="122" spans="1:5" ht="12" customHeight="1">
      <c r="A122" s="349" t="s">
        <v>77</v>
      </c>
      <c r="B122" s="177" t="s">
        <v>66</v>
      </c>
      <c r="C122" s="331">
        <v>20344</v>
      </c>
      <c r="D122" s="331">
        <v>24681</v>
      </c>
      <c r="E122" s="205">
        <v>0</v>
      </c>
    </row>
    <row r="123" spans="1:5" ht="12" customHeight="1" thickBot="1">
      <c r="A123" s="351" t="s">
        <v>78</v>
      </c>
      <c r="B123" s="180" t="s">
        <v>67</v>
      </c>
      <c r="C123" s="332"/>
      <c r="D123" s="332"/>
      <c r="E123" s="206"/>
    </row>
    <row r="124" spans="1:5" ht="12" customHeight="1" thickBot="1">
      <c r="A124" s="193" t="s">
        <v>31</v>
      </c>
      <c r="B124" s="196" t="s">
        <v>392</v>
      </c>
      <c r="C124" s="214">
        <f>+C91+C107+C121</f>
        <v>59588</v>
      </c>
      <c r="D124" s="214">
        <f>SUM(D91,D107,D121)</f>
        <v>114234</v>
      </c>
      <c r="E124" s="203">
        <f>+E91+E107+E121</f>
        <v>85631</v>
      </c>
    </row>
    <row r="125" spans="1:5" ht="12" customHeight="1" thickBot="1">
      <c r="A125" s="193" t="s">
        <v>32</v>
      </c>
      <c r="B125" s="196" t="s">
        <v>456</v>
      </c>
      <c r="C125" s="214">
        <f>+C126+C127+C128</f>
        <v>0</v>
      </c>
      <c r="D125" s="214"/>
      <c r="E125" s="203">
        <f>+E126+E127+E128</f>
        <v>0</v>
      </c>
    </row>
    <row r="126" spans="1:5" ht="12" customHeight="1">
      <c r="A126" s="349" t="s">
        <v>81</v>
      </c>
      <c r="B126" s="177" t="s">
        <v>394</v>
      </c>
      <c r="C126" s="204"/>
      <c r="D126" s="204"/>
      <c r="E126" s="204"/>
    </row>
    <row r="127" spans="1:5" ht="12" customHeight="1">
      <c r="A127" s="349" t="s">
        <v>82</v>
      </c>
      <c r="B127" s="177" t="s">
        <v>395</v>
      </c>
      <c r="C127" s="204"/>
      <c r="D127" s="204"/>
      <c r="E127" s="204"/>
    </row>
    <row r="128" spans="1:5" ht="12" customHeight="1" thickBot="1">
      <c r="A128" s="358" t="s">
        <v>83</v>
      </c>
      <c r="B128" s="175" t="s">
        <v>396</v>
      </c>
      <c r="C128" s="204"/>
      <c r="D128" s="204"/>
      <c r="E128" s="204"/>
    </row>
    <row r="129" spans="1:5" ht="12" customHeight="1" thickBot="1">
      <c r="A129" s="193" t="s">
        <v>33</v>
      </c>
      <c r="B129" s="196" t="s">
        <v>397</v>
      </c>
      <c r="C129" s="214">
        <f>+C130+C131+C132+C133</f>
        <v>0</v>
      </c>
      <c r="D129" s="214"/>
      <c r="E129" s="203">
        <f>+E130+E131+E133+E132</f>
        <v>0</v>
      </c>
    </row>
    <row r="130" spans="1:5" ht="12" customHeight="1">
      <c r="A130" s="349" t="s">
        <v>84</v>
      </c>
      <c r="B130" s="177" t="s">
        <v>398</v>
      </c>
      <c r="C130" s="204"/>
      <c r="D130" s="204"/>
      <c r="E130" s="204"/>
    </row>
    <row r="131" spans="1:5" ht="12" customHeight="1">
      <c r="A131" s="349" t="s">
        <v>85</v>
      </c>
      <c r="B131" s="177" t="s">
        <v>399</v>
      </c>
      <c r="C131" s="204"/>
      <c r="D131" s="204"/>
      <c r="E131" s="204"/>
    </row>
    <row r="132" spans="1:5" ht="12" customHeight="1">
      <c r="A132" s="349" t="s">
        <v>294</v>
      </c>
      <c r="B132" s="177" t="s">
        <v>400</v>
      </c>
      <c r="C132" s="204"/>
      <c r="D132" s="204"/>
      <c r="E132" s="204"/>
    </row>
    <row r="133" spans="1:5" s="160" customFormat="1" ht="12" customHeight="1" thickBot="1">
      <c r="A133" s="358" t="s">
        <v>296</v>
      </c>
      <c r="B133" s="175" t="s">
        <v>401</v>
      </c>
      <c r="C133" s="204"/>
      <c r="D133" s="204"/>
      <c r="E133" s="204"/>
    </row>
    <row r="134" spans="1:11" ht="13.5" thickBot="1">
      <c r="A134" s="193" t="s">
        <v>34</v>
      </c>
      <c r="B134" s="196" t="s">
        <v>550</v>
      </c>
      <c r="C134" s="333">
        <f>+C135+C136+C137+C138</f>
        <v>0</v>
      </c>
      <c r="D134" s="333">
        <v>226</v>
      </c>
      <c r="E134" s="239">
        <f>+E135+E136+E137+E138</f>
        <v>226</v>
      </c>
      <c r="K134" s="312"/>
    </row>
    <row r="135" spans="1:5" ht="12.75">
      <c r="A135" s="349" t="s">
        <v>86</v>
      </c>
      <c r="B135" s="177" t="s">
        <v>403</v>
      </c>
      <c r="C135" s="204"/>
      <c r="D135" s="204"/>
      <c r="E135" s="204"/>
    </row>
    <row r="136" spans="1:5" ht="12" customHeight="1">
      <c r="A136" s="349" t="s">
        <v>87</v>
      </c>
      <c r="B136" s="177" t="s">
        <v>404</v>
      </c>
      <c r="C136" s="204"/>
      <c r="D136" s="204">
        <v>226</v>
      </c>
      <c r="E136" s="204">
        <v>226</v>
      </c>
    </row>
    <row r="137" spans="1:5" s="160" customFormat="1" ht="12" customHeight="1">
      <c r="A137" s="349" t="s">
        <v>303</v>
      </c>
      <c r="B137" s="177" t="s">
        <v>549</v>
      </c>
      <c r="C137" s="204"/>
      <c r="D137" s="204"/>
      <c r="E137" s="204"/>
    </row>
    <row r="138" spans="1:5" s="160" customFormat="1" ht="12" customHeight="1" thickBot="1">
      <c r="A138" s="349" t="s">
        <v>305</v>
      </c>
      <c r="B138" s="177" t="s">
        <v>405</v>
      </c>
      <c r="C138" s="204"/>
      <c r="D138" s="204"/>
      <c r="E138" s="204"/>
    </row>
    <row r="139" spans="1:5" s="160" customFormat="1" ht="12" customHeight="1" thickBot="1">
      <c r="A139" s="358" t="s">
        <v>548</v>
      </c>
      <c r="B139" s="175" t="s">
        <v>406</v>
      </c>
      <c r="C139" s="335">
        <f>+C140+C141+C142+C143</f>
        <v>0</v>
      </c>
      <c r="D139" s="335"/>
      <c r="E139" s="172">
        <f>+E140+E141+E142+E143</f>
        <v>0</v>
      </c>
    </row>
    <row r="140" spans="1:5" s="160" customFormat="1" ht="12" customHeight="1" thickBot="1">
      <c r="A140" s="193" t="s">
        <v>35</v>
      </c>
      <c r="B140" s="196" t="s">
        <v>457</v>
      </c>
      <c r="C140" s="204"/>
      <c r="D140" s="204"/>
      <c r="E140" s="204"/>
    </row>
    <row r="141" spans="1:5" s="160" customFormat="1" ht="12" customHeight="1">
      <c r="A141" s="349" t="s">
        <v>128</v>
      </c>
      <c r="B141" s="177" t="s">
        <v>408</v>
      </c>
      <c r="C141" s="204"/>
      <c r="D141" s="204"/>
      <c r="E141" s="204"/>
    </row>
    <row r="142" spans="1:5" s="160" customFormat="1" ht="12" customHeight="1">
      <c r="A142" s="349" t="s">
        <v>129</v>
      </c>
      <c r="B142" s="177" t="s">
        <v>409</v>
      </c>
      <c r="C142" s="204"/>
      <c r="D142" s="204"/>
      <c r="E142" s="204"/>
    </row>
    <row r="143" spans="1:5" s="160" customFormat="1" ht="12" customHeight="1" thickBot="1">
      <c r="A143" s="349" t="s">
        <v>149</v>
      </c>
      <c r="B143" s="177" t="s">
        <v>410</v>
      </c>
      <c r="C143" s="204"/>
      <c r="D143" s="204"/>
      <c r="E143" s="204"/>
    </row>
    <row r="144" spans="1:5" ht="12.75" customHeight="1" thickBot="1">
      <c r="A144" s="349" t="s">
        <v>311</v>
      </c>
      <c r="B144" s="177" t="s">
        <v>411</v>
      </c>
      <c r="C144" s="348">
        <f>+C125+C129+C134+C139</f>
        <v>0</v>
      </c>
      <c r="D144" s="348"/>
      <c r="E144" s="171"/>
    </row>
    <row r="145" spans="1:5" ht="12" customHeight="1" thickBot="1">
      <c r="A145" s="193" t="s">
        <v>36</v>
      </c>
      <c r="B145" s="196" t="s">
        <v>412</v>
      </c>
      <c r="C145" s="348"/>
      <c r="D145" s="348">
        <v>226</v>
      </c>
      <c r="E145" s="171">
        <v>226</v>
      </c>
    </row>
    <row r="146" spans="1:5" ht="15" customHeight="1" thickBot="1">
      <c r="A146" s="360" t="s">
        <v>37</v>
      </c>
      <c r="B146" s="216" t="s">
        <v>413</v>
      </c>
      <c r="C146" s="348">
        <f>+C124+C145</f>
        <v>59588</v>
      </c>
      <c r="D146" s="348">
        <f>+D124+D145</f>
        <v>114460</v>
      </c>
      <c r="E146" s="348">
        <f>+E124+E145</f>
        <v>85857</v>
      </c>
    </row>
    <row r="147" spans="1:5" ht="13.5" thickBot="1">
      <c r="A147" s="25"/>
      <c r="B147" s="26"/>
      <c r="C147" s="27"/>
      <c r="D147" s="27"/>
      <c r="E147" s="27"/>
    </row>
    <row r="148" spans="1:5" ht="15" customHeight="1" thickBot="1">
      <c r="A148" s="325" t="s">
        <v>551</v>
      </c>
      <c r="B148" s="326"/>
      <c r="C148" s="47">
        <v>1</v>
      </c>
      <c r="D148" s="48">
        <v>2</v>
      </c>
      <c r="E148" s="45">
        <v>2</v>
      </c>
    </row>
    <row r="149" spans="1:5" ht="14.25" customHeight="1" thickBot="1">
      <c r="A149" s="325" t="s">
        <v>144</v>
      </c>
      <c r="B149" s="326"/>
      <c r="C149" s="47">
        <v>25</v>
      </c>
      <c r="D149" s="48">
        <v>40</v>
      </c>
      <c r="E149" s="45">
        <v>26</v>
      </c>
    </row>
  </sheetData>
  <sheetProtection formatCells="0"/>
  <mergeCells count="5">
    <mergeCell ref="A1:E1"/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headerFooter alignWithMargins="0">
    <oddHeader>&amp;R&amp;11 &amp;"Times New Roman CE,Félkövér dőlt" 6. melléklet a 4/2016. (V.30.) önkormányzati rendelethez</oddHead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2016-05-27T09:41:37Z</cp:lastPrinted>
  <dcterms:created xsi:type="dcterms:W3CDTF">1999-10-30T10:30:45Z</dcterms:created>
  <dcterms:modified xsi:type="dcterms:W3CDTF">2016-05-30T17:30:11Z</dcterms:modified>
  <cp:category/>
  <cp:version/>
  <cp:contentType/>
  <cp:contentStatus/>
</cp:coreProperties>
</file>