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y\Desktop\Hőgyész2018\TESTÜLET\Ülések\2018.06.01\Rendelet 06.01\06.06\Kihirdetett rendelet mellékletei\"/>
    </mc:Choice>
  </mc:AlternateContent>
  <xr:revisionPtr revIDLastSave="0" documentId="8_{13B7FCF8-5A94-445A-A503-0C03254726AB}" xr6:coauthVersionLast="33" xr6:coauthVersionMax="33" xr10:uidLastSave="{00000000-0000-0000-0000-000000000000}"/>
  <bookViews>
    <workbookView xWindow="0" yWindow="0" windowWidth="28800" windowHeight="11625" tabRatio="829" activeTab="1" xr2:uid="{00000000-000D-0000-FFFF-FFFF00000000}"/>
  </bookViews>
  <sheets>
    <sheet name="Tartalom" sheetId="1" r:id="rId1"/>
    <sheet name="1.sz melléklet" sheetId="25" r:id="rId2"/>
    <sheet name="1.sz. melléklet" sheetId="2" state="hidden" r:id="rId3"/>
    <sheet name="2.sz. melléklet" sheetId="3" r:id="rId4"/>
    <sheet name="3.sz. melléklet" sheetId="7" r:id="rId5"/>
    <sheet name="4.sz. melléklet" sheetId="9" r:id="rId6"/>
    <sheet name="5.sz. melléklet" sheetId="6" r:id="rId7"/>
    <sheet name="6.sz. melléklet" sheetId="8" r:id="rId8"/>
    <sheet name="8.sz. melléklet" sheetId="5" r:id="rId9"/>
    <sheet name="9.sz. melléklet" sheetId="10" r:id="rId10"/>
    <sheet name="10. sz. melléklet" sheetId="29" r:id="rId11"/>
    <sheet name="11.sz. melléklet" sheetId="16" r:id="rId12"/>
    <sheet name="12.sz. melléklet" sheetId="11" r:id="rId13"/>
    <sheet name="13.sz. melléklet" sheetId="12" r:id="rId14"/>
    <sheet name="14.sz. melléklet" sheetId="13" r:id="rId15"/>
    <sheet name="15.sz. melléklet" sheetId="17" r:id="rId16"/>
    <sheet name="16.sz. melléklet" sheetId="18" r:id="rId17"/>
    <sheet name="17. sz. melléklet" sheetId="19" r:id="rId18"/>
    <sheet name="18.sz melléklet" sheetId="28" r:id="rId19"/>
    <sheet name="19.sz melléklet" sheetId="20" r:id="rId20"/>
    <sheet name="20 sz. melléklet" sheetId="21" r:id="rId21"/>
    <sheet name="21 sz. melléklet" sheetId="22" r:id="rId22"/>
    <sheet name="22 sz. mellékletek" sheetId="23" r:id="rId23"/>
    <sheet name="23.sz. melléklet" sheetId="24" r:id="rId24"/>
  </sheets>
  <externalReferences>
    <externalReference r:id="rId25"/>
    <externalReference r:id="rId26"/>
  </externalReferences>
  <definedNames>
    <definedName name="_Hlk515258363" localSheetId="11">'11.sz. melléklet'!$A$1</definedName>
    <definedName name="_Hlk515259751" localSheetId="0">Tartalom!$B$7</definedName>
    <definedName name="_Hlk515260389" localSheetId="0">Tartalom!$B$8</definedName>
    <definedName name="_Hlk515260887" localSheetId="0">Tartalom!$B$13</definedName>
    <definedName name="_Hlk515261473" localSheetId="0">Tartalom!$B$15</definedName>
    <definedName name="_Hlk515262067" localSheetId="14">'14.sz. melléklet'!$D$2</definedName>
    <definedName name="_Hlk515262095" localSheetId="15">'15.sz. melléklet'!$A$1</definedName>
    <definedName name="_Hlk515262112" localSheetId="0">Tartalom!$B$19</definedName>
    <definedName name="_xlnm.Print_Titles" localSheetId="1">'1.sz melléklet'!$1:$6</definedName>
    <definedName name="_xlnm.Print_Titles" localSheetId="12">'12.sz. melléklet'!$1:$3</definedName>
    <definedName name="_xlnm.Print_Titles" localSheetId="3">'2.sz. melléklet'!$1:$5</definedName>
    <definedName name="_xlnm.Print_Titles" localSheetId="4">'3.sz. melléklet'!$1:$5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 l="1"/>
  <c r="H64" i="25" l="1"/>
  <c r="H146" i="25"/>
  <c r="G152" i="25"/>
  <c r="D152" i="25"/>
  <c r="G151" i="25"/>
  <c r="D151" i="25"/>
  <c r="C152" i="25"/>
  <c r="C151" i="25"/>
  <c r="F152" i="25"/>
  <c r="E152" i="25"/>
  <c r="F151" i="25"/>
  <c r="E151" i="25"/>
  <c r="G146" i="25"/>
  <c r="D146" i="25"/>
  <c r="C146" i="25"/>
  <c r="G64" i="25"/>
  <c r="D64" i="25"/>
  <c r="C64" i="25"/>
  <c r="F27" i="12"/>
  <c r="F21" i="12"/>
  <c r="F17" i="12"/>
  <c r="F13" i="12"/>
  <c r="F9" i="12"/>
  <c r="D27" i="12"/>
  <c r="D21" i="12"/>
  <c r="D17" i="12"/>
  <c r="D13" i="12"/>
  <c r="D9" i="12"/>
  <c r="E29" i="6" l="1"/>
  <c r="E30" i="6" s="1"/>
  <c r="K29" i="6"/>
  <c r="K30" i="6" s="1"/>
  <c r="J29" i="6"/>
  <c r="J30" i="6" s="1"/>
  <c r="K15" i="6"/>
  <c r="J15" i="6"/>
  <c r="E15" i="6"/>
  <c r="E17" i="6" s="1"/>
  <c r="F15" i="6"/>
  <c r="F17" i="6" s="1"/>
  <c r="I15" i="6"/>
  <c r="I17" i="6" s="1"/>
  <c r="F239" i="7"/>
  <c r="E239" i="7"/>
  <c r="D239" i="7"/>
  <c r="D77" i="7"/>
  <c r="F231" i="7"/>
  <c r="E231" i="7"/>
  <c r="F224" i="7"/>
  <c r="E224" i="7"/>
  <c r="F215" i="7"/>
  <c r="E215" i="7"/>
  <c r="F208" i="7"/>
  <c r="E208" i="7"/>
  <c r="F203" i="7"/>
  <c r="E203" i="7"/>
  <c r="F193" i="7"/>
  <c r="E193" i="7"/>
  <c r="F188" i="7"/>
  <c r="E188" i="7"/>
  <c r="F168" i="7"/>
  <c r="F180" i="7" s="1"/>
  <c r="E168" i="7"/>
  <c r="E180" i="7" s="1"/>
  <c r="F163" i="7"/>
  <c r="E163" i="7"/>
  <c r="F153" i="7"/>
  <c r="E153" i="7"/>
  <c r="F147" i="7"/>
  <c r="E147" i="7"/>
  <c r="F144" i="7"/>
  <c r="E144" i="7"/>
  <c r="F136" i="7"/>
  <c r="E136" i="7"/>
  <c r="F133" i="7"/>
  <c r="E133" i="7"/>
  <c r="F127" i="7"/>
  <c r="E127" i="7"/>
  <c r="F123" i="7"/>
  <c r="E123" i="7"/>
  <c r="F100" i="7"/>
  <c r="E100" i="7"/>
  <c r="F93" i="7"/>
  <c r="E93" i="7"/>
  <c r="F85" i="7"/>
  <c r="E85" i="7"/>
  <c r="F82" i="7"/>
  <c r="E82" i="7"/>
  <c r="E77" i="7"/>
  <c r="F77" i="7"/>
  <c r="F72" i="7"/>
  <c r="E72" i="7"/>
  <c r="F66" i="7"/>
  <c r="E66" i="7"/>
  <c r="F60" i="7"/>
  <c r="E60" i="7"/>
  <c r="F51" i="7"/>
  <c r="E51" i="7"/>
  <c r="E48" i="7"/>
  <c r="F48" i="7"/>
  <c r="F36" i="7"/>
  <c r="E36" i="7"/>
  <c r="F27" i="7"/>
  <c r="F38" i="7" s="1"/>
  <c r="E27" i="7"/>
  <c r="F24" i="7"/>
  <c r="E24" i="7"/>
  <c r="F18" i="7"/>
  <c r="E18" i="7"/>
  <c r="D36" i="7"/>
  <c r="C5" i="10"/>
  <c r="C10" i="10" s="1"/>
  <c r="I28" i="6"/>
  <c r="D28" i="6"/>
  <c r="I27" i="6"/>
  <c r="D27" i="6"/>
  <c r="D26" i="6"/>
  <c r="D11" i="6"/>
  <c r="D15" i="6" s="1"/>
  <c r="D17" i="6" s="1"/>
  <c r="C5" i="8"/>
  <c r="C10" i="8" s="1"/>
  <c r="D18" i="6" l="1"/>
  <c r="E38" i="7"/>
  <c r="K18" i="6"/>
  <c r="I18" i="6"/>
  <c r="J17" i="6"/>
  <c r="E18" i="6" s="1"/>
  <c r="K17" i="6"/>
  <c r="F18" i="6" s="1"/>
  <c r="I29" i="6"/>
  <c r="I30" i="6" s="1"/>
  <c r="D29" i="6"/>
  <c r="D30" i="6" s="1"/>
  <c r="F154" i="7"/>
  <c r="E154" i="7"/>
  <c r="E94" i="7"/>
  <c r="E103" i="7" s="1"/>
  <c r="F94" i="7"/>
  <c r="F103" i="7" s="1"/>
  <c r="E54" i="7"/>
  <c r="E73" i="7" s="1"/>
  <c r="E128" i="7"/>
  <c r="E204" i="7" s="1"/>
  <c r="E235" i="7" s="1"/>
  <c r="E225" i="7"/>
  <c r="E234" i="7" s="1"/>
  <c r="F54" i="7"/>
  <c r="F73" i="7" s="1"/>
  <c r="F128" i="7"/>
  <c r="F204" i="7" s="1"/>
  <c r="F235" i="7" s="1"/>
  <c r="F225" i="7"/>
  <c r="F234" i="7" s="1"/>
  <c r="J18" i="6" l="1"/>
  <c r="F104" i="7"/>
  <c r="F240" i="7" s="1"/>
  <c r="E104" i="7"/>
  <c r="E240" i="7" s="1"/>
  <c r="D231" i="7" l="1"/>
  <c r="D224" i="7"/>
  <c r="D215" i="7"/>
  <c r="D208" i="7"/>
  <c r="D203" i="7"/>
  <c r="D193" i="7"/>
  <c r="D188" i="7"/>
  <c r="D168" i="7"/>
  <c r="D180" i="7" s="1"/>
  <c r="D163" i="7"/>
  <c r="D153" i="7"/>
  <c r="D147" i="7"/>
  <c r="D144" i="7"/>
  <c r="D136" i="7"/>
  <c r="D133" i="7"/>
  <c r="D127" i="7"/>
  <c r="D123" i="7"/>
  <c r="D100" i="7"/>
  <c r="D93" i="7"/>
  <c r="D85" i="7"/>
  <c r="D82" i="7"/>
  <c r="D72" i="7"/>
  <c r="D66" i="7"/>
  <c r="D60" i="7"/>
  <c r="D51" i="7"/>
  <c r="D48" i="7"/>
  <c r="D27" i="7"/>
  <c r="D24" i="7"/>
  <c r="D17" i="7"/>
  <c r="D18" i="7" s="1"/>
  <c r="L26" i="5"/>
  <c r="L28" i="5" s="1"/>
  <c r="K26" i="5"/>
  <c r="K28" i="5" s="1"/>
  <c r="J26" i="5"/>
  <c r="J28" i="5" s="1"/>
  <c r="I26" i="5"/>
  <c r="I28" i="5" s="1"/>
  <c r="H26" i="5"/>
  <c r="H28" i="5" s="1"/>
  <c r="G26" i="5"/>
  <c r="G28" i="5" s="1"/>
  <c r="F26" i="5"/>
  <c r="F28" i="5" s="1"/>
  <c r="E26" i="5"/>
  <c r="E28" i="5" s="1"/>
  <c r="D26" i="5"/>
  <c r="D28" i="5" s="1"/>
  <c r="L13" i="5"/>
  <c r="L15" i="5" s="1"/>
  <c r="L17" i="5" s="1"/>
  <c r="J13" i="5"/>
  <c r="J15" i="5" s="1"/>
  <c r="J17" i="5" s="1"/>
  <c r="I13" i="5"/>
  <c r="I15" i="5" s="1"/>
  <c r="I17" i="5" s="1"/>
  <c r="G13" i="5"/>
  <c r="G15" i="5" s="1"/>
  <c r="G17" i="5" s="1"/>
  <c r="F13" i="5"/>
  <c r="F15" i="5" s="1"/>
  <c r="F17" i="5" s="1"/>
  <c r="D13" i="5"/>
  <c r="D15" i="5" s="1"/>
  <c r="D17" i="5" s="1"/>
  <c r="K12" i="5"/>
  <c r="K13" i="5" s="1"/>
  <c r="K15" i="5" s="1"/>
  <c r="K17" i="5" s="1"/>
  <c r="H13" i="5"/>
  <c r="H15" i="5" s="1"/>
  <c r="H17" i="5" s="1"/>
  <c r="E12" i="5"/>
  <c r="E13" i="5" s="1"/>
  <c r="E15" i="5" s="1"/>
  <c r="E17" i="5" s="1"/>
  <c r="F233" i="3"/>
  <c r="E233" i="3"/>
  <c r="F232" i="3"/>
  <c r="E232" i="3"/>
  <c r="F230" i="3"/>
  <c r="E230" i="3"/>
  <c r="F229" i="3"/>
  <c r="E229" i="3"/>
  <c r="F228" i="3"/>
  <c r="E228" i="3"/>
  <c r="F227" i="3"/>
  <c r="E227" i="3"/>
  <c r="F226" i="3"/>
  <c r="F231" i="3" s="1"/>
  <c r="E226" i="3"/>
  <c r="F223" i="3"/>
  <c r="E223" i="3"/>
  <c r="F222" i="3"/>
  <c r="F224" i="3" s="1"/>
  <c r="E222" i="3"/>
  <c r="F221" i="3"/>
  <c r="E221" i="3"/>
  <c r="F220" i="3"/>
  <c r="E220" i="3"/>
  <c r="F219" i="3"/>
  <c r="E219" i="3"/>
  <c r="F216" i="3"/>
  <c r="E216" i="3"/>
  <c r="F214" i="3"/>
  <c r="E214" i="3"/>
  <c r="F213" i="3"/>
  <c r="E213" i="3"/>
  <c r="F212" i="3"/>
  <c r="E212" i="3"/>
  <c r="F211" i="3"/>
  <c r="E211" i="3"/>
  <c r="F210" i="3"/>
  <c r="E210" i="3"/>
  <c r="F209" i="3"/>
  <c r="F215" i="3" s="1"/>
  <c r="E209" i="3"/>
  <c r="F207" i="3"/>
  <c r="E207" i="3"/>
  <c r="F206" i="3"/>
  <c r="E206" i="3"/>
  <c r="F205" i="3"/>
  <c r="E205" i="3"/>
  <c r="E208" i="3" s="1"/>
  <c r="F202" i="3"/>
  <c r="E202" i="3"/>
  <c r="F201" i="3"/>
  <c r="E201" i="3"/>
  <c r="F200" i="3"/>
  <c r="E200" i="3"/>
  <c r="F199" i="3"/>
  <c r="F236" i="3" s="1"/>
  <c r="E199" i="3"/>
  <c r="E236" i="3" s="1"/>
  <c r="F198" i="3"/>
  <c r="E198" i="3"/>
  <c r="F197" i="3"/>
  <c r="E197" i="3"/>
  <c r="F196" i="3"/>
  <c r="E196" i="3"/>
  <c r="F195" i="3"/>
  <c r="E195" i="3"/>
  <c r="F194" i="3"/>
  <c r="F203" i="3" s="1"/>
  <c r="E194" i="3"/>
  <c r="F191" i="3"/>
  <c r="E191" i="3"/>
  <c r="F190" i="3"/>
  <c r="F193" i="3" s="1"/>
  <c r="E190" i="3"/>
  <c r="F186" i="3"/>
  <c r="E186" i="3"/>
  <c r="F185" i="3"/>
  <c r="F182" i="3"/>
  <c r="E182" i="3"/>
  <c r="F181" i="3"/>
  <c r="E181" i="3"/>
  <c r="F177" i="3"/>
  <c r="E177" i="3"/>
  <c r="F176" i="3"/>
  <c r="E176" i="3"/>
  <c r="F175" i="3"/>
  <c r="E175" i="3"/>
  <c r="F174" i="3"/>
  <c r="E174" i="3"/>
  <c r="F173" i="3"/>
  <c r="E173" i="3"/>
  <c r="F171" i="3"/>
  <c r="E171" i="3"/>
  <c r="F170" i="3"/>
  <c r="E170" i="3"/>
  <c r="F169" i="3"/>
  <c r="E169" i="3"/>
  <c r="F167" i="3"/>
  <c r="E167" i="3"/>
  <c r="F166" i="3"/>
  <c r="E166" i="3"/>
  <c r="F164" i="3"/>
  <c r="E164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F150" i="3"/>
  <c r="E150" i="3"/>
  <c r="E153" i="3" s="1"/>
  <c r="E147" i="3"/>
  <c r="E144" i="3"/>
  <c r="E133" i="3"/>
  <c r="F126" i="3"/>
  <c r="E127" i="3"/>
  <c r="F121" i="3"/>
  <c r="E121" i="3"/>
  <c r="F120" i="3"/>
  <c r="E120" i="3"/>
  <c r="F117" i="3"/>
  <c r="E117" i="3"/>
  <c r="F116" i="3"/>
  <c r="E116" i="3"/>
  <c r="F115" i="3"/>
  <c r="E115" i="3"/>
  <c r="F114" i="3"/>
  <c r="E114" i="3"/>
  <c r="F113" i="3"/>
  <c r="E113" i="3"/>
  <c r="F112" i="3"/>
  <c r="E112" i="3"/>
  <c r="F111" i="3"/>
  <c r="E111" i="3"/>
  <c r="F102" i="3"/>
  <c r="E102" i="3"/>
  <c r="F101" i="3"/>
  <c r="E101" i="3"/>
  <c r="F99" i="3"/>
  <c r="E99" i="3"/>
  <c r="F98" i="3"/>
  <c r="E98" i="3"/>
  <c r="F97" i="3"/>
  <c r="E97" i="3"/>
  <c r="F96" i="3"/>
  <c r="E96" i="3"/>
  <c r="F95" i="3"/>
  <c r="E95" i="3"/>
  <c r="F92" i="3"/>
  <c r="E92" i="3"/>
  <c r="F91" i="3"/>
  <c r="E91" i="3"/>
  <c r="F90" i="3"/>
  <c r="E90" i="3"/>
  <c r="F89" i="3"/>
  <c r="E89" i="3"/>
  <c r="F88" i="3"/>
  <c r="E88" i="3"/>
  <c r="F87" i="3"/>
  <c r="E87" i="3"/>
  <c r="F86" i="3"/>
  <c r="E86" i="3"/>
  <c r="F84" i="3"/>
  <c r="E84" i="3"/>
  <c r="F81" i="3"/>
  <c r="E81" i="3"/>
  <c r="F80" i="3"/>
  <c r="E80" i="3"/>
  <c r="F79" i="3"/>
  <c r="E79" i="3"/>
  <c r="F78" i="3"/>
  <c r="E78" i="3"/>
  <c r="F76" i="3"/>
  <c r="E76" i="3"/>
  <c r="F75" i="3"/>
  <c r="E75" i="3"/>
  <c r="F74" i="3"/>
  <c r="E74" i="3"/>
  <c r="F71" i="3"/>
  <c r="E71" i="3"/>
  <c r="F70" i="3"/>
  <c r="F69" i="3"/>
  <c r="E69" i="3"/>
  <c r="F68" i="3"/>
  <c r="E68" i="3"/>
  <c r="F67" i="3"/>
  <c r="F64" i="3"/>
  <c r="E64" i="3"/>
  <c r="F63" i="3"/>
  <c r="E63" i="3"/>
  <c r="F62" i="3"/>
  <c r="E62" i="3"/>
  <c r="E66" i="3" s="1"/>
  <c r="F61" i="3"/>
  <c r="F59" i="3"/>
  <c r="E59" i="3"/>
  <c r="F58" i="3"/>
  <c r="E58" i="3"/>
  <c r="F57" i="3"/>
  <c r="E57" i="3"/>
  <c r="F56" i="3"/>
  <c r="E56" i="3"/>
  <c r="F55" i="3"/>
  <c r="E55" i="3"/>
  <c r="F50" i="3"/>
  <c r="E50" i="3"/>
  <c r="F49" i="3"/>
  <c r="E49" i="3"/>
  <c r="F47" i="3"/>
  <c r="E47" i="3"/>
  <c r="F46" i="3"/>
  <c r="F48" i="3" s="1"/>
  <c r="E46" i="3"/>
  <c r="F45" i="3"/>
  <c r="E45" i="3"/>
  <c r="F43" i="3"/>
  <c r="E43" i="3"/>
  <c r="F33" i="3"/>
  <c r="E33" i="3"/>
  <c r="F32" i="3"/>
  <c r="E32" i="3"/>
  <c r="F29" i="3"/>
  <c r="E29" i="3"/>
  <c r="F28" i="3"/>
  <c r="E28" i="3"/>
  <c r="F26" i="3"/>
  <c r="E26" i="3"/>
  <c r="F25" i="3"/>
  <c r="E25" i="3"/>
  <c r="F23" i="3"/>
  <c r="E23" i="3"/>
  <c r="F22" i="3"/>
  <c r="E22" i="3"/>
  <c r="F21" i="3"/>
  <c r="E21" i="3"/>
  <c r="F20" i="3"/>
  <c r="E20" i="3"/>
  <c r="F19" i="3"/>
  <c r="E19" i="3"/>
  <c r="F16" i="3"/>
  <c r="E16" i="3"/>
  <c r="F15" i="3"/>
  <c r="E15" i="3"/>
  <c r="F14" i="3"/>
  <c r="E14" i="3"/>
  <c r="F13" i="3"/>
  <c r="E13" i="3"/>
  <c r="F11" i="3"/>
  <c r="F12" i="3" s="1"/>
  <c r="F18" i="3" s="1"/>
  <c r="E11" i="3"/>
  <c r="E12" i="3" s="1"/>
  <c r="D11" i="3"/>
  <c r="D13" i="3"/>
  <c r="D14" i="3"/>
  <c r="D15" i="3"/>
  <c r="D16" i="3"/>
  <c r="D19" i="3"/>
  <c r="D20" i="3"/>
  <c r="D21" i="3"/>
  <c r="D22" i="3"/>
  <c r="D23" i="3"/>
  <c r="D26" i="3"/>
  <c r="D27" i="3" s="1"/>
  <c r="D28" i="3"/>
  <c r="D29" i="3"/>
  <c r="D32" i="3"/>
  <c r="D33" i="3"/>
  <c r="D37" i="3"/>
  <c r="D43" i="3"/>
  <c r="D45" i="3"/>
  <c r="D46" i="3"/>
  <c r="D49" i="3"/>
  <c r="D50" i="3"/>
  <c r="D52" i="3"/>
  <c r="D55" i="3"/>
  <c r="D56" i="3"/>
  <c r="D57" i="3"/>
  <c r="D58" i="3"/>
  <c r="D59" i="3"/>
  <c r="D61" i="3"/>
  <c r="D62" i="3"/>
  <c r="D63" i="3"/>
  <c r="D64" i="3"/>
  <c r="D65" i="3"/>
  <c r="D67" i="3"/>
  <c r="D68" i="3"/>
  <c r="D69" i="3"/>
  <c r="D70" i="3"/>
  <c r="D71" i="3"/>
  <c r="D74" i="3"/>
  <c r="D75" i="3"/>
  <c r="D76" i="3"/>
  <c r="D78" i="3"/>
  <c r="D79" i="3"/>
  <c r="D80" i="3"/>
  <c r="D81" i="3"/>
  <c r="D84" i="3"/>
  <c r="D86" i="3"/>
  <c r="D87" i="3"/>
  <c r="D88" i="3"/>
  <c r="D89" i="3"/>
  <c r="D90" i="3"/>
  <c r="D91" i="3"/>
  <c r="D92" i="3"/>
  <c r="D95" i="3"/>
  <c r="D96" i="3"/>
  <c r="D97" i="3"/>
  <c r="D98" i="3"/>
  <c r="D99" i="3"/>
  <c r="D101" i="3"/>
  <c r="D102" i="3"/>
  <c r="D111" i="3"/>
  <c r="D112" i="3"/>
  <c r="D113" i="3"/>
  <c r="D114" i="3"/>
  <c r="D115" i="3"/>
  <c r="D116" i="3"/>
  <c r="D117" i="3"/>
  <c r="D120" i="3"/>
  <c r="D121" i="3"/>
  <c r="D127" i="3"/>
  <c r="D138" i="3"/>
  <c r="D155" i="3"/>
  <c r="D156" i="3"/>
  <c r="D157" i="3"/>
  <c r="D158" i="3"/>
  <c r="D159" i="3"/>
  <c r="D160" i="3"/>
  <c r="D164" i="3"/>
  <c r="D165" i="3"/>
  <c r="D166" i="3"/>
  <c r="D167" i="3"/>
  <c r="D169" i="3"/>
  <c r="D170" i="3"/>
  <c r="D171" i="3"/>
  <c r="D173" i="3"/>
  <c r="D175" i="3"/>
  <c r="D176" i="3"/>
  <c r="D177" i="3"/>
  <c r="D181" i="3"/>
  <c r="D182" i="3"/>
  <c r="D189" i="3"/>
  <c r="D190" i="3"/>
  <c r="D191" i="3"/>
  <c r="D192" i="3"/>
  <c r="D194" i="3"/>
  <c r="D195" i="3"/>
  <c r="D196" i="3"/>
  <c r="D197" i="3"/>
  <c r="D198" i="3"/>
  <c r="D199" i="3"/>
  <c r="D236" i="3" s="1"/>
  <c r="D200" i="3"/>
  <c r="D201" i="3"/>
  <c r="D202" i="3"/>
  <c r="D205" i="3"/>
  <c r="D206" i="3"/>
  <c r="D207" i="3"/>
  <c r="D209" i="3"/>
  <c r="D210" i="3"/>
  <c r="D211" i="3"/>
  <c r="D212" i="3"/>
  <c r="D213" i="3"/>
  <c r="D214" i="3"/>
  <c r="D219" i="3"/>
  <c r="D220" i="3"/>
  <c r="D221" i="3"/>
  <c r="D222" i="3"/>
  <c r="D223" i="3"/>
  <c r="D226" i="3"/>
  <c r="D227" i="3"/>
  <c r="D228" i="3"/>
  <c r="D229" i="3"/>
  <c r="D230" i="3"/>
  <c r="D232" i="3"/>
  <c r="D233" i="3"/>
  <c r="D177" i="2"/>
  <c r="F172" i="2"/>
  <c r="E172" i="2"/>
  <c r="D172" i="2"/>
  <c r="C172" i="2"/>
  <c r="F171" i="2"/>
  <c r="E171" i="2"/>
  <c r="D171" i="2"/>
  <c r="C171" i="2"/>
  <c r="F51" i="3" l="1"/>
  <c r="F208" i="3"/>
  <c r="F24" i="3"/>
  <c r="F27" i="3"/>
  <c r="F188" i="3"/>
  <c r="E18" i="3"/>
  <c r="E27" i="3"/>
  <c r="E93" i="3"/>
  <c r="E100" i="3"/>
  <c r="D225" i="7"/>
  <c r="D234" i="7" s="1"/>
  <c r="D128" i="7"/>
  <c r="D154" i="7"/>
  <c r="D204" i="7" s="1"/>
  <c r="D235" i="7" s="1"/>
  <c r="D54" i="7"/>
  <c r="D94" i="7"/>
  <c r="D103" i="7" s="1"/>
  <c r="D38" i="7"/>
  <c r="D215" i="3"/>
  <c r="D66" i="3"/>
  <c r="D147" i="3"/>
  <c r="D136" i="3"/>
  <c r="D231" i="3"/>
  <c r="D60" i="3"/>
  <c r="D133" i="3"/>
  <c r="D163" i="3"/>
  <c r="D82" i="3"/>
  <c r="D77" i="3"/>
  <c r="D12" i="3"/>
  <c r="D18" i="3" s="1"/>
  <c r="F36" i="3"/>
  <c r="F38" i="3" s="1"/>
  <c r="F66" i="3"/>
  <c r="F93" i="3"/>
  <c r="F100" i="3"/>
  <c r="F127" i="3"/>
  <c r="F133" i="3"/>
  <c r="F144" i="3"/>
  <c r="F147" i="3"/>
  <c r="F153" i="3"/>
  <c r="F168" i="3"/>
  <c r="D203" i="3"/>
  <c r="D193" i="3"/>
  <c r="D123" i="3"/>
  <c r="D128" i="3" s="1"/>
  <c r="D85" i="3"/>
  <c r="D48" i="3"/>
  <c r="E24" i="3"/>
  <c r="E48" i="3"/>
  <c r="E54" i="3" s="1"/>
  <c r="E51" i="3"/>
  <c r="E72" i="3"/>
  <c r="E215" i="3"/>
  <c r="E224" i="3"/>
  <c r="E231" i="3"/>
  <c r="D168" i="3"/>
  <c r="D180" i="3" s="1"/>
  <c r="D93" i="3"/>
  <c r="D72" i="3"/>
  <c r="E60" i="3"/>
  <c r="E77" i="3"/>
  <c r="E82" i="3"/>
  <c r="E85" i="3"/>
  <c r="E123" i="3"/>
  <c r="E128" i="3" s="1"/>
  <c r="E136" i="3"/>
  <c r="E154" i="3" s="1"/>
  <c r="E163" i="3"/>
  <c r="E168" i="3"/>
  <c r="E180" i="3" s="1"/>
  <c r="D208" i="3"/>
  <c r="D153" i="3"/>
  <c r="D144" i="3"/>
  <c r="E36" i="3"/>
  <c r="E38" i="3" s="1"/>
  <c r="F60" i="3"/>
  <c r="F72" i="3"/>
  <c r="F77" i="3"/>
  <c r="F82" i="3"/>
  <c r="F85" i="3"/>
  <c r="F123" i="3"/>
  <c r="F136" i="3"/>
  <c r="F163" i="3"/>
  <c r="F180" i="3"/>
  <c r="E188" i="3"/>
  <c r="E193" i="3"/>
  <c r="E203" i="3"/>
  <c r="D224" i="3"/>
  <c r="D188" i="3"/>
  <c r="D100" i="3"/>
  <c r="D51" i="3"/>
  <c r="D36" i="3"/>
  <c r="D38" i="3" s="1"/>
  <c r="D24" i="3"/>
  <c r="F225" i="3"/>
  <c r="F234" i="3" s="1"/>
  <c r="F54" i="3"/>
  <c r="E225" i="3" l="1"/>
  <c r="D225" i="3"/>
  <c r="D234" i="3" s="1"/>
  <c r="D73" i="7"/>
  <c r="D104" i="7" s="1"/>
  <c r="D240" i="7" s="1"/>
  <c r="D154" i="3"/>
  <c r="D204" i="3" s="1"/>
  <c r="D235" i="3" s="1"/>
  <c r="F128" i="3"/>
  <c r="D54" i="3"/>
  <c r="E73" i="3"/>
  <c r="F73" i="3"/>
  <c r="F154" i="3"/>
  <c r="E234" i="3"/>
  <c r="D94" i="3"/>
  <c r="D103" i="3" s="1"/>
  <c r="D73" i="3"/>
  <c r="E204" i="3"/>
  <c r="E94" i="3"/>
  <c r="E103" i="3" s="1"/>
  <c r="E239" i="3" s="1"/>
  <c r="F94" i="3"/>
  <c r="F103" i="3" s="1"/>
  <c r="F239" i="3" s="1"/>
  <c r="D239" i="3" l="1"/>
  <c r="F204" i="3"/>
  <c r="F235" i="3" s="1"/>
  <c r="E238" i="3"/>
  <c r="D104" i="3"/>
  <c r="D238" i="3"/>
  <c r="E104" i="3"/>
  <c r="F104" i="3"/>
  <c r="E235" i="3"/>
  <c r="F238" i="3" l="1"/>
</calcChain>
</file>

<file path=xl/sharedStrings.xml><?xml version="1.0" encoding="utf-8"?>
<sst xmlns="http://schemas.openxmlformats.org/spreadsheetml/2006/main" count="2425" uniqueCount="1364">
  <si>
    <t>1. számú melléklet</t>
  </si>
  <si>
    <t>ÖSSZEVONT MÉRLEGE</t>
  </si>
  <si>
    <t>B E V É T E L E K</t>
  </si>
  <si>
    <t>Ezer forintban</t>
  </si>
  <si>
    <t>Sor-
szám</t>
  </si>
  <si>
    <t>Bevételi jogcím</t>
  </si>
  <si>
    <t>2018. évi előirányzat mindösszesen</t>
  </si>
  <si>
    <t>2018.évi előirányzat mindösszesenből</t>
  </si>
  <si>
    <t>Kötelező  feladatok</t>
  </si>
  <si>
    <t>Önként vállalt feladatok</t>
  </si>
  <si>
    <t>Államigazga- tási feladatok</t>
  </si>
  <si>
    <t xml:space="preserve"> 1.</t>
  </si>
  <si>
    <t>Működési célú támogatások államháztartáson belülről  (1.1.+1.2.)</t>
  </si>
  <si>
    <t xml:space="preserve"> 1.1.</t>
  </si>
  <si>
    <t>Önkormányzat működési támogatásai (1.1.1.+…+.1.1.6.)</t>
  </si>
  <si>
    <t>A helyi önkormányzatok általános működésének és ágazati feladatainak támogatása</t>
  </si>
  <si>
    <t>1.1.1.</t>
  </si>
  <si>
    <t>Helyi önkormányzatok működésének általános támogatása</t>
  </si>
  <si>
    <t>1.1.2.</t>
  </si>
  <si>
    <t>A települési önkormányzatok egyes köznevelési feladatainak támogatása</t>
  </si>
  <si>
    <t>1.1.3.</t>
  </si>
  <si>
    <t>A települési önkormányzatok szociális, gyermekjóléti és gyermekétkeztetési feladatainak támogatása</t>
  </si>
  <si>
    <t>1.1.4.</t>
  </si>
  <si>
    <t>A települési önkormányzatok kulturális feladatainak támogatása</t>
  </si>
  <si>
    <t>A helyi önkormányzatok kiegészítő támogtásai</t>
  </si>
  <si>
    <t>1.1.5.</t>
  </si>
  <si>
    <t>Helyi önkormányzatok működési célú költségvetési támogatásai és kiegészítő támogatások</t>
  </si>
  <si>
    <t>1.1.6.</t>
  </si>
  <si>
    <t>Elszámolásból származó bevételek</t>
  </si>
  <si>
    <t xml:space="preserve"> 1.2.</t>
  </si>
  <si>
    <t>Működési célú támogatások államháztartáson belülről (1.2.1.+…+.1.2.6.)</t>
  </si>
  <si>
    <t>1.2.1.</t>
  </si>
  <si>
    <t>Elvonások és befizetések bevételei</t>
  </si>
  <si>
    <t>1.2.2.</t>
  </si>
  <si>
    <t xml:space="preserve">Működési célú garancia- és kezességvállalásból megtérülések </t>
  </si>
  <si>
    <t>1.2.3.</t>
  </si>
  <si>
    <t xml:space="preserve">Működési célú visszatérítendő támogatások, kölcsönök visszatérülése </t>
  </si>
  <si>
    <t>1.2.4.</t>
  </si>
  <si>
    <t>Működési célú visszatérítendő támogatások, kölcsönök igénybevétele</t>
  </si>
  <si>
    <t>1.2.5.</t>
  </si>
  <si>
    <t xml:space="preserve">Egyéb működési célú támogatások bevételei </t>
  </si>
  <si>
    <t>1.2.6.</t>
  </si>
  <si>
    <t>2.5.-ből EU-s támogatás</t>
  </si>
  <si>
    <t>2.</t>
  </si>
  <si>
    <t>Felhalmozási célú támogatások államháztartáson belülről (2.1.+…+2.6.)</t>
  </si>
  <si>
    <t>2.1.</t>
  </si>
  <si>
    <t>Felhalmozási célú önkormányzati támogatások</t>
  </si>
  <si>
    <t>2.2.</t>
  </si>
  <si>
    <t>Felhalmozási célú garancia- és kezességvállalásból megtérülések</t>
  </si>
  <si>
    <t>2.3.</t>
  </si>
  <si>
    <t>Felhalmozási célú visszatérítendő támogatások, kölcsönök visszatérülése</t>
  </si>
  <si>
    <t>2.4.</t>
  </si>
  <si>
    <t>Felhalmozási célú visszatérítendő támogatások, kölcsönök igénybevétele</t>
  </si>
  <si>
    <t>2.5.</t>
  </si>
  <si>
    <t>Egyéb felhalmozási célú támogatások bevételei</t>
  </si>
  <si>
    <t>2.6.</t>
  </si>
  <si>
    <t>3.</t>
  </si>
  <si>
    <t>Közhatalmi bevételek (3.1.+...+3.5.)</t>
  </si>
  <si>
    <t>3.1.</t>
  </si>
  <si>
    <t>Jövedelemadók (termőföld bérbeadásából származó jövedelem utáni személyi jövedelemadó)</t>
  </si>
  <si>
    <t xml:space="preserve"> 3.2.</t>
  </si>
  <si>
    <t>Vagyoni típusú adók (építményadó, telekadó)</t>
  </si>
  <si>
    <t>3.3.</t>
  </si>
  <si>
    <t>Értékesítési és forgalmi adók  (iparűzési adó)</t>
  </si>
  <si>
    <t>3.4.</t>
  </si>
  <si>
    <t>Gépjárműadók</t>
  </si>
  <si>
    <t>3.5.</t>
  </si>
  <si>
    <t>Egyéb áruhasználati és szolgáltatási adók (tartózkodás után fizetett idegenforgalmi adó,talajterhelési díj)</t>
  </si>
  <si>
    <t>3.6.</t>
  </si>
  <si>
    <t>Egyéb közhatalmi bevételek (környezetvédelmi bírság, szabálysértési pénz- és helyszíni bírság, közlekedési szabálysértések közig.bírság helyi önkormányzatot megillető része,  vagyoni, jövedelmi típusú és egyéb települési adó,késedelmi és önellenőrzési pótlék, stb.)</t>
  </si>
  <si>
    <t>4.</t>
  </si>
  <si>
    <t>Működési bevételek (4.1.+…+ 4.11.)</t>
  </si>
  <si>
    <t>4.1.</t>
  </si>
  <si>
    <t>Készletértékesítés ellenértéke</t>
  </si>
  <si>
    <t>4.2.</t>
  </si>
  <si>
    <t>Szolgáltatások ellenértéke</t>
  </si>
  <si>
    <t>4.3.</t>
  </si>
  <si>
    <t>Közvetített szolgáltatások értéke</t>
  </si>
  <si>
    <t>4.4.</t>
  </si>
  <si>
    <t>Tulajdonosi bevételek, bérleti díj</t>
  </si>
  <si>
    <t>4.5.</t>
  </si>
  <si>
    <t>Ellátási díjak</t>
  </si>
  <si>
    <t>4.6.</t>
  </si>
  <si>
    <t xml:space="preserve">Kiszámlázott általános forgalmi adó </t>
  </si>
  <si>
    <t>4.7.</t>
  </si>
  <si>
    <t>Általános forgalmi adó visszatérítése</t>
  </si>
  <si>
    <t>4.8.</t>
  </si>
  <si>
    <t>Kamatbevételek</t>
  </si>
  <si>
    <t>4.9.</t>
  </si>
  <si>
    <t>Egyéb pénzügyi műveletek bevételei</t>
  </si>
  <si>
    <t>4.10.</t>
  </si>
  <si>
    <t>Biztosító által fizetett kértérítés</t>
  </si>
  <si>
    <t>4.11.</t>
  </si>
  <si>
    <t>Egyéb működési bevételek</t>
  </si>
  <si>
    <t>5.</t>
  </si>
  <si>
    <t>Felhalmozási bevételek (5.1.+…+5.6.)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</si>
  <si>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</si>
  <si>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</si>
  <si>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</si>
  <si>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</si>
  <si>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</si>
  <si>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</si>
  <si>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5.4.</t>
  </si>
  <si>
    <t>Részesedések értékesítése</t>
  </si>
  <si>
    <t>5.6.</t>
  </si>
  <si>
    <t>Részesedések megszűnéséhez kapcsolódó bevételek</t>
  </si>
  <si>
    <t>6.</t>
  </si>
  <si>
    <t>Működési célú átvett pénzeszközök (6.1. + … + 6.3.)</t>
  </si>
  <si>
    <t>6.1.</t>
  </si>
  <si>
    <t>Működési célú garancia- és kezességvállalásból megtérülések ÁH-n kívülről</t>
  </si>
  <si>
    <t>6.2.</t>
  </si>
  <si>
    <t>Működési célú visszatérítendő támogatások, kölcsönök visszatér. ÁH-n kívülről</t>
  </si>
  <si>
    <t>6.3.</t>
  </si>
  <si>
    <t>Egyéb működési célú átvett pénzeszköz</t>
  </si>
  <si>
    <t>6.3.-ból EU-s támogatás (közvetlen)</t>
  </si>
  <si>
    <t>7.</t>
  </si>
  <si>
    <t>Felhalmozási célú átvett pénzeszközök (7.1.+...+7.3.)</t>
  </si>
  <si>
    <t>7.1.</t>
  </si>
  <si>
    <t>Felhalm. célú garancia- és kezességvállalásból megtérülések ÁH-n kívülről</t>
  </si>
  <si>
    <t>7.2.</t>
  </si>
  <si>
    <t>Felhalm. célú visszatérítendő támogatások, kölcsönök visszatér. ÁH-n kívülről</t>
  </si>
  <si>
    <t>7.3.</t>
  </si>
  <si>
    <t>Egyéb felhalmozási célú átvett pénzeszköz</t>
  </si>
  <si>
    <t>7.3.-ból EU-s támogatás</t>
  </si>
  <si>
    <t>Működési költségvetés bevétele:</t>
  </si>
  <si>
    <t>Felhalmozási költségvetés bevétele:</t>
  </si>
  <si>
    <t>KÖLTSÉGVETÉSI BEVÉTELEK ÖSSZESEN: (1+…+7)</t>
  </si>
  <si>
    <t>8.</t>
  </si>
  <si>
    <t>Finanszírozási bevétek (8.1.+8.2.+8.3.)</t>
  </si>
  <si>
    <t xml:space="preserve"> 8.1.</t>
  </si>
  <si>
    <t>Belföldi finanszírozás bevételei (I. + …..+ IV.)</t>
  </si>
  <si>
    <t>I.</t>
  </si>
  <si>
    <t>Hitel-, kölcsönfelvétel pénzügyi vállalkozástól  (8.1.1.+…+8.1.3.)</t>
  </si>
  <si>
    <t>8.1.1.</t>
  </si>
  <si>
    <t>Hosszú lejáratú  hitelek, kölcsönök felvétele pénzügyi vállalkozástól</t>
  </si>
  <si>
    <t>Ebből: Működési célú hosszú lejáratú hitelek, kölcsönök felvétele</t>
  </si>
  <si>
    <t>Ebből: Fejlesztési célú hosszú lejáratú hitelek, kölcsönök felvétele</t>
  </si>
  <si>
    <t>8.1.2.</t>
  </si>
  <si>
    <t>Likviditási célú  hitelek, kölcsönök felvétele pénzügyi vállalkozástól</t>
  </si>
  <si>
    <t>8.1.3.</t>
  </si>
  <si>
    <t xml:space="preserve">    Rövid lejáratú  hitelek, kölcsönök felvétele pénzügyi vállalkozástól</t>
  </si>
  <si>
    <t>II.</t>
  </si>
  <si>
    <t>Belföldi értékpapírok bevételei (8.1.4. +…+ 8.1.7.)</t>
  </si>
  <si>
    <t>8.1.4.</t>
  </si>
  <si>
    <t>Forgatási célú belföldi értékpapírok beváltása,  értékesítése</t>
  </si>
  <si>
    <t>8.1.5.</t>
  </si>
  <si>
    <t>Éven belüli értékpapírok kibocsátása</t>
  </si>
  <si>
    <t>8.1.6.</t>
  </si>
  <si>
    <t>Befektetési célú belföldi értékpapírok beváltása,  értékesítése</t>
  </si>
  <si>
    <t>8.1.7.</t>
  </si>
  <si>
    <t>Éven túli lejáratú belföldi értékpapírok kibocsátása</t>
  </si>
  <si>
    <t>III.</t>
  </si>
  <si>
    <t>Maradvány igénybevétele (8.1.8. + 8.1.9.)</t>
  </si>
  <si>
    <t>8.1.8.</t>
  </si>
  <si>
    <t>Előző év költségvetési maradványának igénybevétele</t>
  </si>
  <si>
    <t>ebből:  Működési célú</t>
  </si>
  <si>
    <t xml:space="preserve">             Fejlesztési célú</t>
  </si>
  <si>
    <t>8.1.9.</t>
  </si>
  <si>
    <t>Előző év vállalkozási maradványának igénybevétele</t>
  </si>
  <si>
    <t>IV.</t>
  </si>
  <si>
    <t>Megelőlegezések, betétek bevételei (8.1.10. + … + 8.1.13.)</t>
  </si>
  <si>
    <t>8.1.10.</t>
  </si>
  <si>
    <t>Államháztartáson belüli megelőlegezések</t>
  </si>
  <si>
    <t>8.1.11.</t>
  </si>
  <si>
    <t>Államháztartáson belüli megelőlegezések törlesztése</t>
  </si>
  <si>
    <t>8.1.12.</t>
  </si>
  <si>
    <t>Lekötött bankbetétek megszüntetése</t>
  </si>
  <si>
    <t>8.1.13.</t>
  </si>
  <si>
    <t>Tulajdonosi kölcsönök bevételei</t>
  </si>
  <si>
    <t>8.4.4. ből: Hosszú lejáratú tulajdonosi kölcsönök bevételei</t>
  </si>
  <si>
    <t xml:space="preserve">                 Rövid lejáratú tulajdonosi kölcsönök bevételei</t>
  </si>
  <si>
    <t xml:space="preserve"> 8.2.</t>
  </si>
  <si>
    <t>Külföldi finanszírozás bevételei (8.2.1.+…8.2.4.)</t>
  </si>
  <si>
    <t xml:space="preserve"> 8.2.1.</t>
  </si>
  <si>
    <t>Forgatási célú külföldi értékpapírok beváltása,  értékesítése</t>
  </si>
  <si>
    <t xml:space="preserve"> 8.2.2.</t>
  </si>
  <si>
    <t>Befektetési célú külföldi értékpapírok beváltása,  értékesítése</t>
  </si>
  <si>
    <t xml:space="preserve"> 8.2.3.</t>
  </si>
  <si>
    <t>Külföldi értékpapírok kibocsátása</t>
  </si>
  <si>
    <t xml:space="preserve"> 8.2.4.</t>
  </si>
  <si>
    <t>Hitelek, kölcsönök felvétele külföldi pénzintézettől</t>
  </si>
  <si>
    <t xml:space="preserve"> 8.3.</t>
  </si>
  <si>
    <t>Adóssághoz nem kapcsolódó származékos ügyletek bevételei</t>
  </si>
  <si>
    <t xml:space="preserve">KÖLTSÉGVETÉSI ÉS FINANSZÍROZÁSI BEVÉTELEK ÖSSZESEN: </t>
  </si>
  <si>
    <t>K I A D Á S O K</t>
  </si>
  <si>
    <t>Kiadási jogcím</t>
  </si>
  <si>
    <t>1.</t>
  </si>
  <si>
    <r>
      <t xml:space="preserve">   Működési költségvetés kiadásai </t>
    </r>
    <r>
      <rPr>
        <sz val="11"/>
        <rFont val="Times New Roman"/>
        <family val="1"/>
        <charset val="238"/>
      </rPr>
      <t>(1.1+…+1.17.)</t>
    </r>
  </si>
  <si>
    <t>1.1.</t>
  </si>
  <si>
    <t>Személyi  juttatások</t>
  </si>
  <si>
    <t>1.2.</t>
  </si>
  <si>
    <t>Munkaadókat terhelő járulékok és szociális hozzájárulási adó</t>
  </si>
  <si>
    <t>1.3.</t>
  </si>
  <si>
    <t xml:space="preserve">Dologi  kiadások </t>
  </si>
  <si>
    <t>1.4.</t>
  </si>
  <si>
    <t>Ellátottak pénzbeli juttatásai</t>
  </si>
  <si>
    <t>1.5.</t>
  </si>
  <si>
    <t>A helyi önkormányzatok előző évi elszámolásából származó kiadások</t>
  </si>
  <si>
    <t>1.6.</t>
  </si>
  <si>
    <t>Garancia- és kezességvállalásból kifizetés ÁH-n belülre</t>
  </si>
  <si>
    <t>1.7.</t>
  </si>
  <si>
    <t>Visszatérítendő támogatások, kölcsönök nyújtása ÁH-n belülre</t>
  </si>
  <si>
    <t>1.8.</t>
  </si>
  <si>
    <t>Visszatérítendő támogatások, kölcsönök törlesztése ÁH-n belülre</t>
  </si>
  <si>
    <t>1.9.</t>
  </si>
  <si>
    <t>Egyéb működési célú támogatások ÁH-n belülre</t>
  </si>
  <si>
    <t>1.10.</t>
  </si>
  <si>
    <t xml:space="preserve"> Garancia és kezességvállalásból kifizetés ÁH-n kívülre</t>
  </si>
  <si>
    <t>1.11.</t>
  </si>
  <si>
    <t>Visszatérítendő támogatások, kölcsönök nyújtása ÁH-n kívülre</t>
  </si>
  <si>
    <t>1.12.</t>
  </si>
  <si>
    <t>Árkiegészítések, ártámogatások</t>
  </si>
  <si>
    <t>1.13.</t>
  </si>
  <si>
    <t>Kamattámogatások</t>
  </si>
  <si>
    <t>1.14.</t>
  </si>
  <si>
    <t>Működési célú támogatások az EU-nak</t>
  </si>
  <si>
    <t>1.15.</t>
  </si>
  <si>
    <t>Egyéb működési célú támogatások államháztartáson kívülre</t>
  </si>
  <si>
    <t>1.16.</t>
  </si>
  <si>
    <t>Tartalékok</t>
  </si>
  <si>
    <r>
      <t xml:space="preserve">   Felhalmozási költségvetés kiadásai </t>
    </r>
    <r>
      <rPr>
        <sz val="11"/>
        <rFont val="Times New Roman"/>
        <family val="1"/>
        <charset val="238"/>
      </rPr>
      <t>(2.1.+..+2.11.)</t>
    </r>
  </si>
  <si>
    <t xml:space="preserve">Beruházások </t>
  </si>
  <si>
    <t>2.1.1</t>
  </si>
  <si>
    <t xml:space="preserve"> 2.1.-ből Beruházáshoz kapcsolódó  visszaigényelhető ÁFA </t>
  </si>
  <si>
    <t>2.1.-ből EU-s forrásból megvalósuló beruházás (visszaigényelhető ÁFA nélkül)</t>
  </si>
  <si>
    <t>Felújítások</t>
  </si>
  <si>
    <t>2.3.-ból EU-s forrásból megvalósuló felújítás</t>
  </si>
  <si>
    <t>Egyéb felhalmozási célú támogatások ÁH-n belülre</t>
  </si>
  <si>
    <t>2.7.</t>
  </si>
  <si>
    <t>Garancia- és kezességvállalásból kifizetés ÁH-n kívülre</t>
  </si>
  <si>
    <t>2.8.</t>
  </si>
  <si>
    <t>2.9.</t>
  </si>
  <si>
    <t>Lakástámogatás</t>
  </si>
  <si>
    <t>2.10.</t>
  </si>
  <si>
    <t>Egyéb felhalmozási célú támogatások ÁH-n kívülre</t>
  </si>
  <si>
    <t>KÖLTSÉGVETÉSI KIADÁSOK ÖSSZESEN (1+2)</t>
  </si>
  <si>
    <t>Finanszírozási kiadások  (3.1. + 3.2.)</t>
  </si>
  <si>
    <t xml:space="preserve"> 3.1.</t>
  </si>
  <si>
    <t>Belföldi finanszírozás kiadásai (I. + … + III.)</t>
  </si>
  <si>
    <t>Hitel-, kölcsöntörlesztés államháztartáson kívülre (3.1.1. + … + 3.1.3.)</t>
  </si>
  <si>
    <t>3.1.1.</t>
  </si>
  <si>
    <t>Hosszú lejáratú hitelek, kölcsönök törlesztése pénzügyi vállalkozásnak</t>
  </si>
  <si>
    <t>3.1.2.</t>
  </si>
  <si>
    <t>Likviditási célú hitelek, kölcsönök törlesztése pénzügyi vállalkozásnak</t>
  </si>
  <si>
    <t>3.1.3.</t>
  </si>
  <si>
    <t>Rövidlejáratú kölcsönök törlesztése pénzügyi vállalkozásnak</t>
  </si>
  <si>
    <t>Belföldi értékpapírok kiadásai (3.1.4. + … + 3.1.9.)</t>
  </si>
  <si>
    <t>3.1.4.</t>
  </si>
  <si>
    <t>Forgatási célú belföldi értékpapírok vásárlása</t>
  </si>
  <si>
    <t>3.1.5.</t>
  </si>
  <si>
    <t>Befektetési célú belföldi értékpapírok vásárlása</t>
  </si>
  <si>
    <t>3.1.6.</t>
  </si>
  <si>
    <t>Kincstárjegyek beváltása</t>
  </si>
  <si>
    <t>3.1.7.</t>
  </si>
  <si>
    <t>Éven belüli lejáratú belföldi értékpapírok beváltása</t>
  </si>
  <si>
    <t>3.1.8.</t>
  </si>
  <si>
    <t xml:space="preserve">Belföldi kötvények beváltása </t>
  </si>
  <si>
    <t>3.1.9.</t>
  </si>
  <si>
    <t>Éven túli lejáratú belföldi értékpapírok beváltása</t>
  </si>
  <si>
    <t>Megelőlegezések, betétek kiadásai (3.1.10 +…+3.1.14.)</t>
  </si>
  <si>
    <t>3.1.10.</t>
  </si>
  <si>
    <t>Államháztartáson belüli megelőlegezések folyósítása</t>
  </si>
  <si>
    <t>3.1.11.</t>
  </si>
  <si>
    <t>Államháztartáson belüli megelőlegezések visszafizetése</t>
  </si>
  <si>
    <t>3.1.12.</t>
  </si>
  <si>
    <t>Központi, irányítószervi támogatások folyósítása</t>
  </si>
  <si>
    <t>3.1.13.</t>
  </si>
  <si>
    <t xml:space="preserve"> Pénzeszközök lekötött bakbetétként elhelyezése </t>
  </si>
  <si>
    <t>3.1.14.</t>
  </si>
  <si>
    <t xml:space="preserve"> Pénzügyi lízing kiadásai</t>
  </si>
  <si>
    <t>3.1.15.</t>
  </si>
  <si>
    <t>Tulajdonosi kölcsönök kiadásai</t>
  </si>
  <si>
    <t>Külföldi finanszírozás kiadásai (3.2.1. + … + 3.2.4.)</t>
  </si>
  <si>
    <t>3.2.1.</t>
  </si>
  <si>
    <t xml:space="preserve"> Forgatási célú külföldi értékpapírok vásárlása</t>
  </si>
  <si>
    <t>3.2.2.</t>
  </si>
  <si>
    <t xml:space="preserve"> Befektetési célú külföldi értékpapírok beváltása</t>
  </si>
  <si>
    <t>3.2.3.</t>
  </si>
  <si>
    <t xml:space="preserve"> Külföldi értékpapírok beváltása</t>
  </si>
  <si>
    <t>3.2.4.</t>
  </si>
  <si>
    <t xml:space="preserve"> Külföldi hitelek, kölcsönök törlesztése</t>
  </si>
  <si>
    <t>KIADÁSOK ÖSSZESEN: (1+2+3)</t>
  </si>
  <si>
    <t>KÖLTSÉGVETÉSI, FINANSZÍROZÁSI BEVÉTELEK ÉS KIADÁSOK EGYENLEGE</t>
  </si>
  <si>
    <t>Költségvetési hiány, többlet ( költségvetési bevételek - költségvetési kiadások) (+/-)</t>
  </si>
  <si>
    <t>Finanszírozási bevételek, kiadások egyenlege (finanszírozási bevételek - finanszírozási kiadások) (+/-)</t>
  </si>
  <si>
    <t>HŐGYÉSZ NAGYKÖZSÉG ÖNKORMÁNYZATÁNAK 2017. ÉVI KÖLTSÉGVETÉSÉNEK</t>
  </si>
  <si>
    <t>2017. évi előirányzat mindösszesen</t>
  </si>
  <si>
    <t xml:space="preserve">Hőgyész Nagyközség Önkormányzata </t>
  </si>
  <si>
    <t>Összevont bevételek és kiadások</t>
  </si>
  <si>
    <t>Forintban</t>
  </si>
  <si>
    <t>Ssz.</t>
  </si>
  <si>
    <t>Bevétel</t>
  </si>
  <si>
    <t>Rov sz.</t>
  </si>
  <si>
    <t>Előirányzat</t>
  </si>
  <si>
    <t>Rovat megnevezése</t>
  </si>
  <si>
    <t>Eredeti</t>
  </si>
  <si>
    <t>01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</si>
  <si>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</si>
  <si>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</si>
  <si>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</si>
  <si>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</si>
  <si>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</si>
  <si>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</si>
  <si>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</si>
  <si>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</si>
  <si>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</si>
  <si>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</si>
  <si>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</si>
  <si>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</si>
  <si>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</si>
  <si>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</si>
  <si>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B116</t>
  </si>
  <si>
    <t>07</t>
  </si>
  <si>
    <t>Önkormányzatok működési támogatásai (=01+…+06)</t>
  </si>
  <si>
    <t>B11</t>
  </si>
  <si>
    <t>08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</si>
  <si>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</si>
  <si>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</si>
  <si>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</si>
  <si>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</si>
  <si>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</si>
  <si>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</si>
  <si>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</si>
  <si>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</si>
  <si>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</si>
  <si>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</si>
  <si>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</si>
  <si>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</si>
  <si>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</si>
  <si>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</si>
  <si>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</si>
  <si>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</si>
  <si>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</si>
  <si>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</si>
  <si>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</si>
  <si>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</si>
  <si>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</si>
  <si>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</si>
  <si>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</si>
  <si>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</si>
  <si>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</si>
  <si>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</si>
  <si>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</si>
  <si>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</si>
  <si>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</si>
  <si>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</si>
  <si>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</si>
  <si>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</si>
  <si>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</si>
  <si>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</si>
  <si>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</si>
  <si>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</si>
  <si>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</si>
  <si>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</si>
  <si>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</si>
  <si>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</si>
  <si>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</si>
  <si>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</si>
  <si>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</si>
  <si>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</si>
  <si>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</si>
  <si>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</si>
  <si>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</si>
  <si>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</si>
  <si>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</si>
  <si>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</si>
  <si>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</si>
  <si>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</si>
  <si>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</si>
  <si>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</si>
  <si>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</si>
  <si>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</si>
  <si>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</si>
  <si>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</si>
  <si>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</si>
  <si>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</si>
  <si>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</si>
  <si>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</si>
  <si>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</si>
  <si>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</si>
  <si>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</si>
  <si>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</si>
  <si>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</si>
  <si>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</si>
  <si>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</si>
  <si>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</si>
  <si>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</si>
  <si>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</si>
  <si>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</si>
  <si>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</si>
  <si>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</si>
  <si>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B401</t>
  </si>
  <si>
    <t>35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</si>
  <si>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</si>
  <si>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</si>
  <si>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</si>
  <si>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</si>
  <si>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</si>
  <si>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</si>
  <si>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</si>
  <si>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</si>
  <si>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B405</t>
  </si>
  <si>
    <t>39</t>
  </si>
  <si>
    <t>Kiszámlázott általános forgalmi adó</t>
  </si>
  <si>
    <t>B406</t>
  </si>
  <si>
    <t>40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</si>
  <si>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</si>
  <si>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</si>
  <si>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</si>
  <si>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</si>
  <si>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</si>
  <si>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</si>
  <si>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</si>
  <si>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</si>
  <si>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</si>
  <si>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</si>
  <si>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</si>
  <si>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</si>
  <si>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</si>
  <si>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</si>
  <si>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</si>
  <si>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</si>
  <si>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</si>
  <si>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</si>
  <si>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</si>
  <si>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B411</t>
  </si>
  <si>
    <t>49</t>
  </si>
  <si>
    <t>Működési bevételek (=34+…+40+43+46+...+48)</t>
  </si>
  <si>
    <t>B4</t>
  </si>
  <si>
    <t>50</t>
  </si>
  <si>
    <t>B51</t>
  </si>
  <si>
    <t>51</t>
  </si>
  <si>
    <t>B52</t>
  </si>
  <si>
    <t>52</t>
  </si>
  <si>
    <t>B53</t>
  </si>
  <si>
    <t>53</t>
  </si>
  <si>
    <t>B54</t>
  </si>
  <si>
    <t>54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</si>
  <si>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</si>
  <si>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</si>
  <si>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</si>
  <si>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</si>
  <si>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</si>
  <si>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</si>
  <si>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</si>
  <si>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</si>
  <si>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</si>
  <si>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</si>
  <si>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</si>
  <si>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</si>
  <si>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</si>
  <si>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</si>
  <si>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</si>
  <si>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</si>
  <si>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</si>
  <si>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</si>
  <si>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</si>
  <si>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</si>
  <si>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</si>
  <si>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</si>
  <si>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</si>
  <si>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</si>
  <si>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</si>
  <si>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</si>
  <si>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</si>
  <si>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</si>
  <si>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</si>
  <si>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</si>
  <si>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</si>
  <si>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</si>
  <si>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</si>
  <si>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</si>
  <si>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</si>
  <si>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</si>
  <si>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</si>
  <si>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</si>
  <si>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</si>
  <si>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</si>
  <si>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</si>
  <si>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</si>
  <si>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</si>
  <si>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</si>
  <si>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</si>
  <si>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</si>
  <si>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</si>
  <si>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</si>
  <si>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</si>
  <si>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</si>
  <si>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</si>
  <si>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</si>
  <si>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</si>
  <si>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</si>
  <si>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</si>
  <si>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</si>
  <si>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</si>
  <si>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B8124</t>
  </si>
  <si>
    <t>Belföldi értékpapírok bevételei (=05+..+08)</t>
  </si>
  <si>
    <t>B812</t>
  </si>
  <si>
    <t>B8131</t>
  </si>
  <si>
    <t>B8132</t>
  </si>
  <si>
    <t>Maradvány igénybevétele (=10+11)</t>
  </si>
  <si>
    <t>B813</t>
  </si>
  <si>
    <t>B814</t>
  </si>
  <si>
    <t>B815</t>
  </si>
  <si>
    <t>Központi, irányító szervi támogatás</t>
  </si>
  <si>
    <t>B816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</si>
  <si>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</si>
  <si>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</si>
  <si>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</si>
  <si>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</si>
  <si>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</si>
  <si>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</si>
  <si>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</si>
  <si>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</si>
  <si>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</si>
  <si>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</si>
  <si>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</si>
  <si>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</si>
  <si>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</si>
  <si>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</si>
  <si>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</si>
  <si>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</si>
  <si>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</si>
  <si>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</si>
  <si>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</si>
  <si>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</si>
  <si>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</si>
  <si>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</si>
  <si>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B83</t>
  </si>
  <si>
    <t>Váltóbevételek</t>
  </si>
  <si>
    <t>B84</t>
  </si>
  <si>
    <t>Finanszírozási bevételek (=21+27+28+29)</t>
  </si>
  <si>
    <t>B8</t>
  </si>
  <si>
    <t>Összes bevétel</t>
  </si>
  <si>
    <t>B1-B8</t>
  </si>
  <si>
    <t>Kiadások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</si>
  <si>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</si>
  <si>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</si>
  <si>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</si>
  <si>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</si>
  <si>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</si>
  <si>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</si>
  <si>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</si>
  <si>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</si>
  <si>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</si>
  <si>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</si>
  <si>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</si>
  <si>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</si>
  <si>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</si>
  <si>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</si>
  <si>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</si>
  <si>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</si>
  <si>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</si>
  <si>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</si>
  <si>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</si>
  <si>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</si>
  <si>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</si>
  <si>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</si>
  <si>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</si>
  <si>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</si>
  <si>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</si>
  <si>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</si>
  <si>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</si>
  <si>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</si>
  <si>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</si>
  <si>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</si>
  <si>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</si>
  <si>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</si>
  <si>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</si>
  <si>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</si>
  <si>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</si>
  <si>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</si>
  <si>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</si>
  <si>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</si>
  <si>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</si>
  <si>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</si>
  <si>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</si>
  <si>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</si>
  <si>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</si>
  <si>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</si>
  <si>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</si>
  <si>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</si>
  <si>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</si>
  <si>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</si>
  <si>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</si>
  <si>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</si>
  <si>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</si>
  <si>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</si>
  <si>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(=25+26)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</si>
  <si>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</si>
  <si>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</si>
  <si>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</si>
  <si>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</si>
  <si>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</si>
  <si>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</si>
  <si>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</si>
  <si>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</si>
  <si>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</si>
  <si>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</si>
  <si>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</si>
  <si>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</si>
  <si>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</si>
  <si>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</si>
  <si>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</si>
  <si>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Szolgáltatási kiadások (=28+…+34)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</si>
  <si>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</si>
  <si>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</si>
  <si>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</si>
  <si>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</si>
  <si>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</si>
  <si>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</si>
  <si>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</si>
  <si>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</si>
  <si>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</si>
  <si>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</si>
  <si>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</si>
  <si>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</si>
  <si>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</si>
  <si>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</si>
  <si>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</si>
  <si>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</si>
  <si>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</si>
  <si>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</si>
  <si>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</si>
  <si>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</si>
  <si>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</si>
  <si>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</si>
  <si>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</si>
  <si>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</si>
  <si>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</si>
  <si>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</si>
  <si>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</si>
  <si>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</si>
  <si>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</si>
  <si>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</si>
  <si>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</si>
  <si>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</si>
  <si>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</si>
  <si>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</si>
  <si>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</si>
  <si>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</si>
  <si>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</si>
  <si>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</si>
  <si>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</si>
  <si>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</si>
  <si>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</si>
  <si>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Ellátottak pénzbeli juttatásai (=46+...+53)</t>
  </si>
  <si>
    <t>K4</t>
  </si>
  <si>
    <t>Nemzetközi kötelezettségek</t>
  </si>
  <si>
    <t>K501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</si>
  <si>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</si>
  <si>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</si>
  <si>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</si>
  <si>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</si>
  <si>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</si>
  <si>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</si>
  <si>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</si>
  <si>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</si>
  <si>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</si>
  <si>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</si>
  <si>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</si>
  <si>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</si>
  <si>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</si>
  <si>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</si>
  <si>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</si>
  <si>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</si>
  <si>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</si>
  <si>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</si>
  <si>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</si>
  <si>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K509</t>
  </si>
  <si>
    <t>K510</t>
  </si>
  <si>
    <t>Működési célú támogatások az Európai Uniónak</t>
  </si>
  <si>
    <t>K511</t>
  </si>
  <si>
    <t>K512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</si>
  <si>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</si>
  <si>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</si>
  <si>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</si>
  <si>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</si>
  <si>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</si>
  <si>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</si>
  <si>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</si>
  <si>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</si>
  <si>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</si>
  <si>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</si>
  <si>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</si>
  <si>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</si>
  <si>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</si>
  <si>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</si>
  <si>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</si>
  <si>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</si>
  <si>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</si>
  <si>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</si>
  <si>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</si>
  <si>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</si>
  <si>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</si>
  <si>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</si>
  <si>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</si>
  <si>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</si>
  <si>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</si>
  <si>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</si>
  <si>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</si>
  <si>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</si>
  <si>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</si>
  <si>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</si>
  <si>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</si>
  <si>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</si>
  <si>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</si>
  <si>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</si>
  <si>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</si>
  <si>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</si>
  <si>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</si>
  <si>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</si>
  <si>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</si>
  <si>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</si>
  <si>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</si>
  <si>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</si>
  <si>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</si>
  <si>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</si>
  <si>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</si>
  <si>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</si>
  <si>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</si>
  <si>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</si>
  <si>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</si>
  <si>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</si>
  <si>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K9111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</si>
  <si>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</si>
  <si>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</si>
  <si>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</si>
  <si>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</si>
  <si>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</si>
  <si>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K9121</t>
  </si>
  <si>
    <t>K9122</t>
  </si>
  <si>
    <t>K9123</t>
  </si>
  <si>
    <t>K9124</t>
  </si>
  <si>
    <t>Belföldi kötvények beváltása</t>
  </si>
  <si>
    <t>K9125</t>
  </si>
  <si>
    <t>K9126</t>
  </si>
  <si>
    <t>Belföldi értékpapírok kiadásai (=05+…+10)</t>
  </si>
  <si>
    <t>K912</t>
  </si>
  <si>
    <t>K913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</si>
  <si>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</si>
  <si>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</si>
  <si>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</si>
  <si>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</si>
  <si>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</si>
  <si>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</si>
  <si>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</si>
  <si>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</si>
  <si>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</si>
  <si>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</si>
  <si>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</si>
  <si>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</si>
  <si>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</si>
  <si>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</si>
  <si>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</si>
  <si>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</si>
  <si>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</si>
  <si>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</si>
  <si>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</si>
  <si>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</si>
  <si>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</si>
  <si>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</si>
  <si>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</si>
  <si>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</si>
  <si>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</si>
  <si>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</si>
  <si>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</si>
  <si>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</si>
  <si>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</si>
  <si>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</si>
  <si>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</si>
  <si>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</si>
  <si>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</si>
  <si>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</si>
  <si>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</si>
  <si>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Összes kiadás</t>
  </si>
  <si>
    <t>K1-K9</t>
  </si>
  <si>
    <t>Módosított</t>
  </si>
  <si>
    <t>Teljesítés</t>
  </si>
  <si>
    <t>Hőgyész Nagyközség Önkormányzata</t>
  </si>
  <si>
    <t>Önkormányzati szinten összevont bevételek és kiadások</t>
  </si>
  <si>
    <t>Bevételek-kiadások</t>
  </si>
  <si>
    <t xml:space="preserve">Eredeti előirányzat 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</si>
  <si>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</si>
  <si>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</si>
  <si>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</si>
  <si>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</si>
  <si>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</si>
  <si>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</si>
  <si>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</si>
  <si>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  (=01+…+07)</t>
  </si>
  <si>
    <t>Finanszírozási bevételek</t>
  </si>
  <si>
    <t>Bevételek összesen (=08+09)</t>
  </si>
  <si>
    <t>Kapott irányító szervi támogatás</t>
  </si>
  <si>
    <t>Bevételek összesen irányító szervi támogatással (=10+11)</t>
  </si>
  <si>
    <t>Személyi juttatások összesen</t>
  </si>
  <si>
    <t>Dologi kiadások</t>
  </si>
  <si>
    <t xml:space="preserve">Egyéb működési célú kiadások </t>
  </si>
  <si>
    <t>Beruházások</t>
  </si>
  <si>
    <t>Egyéb felhalmozási célú kiadások</t>
  </si>
  <si>
    <t>Költségvetési kiadások</t>
  </si>
  <si>
    <t xml:space="preserve">Finanszírozási kiadások (=26+36+37) </t>
  </si>
  <si>
    <t>Kiadások összesen (=21+22)</t>
  </si>
  <si>
    <t>Teljesített</t>
  </si>
  <si>
    <t xml:space="preserve">Módosított előirányzat </t>
  </si>
  <si>
    <t>Önkormányzat</t>
  </si>
  <si>
    <t>Közös Hivatal</t>
  </si>
  <si>
    <t>Hőgyész Óvodafenntartó Társulás</t>
  </si>
  <si>
    <t>Hőgyészi Óvodafenntartó Társulás</t>
  </si>
  <si>
    <t>Hőgyészi Közös Önkormányzati Hivatal</t>
  </si>
  <si>
    <t>Hőgyész Nagyközség Önkormányzata  engedélyezett létszámkerete</t>
  </si>
  <si>
    <t>2017. év</t>
  </si>
  <si>
    <t>Teljes munkaidőben foglalkoztatott (napi 8 órában foglalkoztatott)</t>
  </si>
  <si>
    <t>Összesen:</t>
  </si>
  <si>
    <t>Hőgyészi Közös Önkormányzati Hivatal engedélyezett létszámkerete</t>
  </si>
  <si>
    <t>2017. évi</t>
  </si>
  <si>
    <t>Konyhai teljes munkaidőben foglalkoztatott (napi 8 órában foglalkoztatott)</t>
  </si>
  <si>
    <t>Hőgyész Nagyközség Önkormányzata közfoglalkoztatási engedélyezett létszámkerete</t>
  </si>
  <si>
    <t>Teljes munkaidőben foglalkoztatott</t>
  </si>
  <si>
    <t>Pénzeszközök változásának levezetése</t>
  </si>
  <si>
    <t>Sor-szám</t>
  </si>
  <si>
    <t>Megnevezés</t>
  </si>
  <si>
    <t>Összeg  ( E Ft )</t>
  </si>
  <si>
    <t>Pénzkészlet 2017. január 1-jén ebből:</t>
  </si>
  <si>
    <t> Bankszámlák egyenlege</t>
  </si>
  <si>
    <t> Pénztárak és betétkönyvek egyenlege</t>
  </si>
  <si>
    <t>Bevételek   ( + )</t>
  </si>
  <si>
    <t>Kiadások    ( - )</t>
  </si>
  <si>
    <t>Záró pénzkészlet 2017. december 31-én ebből:</t>
  </si>
  <si>
    <t>Összevont  működési célú bevételek és kiadások mérlege</t>
  </si>
  <si>
    <t>Kiadás</t>
  </si>
  <si>
    <t>Személyi juttatások</t>
  </si>
  <si>
    <t xml:space="preserve">Közhatalmi bevételek </t>
  </si>
  <si>
    <t>Munkaadókat terhelő járulékok és szociális hozz adó</t>
  </si>
  <si>
    <t xml:space="preserve">Működési bevételek </t>
  </si>
  <si>
    <t>Egyéb működési célú kiadások</t>
  </si>
  <si>
    <t>Beruházások (tárgyi eszköz)</t>
  </si>
  <si>
    <t>Költségvetési bevételek (=01+…+05)</t>
  </si>
  <si>
    <t>Költségvetési kiadások (=01+…+05)</t>
  </si>
  <si>
    <t>Finanszírozási kiadások</t>
  </si>
  <si>
    <t>Bevételek összesen (=06+07)</t>
  </si>
  <si>
    <t>Kiadás összesen (=06+07)</t>
  </si>
  <si>
    <t>Költségvetési hiány, többlet (bevételek-kiadások)</t>
  </si>
  <si>
    <t>Összevont  felhalmozási célú bevételek és kiadások mérlege</t>
  </si>
  <si>
    <t>Költségvetési bevételek (=01+…+03)</t>
  </si>
  <si>
    <t>Költségvetési kiadások (=01+…+03)</t>
  </si>
  <si>
    <t>Bevételek összesen</t>
  </si>
  <si>
    <t>Kiadás összesen</t>
  </si>
  <si>
    <t>Finanszírozási hiány, többlet (bevételek-kiadások)</t>
  </si>
  <si>
    <t>ezer forintban</t>
  </si>
  <si>
    <t>Költségvetési hiány, többlet ( költségvetési bevételek  - költségvetési kiadások ) (+/-)</t>
  </si>
  <si>
    <t>Finanszírozási bevételek, kiadások egyenlege (finanszírozási bevételek - finanszírozási kiadások ) (+/-)</t>
  </si>
  <si>
    <t>Előző időszak</t>
  </si>
  <si>
    <t>Módosítások (+/-)</t>
  </si>
  <si>
    <t>Tárgyi időszak</t>
  </si>
  <si>
    <t>A/I/1 Vagyoni értékű jogok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</si>
  <si>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</si>
  <si>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</si>
  <si>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</si>
  <si>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</si>
  <si>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</si>
  <si>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</si>
  <si>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</si>
  <si>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</si>
  <si>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A/III/2 Tartós hitelviszonyt megtestesítő értékpapírok (&gt;=A/III/2a+A/III/2/b)</t>
  </si>
  <si>
    <t>A/III Befektetett pénzügyi eszközök (=A/III/1+A/III/2+A/III/3)</t>
  </si>
  <si>
    <t>A) NEMZETI VAGYONBA TARTOZÓ BEFEKTETETT ESZKÖZÖK (=A/I+A/II+A/III+A/IV)</t>
  </si>
  <si>
    <t>B/I/1 Vásárolt készletek</t>
  </si>
  <si>
    <t>B/I/4  Befejezetlen termelés, félkész termékek, késztermékek</t>
  </si>
  <si>
    <t>B/I Készletek (=B/I/1+…+B/I/5)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</si>
  <si>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</si>
  <si>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</si>
  <si>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</si>
  <si>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</si>
  <si>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</si>
  <si>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</si>
  <si>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</si>
  <si>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</si>
  <si>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</si>
  <si>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</si>
  <si>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</si>
  <si>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</si>
  <si>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</si>
  <si>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</si>
  <si>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</si>
  <si>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D/I/5c - ebből: költségvetési évben esedékes követelések egyéb tárgyi eszközök értékesítésére</t>
  </si>
  <si>
    <t>D/I/6 Költségvetési évben esedékes követelések működési célú átvett pénzeszközre (&gt;=D/I/6a+D/I/6b+D/I/6c)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</si>
  <si>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</si>
  <si>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</si>
  <si>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</si>
  <si>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D/III/1 Adott előlegek (=D/III/1a+…+D/III/1f)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</si>
  <si>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</si>
  <si>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</si>
  <si>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</si>
  <si>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</si>
  <si>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</si>
  <si>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</si>
  <si>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</si>
  <si>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</si>
  <si>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</si>
  <si>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</si>
  <si>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</si>
  <si>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</si>
  <si>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</si>
  <si>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</si>
  <si>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ESZKÖZÖK ÖSSZESEN (=A+B+C+D+E+F)</t>
  </si>
  <si>
    <t>G/I  Nemzeti vagyon induláskori értéke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</si>
  <si>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</si>
  <si>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</si>
  <si>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</si>
  <si>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</si>
  <si>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</si>
  <si>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</si>
  <si>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H/I/6 Költségvetési évben esedékes kötelezettségek beruházásokra</t>
  </si>
  <si>
    <t>H/I/7 Költségvetési évben esedékes kötelezettségek felújításokra</t>
  </si>
  <si>
    <t>H/I Költségvetési évben esedékes kötelezettségek (=H/I/1+…+H/I/9)</t>
  </si>
  <si>
    <t>H/II/3 Költségvetési évet követően esedékes kötelezettségek dologi kiadásokra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</si>
  <si>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</si>
  <si>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</si>
  <si>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</si>
  <si>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</si>
  <si>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H/III/2 Továbbadási célból folyósított támogatások, ellátások elszámolása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</si>
  <si>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</si>
  <si>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</si>
  <si>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</si>
  <si>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J/1 Eredményszemléletű bevételek passzív időbeli elhatárolása</t>
  </si>
  <si>
    <t>J/3 Halasztott eredményszemléletű bevételek</t>
  </si>
  <si>
    <t>J) PASSZÍV IDŐBELI ELHATÁROLÁSOK (=J/1+J/2+J/3)</t>
  </si>
  <si>
    <t>FORRÁSOK ÖSSZESEN (=G+H+I+J)</t>
  </si>
  <si>
    <t xml:space="preserve">Hőgyész Nagyközség Önkormányzat 2017. évi mérleg                                  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</si>
  <si>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</si>
  <si>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</si>
  <si>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</si>
  <si>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</si>
  <si>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</si>
  <si>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</si>
  <si>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</si>
  <si>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 xml:space="preserve">III Egyéb eredményszemléletű bevételek </t>
  </si>
  <si>
    <t>10 Anyagköltség</t>
  </si>
  <si>
    <t>11 Igénybe vett szolgáltatások értéke</t>
  </si>
  <si>
    <t>13 Eladott (közvetített) szolgáltatások értéke</t>
  </si>
  <si>
    <t>IV Anyagjellegű ráfordítások</t>
  </si>
  <si>
    <t>14 Bérköltség</t>
  </si>
  <si>
    <t>15 Személyi jellegű egyéb kifizetések</t>
  </si>
  <si>
    <t>16 Bérjárulékok</t>
  </si>
  <si>
    <t xml:space="preserve">V Személyi jellegű ráfordítások </t>
  </si>
  <si>
    <t>VI Értékcsökkenési leírás</t>
  </si>
  <si>
    <t>VII Egyéb ráfordítások</t>
  </si>
  <si>
    <t>A)  TEVÉKENYSÉGEK EREDMÉNYE (=I±II+III-IV-V-VI-VII)</t>
  </si>
  <si>
    <t>18 Részesedésekből származó eredményszemléletű bevételek, árfolyamnyereségek</t>
  </si>
  <si>
    <t xml:space="preserve">21 Pénzügyi műveletek egyéb eredményszemléletű bevételei </t>
  </si>
  <si>
    <t xml:space="preserve">VIII Pénzügyi műveletek eredményszemléletű bevételei </t>
  </si>
  <si>
    <t>22 Részesedésekből származó ráfordítások, árfolyamveszteségek</t>
  </si>
  <si>
    <t xml:space="preserve">IX Pénzügyi műveletek ráfordításai </t>
  </si>
  <si>
    <t>B)  PÉNZÜGYI MŰVELETEK EREDMÉNYE (=VIII-IX)</t>
  </si>
  <si>
    <t>C)  MÉRLEG SZERINTI EREDMÉNY (=±A±B)</t>
  </si>
  <si>
    <t>Hivatal</t>
  </si>
  <si>
    <r>
      <t xml:space="preserve">Az előző évi (2016.) kötelezettségvállalással terhelt  kiegészítő támogatásainak és egyéb kötött felhasználású támogatások maradványainak elszámolása        </t>
    </r>
    <r>
      <rPr>
        <i/>
        <sz val="12"/>
        <rFont val="Arial"/>
        <family val="2"/>
        <charset val="238"/>
      </rPr>
      <t xml:space="preserve">                          8.sz. melléklet</t>
    </r>
  </si>
  <si>
    <t>Az önkormányzat által a 2016. évben fel nem használt, de 2017. évben jogszerűen felhasználható összeg (2017. évi)</t>
  </si>
  <si>
    <t>Ebből 2017. évben az előirt határidőig ténylegesen felhasznált</t>
  </si>
  <si>
    <t>Eltérés (fel nem használt) (=3-4)</t>
  </si>
  <si>
    <t>Önkormányzati étkeztetési fejlesztések támogatása</t>
  </si>
  <si>
    <t xml:space="preserve">Helyi önkormányzatok felhalmozási célú költségvetési támogatásai összesen </t>
  </si>
  <si>
    <t>Települési önkormányzatok rendkívüli támogatása</t>
  </si>
  <si>
    <t xml:space="preserve">Helyi önkormányzatok kiegészítő támogatásai összesen </t>
  </si>
  <si>
    <t>Mindösszesen:</t>
  </si>
  <si>
    <t xml:space="preserve">Összesen </t>
  </si>
  <si>
    <t>I. MŰKÖDÉSI BEVÉTELEK</t>
  </si>
  <si>
    <t xml:space="preserve">II. MŰKÖDÉSI KIADÁSOK </t>
  </si>
  <si>
    <t>Bevételek  megnevezése</t>
  </si>
  <si>
    <t>Kiadások megnevezése</t>
  </si>
  <si>
    <t>Intézményi működési bevételek</t>
  </si>
  <si>
    <t>Munkaadókat terhelő járulékok és szoc.hozzájárulási adó</t>
  </si>
  <si>
    <t>Dologi kiadások (kamat nélkül)</t>
  </si>
  <si>
    <t>Működési célú átvett pénzeszköz államháztartáson belülről</t>
  </si>
  <si>
    <t>Költségvetési működési bevételek összesen</t>
  </si>
  <si>
    <t>Költségvetési működési kiadások összesen</t>
  </si>
  <si>
    <t>Előző évi pénzmaradvány igénybevétele</t>
  </si>
  <si>
    <t>ÁH-n belüli megelőlegezések</t>
  </si>
  <si>
    <t>Belföldi finanszírozás bevételei</t>
  </si>
  <si>
    <t>Hitel, kölcsön felvétele</t>
  </si>
  <si>
    <t>Központi irányítószervi támogatás folyósítása</t>
  </si>
  <si>
    <t>Működési célú finanszírozási bevételek összesen</t>
  </si>
  <si>
    <t>Működési célú finanszírozási kiadások összesen</t>
  </si>
  <si>
    <t>Költségvetési és finanszírozási bevételek összesen</t>
  </si>
  <si>
    <t>Költségvetési és finanszírozási kiadások összesen</t>
  </si>
  <si>
    <t>Függő átfutó, kiegyenlítő bevételek</t>
  </si>
  <si>
    <t>Függő átfutó, kiegyenlítő kiadások</t>
  </si>
  <si>
    <t>MŰKÖDÉSI BEVÉTELEK ÖSSZESEN</t>
  </si>
  <si>
    <t>MŰKÖDÉSI KIADÁSOK ÖSSZESEN</t>
  </si>
  <si>
    <t>Költségvetési hiány</t>
  </si>
  <si>
    <t>Költségvetési többlet</t>
  </si>
  <si>
    <t>I. FELHALMOZÁSI BEVÉTELEK</t>
  </si>
  <si>
    <t>II. FELHALMOZÁSI KIADÁSOK</t>
  </si>
  <si>
    <t>Tárgyi eszközök és immateriális javak értékesítése</t>
  </si>
  <si>
    <t>Felhalmozási célkú ÁFA visszatérülés</t>
  </si>
  <si>
    <t>Pénzügyi befektetések bevétele</t>
  </si>
  <si>
    <t>Felhalmozási célú kamatkiadás</t>
  </si>
  <si>
    <t>Felhalmozási célú kamat, árfolyamnyereség</t>
  </si>
  <si>
    <t>Egyéb felhalmozási kiadások</t>
  </si>
  <si>
    <t>Egyéb felhalmozási célú bevétel</t>
  </si>
  <si>
    <t>Felhalmozási céltartalék</t>
  </si>
  <si>
    <t>Felhalmozási célú támogatás államháztartáson belülről</t>
  </si>
  <si>
    <t>Felhalmozási célú átvett pénzeszközök államháztartáson kívülről</t>
  </si>
  <si>
    <t>Költségvetési felhalmozási bevételek összesen</t>
  </si>
  <si>
    <t>Költségvetési felhalmozási kiadások összesen</t>
  </si>
  <si>
    <t>Belföldi értékpapír kiadásai</t>
  </si>
  <si>
    <t>Belföldi értékpapír értékesítése</t>
  </si>
  <si>
    <t>Hitel, kölcsön törlesztése</t>
  </si>
  <si>
    <t>Felhalmozási célú finanszírozási bevételek összesen</t>
  </si>
  <si>
    <t>Felhalmozási célú finanszírozási kiadások összesen</t>
  </si>
  <si>
    <t>FELHALMOZÁSI BEVÉTELEK ÖSSZESEN</t>
  </si>
  <si>
    <t>FELHALMOZÁSI KIADÁSOK ÖSSZESEN</t>
  </si>
  <si>
    <t>ÖNKORMÁNYZAT BEVÉTELEI MINDÖSSZESEN:</t>
  </si>
  <si>
    <t>ÖNKORMÁNYZAT KIADÁSAI MINDÖSSZESEN:</t>
  </si>
  <si>
    <t>2017 évi teljesítés</t>
  </si>
  <si>
    <t>2017. évi teljesítés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</si>
  <si>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</si>
  <si>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</si>
  <si>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</si>
  <si>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Eltérés (=3-4-5)                         2018. évi visszafizetési kötelezettség</t>
  </si>
  <si>
    <t>A települési önkormányzatok szociális célú tüzelőanyag vásárlásához kapcsolódó támogatása</t>
  </si>
  <si>
    <t xml:space="preserve">Helyi önkormányzatok működési célú költségvetési támogatásai összesen </t>
  </si>
  <si>
    <t>Önkormányzatok rendkívüli támogatása</t>
  </si>
  <si>
    <t>A 2016. évről áthúzódó bérkompenzáció támogatása</t>
  </si>
  <si>
    <t>A településképi arculati kézikönyv elkészítésének támogatása</t>
  </si>
  <si>
    <t>A települési önkormányzatok szociális feladatainak egyéb támogatása</t>
  </si>
  <si>
    <t>Települési önkormányzatok nyilvános könyvtári és közművelődési feladatainak támogatása</t>
  </si>
  <si>
    <t xml:space="preserve">Könyvtári, közművelődési és múzeumi feladatok támogatása </t>
  </si>
  <si>
    <t xml:space="preserve"> Kulturális illetménypótlék</t>
  </si>
  <si>
    <t xml:space="preserve"> A költségvetési szerveknél foglalkoztatottak 2017. évi kompenzációja</t>
  </si>
  <si>
    <t xml:space="preserve"> A polgármesteri béremelés különbözetének támogatása</t>
  </si>
  <si>
    <t xml:space="preserve"> Óvodapedagógusok munkáját segítők kiegészítő támogatása</t>
  </si>
  <si>
    <t xml:space="preserve">Mindösszesen </t>
  </si>
  <si>
    <t xml:space="preserve">Hőgyész Nagyközség Önkormányzat  2017. évi  költségvetési támogatások elszámolása                                              </t>
  </si>
  <si>
    <t>Összesen</t>
  </si>
  <si>
    <t xml:space="preserve">                                              </t>
  </si>
  <si>
    <t>Európai Uniós forrásból finanszírozott támogatással megvalósoló programok, projektek bevételei, kiadásai</t>
  </si>
  <si>
    <t xml:space="preserve"> Ft-ban</t>
  </si>
  <si>
    <t>eredeti előirányzat</t>
  </si>
  <si>
    <t>TOP-4.2.1-15-TL1-2016-00009 "Szociális alapszolgáltatások infrastruktúrájának fejlesztése Hőgyészen"</t>
  </si>
  <si>
    <t xml:space="preserve">TOP-4.1.1-15-TL1-2016-00021 "Egészségügyi alapellátás fejlesztése Hőgyészen II" </t>
  </si>
  <si>
    <t>KÖFOP-1.2.1-VEKOP-16-2016-00544 Közigazgatás- és Közszolgáltatás-fejlesztésiOperatív Program (ASP )</t>
  </si>
  <si>
    <t>Beruházások ÁFÁ-val összesen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</si>
  <si>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</si>
  <si>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</si>
  <si>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</si>
  <si>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</si>
  <si>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</si>
  <si>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</si>
  <si>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</si>
  <si>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</si>
  <si>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</si>
  <si>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</si>
  <si>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</si>
  <si>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</si>
  <si>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</si>
  <si>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</si>
  <si>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</si>
  <si>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Tárgyévi nyitó állomány (előző évi záró állomány)</t>
  </si>
  <si>
    <t>Immateriális javak beszerzése, nem aktivált beruházások</t>
  </si>
  <si>
    <t>Nem aktivált felújítások</t>
  </si>
  <si>
    <t>Egyéb növekedés</t>
  </si>
  <si>
    <t>Egyéb csökkenés</t>
  </si>
  <si>
    <t>Terv szerinti értékcsökkenés nyitó állománya</t>
  </si>
  <si>
    <t>Terv szerinti értékcsökkenés növekedése</t>
  </si>
  <si>
    <t>Teljesen (0-ig) leírt eszközök bruttó értéke</t>
  </si>
  <si>
    <t xml:space="preserve">Összes növekedés  </t>
  </si>
  <si>
    <t xml:space="preserve">Összes csökkenés </t>
  </si>
  <si>
    <t xml:space="preserve">Bruttó érték összesen </t>
  </si>
  <si>
    <t xml:space="preserve">Terv szerinti értékcsökkenés záró állománya  </t>
  </si>
  <si>
    <t xml:space="preserve">Értékcsökkenés összesen </t>
  </si>
  <si>
    <t>Eszközök nettó értéke</t>
  </si>
  <si>
    <t xml:space="preserve"> forintban</t>
  </si>
  <si>
    <t>Sor-
 szám</t>
  </si>
  <si>
    <t>Saját bevétel és adósságot keletkeztető ügyletből eredő fizetési kötelezettség összegei</t>
  </si>
  <si>
    <t xml:space="preserve">Helyi adók </t>
  </si>
  <si>
    <t>Működési bevétel (Saját tevékenységből, vállalkozásból és az önkormányzati vagyon hasznosításából származó bevétel, nyereség, osztalék, kamat és bérleti díj</t>
  </si>
  <si>
    <t>Működési célú átvett pénzeszköz</t>
  </si>
  <si>
    <t>Felhalmozási célú átvett pénzeszköz</t>
  </si>
  <si>
    <t>Saját bevételek (01+…+04)</t>
  </si>
  <si>
    <t>Saját bevételek (05. sor) 50%-a</t>
  </si>
  <si>
    <t>Előző év(ek)ben keletkezett tárgyévet terhelő fizetési kötelezettség (11+…+17)</t>
  </si>
  <si>
    <t xml:space="preserve">   Felvett, átvállalt hitel és annak tőketartozása</t>
  </si>
  <si>
    <t xml:space="preserve">   Felvett, átvállalt kölcsön és annak tőketartozása</t>
  </si>
  <si>
    <t xml:space="preserve">   Hitelviszonyt megtestesítő értékpapir</t>
  </si>
  <si>
    <t xml:space="preserve">   Adott váltó</t>
  </si>
  <si>
    <t xml:space="preserve">   Pénzügyi lízing</t>
  </si>
  <si>
    <t xml:space="preserve">   Halasztott fizetés</t>
  </si>
  <si>
    <t xml:space="preserve">   Kezességvállalásból eredő fizetési kötelezettség </t>
  </si>
  <si>
    <t>Tárgyévben keletkezett, illetve keletkező, tárgyévet terhelő fizetési kötelezettség (19+…+25)</t>
  </si>
  <si>
    <t>Fizetési kötelezettség összesen (10+18)</t>
  </si>
  <si>
    <t>Fizetési kötelezettséggel csökkentett saját bevétel (09-26)</t>
  </si>
  <si>
    <t>Hőgyész Nagyközség  Önkormányzata</t>
  </si>
  <si>
    <t>Az államháztartásról szóló 2011. évi CXCIV. törvény 23.§ (2) bekezdése g) pontja szerinti</t>
  </si>
  <si>
    <t>adósságot keletkeztető ügylet felső határa</t>
  </si>
  <si>
    <t>Önkormányzat saját bevételei</t>
  </si>
  <si>
    <t xml:space="preserve"> a helyi adóból és a települési adóból származó bevétel</t>
  </si>
  <si>
    <t>az önkormányzati vagyon és az önkormányzatot megillető vagyoni értékű jog értékesítéséből és hasznosításából származó bevétel,</t>
  </si>
  <si>
    <t xml:space="preserve"> az osztalék, a koncessziós díj és a hozambevétel</t>
  </si>
  <si>
    <t>a tárgyi eszköz és az immateriális jószág, részvény, részesedés, vállalat értékesítéséből vagy privatizációból származó bevétel</t>
  </si>
  <si>
    <t>bírság-, pótlék- és díjbevétel</t>
  </si>
  <si>
    <t>a kezesség-, illetve garanciavállalással kapcsolatos megtérülés</t>
  </si>
  <si>
    <t>Tárgy évi saját bevétel 50%- a</t>
  </si>
  <si>
    <t>Hőgyész Nagyközség Önkormányzat részesedésnek alakulása gazdálkodó szervezetekben</t>
  </si>
  <si>
    <t>Társaság megnevezése</t>
  </si>
  <si>
    <t>alaptőke, jegyzett tőke</t>
  </si>
  <si>
    <t>önkormányzat részesedése</t>
  </si>
  <si>
    <t>saját tőke</t>
  </si>
  <si>
    <t>saját tőke aránya a jegyzett tőkéhez</t>
  </si>
  <si>
    <t>önkormányzati részsedés bekerülési értéke</t>
  </si>
  <si>
    <t>értékvesztés</t>
  </si>
  <si>
    <t>önkormányzati részesedés változása</t>
  </si>
  <si>
    <t>növekedés</t>
  </si>
  <si>
    <t>csökkenés</t>
  </si>
  <si>
    <t>Hőgyészi Közszolgáltató Kft.</t>
  </si>
  <si>
    <t>Dunántúli Reg. Vízmű Zrt. (Siófok)</t>
  </si>
  <si>
    <t>forintban</t>
  </si>
  <si>
    <t>Jogcím</t>
  </si>
  <si>
    <t>1. Ellátottak térítési díjának illetve kártérítésének méltányosságból történő elengedésének összege</t>
  </si>
  <si>
    <t>2. Lakosság részére lakásépítéshez, lakásfelújításhoz nyújtott kölcsönök elengedésének összege</t>
  </si>
  <si>
    <t>3. Helyi adónál, gépjárműadónál biztosított kedvezmény, mentesség összege adónemenként                                     Helyi iparűzési adómentesség</t>
  </si>
  <si>
    <t>4. Helyiségek, eszközök hasznosításából származó bevételből nyújtott kedvezmény, mentesség összege</t>
  </si>
  <si>
    <t>5. Egyéb nyújtott kedvezmény, vagy kölcsön elengedésének összege</t>
  </si>
  <si>
    <t>Hőgyész Nagyközség Önkormányzat  középtávú terve (Áht. 29/A.§)</t>
  </si>
  <si>
    <t>I. Működési bevételek és kiadások</t>
  </si>
  <si>
    <t>2017. évre</t>
  </si>
  <si>
    <t>2018. évre</t>
  </si>
  <si>
    <t>2019. évre</t>
  </si>
  <si>
    <t>2020. évre</t>
  </si>
  <si>
    <t>Költségvetési bevételek</t>
  </si>
  <si>
    <t xml:space="preserve">Finanszírozási bevételek </t>
  </si>
  <si>
    <t>Tárgyévi bevételek összesen</t>
  </si>
  <si>
    <t xml:space="preserve">Finanszírozási kiadások </t>
  </si>
  <si>
    <t>Tárgyévi kiadások összesen</t>
  </si>
  <si>
    <t>Inflációval növelt, beruházásokkal csökkentett 2017, 2018, 2019  évek</t>
  </si>
  <si>
    <t>2017.évi teljesítés mindösszesenből</t>
  </si>
  <si>
    <t>Eredeti előirányzat</t>
  </si>
  <si>
    <t>Módosított előirányzat</t>
  </si>
  <si>
    <t>Törvény szerinti illetmények, munkabérek (K1101)</t>
  </si>
  <si>
    <t>Közlekedési költségtérítés (K1109)</t>
  </si>
  <si>
    <t>Egyéb költségtérítések (K1110)</t>
  </si>
  <si>
    <t>Foglalkoztatottak egyéb személyi juttatásai (K1113)</t>
  </si>
  <si>
    <t>Foglalkoztatottak személyi juttatásai 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</si>
  <si>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</si>
  <si>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</si>
  <si>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</si>
  <si>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 (K12)</t>
  </si>
  <si>
    <t>Személyi juttatások  (K1)</t>
  </si>
  <si>
    <t>Munkaadókat terhelő járulékok és szociális hozzájárulási adó 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</si>
  <si>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</si>
  <si>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</si>
  <si>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</si>
  <si>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</si>
  <si>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</si>
  <si>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</si>
  <si>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</si>
  <si>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(K31)</t>
  </si>
  <si>
    <t>Informatikai szolgáltatások igénybevétele (K321)</t>
  </si>
  <si>
    <t>Egyéb kommunikációs szolgáltatások (K322)</t>
  </si>
  <si>
    <t>Kommunikációs szolgáltatások  (K32)</t>
  </si>
  <si>
    <t>Közüzemi díjak (K331)</t>
  </si>
  <si>
    <t>Vásárolt élelmezés (K332)</t>
  </si>
  <si>
    <t>Bérleti és lízing díjak (K333)</t>
  </si>
  <si>
    <t>Karbantartási, kisjavítási szolgáltatások (K334)</t>
  </si>
  <si>
    <t>Közvetített szolgáltatások   (K335)</t>
  </si>
  <si>
    <t>ebből: államháztartáson belül (K335)</t>
  </si>
  <si>
    <t>Szakmai tevékenységet segítő szolgáltatások  (K336)</t>
  </si>
  <si>
    <t>Egyéb szolgáltatások  (K337)</t>
  </si>
  <si>
    <t>ebből: biztosítási díjak (K337)</t>
  </si>
  <si>
    <t>Szolgáltatási kiadások  (K33)</t>
  </si>
  <si>
    <t>Kiküldetések kiadásai (K341)</t>
  </si>
  <si>
    <t>Reklám- és propagandakiadások (K342)</t>
  </si>
  <si>
    <t>Kiküldetések, reklám- és propagandakiadások  (K34)</t>
  </si>
  <si>
    <t>Működési célú előzetesen felszámított általános forgalmi adó (K351)</t>
  </si>
  <si>
    <t>Fizetendő általános forgalmi adó  (K352)</t>
  </si>
  <si>
    <t>Kamatkiadások  (K353)</t>
  </si>
  <si>
    <t>Egyéb pénzügyi műveletek kiadásai  (K354)</t>
  </si>
  <si>
    <t>Egyéb dologi kiadások (K355)</t>
  </si>
  <si>
    <t>Különféle befizetések és egyéb dologi kiadások (K35)</t>
  </si>
  <si>
    <t>Dologi kiadások  (K3)</t>
  </si>
  <si>
    <t>Intézményi ellátottak pénzbeli juttatásai  (K47)</t>
  </si>
  <si>
    <t>Egyéb nem intézményi ellátások (K48)</t>
  </si>
  <si>
    <t>ebből: önkormányzat által saját hatáskörben (nem szociális és gyermekvédelmi előírások alapján) adott más ellátás (K48)</t>
  </si>
  <si>
    <t>Ellátottak pénzbeli juttatásai  (K4)</t>
  </si>
  <si>
    <t>A helyi önkormányzatok előző évi elszámolásából származó kiadások (K5021)</t>
  </si>
  <si>
    <t>Elvonások és befizetések  (K502)</t>
  </si>
  <si>
    <t>Egyéb működési célú támogatások államháztartáson belülre  (K506)</t>
  </si>
  <si>
    <t>ebből: társulások és költségvetési szerveik (K506)</t>
  </si>
  <si>
    <t>ebből: nemzetiségi önkormányzatok és költségvetési szerveik (K506)</t>
  </si>
  <si>
    <t>Működési célú visszatérítendő támogatások, kölcsönök nyújtása államháztartáson kívülre  (K508)</t>
  </si>
  <si>
    <t>Egyéb működési célú támogatások államháztartáson kívülre  (K512)</t>
  </si>
  <si>
    <t>ebből: nonprofit gazdasági társaságok (K512)</t>
  </si>
  <si>
    <t>ebből: egyéb civil szervezetek (K512)</t>
  </si>
  <si>
    <t>ebből: háztartások (K512)</t>
  </si>
  <si>
    <t>ebből:önkormányzati többségi tulajdonú nem pénzügyi vállalkozások (K512)</t>
  </si>
  <si>
    <t>ebből: egyéb vállalkozások (K512)</t>
  </si>
  <si>
    <t>Tartalékok (K513)</t>
  </si>
  <si>
    <t>Egyéb működési célú kiadások  (K5)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</si>
  <si>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</si>
  <si>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</si>
  <si>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</si>
  <si>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</si>
  <si>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</si>
  <si>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Beruházások ) (K6)</t>
  </si>
  <si>
    <t>Ingatlanok felújítása (K71)</t>
  </si>
  <si>
    <t>Felújítási célú előzetesen felszámított általános forgalmi adó (K74)</t>
  </si>
  <si>
    <t>Felújítások (K7)</t>
  </si>
  <si>
    <t>Költségvetési kiadások 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</si>
  <si>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</si>
  <si>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</si>
  <si>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</si>
  <si>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</si>
  <si>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</si>
  <si>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Egyéb működési célú támogatások bevételei államháztartáson belülről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</si>
  <si>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</si>
  <si>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</si>
  <si>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</si>
  <si>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</si>
  <si>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</si>
  <si>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</si>
  <si>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Működési célú támogatások államháztartáson belülről ) (B1)</t>
  </si>
  <si>
    <t>Vagyoni tipusú adók  (B34)</t>
  </si>
  <si>
    <t>ebből: építményadó  (B34)</t>
  </si>
  <si>
    <t>ebből: magánszemélyek kommunális adója (B34)</t>
  </si>
  <si>
    <t>Értékesítési és forgalmi adók  (B351)</t>
  </si>
  <si>
    <t>ebből: állandó jeleggel végzett iparűzési tevékenység után fizetett helyi iparűzési adó (B351)</t>
  </si>
  <si>
    <t>ebből: belföldi gépjárművek adójának a helyi önkormányzatot megillető része (B354)</t>
  </si>
  <si>
    <t>ebből: tartózkodás után fizetett idegenforgalmi adó  (B355)</t>
  </si>
  <si>
    <t>Termékek és szolgáltatások adói   (B35)</t>
  </si>
  <si>
    <t>ebből: egyéb bírság (B36)</t>
  </si>
  <si>
    <t>ebből: vagyoni típusú települési adók (B36)</t>
  </si>
  <si>
    <t>Közhatalmi bevételek  (B3)</t>
  </si>
  <si>
    <t>Készletértékesítés ellenértéke (B401)</t>
  </si>
  <si>
    <t>Szolgáltatások ellenértéke  (B402)</t>
  </si>
  <si>
    <t>ebből:tárgyi eszközök bérbeadásából származó bevétel (B402)</t>
  </si>
  <si>
    <t>Közvetített szolgáltatások ellenértéke  (B403)</t>
  </si>
  <si>
    <t>ebből: államháztartáson belül (B403)</t>
  </si>
  <si>
    <t>Tulajdonosi bevételek (B404)</t>
  </si>
  <si>
    <t>Kiszámlázott általános forgalmi adó (B406)</t>
  </si>
  <si>
    <t>Egyéb kapott (járó) kamatok és kamatjellegű bevételek  (B4082)</t>
  </si>
  <si>
    <t>Kamatbevételek és más nyereségjellegű bevételek  (B408)</t>
  </si>
  <si>
    <t>Biztosító által fizetett kártérítés (B410)</t>
  </si>
  <si>
    <t>Egyéb működési bevételek  (B411)</t>
  </si>
  <si>
    <t>ebből: kiadások visszatérítései (B411)</t>
  </si>
  <si>
    <t>Működési bevételek  (B4)</t>
  </si>
  <si>
    <t>Egyéb tárgyi eszközök értékesítése (B53)</t>
  </si>
  <si>
    <t>Felhalmozási bevételek  (B5)</t>
  </si>
  <si>
    <t>Működési célú garancia- és kezességvállalásból származó megtérülések államháztartáson kívülről (B61)</t>
  </si>
  <si>
    <t>Egyéb működési célú átvett pénzeszközök  (B65)</t>
  </si>
  <si>
    <t>ebből: nonprofit gazdasági társaságok (B65)</t>
  </si>
  <si>
    <t>ebből: háztartások (B65)</t>
  </si>
  <si>
    <t>Működési célú átvett pénzeszközök  (B6)</t>
  </si>
  <si>
    <t>Felhalmozási célú garancia- és kezességvállalásból származó megtérülések államháztartáson kívülről (B71)</t>
  </si>
  <si>
    <t>Felhalmozási célú visszatérítendő támogatások, kölcsönök visszatérülése államháztartáson kívülről  (B74)</t>
  </si>
  <si>
    <t>Felhalmozási célú átvett pénzeszközök  (B7)</t>
  </si>
  <si>
    <t>Költségvetési bevételek (B1-B7)</t>
  </si>
  <si>
    <t>Előző év költségvetési maradványának igénybevétele (B8131)</t>
  </si>
  <si>
    <t>Maradvány igénybevétele ) (B813)</t>
  </si>
  <si>
    <t>Államháztartáson belüli megelőlegezések (B814)</t>
  </si>
  <si>
    <t>Belföldi finanszírozás bevételei  (B81)</t>
  </si>
  <si>
    <t>Finanszírozási bevételek  (B8)</t>
  </si>
  <si>
    <t>Államigazgatási feladatok</t>
  </si>
  <si>
    <t>Államháztartáson belüli megelőlegezések visszafizetése (K914)</t>
  </si>
  <si>
    <t>Központi, irányító szervi támogatások folyósítása (K915)</t>
  </si>
  <si>
    <t>Belföldi finanszírozás kiadásai (K91)</t>
  </si>
  <si>
    <t>Finanszírozási kiadások  (K9)</t>
  </si>
  <si>
    <t xml:space="preserve">KÖLTSÉGVETÉSI ÉS FINANSZÍROZÁSI KIADÁSOK ÖSSZESEN: </t>
  </si>
  <si>
    <t>2018. évi</t>
  </si>
  <si>
    <t>Gépjárműadók  (B354)</t>
  </si>
  <si>
    <t>Egyéb áruhasználati és szolgáltatási adók   (B355)</t>
  </si>
  <si>
    <t>Egyéb közhatalmi bevételek (B36)</t>
  </si>
  <si>
    <t>Önkormányzatok működési támogatásai  (B11)</t>
  </si>
  <si>
    <t>Tartalomjegyzék</t>
  </si>
  <si>
    <t>Szám</t>
  </si>
  <si>
    <t>Mellékletek</t>
  </si>
  <si>
    <t>Hőgyész Nagyközség Önkormányyzat adósságot keletkeztető ügyleteiből eredő fizetési kötelezettségének bemutatása</t>
  </si>
  <si>
    <t>Hőgyész Nagyközség Önkormányzat az államháztartásról szóló 2011. évi CXCIV. törvény 23.§ (2) bekezdése g) pontja szerinti, adósságot keletkeztető ügylet felső határa.</t>
  </si>
  <si>
    <t>Hőgyész Nagyközség Önkormányzat 2017. évi  kimutatás a közvetett támogatásokró</t>
  </si>
  <si>
    <t>Hőgyész Nagyközség Önkormányzata 2017. évi összevont, nettósított költségvetése</t>
  </si>
  <si>
    <t>HŐGYÉSZ NAGYKÖZSÉG ÖNKORMÁNYZATÁNAK 2017. ÉVI KÖLTSÉGVETÉSÉNEK ÖSSZEVONT , NETTÓSÍTOTT KÖLTSÉGVETÉSE</t>
  </si>
  <si>
    <t>Hőgyész Nagyközség Önkormányzata 2017. évi bevételei és kiadásai</t>
  </si>
  <si>
    <t>Hőgyészi Közös Önkormányzati Hivatal 2017. évi bevételei és kiadásai</t>
  </si>
  <si>
    <t>Költségvetési szervek 2017. évi tényleges átlagos statisztikai állományi létszáma</t>
  </si>
  <si>
    <t>Hőgyész Nagyközség Önkormányzata költségvetési mérlege közgazdasági tagolásban.</t>
  </si>
  <si>
    <t>Hőgyész Nagyközség Önkormányzata pénzkészletének változása 2017. évben.</t>
  </si>
  <si>
    <t>Hőgyész Nagyközség Önkormányzata költségvetési mérlege közgazdasági tagolásban, ezen belül rovatonkénti bontásban</t>
  </si>
  <si>
    <t>Hőgyészi Közös Önkormányzati Hivatal pénzkészletének változása 2017. évben.</t>
  </si>
  <si>
    <t>Kimutatás Hőgyész Nagyközség Önkormányzata 2017. évet követő éveket terhelő kötelezettségeiről.</t>
  </si>
  <si>
    <t>Hőgyész Nagyközség Önkormányzata összevont költségvetési bevétele feladatonként.</t>
  </si>
  <si>
    <t xml:space="preserve">Hőgyészi Közös Önkormányzati Hivatal költségvetési bevétele feladatonként </t>
  </si>
  <si>
    <t>Hőgyész Nagyközség Önkormányzata összevont költségvetési kiadásai feladatonként.</t>
  </si>
  <si>
    <t xml:space="preserve">Hőgyészi Közös Önkormányzati Hivatal költségvetési kiadásai feladatonként </t>
  </si>
  <si>
    <t>Hőgyész Nagyközség Önkormányzata 2017. évi Mérlege</t>
  </si>
  <si>
    <t>Hőgyész Nagyközség Önkormányzata 2017. évi konszolidált eredménykimutatása és a szervezetek elkülönített eredménykimutatás</t>
  </si>
  <si>
    <t>Hőgyész Nagyközség Önkormányzata és a Hőgyészi Közös Önkormányzati hivatal 2017. évi maradványának kimutatása</t>
  </si>
  <si>
    <t>Elszámolás a 2017. évi általános működési- és egyéb kiegészítő állami támogatások felhasználásáról</t>
  </si>
  <si>
    <t>Elszámolás a 2016. évi kötelezettségvállalással terhelt egyéb kötött felhasználású támogatásokról</t>
  </si>
  <si>
    <t>Hőgyész Nagyközség Önkormányzatának vagyonkimutatása</t>
  </si>
  <si>
    <t>Kimutatás Hőgyész Nagyközség Önkormányzata Európai uniós támogatással megvalósuló projektjeiről.</t>
  </si>
  <si>
    <t>2017. ÉVI ADÓZÁRÁS</t>
  </si>
  <si>
    <t>Megnevezés:</t>
  </si>
  <si>
    <t>Magánszem kommunális adója (3)</t>
  </si>
  <si>
    <t>Vállalkozók kommunális adója (4)</t>
  </si>
  <si>
    <t>Idegenforg adó (5)</t>
  </si>
  <si>
    <t>Helyi iparűzési adó (7)</t>
  </si>
  <si>
    <t>Földbérbe jövedelme (8)</t>
  </si>
  <si>
    <t>Gépjármű
adó (9)</t>
  </si>
  <si>
    <t>Pótlék (10)</t>
  </si>
  <si>
    <t>Bírság (11)</t>
  </si>
  <si>
    <t>Egyéb bev. (12)</t>
  </si>
  <si>
    <t>Talajterh. (14)</t>
  </si>
  <si>
    <t>Idegen bevételek (13)</t>
  </si>
  <si>
    <t>A) Számla nyitó egyenlege:</t>
  </si>
  <si>
    <t>B) Helyesbített múlt évi hátralék:</t>
  </si>
  <si>
    <t>C) Helyesbített folyó évi terhelés:</t>
  </si>
  <si>
    <t>D) Technikai helyesbítés:</t>
  </si>
  <si>
    <t>E) Helyesbített tartozás (B+C+D)</t>
  </si>
  <si>
    <t>F) Költségvetésnek utalt összeg:</t>
  </si>
  <si>
    <t>G) Számla egyenlege:</t>
  </si>
  <si>
    <t>H) Visszatérítés adózóknak:</t>
  </si>
  <si>
    <t>I) Adószámlák közötti átutalás:</t>
  </si>
  <si>
    <t>J) Elszámolásra nem került befizetés:</t>
  </si>
  <si>
    <t>K) Túlfizetés:</t>
  </si>
  <si>
    <t>L) Összes pénzmozgás (F+G+H+I-J-K)</t>
  </si>
  <si>
    <t>M) Nem esedékes hátralék:</t>
  </si>
  <si>
    <t>N) Fennálló tartozás:  (A+E-L-M)</t>
  </si>
  <si>
    <t>Kincstári számlára utalás:</t>
  </si>
  <si>
    <t>Hőgyész Közös Önkormányzati Hivatal pénzkészletének változása 2017. évben.</t>
  </si>
  <si>
    <t xml:space="preserve">Hőgyész Nagyközség Önkormányzat 2017. évi konszolidált eredménykimutatása és a szervezetek elkülönített eredménykimutatás                                                    </t>
  </si>
  <si>
    <t xml:space="preserve">Hőgyész Nagyközség Önkormányzat 2017. évi  teljesített ADÓ bevételek kimutatása    </t>
  </si>
  <si>
    <t xml:space="preserve">Hőgyész Nagyközség  Önkormányzat adósságot keletkeztető ügyleteiből eredő fizetési kötelezettségének bemutatása  </t>
  </si>
  <si>
    <t xml:space="preserve">Hőgyész Nagyközség Önkormányzat 2017. évi  kimutatás a közvetett támogatásokról   </t>
  </si>
  <si>
    <t>Kimutatás Hőgyész Nagyközség Önkormányzata 2017. évet követő éveket terhelő kötelezettségeiről</t>
  </si>
  <si>
    <t>ssz.</t>
  </si>
  <si>
    <t>Személyi Juttatások</t>
  </si>
  <si>
    <t>2017. évet követő terhelő kötelezettségek</t>
  </si>
  <si>
    <t>Dologi Kiadások</t>
  </si>
  <si>
    <t>Finanszírozási Kiadások</t>
  </si>
  <si>
    <t xml:space="preserve">Hőgyész Nagyközség Önkormányzat 2017. évi  teljesített ADÓ bevételek kimutatása  </t>
  </si>
  <si>
    <t>Állam-igazgatási feladatok</t>
  </si>
  <si>
    <t xml:space="preserve"> ---------------------------------------------------------------------------------------------------------------------</t>
  </si>
  <si>
    <t>2. melléklet a 6/2018. (VI.04) önkormányzati rendelethez</t>
  </si>
  <si>
    <t>3. melléklet a 6/2018. (VI.04.) önkormányzati rendelethez</t>
  </si>
  <si>
    <t>4. melléklet a 6/2018. (VI.04.) önkormányzati rendelethez</t>
  </si>
  <si>
    <t>5. melléklet a 6/2018. (VI.04.)  önkormányzati rendelethez</t>
  </si>
  <si>
    <t>6. melléklet a 6/2018. (VI.04.)  önkormányzati rendelethez</t>
  </si>
  <si>
    <t>8. melléklet a 6/2018. (VI.04.)  önkormányzati rendelethez</t>
  </si>
  <si>
    <t>9. melléklet a 6/2018. (VI.04.)  önkormányzati rendelethez</t>
  </si>
  <si>
    <t>10. melléklet a 6/2018. (VI.04.)  önkormányzati rendelethez</t>
  </si>
  <si>
    <t>11. melléklet a 6/2018. (VI.04.)  önkormányzati rendelethez</t>
  </si>
  <si>
    <t>12. melléklet a 6/2018. (VI.04.)  önkormányzati rendelethez</t>
  </si>
  <si>
    <t>13. melléklet a 6/2018. (VI.04.)  önkormányzati rendelethez</t>
  </si>
  <si>
    <t>14. melléklet a 6/2018. (VI.04.)  önkormányzati rendelethez</t>
  </si>
  <si>
    <t>15. melléklet a 6/2018. (VI.04.)  önkormányzati rendelethez</t>
  </si>
  <si>
    <t>16. melléklet a 6/2018. (VI.04.)  önkormányzati rendelethez</t>
  </si>
  <si>
    <t>17. melléklet a 6/2018. (VI.04.) önkormányzati rendelethez</t>
  </si>
  <si>
    <t>18. melléklet a 6/2018. (VI.04.) ) önkormányzati rendelethez</t>
  </si>
  <si>
    <t>19. melléklet a 6/2018. (VI.04.) ) önkormányzati rendelethez</t>
  </si>
  <si>
    <t>20. melléklet a 6/2018. (VI.04.)  önkormányzati rendelethez</t>
  </si>
  <si>
    <t>21. melléklet a 6/2018. (VI.04.) önkormányzati rendelethez</t>
  </si>
  <si>
    <t>22. melléklet a 6/2018. (VI.04.)  önkormányzati rendelethez</t>
  </si>
  <si>
    <t>23. melléklet a 6/2018. (VI.04.)  önkormányzati rendelethez</t>
  </si>
  <si>
    <t>1. melléklet a 6/2018. (VI.04.)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</si>
</sst>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164" formatCode="#,###"/>
    <numFmt numFmtId="165" formatCode="00"/>
    <numFmt numFmtId="166" formatCode="\ ##########"/>
    <numFmt numFmtId="167" formatCode="0__"/>
    <numFmt numFmtId="168" formatCode="General\ \f\ő"/>
    <numFmt numFmtId="169" formatCode="#,###__"/>
    <numFmt numFmtId="170" formatCode="_-&quot;£&quot;* #,##0.00_-;\-&quot;£&quot;* #,##0.00_-;_-&quot;£&quot;* &quot;-&quot;??_-;_-@_-"/>
    <numFmt numFmtId="171" formatCode="0.0000%"/>
  </numFmts>
  <fonts count="56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MS Sans Serif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</font>
    <font>
      <b/>
      <sz val="10"/>
      <name val="Arial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i/>
      <sz val="11"/>
      <color indexed="9"/>
      <name val="Times New Roman"/>
      <family val="1"/>
      <charset val="238"/>
    </font>
    <font>
      <sz val="10"/>
      <name val="MS Sans Serif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2"/>
      <name val="Arial"/>
    </font>
    <font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 Narrow"/>
      <family val="2"/>
      <charset val="238"/>
    </font>
    <font>
      <sz val="9"/>
      <name val="Arial"/>
      <family val="2"/>
      <charset val="238"/>
    </font>
    <font>
      <b/>
      <sz val="12"/>
      <name val="Times New Roman CE"/>
      <charset val="238"/>
    </font>
    <font>
      <b/>
      <sz val="11"/>
      <color indexed="8"/>
      <name val="Arial"/>
      <family val="2"/>
      <charset val="238"/>
    </font>
    <font>
      <b/>
      <sz val="14"/>
      <name val="Times New Roman CE"/>
      <charset val="238"/>
    </font>
    <font>
      <sz val="12"/>
      <color indexed="10"/>
      <name val="Times New Roman CE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10"/>
      <name val="Times New Roman CE"/>
      <family val="1"/>
      <charset val="238"/>
    </font>
    <font>
      <b/>
      <sz val="12"/>
      <color indexed="10"/>
      <name val="MS Sans Serif"/>
      <family val="2"/>
    </font>
    <font>
      <sz val="11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name val="Arial"/>
      <charset val="238"/>
    </font>
    <font>
      <sz val="12"/>
      <color rgb="FFFF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rgb="FF000000"/>
        <bgColor rgb="FFC0C0C0"/>
      </patternFill>
    </fill>
    <fill>
      <patternFill patternType="lightDown">
        <fgColor rgb="FF000000"/>
        <bgColor rgb="FFC0C0C0"/>
      </patternFill>
    </fill>
    <fill>
      <patternFill patternType="darkDown">
        <fgColor rgb="FF000000"/>
        <bgColor rgb="FFFFFFFF"/>
      </patternFill>
    </fill>
    <fill>
      <patternFill patternType="darkUp">
        <fgColor rgb="FF00000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8" tint="0.39997558519241921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0" fontId="1" fillId="0" borderId="0"/>
    <xf numFmtId="0" fontId="10" fillId="0" borderId="0"/>
    <xf numFmtId="0" fontId="12" fillId="0" borderId="0"/>
    <xf numFmtId="0" fontId="12" fillId="0" borderId="0"/>
    <xf numFmtId="0" fontId="28" fillId="0" borderId="0"/>
    <xf numFmtId="0" fontId="30" fillId="0" borderId="0"/>
    <xf numFmtId="0" fontId="8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17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2" fillId="0" borderId="0"/>
    <xf numFmtId="44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881">
    <xf numFmtId="0" fontId="0" fillId="0" borderId="0" xfId="0"/>
    <xf numFmtId="0" fontId="2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right" vertical="center" indent="1"/>
    </xf>
    <xf numFmtId="3" fontId="2" fillId="0" borderId="0" xfId="1" applyNumberFormat="1" applyFont="1" applyFill="1" applyBorder="1" applyProtection="1"/>
    <xf numFmtId="164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3" fillId="0" borderId="4" xfId="1" applyNumberFormat="1" applyFont="1" applyFill="1" applyBorder="1" applyAlignment="1" applyProtection="1">
      <alignment horizontal="center" vertical="center" wrapText="1"/>
    </xf>
    <xf numFmtId="3" fontId="3" fillId="0" borderId="10" xfId="1" applyNumberFormat="1" applyFont="1" applyFill="1" applyBorder="1" applyAlignment="1" applyProtection="1">
      <alignment horizontal="center" vertical="center" wrapText="1"/>
    </xf>
    <xf numFmtId="3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3" fontId="3" fillId="0" borderId="4" xfId="1" applyNumberFormat="1" applyFont="1" applyFill="1" applyBorder="1" applyAlignment="1" applyProtection="1">
      <alignment horizontal="center" vertical="center"/>
    </xf>
    <xf numFmtId="3" fontId="3" fillId="0" borderId="10" xfId="1" applyNumberFormat="1" applyFont="1" applyFill="1" applyBorder="1" applyAlignment="1" applyProtection="1">
      <alignment horizontal="center" vertical="center"/>
    </xf>
    <xf numFmtId="3" fontId="3" fillId="0" borderId="6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164" fontId="5" fillId="0" borderId="3" xfId="1" applyNumberFormat="1" applyFont="1" applyFill="1" applyBorder="1" applyAlignment="1" applyProtection="1">
      <alignment horizontal="right" vertical="center" wrapText="1"/>
    </xf>
    <xf numFmtId="3" fontId="5" fillId="0" borderId="11" xfId="1" applyNumberFormat="1" applyFont="1" applyFill="1" applyBorder="1" applyAlignment="1" applyProtection="1">
      <alignment horizontal="right"/>
    </xf>
    <xf numFmtId="3" fontId="5" fillId="0" borderId="12" xfId="1" applyNumberFormat="1" applyFont="1" applyFill="1" applyBorder="1" applyAlignment="1" applyProtection="1">
      <alignment horizontal="right"/>
    </xf>
    <xf numFmtId="3" fontId="5" fillId="0" borderId="13" xfId="1" applyNumberFormat="1" applyFont="1" applyFill="1" applyBorder="1" applyAlignment="1" applyProtection="1">
      <alignment horizontal="right"/>
    </xf>
    <xf numFmtId="16" fontId="3" fillId="0" borderId="14" xfId="1" applyNumberFormat="1" applyFont="1" applyFill="1" applyBorder="1" applyAlignment="1" applyProtection="1">
      <alignment horizontal="center" wrapText="1"/>
    </xf>
    <xf numFmtId="0" fontId="3" fillId="0" borderId="10" xfId="1" applyFont="1" applyFill="1" applyBorder="1" applyAlignment="1" applyProtection="1">
      <alignment horizontal="left" vertical="center" wrapText="1" indent="1"/>
    </xf>
    <xf numFmtId="3" fontId="5" fillId="0" borderId="4" xfId="1" applyNumberFormat="1" applyFont="1" applyFill="1" applyBorder="1" applyAlignment="1" applyProtection="1">
      <alignment horizontal="right"/>
    </xf>
    <xf numFmtId="3" fontId="5" fillId="0" borderId="10" xfId="1" applyNumberFormat="1" applyFont="1" applyFill="1" applyBorder="1" applyAlignment="1" applyProtection="1">
      <alignment horizontal="right"/>
    </xf>
    <xf numFmtId="3" fontId="5" fillId="0" borderId="6" xfId="1" applyNumberFormat="1" applyFont="1" applyFill="1" applyBorder="1" applyAlignment="1" applyProtection="1">
      <alignment horizontal="right"/>
    </xf>
    <xf numFmtId="16" fontId="3" fillId="0" borderId="15" xfId="1" applyNumberFormat="1" applyFont="1" applyFill="1" applyBorder="1" applyAlignment="1" applyProtection="1">
      <alignment horizontal="center" wrapText="1"/>
    </xf>
    <xf numFmtId="0" fontId="3" fillId="0" borderId="16" xfId="1" applyFont="1" applyFill="1" applyBorder="1" applyAlignment="1" applyProtection="1">
      <alignment horizontal="left" vertical="center" wrapText="1" indent="1"/>
    </xf>
    <xf numFmtId="164" fontId="3" fillId="0" borderId="17" xfId="1" applyNumberFormat="1" applyFont="1" applyFill="1" applyBorder="1" applyAlignment="1" applyProtection="1">
      <alignment vertical="center" wrapText="1"/>
    </xf>
    <xf numFmtId="3" fontId="3" fillId="0" borderId="18" xfId="1" applyNumberFormat="1" applyFont="1" applyFill="1" applyBorder="1" applyAlignment="1" applyProtection="1">
      <alignment horizontal="right" vertical="center"/>
    </xf>
    <xf numFmtId="3" fontId="2" fillId="0" borderId="19" xfId="1" applyNumberFormat="1" applyFont="1" applyFill="1" applyBorder="1" applyAlignment="1" applyProtection="1">
      <alignment horizontal="right"/>
    </xf>
    <xf numFmtId="3" fontId="2" fillId="0" borderId="20" xfId="1" applyNumberFormat="1" applyFont="1" applyFill="1" applyBorder="1" applyAlignment="1" applyProtection="1">
      <alignment horizontal="right"/>
    </xf>
    <xf numFmtId="49" fontId="2" fillId="0" borderId="21" xfId="1" applyNumberFormat="1" applyFont="1" applyFill="1" applyBorder="1" applyAlignment="1" applyProtection="1">
      <alignment horizontal="center" wrapText="1"/>
    </xf>
    <xf numFmtId="0" fontId="2" fillId="0" borderId="19" xfId="0" applyFont="1" applyFill="1" applyBorder="1" applyAlignment="1" applyProtection="1">
      <alignment horizontal="left" wrapText="1" indent="1"/>
    </xf>
    <xf numFmtId="3" fontId="2" fillId="0" borderId="22" xfId="1" applyNumberFormat="1" applyFont="1" applyFill="1" applyBorder="1" applyAlignment="1" applyProtection="1">
      <alignment vertical="center" wrapText="1"/>
    </xf>
    <xf numFmtId="3" fontId="2" fillId="0" borderId="18" xfId="1" applyNumberFormat="1" applyFont="1" applyFill="1" applyBorder="1" applyAlignment="1" applyProtection="1">
      <alignment horizontal="right"/>
    </xf>
    <xf numFmtId="3" fontId="2" fillId="0" borderId="23" xfId="1" applyNumberFormat="1" applyFont="1" applyFill="1" applyBorder="1" applyAlignment="1" applyProtection="1">
      <alignment horizontal="right"/>
    </xf>
    <xf numFmtId="3" fontId="2" fillId="0" borderId="24" xfId="1" applyNumberFormat="1" applyFont="1" applyFill="1" applyBorder="1" applyAlignment="1" applyProtection="1">
      <alignment horizontal="right"/>
    </xf>
    <xf numFmtId="49" fontId="2" fillId="0" borderId="25" xfId="1" applyNumberFormat="1" applyFont="1" applyFill="1" applyBorder="1" applyAlignment="1" applyProtection="1">
      <alignment horizontal="center" wrapText="1"/>
    </xf>
    <xf numFmtId="0" fontId="2" fillId="0" borderId="23" xfId="0" applyFont="1" applyFill="1" applyBorder="1" applyAlignment="1" applyProtection="1">
      <alignment horizontal="left" wrapText="1" indent="1"/>
    </xf>
    <xf numFmtId="3" fontId="2" fillId="0" borderId="26" xfId="1" applyNumberFormat="1" applyFont="1" applyFill="1" applyBorder="1" applyAlignment="1" applyProtection="1">
      <alignment vertical="center" wrapText="1"/>
    </xf>
    <xf numFmtId="3" fontId="2" fillId="0" borderId="27" xfId="1" applyNumberFormat="1" applyFont="1" applyFill="1" applyBorder="1" applyAlignment="1" applyProtection="1">
      <alignment horizontal="right"/>
    </xf>
    <xf numFmtId="3" fontId="2" fillId="0" borderId="26" xfId="1" applyNumberFormat="1" applyFont="1" applyFill="1" applyBorder="1" applyAlignment="1" applyProtection="1">
      <alignment wrapText="1"/>
    </xf>
    <xf numFmtId="49" fontId="3" fillId="0" borderId="25" xfId="1" applyNumberFormat="1" applyFont="1" applyFill="1" applyBorder="1" applyAlignment="1" applyProtection="1">
      <alignment horizontal="center" wrapText="1"/>
    </xf>
    <xf numFmtId="0" fontId="3" fillId="0" borderId="23" xfId="0" applyFont="1" applyFill="1" applyBorder="1" applyAlignment="1" applyProtection="1">
      <alignment horizontal="left" wrapText="1" indent="1"/>
    </xf>
    <xf numFmtId="3" fontId="6" fillId="0" borderId="23" xfId="1" applyNumberFormat="1" applyFont="1" applyFill="1" applyBorder="1" applyAlignment="1" applyProtection="1">
      <alignment horizontal="right"/>
    </xf>
    <xf numFmtId="3" fontId="6" fillId="0" borderId="24" xfId="1" applyNumberFormat="1" applyFont="1" applyFill="1" applyBorder="1" applyAlignment="1" applyProtection="1">
      <alignment horizontal="right"/>
    </xf>
    <xf numFmtId="3" fontId="2" fillId="0" borderId="28" xfId="1" applyNumberFormat="1" applyFont="1" applyFill="1" applyBorder="1" applyAlignment="1" applyProtection="1">
      <alignment vertical="center" wrapText="1"/>
    </xf>
    <xf numFmtId="3" fontId="2" fillId="0" borderId="29" xfId="1" applyNumberFormat="1" applyFont="1" applyFill="1" applyBorder="1" applyAlignment="1" applyProtection="1">
      <alignment horizontal="right"/>
    </xf>
    <xf numFmtId="3" fontId="2" fillId="0" borderId="30" xfId="1" applyNumberFormat="1" applyFont="1" applyFill="1" applyBorder="1" applyAlignment="1" applyProtection="1">
      <alignment horizontal="right"/>
    </xf>
    <xf numFmtId="3" fontId="2" fillId="0" borderId="31" xfId="1" applyNumberFormat="1" applyFont="1" applyFill="1" applyBorder="1" applyAlignment="1" applyProtection="1">
      <alignment horizontal="right"/>
    </xf>
    <xf numFmtId="0" fontId="3" fillId="0" borderId="10" xfId="0" applyFont="1" applyFill="1" applyBorder="1" applyAlignment="1" applyProtection="1">
      <alignment horizontal="left" vertical="center" wrapText="1" indent="1"/>
    </xf>
    <xf numFmtId="164" fontId="5" fillId="0" borderId="32" xfId="1" applyNumberFormat="1" applyFont="1" applyFill="1" applyBorder="1" applyAlignment="1" applyProtection="1">
      <alignment vertical="center" wrapText="1"/>
    </xf>
    <xf numFmtId="3" fontId="3" fillId="0" borderId="6" xfId="1" applyNumberFormat="1" applyFont="1" applyFill="1" applyBorder="1" applyAlignment="1" applyProtection="1">
      <alignment horizontal="right"/>
    </xf>
    <xf numFmtId="3" fontId="2" fillId="0" borderId="28" xfId="1" applyNumberFormat="1" applyFont="1" applyFill="1" applyBorder="1" applyAlignment="1" applyProtection="1">
      <alignment vertical="center" wrapText="1"/>
      <protection locked="0"/>
    </xf>
    <xf numFmtId="3" fontId="2" fillId="0" borderId="26" xfId="1" applyNumberFormat="1" applyFont="1" applyFill="1" applyBorder="1" applyAlignment="1" applyProtection="1">
      <alignment vertical="center" wrapText="1"/>
      <protection locked="0"/>
    </xf>
    <xf numFmtId="164" fontId="6" fillId="0" borderId="26" xfId="1" applyNumberFormat="1" applyFont="1" applyFill="1" applyBorder="1" applyAlignment="1" applyProtection="1">
      <alignment vertical="center" wrapText="1"/>
      <protection locked="0"/>
    </xf>
    <xf numFmtId="3" fontId="6" fillId="0" borderId="27" xfId="1" applyNumberFormat="1" applyFont="1" applyFill="1" applyBorder="1" applyAlignment="1" applyProtection="1">
      <alignment horizontal="right"/>
    </xf>
    <xf numFmtId="49" fontId="2" fillId="0" borderId="33" xfId="1" applyNumberFormat="1" applyFont="1" applyFill="1" applyBorder="1" applyAlignment="1" applyProtection="1">
      <alignment horizontal="center" wrapText="1"/>
    </xf>
    <xf numFmtId="0" fontId="2" fillId="0" borderId="30" xfId="0" applyFont="1" applyFill="1" applyBorder="1" applyAlignment="1" applyProtection="1">
      <alignment horizontal="left" wrapText="1" indent="1"/>
    </xf>
    <xf numFmtId="0" fontId="3" fillId="0" borderId="14" xfId="1" applyFont="1" applyFill="1" applyBorder="1" applyAlignment="1" applyProtection="1">
      <alignment horizontal="center" wrapText="1"/>
    </xf>
    <xf numFmtId="3" fontId="5" fillId="0" borderId="32" xfId="1" applyNumberFormat="1" applyFont="1" applyFill="1" applyBorder="1" applyAlignment="1" applyProtection="1">
      <alignment vertical="center" wrapText="1"/>
    </xf>
    <xf numFmtId="3" fontId="3" fillId="0" borderId="10" xfId="1" applyNumberFormat="1" applyFont="1" applyFill="1" applyBorder="1" applyAlignment="1" applyProtection="1">
      <alignment horizontal="right"/>
    </xf>
    <xf numFmtId="49" fontId="2" fillId="0" borderId="15" xfId="1" applyNumberFormat="1" applyFont="1" applyFill="1" applyBorder="1" applyAlignment="1" applyProtection="1">
      <alignment horizontal="center" wrapText="1"/>
    </xf>
    <xf numFmtId="0" fontId="2" fillId="0" borderId="16" xfId="1" applyFont="1" applyFill="1" applyBorder="1" applyAlignment="1" applyProtection="1">
      <alignment horizontal="left" vertical="center" wrapText="1" indent="1"/>
    </xf>
    <xf numFmtId="164" fontId="2" fillId="0" borderId="17" xfId="1" applyNumberFormat="1" applyFont="1" applyFill="1" applyBorder="1" applyAlignment="1" applyProtection="1">
      <alignment vertical="center" wrapText="1"/>
    </xf>
    <xf numFmtId="3" fontId="2" fillId="0" borderId="34" xfId="1" applyNumberFormat="1" applyFont="1" applyFill="1" applyBorder="1" applyAlignment="1" applyProtection="1">
      <alignment vertical="center"/>
    </xf>
    <xf numFmtId="3" fontId="2" fillId="0" borderId="16" xfId="1" applyNumberFormat="1" applyFont="1" applyFill="1" applyBorder="1" applyAlignment="1" applyProtection="1">
      <alignment horizontal="right"/>
    </xf>
    <xf numFmtId="3" fontId="2" fillId="0" borderId="35" xfId="1" applyNumberFormat="1" applyFont="1" applyFill="1" applyBorder="1" applyAlignment="1" applyProtection="1">
      <alignment horizontal="right"/>
    </xf>
    <xf numFmtId="16" fontId="2" fillId="0" borderId="21" xfId="1" applyNumberFormat="1" applyFont="1" applyFill="1" applyBorder="1" applyAlignment="1" applyProtection="1">
      <alignment horizontal="center" wrapText="1"/>
    </xf>
    <xf numFmtId="0" fontId="2" fillId="0" borderId="12" xfId="1" applyFont="1" applyFill="1" applyBorder="1" applyAlignment="1" applyProtection="1">
      <alignment horizontal="left" vertical="center" wrapText="1" indent="1"/>
    </xf>
    <xf numFmtId="164" fontId="2" fillId="0" borderId="28" xfId="1" applyNumberFormat="1" applyFont="1" applyFill="1" applyBorder="1" applyAlignment="1" applyProtection="1">
      <alignment vertical="center" wrapText="1"/>
    </xf>
    <xf numFmtId="3" fontId="2" fillId="0" borderId="27" xfId="1" applyNumberFormat="1" applyFont="1" applyFill="1" applyBorder="1" applyAlignment="1" applyProtection="1">
      <alignment horizontal="right" vertical="center"/>
    </xf>
    <xf numFmtId="164" fontId="2" fillId="0" borderId="22" xfId="1" applyNumberFormat="1" applyFont="1" applyFill="1" applyBorder="1" applyAlignment="1" applyProtection="1">
      <alignment vertical="center" wrapText="1"/>
    </xf>
    <xf numFmtId="3" fontId="2" fillId="0" borderId="29" xfId="1" applyNumberFormat="1" applyFont="1" applyFill="1" applyBorder="1" applyAlignment="1" applyProtection="1">
      <alignment horizontal="right" vertical="center"/>
    </xf>
    <xf numFmtId="164" fontId="2" fillId="0" borderId="28" xfId="1" applyNumberFormat="1" applyFont="1" applyFill="1" applyBorder="1" applyAlignment="1" applyProtection="1">
      <alignment vertical="center" wrapText="1"/>
      <protection locked="0"/>
    </xf>
    <xf numFmtId="3" fontId="5" fillId="0" borderId="36" xfId="1" applyNumberFormat="1" applyFont="1" applyFill="1" applyBorder="1" applyAlignment="1" applyProtection="1">
      <alignment horizontal="right" vertical="center" wrapText="1"/>
    </xf>
    <xf numFmtId="164" fontId="3" fillId="0" borderId="10" xfId="1" applyNumberFormat="1" applyFont="1" applyFill="1" applyBorder="1" applyAlignment="1" applyProtection="1">
      <alignment horizontal="right" vertical="center" wrapText="1"/>
    </xf>
    <xf numFmtId="164" fontId="3" fillId="0" borderId="6" xfId="1" applyNumberFormat="1" applyFont="1" applyFill="1" applyBorder="1" applyAlignment="1" applyProtection="1">
      <alignment horizontal="right" vertical="center" wrapText="1"/>
    </xf>
    <xf numFmtId="3" fontId="2" fillId="0" borderId="26" xfId="1" applyNumberFormat="1" applyFont="1" applyFill="1" applyBorder="1" applyAlignment="1" applyProtection="1">
      <alignment wrapText="1"/>
      <protection locked="0"/>
    </xf>
    <xf numFmtId="0" fontId="2" fillId="0" borderId="37" xfId="0" applyFont="1" applyFill="1" applyBorder="1" applyAlignment="1" applyProtection="1">
      <alignment horizontal="left" wrapText="1" indent="1"/>
    </xf>
    <xf numFmtId="3" fontId="3" fillId="0" borderId="32" xfId="1" applyNumberFormat="1" applyFont="1" applyFill="1" applyBorder="1" applyAlignment="1" applyProtection="1">
      <alignment vertical="center" wrapText="1"/>
    </xf>
    <xf numFmtId="3" fontId="3" fillId="0" borderId="36" xfId="1" applyNumberFormat="1" applyFont="1" applyFill="1" applyBorder="1" applyAlignment="1" applyProtection="1">
      <alignment horizontal="right" vertical="center" wrapText="1"/>
    </xf>
    <xf numFmtId="3" fontId="2" fillId="0" borderId="38" xfId="1" applyNumberFormat="1" applyFont="1" applyFill="1" applyBorder="1" applyAlignment="1" applyProtection="1">
      <alignment vertical="center" wrapText="1"/>
      <protection locked="0"/>
    </xf>
    <xf numFmtId="3" fontId="5" fillId="0" borderId="36" xfId="1" applyNumberFormat="1" applyFont="1" applyFill="1" applyBorder="1" applyAlignment="1" applyProtection="1">
      <alignment vertical="center" wrapText="1"/>
    </xf>
    <xf numFmtId="164" fontId="3" fillId="0" borderId="6" xfId="1" applyNumberFormat="1" applyFont="1" applyFill="1" applyBorder="1" applyAlignment="1" applyProtection="1">
      <alignment horizontal="right" vertical="center" wrapText="1" indent="1"/>
    </xf>
    <xf numFmtId="3" fontId="2" fillId="0" borderId="26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8" xfId="1" applyNumberFormat="1" applyFont="1" applyFill="1" applyBorder="1" applyAlignment="1" applyProtection="1">
      <alignment horizontal="right" vertical="center"/>
    </xf>
    <xf numFmtId="49" fontId="2" fillId="0" borderId="14" xfId="1" applyNumberFormat="1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left" wrapText="1" indent="1"/>
    </xf>
    <xf numFmtId="164" fontId="5" fillId="0" borderId="32" xfId="1" applyNumberFormat="1" applyFont="1" applyFill="1" applyBorder="1" applyAlignment="1" applyProtection="1">
      <alignment vertical="center" wrapText="1"/>
      <protection locked="0"/>
    </xf>
    <xf numFmtId="164" fontId="5" fillId="0" borderId="36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6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32" xfId="1" applyNumberFormat="1" applyFont="1" applyFill="1" applyBorder="1" applyAlignment="1" applyProtection="1">
      <alignment vertical="center" wrapText="1"/>
      <protection locked="0"/>
    </xf>
    <xf numFmtId="3" fontId="5" fillId="0" borderId="36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5" fillId="0" borderId="36" xfId="1" applyNumberFormat="1" applyFont="1" applyFill="1" applyBorder="1" applyAlignment="1" applyProtection="1">
      <alignment horizontal="right" vertical="center" wrapText="1"/>
    </xf>
    <xf numFmtId="164" fontId="5" fillId="0" borderId="10" xfId="1" applyNumberFormat="1" applyFont="1" applyFill="1" applyBorder="1" applyAlignment="1" applyProtection="1">
      <alignment horizontal="right" vertical="center" wrapText="1"/>
    </xf>
    <xf numFmtId="164" fontId="5" fillId="0" borderId="6" xfId="1" applyNumberFormat="1" applyFont="1" applyFill="1" applyBorder="1" applyAlignment="1" applyProtection="1">
      <alignment horizontal="right" vertical="center" wrapText="1"/>
    </xf>
    <xf numFmtId="16" fontId="3" fillId="0" borderId="14" xfId="0" applyNumberFormat="1" applyFont="1" applyFill="1" applyBorder="1" applyAlignment="1" applyProtection="1">
      <alignment horizontal="center" wrapText="1"/>
    </xf>
    <xf numFmtId="0" fontId="2" fillId="0" borderId="30" xfId="0" applyFont="1" applyFill="1" applyBorder="1" applyAlignment="1" applyProtection="1">
      <alignment wrapText="1"/>
    </xf>
    <xf numFmtId="3" fontId="3" fillId="0" borderId="4" xfId="1" applyNumberFormat="1" applyFont="1" applyFill="1" applyBorder="1" applyAlignment="1" applyProtection="1">
      <alignment horizontal="right"/>
    </xf>
    <xf numFmtId="3" fontId="2" fillId="0" borderId="10" xfId="1" applyNumberFormat="1" applyFont="1" applyFill="1" applyBorder="1" applyAlignment="1" applyProtection="1">
      <alignment horizontal="right"/>
    </xf>
    <xf numFmtId="3" fontId="2" fillId="0" borderId="6" xfId="1" applyNumberFormat="1" applyFont="1" applyFill="1" applyBorder="1" applyAlignment="1" applyProtection="1">
      <alignment horizontal="right"/>
    </xf>
    <xf numFmtId="49" fontId="2" fillId="0" borderId="39" xfId="1" applyNumberFormat="1" applyFont="1" applyFill="1" applyBorder="1" applyAlignment="1" applyProtection="1">
      <alignment horizontal="center" wrapText="1"/>
    </xf>
    <xf numFmtId="0" fontId="2" fillId="0" borderId="40" xfId="0" applyFont="1" applyFill="1" applyBorder="1" applyAlignment="1" applyProtection="1">
      <alignment horizontal="left" wrapText="1" indent="1"/>
    </xf>
    <xf numFmtId="3" fontId="2" fillId="0" borderId="41" xfId="1" applyNumberFormat="1" applyFont="1" applyFill="1" applyBorder="1" applyAlignment="1" applyProtection="1">
      <alignment vertical="center" wrapText="1"/>
      <protection locked="0"/>
    </xf>
    <xf numFmtId="3" fontId="2" fillId="0" borderId="42" xfId="1" applyNumberFormat="1" applyFont="1" applyFill="1" applyBorder="1" applyAlignment="1" applyProtection="1">
      <alignment horizontal="right"/>
    </xf>
    <xf numFmtId="3" fontId="2" fillId="0" borderId="40" xfId="1" applyNumberFormat="1" applyFont="1" applyFill="1" applyBorder="1" applyAlignment="1" applyProtection="1">
      <alignment horizontal="right"/>
    </xf>
    <xf numFmtId="3" fontId="2" fillId="0" borderId="43" xfId="1" applyNumberFormat="1" applyFont="1" applyFill="1" applyBorder="1" applyAlignment="1" applyProtection="1">
      <alignment horizontal="right"/>
    </xf>
    <xf numFmtId="164" fontId="3" fillId="0" borderId="32" xfId="1" applyNumberFormat="1" applyFont="1" applyFill="1" applyBorder="1" applyAlignment="1" applyProtection="1">
      <alignment vertical="center" wrapText="1"/>
    </xf>
    <xf numFmtId="164" fontId="3" fillId="0" borderId="36" xfId="1" applyNumberFormat="1" applyFont="1" applyFill="1" applyBorder="1" applyAlignment="1" applyProtection="1">
      <alignment horizontal="right" vertical="center" wrapText="1"/>
    </xf>
    <xf numFmtId="164" fontId="2" fillId="0" borderId="26" xfId="1" applyNumberFormat="1" applyFont="1" applyFill="1" applyBorder="1" applyAlignment="1" applyProtection="1">
      <alignment vertical="center" wrapText="1"/>
      <protection locked="0"/>
    </xf>
    <xf numFmtId="49" fontId="2" fillId="0" borderId="44" xfId="1" applyNumberFormat="1" applyFont="1" applyFill="1" applyBorder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left" wrapText="1" indent="1"/>
    </xf>
    <xf numFmtId="3" fontId="2" fillId="0" borderId="22" xfId="1" applyNumberFormat="1" applyFont="1" applyFill="1" applyBorder="1" applyAlignment="1" applyProtection="1">
      <alignment vertical="center" wrapText="1"/>
      <protection locked="0"/>
    </xf>
    <xf numFmtId="14" fontId="2" fillId="0" borderId="21" xfId="0" applyNumberFormat="1" applyFont="1" applyFill="1" applyBorder="1" applyAlignment="1" applyProtection="1">
      <alignment horizontal="center" wrapText="1"/>
    </xf>
    <xf numFmtId="14" fontId="2" fillId="0" borderId="25" xfId="0" applyNumberFormat="1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33" xfId="0" applyFont="1" applyFill="1" applyBorder="1" applyAlignment="1" applyProtection="1">
      <alignment horizontal="center" wrapText="1"/>
    </xf>
    <xf numFmtId="3" fontId="3" fillId="0" borderId="32" xfId="1" applyNumberFormat="1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horizontal="center" wrapText="1"/>
    </xf>
    <xf numFmtId="0" fontId="3" fillId="0" borderId="8" xfId="0" applyFont="1" applyFill="1" applyBorder="1" applyAlignment="1" applyProtection="1">
      <alignment wrapText="1"/>
    </xf>
    <xf numFmtId="164" fontId="5" fillId="0" borderId="36" xfId="1" applyNumberFormat="1" applyFont="1" applyFill="1" applyBorder="1" applyAlignment="1" applyProtection="1">
      <alignment vertical="center" wrapText="1"/>
    </xf>
    <xf numFmtId="164" fontId="5" fillId="0" borderId="10" xfId="1" applyNumberFormat="1" applyFont="1" applyFill="1" applyBorder="1" applyAlignment="1" applyProtection="1">
      <alignment horizontal="right" vertical="center" wrapText="1" indent="1"/>
    </xf>
    <xf numFmtId="164" fontId="5" fillId="0" borderId="6" xfId="1" applyNumberFormat="1" applyFont="1" applyFill="1" applyBorder="1" applyAlignment="1" applyProtection="1">
      <alignment horizontal="right" vertical="center" wrapText="1" indent="1"/>
    </xf>
    <xf numFmtId="0" fontId="3" fillId="0" borderId="45" xfId="0" applyFont="1" applyFill="1" applyBorder="1" applyAlignment="1" applyProtection="1">
      <alignment horizontal="center" wrapText="1"/>
    </xf>
    <xf numFmtId="0" fontId="3" fillId="0" borderId="45" xfId="0" applyFont="1" applyFill="1" applyBorder="1" applyAlignment="1" applyProtection="1">
      <alignment wrapText="1"/>
    </xf>
    <xf numFmtId="164" fontId="3" fillId="0" borderId="45" xfId="1" applyNumberFormat="1" applyFont="1" applyFill="1" applyBorder="1" applyAlignment="1" applyProtection="1">
      <alignment horizontal="right" vertical="center" wrapText="1" indent="1"/>
    </xf>
    <xf numFmtId="3" fontId="2" fillId="0" borderId="45" xfId="1" applyNumberFormat="1" applyFont="1" applyFill="1" applyBorder="1" applyProtection="1"/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32" xfId="1" applyFont="1" applyFill="1" applyBorder="1" applyAlignment="1" applyProtection="1">
      <alignment horizontal="center" vertical="center" wrapText="1"/>
    </xf>
    <xf numFmtId="3" fontId="3" fillId="0" borderId="29" xfId="1" applyNumberFormat="1" applyFont="1" applyFill="1" applyBorder="1" applyAlignment="1" applyProtection="1">
      <alignment horizontal="center"/>
    </xf>
    <xf numFmtId="3" fontId="3" fillId="0" borderId="30" xfId="1" applyNumberFormat="1" applyFont="1" applyFill="1" applyBorder="1" applyAlignment="1" applyProtection="1">
      <alignment horizontal="center"/>
    </xf>
    <xf numFmtId="3" fontId="3" fillId="0" borderId="31" xfId="1" applyNumberFormat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vertical="center" wrapText="1"/>
    </xf>
    <xf numFmtId="164" fontId="5" fillId="0" borderId="3" xfId="1" applyNumberFormat="1" applyFont="1" applyFill="1" applyBorder="1" applyAlignment="1" applyProtection="1">
      <alignment vertical="center" wrapText="1"/>
    </xf>
    <xf numFmtId="164" fontId="5" fillId="0" borderId="4" xfId="1" applyNumberFormat="1" applyFont="1" applyFill="1" applyBorder="1" applyAlignment="1" applyProtection="1">
      <alignment vertical="center" wrapText="1"/>
    </xf>
    <xf numFmtId="164" fontId="5" fillId="0" borderId="10" xfId="1" applyNumberFormat="1" applyFont="1" applyFill="1" applyBorder="1" applyAlignment="1" applyProtection="1">
      <alignment vertical="center" wrapText="1"/>
    </xf>
    <xf numFmtId="164" fontId="5" fillId="0" borderId="6" xfId="1" applyNumberFormat="1" applyFont="1" applyFill="1" applyBorder="1" applyAlignment="1" applyProtection="1">
      <alignment vertical="center" wrapText="1"/>
    </xf>
    <xf numFmtId="0" fontId="2" fillId="0" borderId="16" xfId="1" applyFont="1" applyFill="1" applyBorder="1" applyAlignment="1" applyProtection="1">
      <alignment horizontal="left" vertical="center" wrapText="1"/>
    </xf>
    <xf numFmtId="164" fontId="2" fillId="0" borderId="17" xfId="1" applyNumberFormat="1" applyFont="1" applyFill="1" applyBorder="1" applyAlignment="1" applyProtection="1">
      <alignment vertical="center" wrapText="1"/>
      <protection locked="0"/>
    </xf>
    <xf numFmtId="3" fontId="2" fillId="0" borderId="18" xfId="1" applyNumberFormat="1" applyFont="1" applyFill="1" applyBorder="1" applyAlignment="1" applyProtection="1"/>
    <xf numFmtId="3" fontId="6" fillId="0" borderId="19" xfId="1" applyNumberFormat="1" applyFont="1" applyFill="1" applyBorder="1" applyAlignment="1" applyProtection="1"/>
    <xf numFmtId="3" fontId="6" fillId="0" borderId="20" xfId="1" applyNumberFormat="1" applyFont="1" applyFill="1" applyBorder="1" applyAlignment="1" applyProtection="1"/>
    <xf numFmtId="0" fontId="2" fillId="0" borderId="23" xfId="1" applyFont="1" applyFill="1" applyBorder="1" applyAlignment="1" applyProtection="1">
      <alignment horizontal="left" vertical="center" wrapText="1"/>
    </xf>
    <xf numFmtId="3" fontId="2" fillId="0" borderId="27" xfId="1" applyNumberFormat="1" applyFont="1" applyFill="1" applyBorder="1" applyAlignment="1" applyProtection="1"/>
    <xf numFmtId="3" fontId="6" fillId="0" borderId="23" xfId="1" applyNumberFormat="1" applyFont="1" applyFill="1" applyBorder="1" applyAlignment="1" applyProtection="1"/>
    <xf numFmtId="3" fontId="6" fillId="0" borderId="24" xfId="1" applyNumberFormat="1" applyFont="1" applyFill="1" applyBorder="1" applyAlignment="1" applyProtection="1"/>
    <xf numFmtId="3" fontId="2" fillId="0" borderId="23" xfId="1" applyNumberFormat="1" applyFont="1" applyFill="1" applyBorder="1" applyAlignment="1" applyProtection="1"/>
    <xf numFmtId="3" fontId="2" fillId="0" borderId="24" xfId="1" applyNumberFormat="1" applyFont="1" applyFill="1" applyBorder="1" applyAlignment="1" applyProtection="1"/>
    <xf numFmtId="0" fontId="2" fillId="0" borderId="47" xfId="1" applyFont="1" applyFill="1" applyBorder="1" applyAlignment="1" applyProtection="1">
      <alignment horizontal="left" vertical="center" wrapText="1"/>
    </xf>
    <xf numFmtId="0" fontId="2" fillId="0" borderId="23" xfId="1" applyFont="1" applyFill="1" applyBorder="1" applyAlignment="1" applyProtection="1">
      <alignment horizontal="left"/>
    </xf>
    <xf numFmtId="0" fontId="2" fillId="0" borderId="30" xfId="1" applyFont="1" applyFill="1" applyBorder="1" applyAlignment="1" applyProtection="1">
      <alignment horizontal="left" vertical="center" wrapText="1"/>
    </xf>
    <xf numFmtId="3" fontId="2" fillId="0" borderId="29" xfId="1" applyNumberFormat="1" applyFont="1" applyFill="1" applyBorder="1" applyAlignment="1" applyProtection="1"/>
    <xf numFmtId="3" fontId="2" fillId="0" borderId="30" xfId="1" applyNumberFormat="1" applyFont="1" applyFill="1" applyBorder="1" applyAlignment="1" applyProtection="1"/>
    <xf numFmtId="3" fontId="2" fillId="0" borderId="31" xfId="1" applyNumberFormat="1" applyFont="1" applyFill="1" applyBorder="1" applyAlignment="1" applyProtection="1"/>
    <xf numFmtId="0" fontId="3" fillId="0" borderId="10" xfId="1" applyFont="1" applyFill="1" applyBorder="1" applyAlignment="1" applyProtection="1">
      <alignment vertical="center" wrapText="1"/>
    </xf>
    <xf numFmtId="3" fontId="3" fillId="0" borderId="6" xfId="1" applyNumberFormat="1" applyFont="1" applyFill="1" applyBorder="1" applyAlignment="1" applyProtection="1"/>
    <xf numFmtId="3" fontId="2" fillId="0" borderId="20" xfId="1" applyNumberFormat="1" applyFont="1" applyFill="1" applyBorder="1" applyAlignment="1" applyProtection="1"/>
    <xf numFmtId="0" fontId="2" fillId="0" borderId="23" xfId="0" applyFont="1" applyFill="1" applyBorder="1" applyAlignment="1" applyProtection="1">
      <alignment horizontal="left" vertical="center" wrapText="1"/>
    </xf>
    <xf numFmtId="0" fontId="2" fillId="0" borderId="19" xfId="1" applyFont="1" applyFill="1" applyBorder="1" applyAlignment="1" applyProtection="1">
      <alignment horizontal="left" vertical="center" wrapText="1"/>
    </xf>
    <xf numFmtId="3" fontId="5" fillId="0" borderId="4" xfId="1" applyNumberFormat="1" applyFont="1" applyFill="1" applyBorder="1" applyAlignment="1" applyProtection="1"/>
    <xf numFmtId="3" fontId="2" fillId="0" borderId="10" xfId="1" applyNumberFormat="1" applyFont="1" applyFill="1" applyBorder="1" applyAlignment="1" applyProtection="1"/>
    <xf numFmtId="3" fontId="2" fillId="0" borderId="6" xfId="1" applyNumberFormat="1" applyFont="1" applyFill="1" applyBorder="1" applyAlignment="1" applyProtection="1"/>
    <xf numFmtId="3" fontId="2" fillId="0" borderId="4" xfId="1" applyNumberFormat="1" applyFont="1" applyFill="1" applyBorder="1" applyAlignment="1" applyProtection="1"/>
    <xf numFmtId="3" fontId="3" fillId="0" borderId="32" xfId="1" applyNumberFormat="1" applyFont="1" applyFill="1" applyBorder="1" applyAlignment="1" applyProtection="1">
      <alignment wrapText="1"/>
    </xf>
    <xf numFmtId="3" fontId="3" fillId="0" borderId="4" xfId="1" applyNumberFormat="1" applyFont="1" applyFill="1" applyBorder="1" applyAlignment="1" applyProtection="1"/>
    <xf numFmtId="0" fontId="2" fillId="0" borderId="19" xfId="1" applyFont="1" applyFill="1" applyBorder="1" applyAlignment="1" applyProtection="1">
      <alignment vertical="center" wrapText="1"/>
    </xf>
    <xf numFmtId="3" fontId="2" fillId="0" borderId="24" xfId="1" applyNumberFormat="1" applyFont="1" applyFill="1" applyBorder="1" applyAlignment="1" applyProtection="1">
      <alignment vertical="center" wrapText="1"/>
      <protection locked="0"/>
    </xf>
    <xf numFmtId="3" fontId="2" fillId="0" borderId="19" xfId="1" applyNumberFormat="1" applyFont="1" applyFill="1" applyBorder="1" applyAlignment="1" applyProtection="1"/>
    <xf numFmtId="0" fontId="2" fillId="0" borderId="23" xfId="1" applyFont="1" applyFill="1" applyBorder="1" applyAlignment="1" applyProtection="1">
      <alignment vertical="center" wrapText="1"/>
    </xf>
    <xf numFmtId="0" fontId="2" fillId="0" borderId="12" xfId="1" applyFont="1" applyFill="1" applyBorder="1" applyAlignment="1" applyProtection="1">
      <alignment vertical="center" wrapText="1"/>
    </xf>
    <xf numFmtId="3" fontId="2" fillId="0" borderId="13" xfId="1" applyNumberFormat="1" applyFont="1" applyFill="1" applyBorder="1" applyAlignment="1" applyProtection="1">
      <alignment vertical="center" wrapText="1"/>
      <protection locked="0"/>
    </xf>
    <xf numFmtId="3" fontId="3" fillId="0" borderId="10" xfId="1" applyNumberFormat="1" applyFont="1" applyFill="1" applyBorder="1" applyAlignment="1" applyProtection="1"/>
    <xf numFmtId="164" fontId="2" fillId="0" borderId="24" xfId="1" applyNumberFormat="1" applyFont="1" applyFill="1" applyBorder="1" applyAlignment="1" applyProtection="1">
      <alignment vertical="center" wrapText="1"/>
      <protection locked="0"/>
    </xf>
    <xf numFmtId="3" fontId="2" fillId="0" borderId="29" xfId="1" applyNumberFormat="1" applyFont="1" applyFill="1" applyBorder="1" applyAlignment="1" applyProtection="1">
      <alignment vertical="center"/>
    </xf>
    <xf numFmtId="3" fontId="3" fillId="0" borderId="32" xfId="0" applyNumberFormat="1" applyFont="1" applyFill="1" applyBorder="1" applyAlignment="1" applyProtection="1">
      <alignment vertical="center" wrapText="1"/>
    </xf>
    <xf numFmtId="0" fontId="2" fillId="0" borderId="40" xfId="1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horizontal="left" vertical="center" wrapText="1" indent="1"/>
    </xf>
    <xf numFmtId="164" fontId="5" fillId="0" borderId="32" xfId="0" quotePrefix="1" applyNumberFormat="1" applyFont="1" applyFill="1" applyBorder="1" applyAlignment="1" applyProtection="1">
      <alignment vertical="center" wrapText="1"/>
    </xf>
    <xf numFmtId="164" fontId="5" fillId="0" borderId="36" xfId="0" quotePrefix="1" applyNumberFormat="1" applyFont="1" applyFill="1" applyBorder="1" applyAlignment="1" applyProtection="1">
      <alignment vertical="center" wrapText="1"/>
    </xf>
    <xf numFmtId="164" fontId="5" fillId="0" borderId="10" xfId="0" quotePrefix="1" applyNumberFormat="1" applyFont="1" applyFill="1" applyBorder="1" applyAlignment="1" applyProtection="1">
      <alignment vertical="center" wrapText="1"/>
    </xf>
    <xf numFmtId="164" fontId="5" fillId="0" borderId="6" xfId="0" quotePrefix="1" applyNumberFormat="1" applyFont="1" applyFill="1" applyBorder="1" applyAlignment="1" applyProtection="1">
      <alignment vertical="center" wrapText="1"/>
    </xf>
    <xf numFmtId="0" fontId="2" fillId="0" borderId="48" xfId="1" applyFont="1" applyFill="1" applyBorder="1" applyAlignment="1" applyProtection="1">
      <alignment horizontal="center"/>
    </xf>
    <xf numFmtId="0" fontId="2" fillId="0" borderId="45" xfId="1" applyFont="1" applyFill="1" applyBorder="1" applyProtection="1"/>
    <xf numFmtId="0" fontId="2" fillId="0" borderId="45" xfId="1" applyFont="1" applyFill="1" applyBorder="1" applyAlignment="1" applyProtection="1">
      <alignment horizontal="right" vertical="center" indent="1"/>
    </xf>
    <xf numFmtId="0" fontId="3" fillId="0" borderId="46" xfId="0" applyFont="1" applyFill="1" applyBorder="1" applyAlignment="1" applyProtection="1">
      <alignment horizontal="right" vertical="center"/>
    </xf>
    <xf numFmtId="3" fontId="2" fillId="0" borderId="46" xfId="1" applyNumberFormat="1" applyFont="1" applyFill="1" applyBorder="1" applyProtection="1"/>
    <xf numFmtId="0" fontId="3" fillId="0" borderId="36" xfId="1" applyFont="1" applyFill="1" applyBorder="1" applyAlignment="1" applyProtection="1">
      <alignment vertical="center" wrapText="1"/>
    </xf>
    <xf numFmtId="41" fontId="3" fillId="2" borderId="50" xfId="1" applyNumberFormat="1" applyFont="1" applyFill="1" applyBorder="1" applyAlignment="1" applyProtection="1">
      <alignment horizontal="left" vertical="center" wrapText="1" shrinkToFit="1"/>
    </xf>
    <xf numFmtId="164" fontId="3" fillId="0" borderId="5" xfId="1" applyNumberFormat="1" applyFont="1" applyFill="1" applyBorder="1" applyAlignment="1" applyProtection="1">
      <alignment horizontal="right" vertical="center" wrapText="1" indent="1"/>
    </xf>
    <xf numFmtId="164" fontId="3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23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vertical="center"/>
    </xf>
    <xf numFmtId="0" fontId="11" fillId="0" borderId="23" xfId="2" quotePrefix="1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vertical="center" wrapText="1"/>
    </xf>
    <xf numFmtId="0" fontId="11" fillId="0" borderId="23" xfId="2" applyFont="1" applyFill="1" applyBorder="1" applyAlignment="1">
      <alignment horizontal="left" vertical="center"/>
    </xf>
    <xf numFmtId="3" fontId="11" fillId="0" borderId="23" xfId="2" applyNumberFormat="1" applyFont="1" applyFill="1" applyBorder="1" applyAlignment="1">
      <alignment horizontal="right" vertical="center"/>
    </xf>
    <xf numFmtId="0" fontId="11" fillId="0" borderId="23" xfId="2" applyFont="1" applyFill="1" applyBorder="1" applyAlignment="1">
      <alignment horizontal="left" vertical="center" wrapText="1"/>
    </xf>
    <xf numFmtId="0" fontId="13" fillId="0" borderId="23" xfId="2" quotePrefix="1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left" vertical="center" wrapText="1"/>
    </xf>
    <xf numFmtId="0" fontId="13" fillId="0" borderId="23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 wrapText="1"/>
    </xf>
    <xf numFmtId="0" fontId="13" fillId="0" borderId="52" xfId="2" quotePrefix="1" applyFont="1" applyFill="1" applyBorder="1" applyAlignment="1">
      <alignment horizontal="center" vertical="center"/>
    </xf>
    <xf numFmtId="0" fontId="14" fillId="0" borderId="52" xfId="2" applyFont="1" applyFill="1" applyBorder="1" applyAlignment="1">
      <alignment horizontal="left" vertical="center" wrapText="1"/>
    </xf>
    <xf numFmtId="0" fontId="13" fillId="0" borderId="52" xfId="2" applyFont="1" applyFill="1" applyBorder="1" applyAlignment="1">
      <alignment horizontal="left" vertical="center"/>
    </xf>
    <xf numFmtId="0" fontId="11" fillId="0" borderId="19" xfId="2" quotePrefix="1" applyFont="1" applyFill="1" applyBorder="1" applyAlignment="1">
      <alignment horizontal="center" vertical="center"/>
    </xf>
    <xf numFmtId="0" fontId="12" fillId="0" borderId="19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 wrapText="1"/>
    </xf>
    <xf numFmtId="0" fontId="12" fillId="0" borderId="23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8" fillId="0" borderId="23" xfId="0" applyFont="1" applyFill="1" applyBorder="1"/>
    <xf numFmtId="3" fontId="8" fillId="0" borderId="23" xfId="0" applyNumberFormat="1" applyFont="1" applyFill="1" applyBorder="1"/>
    <xf numFmtId="165" fontId="11" fillId="0" borderId="23" xfId="2" quotePrefix="1" applyNumberFormat="1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vertical="center"/>
    </xf>
    <xf numFmtId="0" fontId="11" fillId="0" borderId="23" xfId="2" applyNumberFormat="1" applyFont="1" applyFill="1" applyBorder="1" applyAlignment="1">
      <alignment vertical="center"/>
    </xf>
    <xf numFmtId="166" fontId="11" fillId="0" borderId="23" xfId="2" applyNumberFormat="1" applyFont="1" applyFill="1" applyBorder="1" applyAlignment="1">
      <alignment vertical="center"/>
    </xf>
    <xf numFmtId="165" fontId="13" fillId="0" borderId="23" xfId="2" quotePrefix="1" applyNumberFormat="1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vertical="center" wrapText="1"/>
    </xf>
    <xf numFmtId="166" fontId="13" fillId="0" borderId="23" xfId="2" applyNumberFormat="1" applyFont="1" applyFill="1" applyBorder="1" applyAlignment="1">
      <alignment vertical="center"/>
    </xf>
    <xf numFmtId="0" fontId="11" fillId="2" borderId="23" xfId="2" applyFont="1" applyFill="1" applyBorder="1" applyAlignment="1">
      <alignment horizontal="left" vertical="center" wrapText="1"/>
    </xf>
    <xf numFmtId="0" fontId="12" fillId="2" borderId="23" xfId="2" applyFont="1" applyFill="1" applyBorder="1" applyAlignment="1">
      <alignment horizontal="left" vertical="center" wrapText="1"/>
    </xf>
    <xf numFmtId="0" fontId="14" fillId="0" borderId="23" xfId="2" applyFont="1" applyFill="1" applyBorder="1" applyAlignment="1">
      <alignment horizontal="left" vertical="center" wrapText="1"/>
    </xf>
    <xf numFmtId="0" fontId="12" fillId="0" borderId="23" xfId="2" applyFont="1" applyFill="1" applyBorder="1" applyAlignment="1">
      <alignment vertical="center" wrapText="1"/>
    </xf>
    <xf numFmtId="0" fontId="12" fillId="0" borderId="23" xfId="2" applyFont="1" applyFill="1" applyBorder="1" applyAlignment="1">
      <alignment vertical="center"/>
    </xf>
    <xf numFmtId="167" fontId="11" fillId="0" borderId="23" xfId="2" applyNumberFormat="1" applyFont="1" applyFill="1" applyBorder="1" applyAlignment="1">
      <alignment horizontal="left" vertical="center"/>
    </xf>
    <xf numFmtId="165" fontId="13" fillId="0" borderId="52" xfId="2" quotePrefix="1" applyNumberFormat="1" applyFont="1" applyFill="1" applyBorder="1" applyAlignment="1">
      <alignment horizontal="center" vertical="center"/>
    </xf>
    <xf numFmtId="166" fontId="13" fillId="0" borderId="52" xfId="2" applyNumberFormat="1" applyFont="1" applyFill="1" applyBorder="1" applyAlignment="1">
      <alignment vertical="center"/>
    </xf>
    <xf numFmtId="0" fontId="12" fillId="0" borderId="19" xfId="2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12" fillId="0" borderId="23" xfId="0" applyFont="1" applyFill="1" applyBorder="1" applyAlignment="1">
      <alignment horizontal="left" vertical="top" wrapText="1"/>
    </xf>
    <xf numFmtId="0" fontId="14" fillId="0" borderId="23" xfId="0" applyFont="1" applyFill="1" applyBorder="1" applyAlignment="1">
      <alignment horizontal="left" vertical="top" wrapText="1"/>
    </xf>
    <xf numFmtId="3" fontId="14" fillId="0" borderId="23" xfId="0" applyNumberFormat="1" applyFont="1" applyFill="1" applyBorder="1" applyAlignment="1">
      <alignment horizontal="right" vertical="top" wrapText="1"/>
    </xf>
    <xf numFmtId="0" fontId="9" fillId="0" borderId="23" xfId="0" applyFont="1" applyFill="1" applyBorder="1"/>
    <xf numFmtId="3" fontId="9" fillId="0" borderId="23" xfId="0" applyNumberFormat="1" applyFont="1" applyFill="1" applyBorder="1"/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left" vertical="top" wrapText="1"/>
    </xf>
    <xf numFmtId="3" fontId="12" fillId="0" borderId="23" xfId="0" applyNumberFormat="1" applyFont="1" applyBorder="1" applyAlignment="1">
      <alignment horizontal="right" vertical="top" wrapText="1"/>
    </xf>
    <xf numFmtId="0" fontId="0" fillId="0" borderId="23" xfId="0" applyFont="1" applyBorder="1"/>
    <xf numFmtId="0" fontId="14" fillId="0" borderId="23" xfId="0" applyFont="1" applyBorder="1" applyAlignment="1">
      <alignment horizontal="left" vertical="top" wrapText="1"/>
    </xf>
    <xf numFmtId="3" fontId="16" fillId="0" borderId="23" xfId="0" applyNumberFormat="1" applyFont="1" applyBorder="1" applyAlignment="1">
      <alignment horizontal="right" vertical="top" wrapText="1"/>
    </xf>
    <xf numFmtId="3" fontId="15" fillId="0" borderId="23" xfId="0" applyNumberFormat="1" applyFont="1" applyBorder="1" applyAlignment="1">
      <alignment horizontal="right" vertical="top" wrapText="1"/>
    </xf>
    <xf numFmtId="0" fontId="0" fillId="0" borderId="23" xfId="0" applyBorder="1"/>
    <xf numFmtId="3" fontId="14" fillId="0" borderId="23" xfId="0" applyNumberFormat="1" applyFont="1" applyBorder="1" applyAlignment="1">
      <alignment horizontal="right" vertical="top" wrapText="1"/>
    </xf>
    <xf numFmtId="0" fontId="15" fillId="0" borderId="23" xfId="0" applyFont="1" applyFill="1" applyBorder="1" applyAlignment="1">
      <alignment horizontal="center" vertical="top" wrapText="1"/>
    </xf>
    <xf numFmtId="3" fontId="15" fillId="0" borderId="23" xfId="0" applyNumberFormat="1" applyFont="1" applyFill="1" applyBorder="1" applyAlignment="1">
      <alignment horizontal="right" vertical="top" wrapText="1"/>
    </xf>
    <xf numFmtId="0" fontId="0" fillId="0" borderId="23" xfId="0" applyFont="1" applyFill="1" applyBorder="1"/>
    <xf numFmtId="3" fontId="0" fillId="0" borderId="23" xfId="0" applyNumberFormat="1" applyFont="1" applyBorder="1"/>
    <xf numFmtId="0" fontId="9" fillId="0" borderId="23" xfId="0" applyFont="1" applyBorder="1" applyAlignment="1">
      <alignment horizontal="center"/>
    </xf>
    <xf numFmtId="0" fontId="17" fillId="0" borderId="23" xfId="2" quotePrefix="1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vertical="center" wrapText="1"/>
    </xf>
    <xf numFmtId="0" fontId="17" fillId="0" borderId="23" xfId="2" applyFont="1" applyFill="1" applyBorder="1" applyAlignment="1">
      <alignment horizontal="left" vertical="center"/>
    </xf>
    <xf numFmtId="3" fontId="17" fillId="0" borderId="23" xfId="2" applyNumberFormat="1" applyFont="1" applyFill="1" applyBorder="1" applyAlignment="1">
      <alignment horizontal="right" vertical="center"/>
    </xf>
    <xf numFmtId="0" fontId="17" fillId="0" borderId="23" xfId="2" applyFont="1" applyFill="1" applyBorder="1" applyAlignment="1">
      <alignment horizontal="left" vertical="center" wrapText="1"/>
    </xf>
    <xf numFmtId="0" fontId="18" fillId="0" borderId="23" xfId="2" quotePrefix="1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left" vertical="center" wrapText="1"/>
    </xf>
    <xf numFmtId="0" fontId="18" fillId="0" borderId="23" xfId="2" applyFont="1" applyFill="1" applyBorder="1" applyAlignment="1">
      <alignment horizontal="left" vertical="center"/>
    </xf>
    <xf numFmtId="0" fontId="19" fillId="0" borderId="23" xfId="2" applyFont="1" applyFill="1" applyBorder="1" applyAlignment="1">
      <alignment horizontal="left" vertical="center" wrapText="1"/>
    </xf>
    <xf numFmtId="0" fontId="18" fillId="0" borderId="52" xfId="2" quotePrefix="1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7" fillId="0" borderId="19" xfId="2" quotePrefix="1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left" vertical="center" wrapText="1"/>
    </xf>
    <xf numFmtId="3" fontId="0" fillId="0" borderId="23" xfId="0" applyNumberFormat="1" applyBorder="1"/>
    <xf numFmtId="165" fontId="17" fillId="0" borderId="23" xfId="2" quotePrefix="1" applyNumberFormat="1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vertical="center"/>
    </xf>
    <xf numFmtId="0" fontId="17" fillId="0" borderId="23" xfId="2" applyNumberFormat="1" applyFont="1" applyFill="1" applyBorder="1" applyAlignment="1">
      <alignment vertical="center"/>
    </xf>
    <xf numFmtId="166" fontId="17" fillId="0" borderId="23" xfId="2" applyNumberFormat="1" applyFont="1" applyFill="1" applyBorder="1" applyAlignment="1">
      <alignment vertical="center"/>
    </xf>
    <xf numFmtId="165" fontId="18" fillId="0" borderId="23" xfId="2" quotePrefix="1" applyNumberFormat="1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vertical="center" wrapText="1"/>
    </xf>
    <xf numFmtId="166" fontId="18" fillId="0" borderId="23" xfId="2" applyNumberFormat="1" applyFont="1" applyFill="1" applyBorder="1" applyAlignment="1">
      <alignment vertical="center"/>
    </xf>
    <xf numFmtId="0" fontId="17" fillId="3" borderId="23" xfId="2" applyFont="1" applyFill="1" applyBorder="1" applyAlignment="1">
      <alignment horizontal="left" vertical="center" wrapText="1"/>
    </xf>
    <xf numFmtId="0" fontId="12" fillId="3" borderId="23" xfId="2" applyFont="1" applyFill="1" applyBorder="1" applyAlignment="1">
      <alignment horizontal="left" vertical="center" wrapText="1"/>
    </xf>
    <xf numFmtId="167" fontId="17" fillId="0" borderId="23" xfId="2" applyNumberFormat="1" applyFont="1" applyFill="1" applyBorder="1" applyAlignment="1">
      <alignment horizontal="left" vertical="center"/>
    </xf>
    <xf numFmtId="165" fontId="18" fillId="0" borderId="52" xfId="2" quotePrefix="1" applyNumberFormat="1" applyFont="1" applyFill="1" applyBorder="1" applyAlignment="1">
      <alignment horizontal="center" vertical="center"/>
    </xf>
    <xf numFmtId="166" fontId="18" fillId="0" borderId="52" xfId="2" applyNumberFormat="1" applyFont="1" applyFill="1" applyBorder="1" applyAlignment="1">
      <alignment vertical="center"/>
    </xf>
    <xf numFmtId="0" fontId="22" fillId="4" borderId="23" xfId="4" applyFont="1" applyFill="1" applyBorder="1" applyAlignment="1">
      <alignment horizontal="justify" vertical="center"/>
    </xf>
    <xf numFmtId="1" fontId="9" fillId="4" borderId="23" xfId="4" applyNumberFormat="1" applyFont="1" applyFill="1" applyBorder="1" applyAlignment="1">
      <alignment horizontal="center" vertical="center"/>
    </xf>
    <xf numFmtId="0" fontId="23" fillId="0" borderId="23" xfId="4" applyFont="1" applyFill="1" applyBorder="1" applyAlignment="1">
      <alignment horizontal="justify" vertical="center"/>
    </xf>
    <xf numFmtId="168" fontId="12" fillId="0" borderId="23" xfId="4" applyNumberFormat="1" applyFont="1" applyFill="1" applyBorder="1" applyAlignment="1">
      <alignment horizontal="center" vertical="center"/>
    </xf>
    <xf numFmtId="168" fontId="14" fillId="4" borderId="23" xfId="4" applyNumberFormat="1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19" xfId="0" applyFont="1" applyFill="1" applyBorder="1" applyAlignment="1" applyProtection="1">
      <alignment horizontal="left" vertical="center" wrapText="1" indent="1"/>
      <protection locked="0"/>
    </xf>
    <xf numFmtId="169" fontId="24" fillId="0" borderId="28" xfId="0" applyNumberFormat="1" applyFont="1" applyFill="1" applyBorder="1" applyAlignment="1" applyProtection="1">
      <alignment horizontal="right" vertical="center"/>
    </xf>
    <xf numFmtId="0" fontId="26" fillId="0" borderId="25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left" vertical="center" indent="5"/>
    </xf>
    <xf numFmtId="169" fontId="27" fillId="0" borderId="26" xfId="0" applyNumberFormat="1" applyFont="1" applyFill="1" applyBorder="1" applyAlignment="1" applyProtection="1">
      <alignment horizontal="right" vertical="center"/>
      <protection locked="0"/>
    </xf>
    <xf numFmtId="0" fontId="27" fillId="0" borderId="23" xfId="0" applyFont="1" applyFill="1" applyBorder="1" applyAlignment="1">
      <alignment horizontal="left" vertical="center" indent="1"/>
    </xf>
    <xf numFmtId="0" fontId="26" fillId="0" borderId="33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left" vertical="center" indent="1"/>
    </xf>
    <xf numFmtId="169" fontId="27" fillId="0" borderId="38" xfId="0" applyNumberFormat="1" applyFont="1" applyFill="1" applyBorder="1" applyAlignment="1" applyProtection="1">
      <alignment horizontal="right" vertical="center"/>
      <protection locked="0"/>
    </xf>
    <xf numFmtId="0" fontId="26" fillId="0" borderId="15" xfId="0" applyFont="1" applyFill="1" applyBorder="1" applyAlignment="1">
      <alignment horizontal="center" vertical="center"/>
    </xf>
    <xf numFmtId="0" fontId="26" fillId="0" borderId="16" xfId="0" applyFont="1" applyFill="1" applyBorder="1" applyAlignment="1" applyProtection="1">
      <alignment horizontal="left" vertical="center" wrapText="1" indent="1"/>
      <protection locked="0"/>
    </xf>
    <xf numFmtId="169" fontId="24" fillId="0" borderId="17" xfId="0" applyNumberFormat="1" applyFont="1" applyFill="1" applyBorder="1" applyAlignment="1" applyProtection="1">
      <alignment horizontal="right" vertical="center"/>
    </xf>
    <xf numFmtId="0" fontId="26" fillId="0" borderId="39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left" vertical="center" indent="5"/>
    </xf>
    <xf numFmtId="169" fontId="27" fillId="0" borderId="4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/>
    <xf numFmtId="0" fontId="9" fillId="0" borderId="3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top" wrapText="1"/>
    </xf>
    <xf numFmtId="0" fontId="0" fillId="0" borderId="23" xfId="0" applyBorder="1" applyAlignment="1">
      <alignment horizontal="center"/>
    </xf>
    <xf numFmtId="0" fontId="14" fillId="0" borderId="23" xfId="0" applyFont="1" applyBorder="1" applyAlignment="1">
      <alignment horizontal="center" vertical="top" wrapText="1"/>
    </xf>
    <xf numFmtId="3" fontId="9" fillId="0" borderId="23" xfId="0" applyNumberFormat="1" applyFont="1" applyBorder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3" fontId="12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left" vertical="top" wrapText="1"/>
    </xf>
    <xf numFmtId="3" fontId="14" fillId="0" borderId="0" xfId="0" applyNumberFormat="1" applyFont="1" applyAlignment="1">
      <alignment horizontal="right" vertical="top" wrapText="1"/>
    </xf>
    <xf numFmtId="0" fontId="3" fillId="6" borderId="14" xfId="1" applyFont="1" applyFill="1" applyBorder="1" applyAlignment="1" applyProtection="1">
      <alignment horizontal="left" wrapText="1"/>
    </xf>
    <xf numFmtId="0" fontId="3" fillId="6" borderId="10" xfId="1" applyFont="1" applyFill="1" applyBorder="1" applyAlignment="1" applyProtection="1">
      <alignment horizontal="left" wrapText="1"/>
    </xf>
    <xf numFmtId="3" fontId="3" fillId="6" borderId="10" xfId="1" applyNumberFormat="1" applyFont="1" applyFill="1" applyBorder="1" applyAlignment="1" applyProtection="1">
      <alignment horizontal="right" vertical="center" wrapText="1"/>
    </xf>
    <xf numFmtId="3" fontId="3" fillId="0" borderId="36" xfId="1" applyNumberFormat="1" applyFont="1" applyFill="1" applyBorder="1" applyAlignment="1" applyProtection="1">
      <alignment horizontal="right" vertical="center" wrapText="1" indent="1"/>
    </xf>
    <xf numFmtId="164" fontId="5" fillId="6" borderId="55" xfId="1" applyNumberFormat="1" applyFont="1" applyFill="1" applyBorder="1" applyAlignment="1" applyProtection="1">
      <alignment vertical="center" wrapText="1"/>
    </xf>
    <xf numFmtId="164" fontId="5" fillId="6" borderId="57" xfId="1" applyNumberFormat="1" applyFont="1" applyFill="1" applyBorder="1" applyAlignment="1" applyProtection="1">
      <alignment vertical="center" wrapText="1"/>
    </xf>
    <xf numFmtId="3" fontId="29" fillId="6" borderId="12" xfId="5" applyNumberFormat="1" applyFont="1" applyFill="1" applyBorder="1" applyAlignment="1" applyProtection="1">
      <alignment horizontal="right" vertical="center" wrapText="1"/>
    </xf>
    <xf numFmtId="3" fontId="2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Protection="1"/>
    <xf numFmtId="0" fontId="3" fillId="6" borderId="23" xfId="1" applyFont="1" applyFill="1" applyBorder="1" applyAlignment="1" applyProtection="1">
      <alignment horizontal="left" vertical="center" wrapText="1"/>
    </xf>
    <xf numFmtId="0" fontId="3" fillId="6" borderId="37" xfId="1" applyFont="1" applyFill="1" applyBorder="1" applyAlignment="1" applyProtection="1">
      <alignment horizontal="left" vertical="center" wrapText="1"/>
    </xf>
    <xf numFmtId="3" fontId="3" fillId="6" borderId="50" xfId="1" applyNumberFormat="1" applyFont="1" applyFill="1" applyBorder="1" applyAlignment="1" applyProtection="1">
      <alignment horizontal="right" vertical="center" wrapText="1" shrinkToFit="1"/>
    </xf>
    <xf numFmtId="3" fontId="3" fillId="0" borderId="50" xfId="1" applyNumberFormat="1" applyFont="1" applyFill="1" applyBorder="1" applyAlignment="1" applyProtection="1">
      <alignment horizontal="right" vertical="center"/>
    </xf>
    <xf numFmtId="0" fontId="3" fillId="6" borderId="19" xfId="1" applyFont="1" applyFill="1" applyBorder="1" applyAlignment="1" applyProtection="1">
      <alignment horizontal="left" vertical="center" wrapText="1"/>
    </xf>
    <xf numFmtId="0" fontId="3" fillId="6" borderId="55" xfId="1" applyFont="1" applyFill="1" applyBorder="1" applyAlignment="1" applyProtection="1">
      <alignment horizontal="left" vertical="center" wrapText="1"/>
    </xf>
    <xf numFmtId="3" fontId="3" fillId="6" borderId="58" xfId="1" applyNumberFormat="1" applyFont="1" applyFill="1" applyBorder="1" applyAlignment="1" applyProtection="1">
      <alignment horizontal="right" vertical="center" wrapText="1" shrinkToFit="1"/>
    </xf>
    <xf numFmtId="3" fontId="3" fillId="0" borderId="58" xfId="1" applyNumberFormat="1" applyFont="1" applyFill="1" applyBorder="1" applyAlignment="1" applyProtection="1">
      <alignment horizontal="right" vertical="center"/>
    </xf>
    <xf numFmtId="0" fontId="3" fillId="6" borderId="0" xfId="1" applyFont="1" applyFill="1" applyBorder="1" applyAlignment="1" applyProtection="1">
      <alignment horizontal="left" vertical="center" wrapText="1"/>
    </xf>
    <xf numFmtId="3" fontId="3" fillId="6" borderId="0" xfId="1" applyNumberFormat="1" applyFont="1" applyFill="1" applyBorder="1" applyAlignment="1" applyProtection="1">
      <alignment horizontal="right" vertical="center" wrapText="1" shrinkToFit="1"/>
    </xf>
    <xf numFmtId="3" fontId="3" fillId="0" borderId="0" xfId="1" applyNumberFormat="1" applyFont="1" applyFill="1" applyBorder="1" applyAlignment="1" applyProtection="1">
      <alignment horizontal="right" vertical="center"/>
    </xf>
    <xf numFmtId="0" fontId="0" fillId="0" borderId="30" xfId="0" applyBorder="1"/>
    <xf numFmtId="0" fontId="0" fillId="0" borderId="0" xfId="0" applyBorder="1"/>
    <xf numFmtId="0" fontId="3" fillId="6" borderId="14" xfId="1" applyFont="1" applyFill="1" applyBorder="1" applyAlignment="1" applyProtection="1">
      <alignment horizontal="left" vertical="center" wrapText="1"/>
    </xf>
    <xf numFmtId="0" fontId="3" fillId="6" borderId="36" xfId="1" applyFont="1" applyFill="1" applyBorder="1" applyAlignment="1" applyProtection="1">
      <alignment horizontal="left" vertical="center" wrapText="1"/>
    </xf>
    <xf numFmtId="3" fontId="0" fillId="0" borderId="23" xfId="0" applyNumberFormat="1" applyFill="1" applyBorder="1"/>
    <xf numFmtId="0" fontId="9" fillId="0" borderId="56" xfId="0" applyFont="1" applyBorder="1" applyAlignment="1">
      <alignment horizontal="center" vertical="center"/>
    </xf>
    <xf numFmtId="41" fontId="31" fillId="0" borderId="59" xfId="6" applyNumberFormat="1" applyFont="1" applyFill="1" applyBorder="1" applyAlignment="1">
      <alignment vertical="center" shrinkToFit="1"/>
    </xf>
    <xf numFmtId="0" fontId="34" fillId="13" borderId="0" xfId="7" applyFont="1" applyFill="1" applyAlignment="1">
      <alignment horizontal="center" vertical="top" wrapTex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0" fontId="16" fillId="0" borderId="23" xfId="7" applyFont="1" applyBorder="1" applyAlignment="1">
      <alignment horizontal="center" vertical="top" wrapText="1"/>
    </xf>
    <xf numFmtId="0" fontId="16" fillId="0" borderId="23" xfId="7" applyFont="1" applyBorder="1" applyAlignment="1">
      <alignment horizontal="left" vertical="top" wrapText="1"/>
    </xf>
    <xf numFmtId="3" fontId="16" fillId="0" borderId="23" xfId="7" applyNumberFormat="1" applyFont="1" applyBorder="1" applyAlignment="1">
      <alignment horizontal="right" vertical="top" wrapText="1"/>
    </xf>
    <xf numFmtId="0" fontId="12" fillId="0" borderId="23" xfId="7" applyFont="1" applyBorder="1" applyAlignment="1">
      <alignment horizontal="left" vertical="top" wrapText="1"/>
    </xf>
    <xf numFmtId="0" fontId="14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3" fontId="16" fillId="0" borderId="23" xfId="7" applyNumberFormat="1" applyFont="1" applyBorder="1" applyAlignment="1">
      <alignment horizontal="right" vertical="top" wrapText="1"/>
    </xf>
    <xf numFmtId="0" fontId="27" fillId="0" borderId="0" xfId="6" applyFont="1" applyFill="1" applyBorder="1" applyAlignment="1">
      <alignment horizontal="center" vertical="center"/>
    </xf>
    <xf numFmtId="0" fontId="31" fillId="0" borderId="0" xfId="6" applyFont="1" applyFill="1" applyBorder="1" applyAlignment="1">
      <alignment vertical="center" shrinkToFit="1"/>
    </xf>
    <xf numFmtId="41" fontId="31" fillId="0" borderId="0" xfId="6" applyNumberFormat="1" applyFont="1" applyFill="1" applyBorder="1" applyAlignment="1">
      <alignment vertical="center" shrinkToFit="1"/>
    </xf>
    <xf numFmtId="0" fontId="27" fillId="0" borderId="0" xfId="6" applyFont="1" applyFill="1" applyBorder="1" applyAlignment="1">
      <alignment horizontal="right" vertical="center"/>
    </xf>
    <xf numFmtId="0" fontId="24" fillId="0" borderId="0" xfId="11" applyFont="1" applyFill="1" applyBorder="1" applyAlignment="1">
      <alignment horizontal="center" vertical="center"/>
    </xf>
    <xf numFmtId="3" fontId="24" fillId="0" borderId="0" xfId="11" applyNumberFormat="1" applyFont="1" applyFill="1" applyBorder="1" applyAlignment="1">
      <alignment vertical="center" shrinkToFit="1"/>
    </xf>
    <xf numFmtId="3" fontId="24" fillId="0" borderId="0" xfId="11" applyNumberFormat="1" applyFont="1" applyFill="1" applyBorder="1" applyAlignment="1">
      <alignment horizontal="center" vertical="center"/>
    </xf>
    <xf numFmtId="3" fontId="24" fillId="0" borderId="62" xfId="11" applyNumberFormat="1" applyFont="1" applyFill="1" applyBorder="1" applyAlignment="1">
      <alignment vertical="center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0" fontId="16" fillId="0" borderId="23" xfId="7" applyFont="1" applyBorder="1" applyAlignment="1">
      <alignment horizontal="center" vertical="top" wrapText="1"/>
    </xf>
    <xf numFmtId="3" fontId="16" fillId="0" borderId="23" xfId="7" applyNumberFormat="1" applyFont="1" applyBorder="1" applyAlignment="1">
      <alignment horizontal="right" vertical="top" wrapText="1"/>
    </xf>
    <xf numFmtId="0" fontId="12" fillId="0" borderId="23" xfId="7" applyFont="1" applyBorder="1" applyAlignment="1">
      <alignment horizontal="left" vertical="top" wrapText="1"/>
    </xf>
    <xf numFmtId="0" fontId="14" fillId="0" borderId="23" xfId="7" applyFont="1" applyBorder="1" applyAlignment="1">
      <alignment horizontal="left" vertical="top" wrapTex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0" fontId="16" fillId="0" borderId="23" xfId="7" applyFont="1" applyBorder="1" applyAlignment="1">
      <alignment horizontal="center" vertical="top" wrapText="1"/>
    </xf>
    <xf numFmtId="3" fontId="16" fillId="0" borderId="23" xfId="7" applyNumberFormat="1" applyFont="1" applyBorder="1" applyAlignment="1">
      <alignment horizontal="right" vertical="top" wrapText="1"/>
    </xf>
    <xf numFmtId="0" fontId="14" fillId="0" borderId="23" xfId="7" applyFont="1" applyBorder="1" applyAlignment="1">
      <alignment horizontal="left" vertical="top" wrapText="1"/>
    </xf>
    <xf numFmtId="0" fontId="9" fillId="0" borderId="23" xfId="16" applyFont="1" applyBorder="1" applyAlignment="1">
      <alignment horizontal="center"/>
    </xf>
    <xf numFmtId="3" fontId="52" fillId="0" borderId="23" xfId="16" applyNumberFormat="1" applyBorder="1"/>
    <xf numFmtId="3" fontId="9" fillId="0" borderId="23" xfId="16" applyNumberFormat="1" applyFont="1" applyBorder="1"/>
    <xf numFmtId="0" fontId="9" fillId="0" borderId="23" xfId="16" applyFont="1" applyBorder="1" applyAlignment="1">
      <alignment vertical="center"/>
    </xf>
    <xf numFmtId="0" fontId="52" fillId="0" borderId="23" xfId="16" applyFont="1" applyBorder="1" applyAlignment="1">
      <alignment horizontal="left" vertical="center" wrapText="1"/>
    </xf>
    <xf numFmtId="0" fontId="52" fillId="0" borderId="23" xfId="16" applyFont="1" applyBorder="1" applyAlignment="1">
      <alignment vertical="center" wrapText="1"/>
    </xf>
    <xf numFmtId="0" fontId="3" fillId="0" borderId="14" xfId="1" applyFont="1" applyFill="1" applyBorder="1" applyAlignment="1" applyProtection="1">
      <alignment horizontal="center" wrapText="1"/>
    </xf>
    <xf numFmtId="0" fontId="3" fillId="0" borderId="36" xfId="1" applyFont="1" applyFill="1" applyBorder="1" applyAlignment="1" applyProtection="1">
      <alignment vertical="center" wrapText="1"/>
    </xf>
    <xf numFmtId="164" fontId="5" fillId="0" borderId="23" xfId="1" applyNumberFormat="1" applyFont="1" applyFill="1" applyBorder="1" applyAlignment="1" applyProtection="1">
      <alignment vertical="center" wrapText="1"/>
    </xf>
    <xf numFmtId="0" fontId="16" fillId="0" borderId="23" xfId="0" applyFont="1" applyFill="1" applyBorder="1" applyAlignment="1">
      <alignment horizontal="center" vertical="top" wrapText="1"/>
    </xf>
    <xf numFmtId="0" fontId="16" fillId="0" borderId="23" xfId="0" applyFont="1" applyFill="1" applyBorder="1" applyAlignment="1">
      <alignment horizontal="left" vertical="top" wrapTex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0" fontId="16" fillId="0" borderId="23" xfId="7" applyFont="1" applyBorder="1" applyAlignment="1">
      <alignment horizontal="center" vertical="top" wrapText="1"/>
    </xf>
    <xf numFmtId="0" fontId="16" fillId="0" borderId="23" xfId="7" applyFont="1" applyBorder="1" applyAlignment="1">
      <alignment horizontal="left" vertical="top" wrapText="1"/>
    </xf>
    <xf numFmtId="3" fontId="16" fillId="0" borderId="23" xfId="7" applyNumberFormat="1" applyFont="1" applyBorder="1" applyAlignment="1">
      <alignment horizontal="right" vertical="top" wrapText="1"/>
    </xf>
    <xf numFmtId="3" fontId="16" fillId="0" borderId="23" xfId="0" applyNumberFormat="1" applyFont="1" applyFill="1" applyBorder="1" applyAlignment="1">
      <alignment horizontal="right" vertical="top" wrapText="1"/>
    </xf>
    <xf numFmtId="3" fontId="27" fillId="0" borderId="23" xfId="7" applyNumberFormat="1" applyFont="1" applyFill="1" applyBorder="1" applyAlignment="1">
      <alignment horizontal="right" vertical="top" wrapText="1"/>
    </xf>
    <xf numFmtId="3" fontId="24" fillId="0" borderId="23" xfId="7" applyNumberFormat="1" applyFont="1" applyFill="1" applyBorder="1" applyAlignment="1">
      <alignment horizontal="right" vertical="top" wrapText="1"/>
    </xf>
    <xf numFmtId="0" fontId="15" fillId="0" borderId="23" xfId="0" applyFont="1" applyFill="1" applyBorder="1" applyAlignment="1">
      <alignment horizontal="left" vertical="top" wrapText="1"/>
    </xf>
    <xf numFmtId="0" fontId="49" fillId="0" borderId="50" xfId="7" applyFont="1" applyBorder="1" applyAlignment="1">
      <alignment horizontal="center" vertical="center"/>
    </xf>
    <xf numFmtId="3" fontId="49" fillId="0" borderId="21" xfId="7" applyNumberFormat="1" applyFont="1" applyBorder="1" applyAlignment="1">
      <alignment vertical="center"/>
    </xf>
    <xf numFmtId="3" fontId="49" fillId="0" borderId="19" xfId="7" applyNumberFormat="1" applyFont="1" applyBorder="1" applyAlignment="1">
      <alignment vertical="center"/>
    </xf>
    <xf numFmtId="3" fontId="49" fillId="0" borderId="28" xfId="7" applyNumberFormat="1" applyFont="1" applyBorder="1" applyAlignment="1">
      <alignment vertical="center"/>
    </xf>
    <xf numFmtId="3" fontId="49" fillId="0" borderId="57" xfId="7" applyNumberFormat="1" applyFont="1" applyBorder="1" applyAlignment="1">
      <alignment vertical="center"/>
    </xf>
    <xf numFmtId="3" fontId="49" fillId="0" borderId="71" xfId="7" applyNumberFormat="1" applyFont="1" applyBorder="1" applyAlignment="1">
      <alignment vertical="center"/>
    </xf>
    <xf numFmtId="3" fontId="49" fillId="0" borderId="72" xfId="7" applyNumberFormat="1" applyFont="1" applyBorder="1" applyAlignment="1">
      <alignment vertical="center"/>
    </xf>
    <xf numFmtId="3" fontId="42" fillId="6" borderId="14" xfId="7" applyNumberFormat="1" applyFont="1" applyFill="1" applyBorder="1" applyAlignment="1">
      <alignment vertical="center"/>
    </xf>
    <xf numFmtId="3" fontId="42" fillId="6" borderId="10" xfId="7" applyNumberFormat="1" applyFont="1" applyFill="1" applyBorder="1" applyAlignment="1">
      <alignment vertical="center"/>
    </xf>
    <xf numFmtId="3" fontId="42" fillId="6" borderId="32" xfId="7" applyNumberFormat="1" applyFont="1" applyFill="1" applyBorder="1" applyAlignment="1">
      <alignment vertical="center"/>
    </xf>
    <xf numFmtId="3" fontId="42" fillId="6" borderId="73" xfId="7" applyNumberFormat="1" applyFont="1" applyFill="1" applyBorder="1" applyAlignment="1">
      <alignment vertical="center"/>
    </xf>
    <xf numFmtId="3" fontId="42" fillId="6" borderId="50" xfId="7" applyNumberFormat="1" applyFont="1" applyFill="1" applyBorder="1" applyAlignment="1">
      <alignment vertical="center"/>
    </xf>
    <xf numFmtId="3" fontId="49" fillId="0" borderId="25" xfId="7" applyNumberFormat="1" applyFont="1" applyBorder="1" applyAlignment="1">
      <alignment vertical="center"/>
    </xf>
    <xf numFmtId="3" fontId="49" fillId="0" borderId="23" xfId="7" applyNumberFormat="1" applyFont="1" applyBorder="1" applyAlignment="1">
      <alignment vertical="center"/>
    </xf>
    <xf numFmtId="3" fontId="49" fillId="0" borderId="26" xfId="7" applyNumberFormat="1" applyFont="1" applyBorder="1" applyAlignment="1">
      <alignment vertical="center"/>
    </xf>
    <xf numFmtId="3" fontId="49" fillId="0" borderId="47" xfId="7" applyNumberFormat="1" applyFont="1" applyBorder="1" applyAlignment="1">
      <alignment vertical="center"/>
    </xf>
    <xf numFmtId="3" fontId="49" fillId="0" borderId="33" xfId="7" applyNumberFormat="1" applyFont="1" applyBorder="1" applyAlignment="1">
      <alignment vertical="center"/>
    </xf>
    <xf numFmtId="3" fontId="49" fillId="0" borderId="30" xfId="7" applyNumberFormat="1" applyFont="1" applyBorder="1" applyAlignment="1">
      <alignment vertical="center"/>
    </xf>
    <xf numFmtId="3" fontId="49" fillId="0" borderId="38" xfId="7" applyNumberFormat="1" applyFont="1" applyBorder="1" applyAlignment="1">
      <alignment vertical="center"/>
    </xf>
    <xf numFmtId="3" fontId="49" fillId="0" borderId="74" xfId="7" applyNumberFormat="1" applyFont="1" applyBorder="1" applyAlignment="1">
      <alignment vertical="center"/>
    </xf>
    <xf numFmtId="3" fontId="49" fillId="0" borderId="75" xfId="7" applyNumberFormat="1" applyFont="1" applyBorder="1" applyAlignment="1">
      <alignment vertical="center"/>
    </xf>
    <xf numFmtId="3" fontId="42" fillId="6" borderId="7" xfId="7" applyNumberFormat="1" applyFont="1" applyFill="1" applyBorder="1" applyAlignment="1">
      <alignment vertical="center"/>
    </xf>
    <xf numFmtId="3" fontId="42" fillId="6" borderId="8" xfId="7" applyNumberFormat="1" applyFont="1" applyFill="1" applyBorder="1" applyAlignment="1">
      <alignment vertical="center"/>
    </xf>
    <xf numFmtId="3" fontId="42" fillId="6" borderId="9" xfId="7" applyNumberFormat="1" applyFont="1" applyFill="1" applyBorder="1" applyAlignment="1">
      <alignment vertical="center"/>
    </xf>
    <xf numFmtId="3" fontId="42" fillId="6" borderId="76" xfId="7" applyNumberFormat="1" applyFont="1" applyFill="1" applyBorder="1" applyAlignment="1">
      <alignment vertical="center"/>
    </xf>
    <xf numFmtId="3" fontId="42" fillId="6" borderId="58" xfId="7" applyNumberFormat="1" applyFont="1" applyFill="1" applyBorder="1" applyAlignment="1">
      <alignment vertical="center"/>
    </xf>
    <xf numFmtId="0" fontId="42" fillId="7" borderId="4" xfId="7" applyFont="1" applyFill="1" applyBorder="1" applyAlignment="1">
      <alignment horizontal="center"/>
    </xf>
    <xf numFmtId="0" fontId="42" fillId="7" borderId="50" xfId="7" applyFont="1" applyFill="1" applyBorder="1" applyAlignment="1">
      <alignment horizontal="center"/>
    </xf>
    <xf numFmtId="0" fontId="42" fillId="7" borderId="14" xfId="7" applyFont="1" applyFill="1" applyBorder="1" applyAlignment="1">
      <alignment horizontal="center"/>
    </xf>
    <xf numFmtId="0" fontId="42" fillId="7" borderId="10" xfId="7" applyFont="1" applyFill="1" applyBorder="1" applyAlignment="1">
      <alignment horizontal="center"/>
    </xf>
    <xf numFmtId="0" fontId="42" fillId="7" borderId="32" xfId="7" applyFont="1" applyFill="1" applyBorder="1" applyAlignment="1">
      <alignment horizontal="center"/>
    </xf>
    <xf numFmtId="0" fontId="42" fillId="7" borderId="73" xfId="7" applyFont="1" applyFill="1" applyBorder="1" applyAlignment="1">
      <alignment horizontal="center"/>
    </xf>
    <xf numFmtId="0" fontId="49" fillId="0" borderId="18" xfId="7" applyNumberFormat="1" applyFont="1" applyBorder="1" applyAlignment="1">
      <alignment vertical="center" wrapText="1"/>
    </xf>
    <xf numFmtId="49" fontId="49" fillId="0" borderId="71" xfId="7" applyNumberFormat="1" applyFont="1" applyBorder="1" applyAlignment="1">
      <alignment horizontal="center" vertical="center"/>
    </xf>
    <xf numFmtId="0" fontId="49" fillId="0" borderId="27" xfId="7" applyNumberFormat="1" applyFont="1" applyBorder="1" applyAlignment="1">
      <alignment vertical="center" wrapText="1"/>
    </xf>
    <xf numFmtId="49" fontId="49" fillId="0" borderId="72" xfId="7" applyNumberFormat="1" applyFont="1" applyBorder="1" applyAlignment="1">
      <alignment horizontal="center" vertical="center"/>
    </xf>
    <xf numFmtId="0" fontId="42" fillId="6" borderId="4" xfId="7" applyNumberFormat="1" applyFont="1" applyFill="1" applyBorder="1" applyAlignment="1">
      <alignment vertical="center" wrapText="1"/>
    </xf>
    <xf numFmtId="49" fontId="42" fillId="6" borderId="50" xfId="7" applyNumberFormat="1" applyFont="1" applyFill="1" applyBorder="1" applyAlignment="1">
      <alignment horizontal="center" vertical="center"/>
    </xf>
    <xf numFmtId="0" fontId="49" fillId="0" borderId="29" xfId="7" applyNumberFormat="1" applyFont="1" applyBorder="1" applyAlignment="1">
      <alignment vertical="center" wrapText="1"/>
    </xf>
    <xf numFmtId="0" fontId="42" fillId="6" borderId="49" xfId="7" applyNumberFormat="1" applyFont="1" applyFill="1" applyBorder="1" applyAlignment="1">
      <alignment vertical="center" wrapText="1"/>
    </xf>
    <xf numFmtId="49" fontId="42" fillId="6" borderId="58" xfId="7" applyNumberFormat="1" applyFont="1" applyFill="1" applyBorder="1" applyAlignment="1">
      <alignment horizontal="center" vertical="center"/>
    </xf>
    <xf numFmtId="0" fontId="27" fillId="6" borderId="0" xfId="7" applyFont="1" applyFill="1" applyBorder="1"/>
    <xf numFmtId="0" fontId="24" fillId="6" borderId="65" xfId="7" applyFont="1" applyFill="1" applyBorder="1" applyAlignment="1">
      <alignment horizontal="center"/>
    </xf>
    <xf numFmtId="3" fontId="27" fillId="0" borderId="66" xfId="7" applyNumberFormat="1" applyFont="1" applyBorder="1"/>
    <xf numFmtId="3" fontId="27" fillId="0" borderId="67" xfId="7" applyNumberFormat="1" applyFont="1" applyBorder="1"/>
    <xf numFmtId="3" fontId="27" fillId="0" borderId="68" xfId="7" applyNumberFormat="1" applyFont="1" applyBorder="1"/>
    <xf numFmtId="3" fontId="27" fillId="0" borderId="69" xfId="7" applyNumberFormat="1" applyFont="1" applyBorder="1"/>
    <xf numFmtId="0" fontId="24" fillId="6" borderId="64" xfId="7" applyFont="1" applyFill="1" applyBorder="1"/>
    <xf numFmtId="3" fontId="24" fillId="6" borderId="70" xfId="7" applyNumberFormat="1" applyFont="1" applyFill="1" applyBorder="1"/>
    <xf numFmtId="49" fontId="8" fillId="0" borderId="23" xfId="7" applyNumberFormat="1" applyFill="1" applyBorder="1" applyAlignment="1">
      <alignment vertical="center"/>
    </xf>
    <xf numFmtId="0" fontId="8" fillId="0" borderId="23" xfId="7" applyFill="1" applyBorder="1" applyAlignment="1">
      <alignment vertical="center"/>
    </xf>
    <xf numFmtId="0" fontId="8" fillId="0" borderId="23" xfId="7" applyFill="1" applyBorder="1" applyAlignment="1">
      <alignment horizontal="center" vertical="center"/>
    </xf>
    <xf numFmtId="49" fontId="8" fillId="0" borderId="23" xfId="7" applyNumberFormat="1" applyBorder="1" applyAlignment="1">
      <alignment wrapText="1"/>
    </xf>
    <xf numFmtId="41" fontId="8" fillId="0" borderId="23" xfId="7" applyNumberFormat="1" applyBorder="1" applyAlignment="1">
      <alignment wrapText="1"/>
    </xf>
    <xf numFmtId="10" fontId="8" fillId="0" borderId="23" xfId="7" applyNumberFormat="1" applyBorder="1" applyAlignment="1">
      <alignment wrapText="1"/>
    </xf>
    <xf numFmtId="0" fontId="27" fillId="0" borderId="23" xfId="7" applyFont="1" applyBorder="1" applyAlignment="1">
      <alignment wrapText="1"/>
    </xf>
    <xf numFmtId="0" fontId="27" fillId="0" borderId="23" xfId="7" applyFont="1" applyBorder="1" applyAlignment="1">
      <alignment horizontal="right"/>
    </xf>
    <xf numFmtId="0" fontId="27" fillId="0" borderId="23" xfId="7" applyFont="1" applyBorder="1"/>
    <xf numFmtId="0" fontId="46" fillId="0" borderId="27" xfId="8" applyFont="1" applyFill="1" applyBorder="1" applyAlignment="1">
      <alignment vertical="center"/>
    </xf>
    <xf numFmtId="0" fontId="47" fillId="0" borderId="53" xfId="9" applyFont="1" applyBorder="1" applyAlignment="1">
      <alignment horizontal="left" vertical="center" wrapText="1"/>
    </xf>
    <xf numFmtId="3" fontId="1" fillId="0" borderId="44" xfId="12" applyNumberFormat="1" applyFont="1" applyBorder="1" applyAlignment="1">
      <alignment vertical="center"/>
    </xf>
    <xf numFmtId="3" fontId="45" fillId="0" borderId="16" xfId="12" applyNumberFormat="1" applyFont="1" applyBorder="1" applyAlignment="1">
      <alignment vertical="center"/>
    </xf>
    <xf numFmtId="3" fontId="45" fillId="0" borderId="17" xfId="12" applyNumberFormat="1" applyFont="1" applyBorder="1" applyAlignment="1">
      <alignment vertical="center"/>
    </xf>
    <xf numFmtId="3" fontId="1" fillId="0" borderId="33" xfId="12" applyNumberFormat="1" applyFont="1" applyBorder="1" applyAlignment="1">
      <alignment vertical="center"/>
    </xf>
    <xf numFmtId="3" fontId="45" fillId="0" borderId="41" xfId="12" applyNumberFormat="1" applyFont="1" applyBorder="1" applyAlignment="1">
      <alignment vertical="center"/>
    </xf>
    <xf numFmtId="0" fontId="41" fillId="6" borderId="4" xfId="9" applyFont="1" applyFill="1" applyBorder="1" applyAlignment="1">
      <alignment horizontal="left" vertical="center"/>
    </xf>
    <xf numFmtId="0" fontId="41" fillId="6" borderId="5" xfId="9" applyFont="1" applyFill="1" applyBorder="1" applyAlignment="1">
      <alignment horizontal="left" vertical="center"/>
    </xf>
    <xf numFmtId="3" fontId="41" fillId="6" borderId="14" xfId="12" applyNumberFormat="1" applyFont="1" applyFill="1" applyBorder="1" applyAlignment="1">
      <alignment vertical="center"/>
    </xf>
    <xf numFmtId="3" fontId="41" fillId="6" borderId="10" xfId="12" applyNumberFormat="1" applyFont="1" applyFill="1" applyBorder="1" applyAlignment="1">
      <alignment vertical="center"/>
    </xf>
    <xf numFmtId="3" fontId="41" fillId="6" borderId="32" xfId="12" applyNumberFormat="1" applyFont="1" applyFill="1" applyBorder="1" applyAlignment="1">
      <alignment vertical="center"/>
    </xf>
    <xf numFmtId="3" fontId="45" fillId="0" borderId="21" xfId="12" applyNumberFormat="1" applyFont="1" applyBorder="1" applyAlignment="1">
      <alignment vertical="center"/>
    </xf>
    <xf numFmtId="3" fontId="45" fillId="0" borderId="25" xfId="12" applyNumberFormat="1" applyFont="1" applyBorder="1" applyAlignment="1">
      <alignment vertical="center"/>
    </xf>
    <xf numFmtId="0" fontId="47" fillId="0" borderId="0" xfId="9" applyFont="1" applyFill="1" applyBorder="1" applyAlignment="1">
      <alignment horizontal="left" vertical="center" wrapText="1"/>
    </xf>
    <xf numFmtId="3" fontId="48" fillId="0" borderId="0" xfId="9" applyNumberFormat="1" applyFont="1" applyAlignment="1"/>
    <xf numFmtId="0" fontId="28" fillId="0" borderId="0" xfId="10" applyFont="1" applyAlignment="1"/>
    <xf numFmtId="3" fontId="44" fillId="0" borderId="0" xfId="14" applyNumberFormat="1" applyFont="1" applyAlignment="1"/>
    <xf numFmtId="171" fontId="1" fillId="0" borderId="0" xfId="14" applyNumberFormat="1" applyFont="1" applyAlignment="1"/>
    <xf numFmtId="3" fontId="1" fillId="0" borderId="0" xfId="10" applyNumberFormat="1" applyFont="1" applyAlignment="1"/>
    <xf numFmtId="0" fontId="16" fillId="0" borderId="30" xfId="7" applyFont="1" applyBorder="1" applyAlignment="1">
      <alignment horizontal="center" vertical="top" wrapText="1"/>
    </xf>
    <xf numFmtId="0" fontId="14" fillId="0" borderId="30" xfId="7" applyFont="1" applyBorder="1" applyAlignment="1">
      <alignment horizontal="left" vertical="top" wrapText="1"/>
    </xf>
    <xf numFmtId="3" fontId="16" fillId="0" borderId="30" xfId="7" applyNumberFormat="1" applyFont="1" applyBorder="1" applyAlignment="1">
      <alignment horizontal="right" vertical="top" wrapText="1"/>
    </xf>
    <xf numFmtId="0" fontId="3" fillId="0" borderId="23" xfId="0" applyFont="1" applyFill="1" applyBorder="1" applyAlignment="1" applyProtection="1">
      <alignment horizontal="center" wrapText="1"/>
    </xf>
    <xf numFmtId="0" fontId="3" fillId="0" borderId="23" xfId="0" applyFont="1" applyFill="1" applyBorder="1" applyAlignment="1" applyProtection="1">
      <alignment wrapText="1"/>
    </xf>
    <xf numFmtId="164" fontId="5" fillId="0" borderId="23" xfId="1" applyNumberFormat="1" applyFont="1" applyFill="1" applyBorder="1" applyAlignment="1" applyProtection="1">
      <alignment horizontal="right" vertical="center" wrapText="1" indent="1"/>
    </xf>
    <xf numFmtId="0" fontId="34" fillId="13" borderId="0" xfId="7" applyFont="1" applyFill="1" applyAlignment="1">
      <alignment vertical="top" wrapTex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0" fontId="16" fillId="0" borderId="23" xfId="7" applyFont="1" applyBorder="1" applyAlignment="1">
      <alignment horizontal="center" vertical="top" wrapText="1"/>
    </xf>
    <xf numFmtId="3" fontId="16" fillId="0" borderId="23" xfId="7" applyNumberFormat="1" applyFont="1" applyBorder="1" applyAlignment="1">
      <alignment horizontal="right" vertical="top" wrapText="1"/>
    </xf>
    <xf numFmtId="0" fontId="12" fillId="0" borderId="23" xfId="7" applyFont="1" applyBorder="1" applyAlignment="1">
      <alignment horizontal="left" vertical="top" wrapText="1"/>
    </xf>
    <xf numFmtId="0" fontId="14" fillId="0" borderId="23" xfId="7" applyFont="1" applyBorder="1" applyAlignment="1">
      <alignment horizontal="left" vertical="top" wrapTex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0" fontId="12" fillId="0" borderId="23" xfId="7" applyFont="1" applyBorder="1" applyAlignment="1">
      <alignment horizontal="left" vertical="top" wrapText="1"/>
    </xf>
    <xf numFmtId="164" fontId="5" fillId="0" borderId="23" xfId="0" quotePrefix="1" applyNumberFormat="1" applyFont="1" applyFill="1" applyBorder="1" applyAlignment="1" applyProtection="1">
      <alignment vertical="center" wrapText="1"/>
    </xf>
    <xf numFmtId="41" fontId="3" fillId="2" borderId="4" xfId="1" applyNumberFormat="1" applyFont="1" applyFill="1" applyBorder="1" applyAlignment="1" applyProtection="1">
      <alignment horizontal="left" vertical="center" wrapText="1" shrinkToFit="1"/>
    </xf>
    <xf numFmtId="0" fontId="3" fillId="0" borderId="0" xfId="0" applyFont="1" applyFill="1" applyBorder="1" applyAlignment="1" applyProtection="1">
      <alignment horizontal="right" vertical="center"/>
    </xf>
    <xf numFmtId="164" fontId="3" fillId="0" borderId="40" xfId="1" applyNumberFormat="1" applyFont="1" applyFill="1" applyBorder="1" applyAlignment="1" applyProtection="1">
      <alignment horizontal="right" vertical="center" wrapText="1" indent="1"/>
    </xf>
    <xf numFmtId="164" fontId="5" fillId="0" borderId="86" xfId="1" applyNumberFormat="1" applyFont="1" applyFill="1" applyBorder="1" applyAlignment="1" applyProtection="1">
      <alignment horizontal="right" vertical="center" wrapText="1" inden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0" fontId="16" fillId="0" borderId="23" xfId="7" applyFont="1" applyBorder="1" applyAlignment="1">
      <alignment horizontal="center" vertical="top" wrapText="1"/>
    </xf>
    <xf numFmtId="3" fontId="16" fillId="0" borderId="23" xfId="7" applyNumberFormat="1" applyFont="1" applyBorder="1" applyAlignment="1">
      <alignment horizontal="right" vertical="top" wrapText="1"/>
    </xf>
    <xf numFmtId="0" fontId="12" fillId="0" borderId="23" xfId="7" applyFont="1" applyBorder="1" applyAlignment="1">
      <alignment horizontal="left" vertical="top" wrapText="1"/>
    </xf>
    <xf numFmtId="0" fontId="14" fillId="0" borderId="23" xfId="7" applyFont="1" applyBorder="1" applyAlignment="1">
      <alignment horizontal="left" vertical="top" wrapText="1"/>
    </xf>
    <xf numFmtId="0" fontId="15" fillId="0" borderId="23" xfId="7" applyFont="1" applyBorder="1" applyAlignment="1">
      <alignment horizontal="center" vertical="top" wrapText="1"/>
    </xf>
    <xf numFmtId="0" fontId="15" fillId="0" borderId="23" xfId="7" applyFont="1" applyBorder="1" applyAlignment="1">
      <alignment horizontal="left" vertical="top" wrapText="1"/>
    </xf>
    <xf numFmtId="3" fontId="15" fillId="0" borderId="23" xfId="7" applyNumberFormat="1" applyFont="1" applyBorder="1" applyAlignment="1">
      <alignment horizontal="right" vertical="top" wrapText="1"/>
    </xf>
    <xf numFmtId="3" fontId="16" fillId="0" borderId="23" xfId="7" applyNumberFormat="1" applyFont="1" applyBorder="1" applyAlignment="1">
      <alignment horizontal="right" vertical="top" wrapText="1"/>
    </xf>
    <xf numFmtId="0" fontId="12" fillId="0" borderId="23" xfId="7" applyFont="1" applyBorder="1" applyAlignment="1">
      <alignment horizontal="left" vertical="top" wrapText="1"/>
    </xf>
    <xf numFmtId="164" fontId="5" fillId="0" borderId="87" xfId="1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wrapText="1"/>
    </xf>
    <xf numFmtId="164" fontId="5" fillId="0" borderId="0" xfId="1" applyNumberFormat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3" fontId="15" fillId="0" borderId="37" xfId="7" applyNumberFormat="1" applyFont="1" applyBorder="1" applyAlignment="1">
      <alignment horizontal="right" vertical="top" wrapText="1"/>
    </xf>
    <xf numFmtId="3" fontId="16" fillId="0" borderId="37" xfId="7" applyNumberFormat="1" applyFont="1" applyBorder="1" applyAlignment="1">
      <alignment horizontal="right" vertical="top" wrapText="1"/>
    </xf>
    <xf numFmtId="3" fontId="16" fillId="0" borderId="54" xfId="7" applyNumberFormat="1" applyFont="1" applyBorder="1" applyAlignment="1">
      <alignment horizontal="right" vertical="top" wrapText="1"/>
    </xf>
    <xf numFmtId="164" fontId="5" fillId="0" borderId="37" xfId="0" quotePrefix="1" applyNumberFormat="1" applyFont="1" applyFill="1" applyBorder="1" applyAlignment="1" applyProtection="1">
      <alignment vertical="center" wrapText="1"/>
    </xf>
    <xf numFmtId="3" fontId="15" fillId="0" borderId="19" xfId="7" applyNumberFormat="1" applyFont="1" applyBorder="1" applyAlignment="1">
      <alignment horizontal="right" vertical="top" wrapText="1"/>
    </xf>
    <xf numFmtId="0" fontId="0" fillId="0" borderId="0" xfId="0" applyAlignment="1">
      <alignment vertical="center"/>
    </xf>
    <xf numFmtId="0" fontId="32" fillId="0" borderId="23" xfId="0" applyFont="1" applyBorder="1" applyAlignment="1">
      <alignment vertical="center"/>
    </xf>
    <xf numFmtId="0" fontId="32" fillId="0" borderId="23" xfId="0" applyFont="1" applyBorder="1" applyAlignment="1">
      <alignment vertical="center" wrapText="1"/>
    </xf>
    <xf numFmtId="0" fontId="12" fillId="2" borderId="23" xfId="7" applyFont="1" applyFill="1" applyBorder="1" applyAlignment="1">
      <alignment horizontal="center" vertical="center" wrapText="1"/>
    </xf>
    <xf numFmtId="0" fontId="12" fillId="2" borderId="37" xfId="7" applyFont="1" applyFill="1" applyBorder="1" applyAlignment="1">
      <alignment horizontal="center" vertical="center" wrapText="1"/>
    </xf>
    <xf numFmtId="0" fontId="12" fillId="2" borderId="60" xfId="7" applyFont="1" applyFill="1" applyBorder="1" applyAlignment="1">
      <alignment horizontal="center" vertical="center" wrapText="1"/>
    </xf>
    <xf numFmtId="3" fontId="12" fillId="0" borderId="23" xfId="7" applyNumberFormat="1" applyFont="1" applyFill="1" applyBorder="1"/>
    <xf numFmtId="3" fontId="14" fillId="0" borderId="61" xfId="7" applyNumberFormat="1" applyFont="1" applyFill="1" applyBorder="1"/>
    <xf numFmtId="0" fontId="12" fillId="0" borderId="47" xfId="7" applyFont="1" applyFill="1" applyBorder="1"/>
    <xf numFmtId="3" fontId="12" fillId="8" borderId="23" xfId="7" applyNumberFormat="1" applyFont="1" applyFill="1" applyBorder="1"/>
    <xf numFmtId="3" fontId="12" fillId="8" borderId="61" xfId="7" applyNumberFormat="1" applyFont="1" applyFill="1" applyBorder="1"/>
    <xf numFmtId="0" fontId="12" fillId="8" borderId="47" xfId="7" applyFont="1" applyFill="1" applyBorder="1"/>
    <xf numFmtId="3" fontId="12" fillId="0" borderId="47" xfId="7" applyNumberFormat="1" applyFont="1" applyFill="1" applyBorder="1"/>
    <xf numFmtId="3" fontId="14" fillId="0" borderId="23" xfId="7" applyNumberFormat="1" applyFont="1" applyFill="1" applyBorder="1"/>
    <xf numFmtId="3" fontId="14" fillId="0" borderId="47" xfId="7" applyNumberFormat="1" applyFont="1" applyFill="1" applyBorder="1"/>
    <xf numFmtId="3" fontId="12" fillId="9" borderId="23" xfId="7" applyNumberFormat="1" applyFont="1" applyFill="1" applyBorder="1"/>
    <xf numFmtId="3" fontId="14" fillId="9" borderId="61" xfId="7" applyNumberFormat="1" applyFont="1" applyFill="1" applyBorder="1"/>
    <xf numFmtId="0" fontId="12" fillId="9" borderId="47" xfId="7" applyFont="1" applyFill="1" applyBorder="1"/>
    <xf numFmtId="3" fontId="14" fillId="0" borderId="37" xfId="7" applyNumberFormat="1" applyFont="1" applyFill="1" applyBorder="1"/>
    <xf numFmtId="3" fontId="14" fillId="0" borderId="60" xfId="7" applyNumberFormat="1" applyFont="1" applyFill="1" applyBorder="1"/>
    <xf numFmtId="3" fontId="12" fillId="10" borderId="23" xfId="7" applyNumberFormat="1" applyFont="1" applyFill="1" applyBorder="1"/>
    <xf numFmtId="3" fontId="14" fillId="10" borderId="61" xfId="7" applyNumberFormat="1" applyFont="1" applyFill="1" applyBorder="1"/>
    <xf numFmtId="3" fontId="14" fillId="10" borderId="47" xfId="7" applyNumberFormat="1" applyFont="1" applyFill="1" applyBorder="1"/>
    <xf numFmtId="0" fontId="12" fillId="2" borderId="47" xfId="7" applyFont="1" applyFill="1" applyBorder="1"/>
    <xf numFmtId="3" fontId="12" fillId="11" borderId="23" xfId="7" applyNumberFormat="1" applyFont="1" applyFill="1" applyBorder="1"/>
    <xf numFmtId="3" fontId="14" fillId="11" borderId="61" xfId="7" applyNumberFormat="1" applyFont="1" applyFill="1" applyBorder="1"/>
    <xf numFmtId="3" fontId="50" fillId="0" borderId="23" xfId="7" applyNumberFormat="1" applyFont="1" applyFill="1" applyBorder="1"/>
    <xf numFmtId="3" fontId="50" fillId="0" borderId="37" xfId="7" applyNumberFormat="1" applyFont="1" applyFill="1" applyBorder="1"/>
    <xf numFmtId="3" fontId="50" fillId="0" borderId="60" xfId="7" applyNumberFormat="1" applyFont="1" applyFill="1" applyBorder="1"/>
    <xf numFmtId="0" fontId="12" fillId="0" borderId="23" xfId="7" applyFont="1" applyFill="1" applyBorder="1" applyAlignment="1">
      <alignment horizontal="left" wrapText="1"/>
    </xf>
    <xf numFmtId="0" fontId="12" fillId="8" borderId="23" xfId="7" applyFont="1" applyFill="1" applyBorder="1" applyAlignment="1">
      <alignment horizontal="left" wrapText="1"/>
    </xf>
    <xf numFmtId="0" fontId="12" fillId="9" borderId="23" xfId="7" applyFont="1" applyFill="1" applyBorder="1" applyAlignment="1">
      <alignment horizontal="left" wrapText="1"/>
    </xf>
    <xf numFmtId="0" fontId="12" fillId="10" borderId="23" xfId="7" applyFont="1" applyFill="1" applyBorder="1" applyAlignment="1">
      <alignment horizontal="left" wrapText="1"/>
    </xf>
    <xf numFmtId="0" fontId="12" fillId="11" borderId="23" xfId="7" applyFont="1" applyFill="1" applyBorder="1" applyAlignment="1">
      <alignment horizontal="left" wrapText="1"/>
    </xf>
    <xf numFmtId="0" fontId="50" fillId="0" borderId="23" xfId="7" applyFont="1" applyFill="1" applyBorder="1" applyAlignment="1">
      <alignment horizontal="left" wrapText="1"/>
    </xf>
    <xf numFmtId="0" fontId="11" fillId="0" borderId="23" xfId="7" applyFont="1" applyFill="1" applyBorder="1"/>
    <xf numFmtId="0" fontId="12" fillId="0" borderId="0" xfId="7" applyFont="1" applyFill="1" applyBorder="1"/>
    <xf numFmtId="0" fontId="11" fillId="0" borderId="0" xfId="7" applyFont="1" applyFill="1" applyBorder="1"/>
    <xf numFmtId="3" fontId="24" fillId="0" borderId="23" xfId="7" applyNumberFormat="1" applyFont="1" applyFill="1" applyBorder="1" applyAlignment="1">
      <alignment horizontal="right" vertical="top" wrapText="1"/>
    </xf>
    <xf numFmtId="0" fontId="0" fillId="6" borderId="0" xfId="0" applyFill="1" applyBorder="1" applyAlignment="1">
      <alignment vertical="center"/>
    </xf>
    <xf numFmtId="0" fontId="26" fillId="0" borderId="23" xfId="0" applyFont="1" applyBorder="1"/>
    <xf numFmtId="0" fontId="19" fillId="0" borderId="23" xfId="0" applyFont="1" applyBorder="1"/>
    <xf numFmtId="0" fontId="0" fillId="13" borderId="54" xfId="0" applyFill="1" applyBorder="1"/>
    <xf numFmtId="0" fontId="0" fillId="13" borderId="53" xfId="0" applyFill="1" applyBorder="1"/>
    <xf numFmtId="0" fontId="0" fillId="13" borderId="53" xfId="0" applyFill="1" applyBorder="1" applyAlignment="1">
      <alignment vertical="center"/>
    </xf>
    <xf numFmtId="0" fontId="0" fillId="13" borderId="74" xfId="0" applyFill="1" applyBorder="1"/>
    <xf numFmtId="0" fontId="38" fillId="0" borderId="23" xfId="11" applyFont="1" applyFill="1" applyBorder="1" applyAlignment="1">
      <alignment horizontal="center" vertical="center"/>
    </xf>
    <xf numFmtId="0" fontId="38" fillId="0" borderId="23" xfId="11" applyFont="1" applyFill="1" applyBorder="1" applyAlignment="1">
      <alignment vertical="center"/>
    </xf>
    <xf numFmtId="0" fontId="27" fillId="0" borderId="23" xfId="6" applyFont="1" applyFill="1" applyBorder="1" applyAlignment="1">
      <alignment horizontal="right" vertical="center"/>
    </xf>
    <xf numFmtId="0" fontId="24" fillId="0" borderId="23" xfId="11" applyFont="1" applyFill="1" applyBorder="1" applyAlignment="1">
      <alignment horizontal="center" vertical="center"/>
    </xf>
    <xf numFmtId="0" fontId="39" fillId="0" borderId="23" xfId="11" applyFont="1" applyFill="1" applyBorder="1" applyAlignment="1">
      <alignment horizontal="center" vertical="center" shrinkToFit="1"/>
    </xf>
    <xf numFmtId="3" fontId="3" fillId="0" borderId="23" xfId="1" applyNumberFormat="1" applyFont="1" applyFill="1" applyBorder="1" applyAlignment="1" applyProtection="1">
      <alignment horizontal="center" vertical="center" wrapText="1"/>
    </xf>
    <xf numFmtId="0" fontId="27" fillId="0" borderId="23" xfId="6" applyFont="1" applyFill="1" applyBorder="1" applyAlignment="1">
      <alignment horizontal="center" vertical="center"/>
    </xf>
    <xf numFmtId="0" fontId="39" fillId="0" borderId="23" xfId="11" applyFont="1" applyFill="1" applyBorder="1" applyAlignment="1">
      <alignment horizontal="center" vertical="center" wrapText="1"/>
    </xf>
    <xf numFmtId="0" fontId="27" fillId="0" borderId="23" xfId="11" applyFont="1" applyFill="1" applyBorder="1" applyAlignment="1">
      <alignment vertical="center" shrinkToFit="1"/>
    </xf>
    <xf numFmtId="41" fontId="31" fillId="0" borderId="23" xfId="11" applyNumberFormat="1" applyFont="1" applyFill="1" applyBorder="1" applyAlignment="1">
      <alignment vertical="center" shrinkToFit="1"/>
    </xf>
    <xf numFmtId="0" fontId="31" fillId="0" borderId="23" xfId="11" applyFont="1" applyFill="1" applyBorder="1" applyAlignment="1">
      <alignment vertical="center" shrinkToFit="1"/>
    </xf>
    <xf numFmtId="0" fontId="27" fillId="0" borderId="23" xfId="11" applyFont="1" applyFill="1" applyBorder="1" applyAlignment="1">
      <alignment horizontal="left" vertical="center" shrinkToFit="1"/>
    </xf>
    <xf numFmtId="0" fontId="31" fillId="0" borderId="23" xfId="11" applyFont="1" applyFill="1" applyBorder="1" applyAlignment="1">
      <alignment horizontal="left" vertical="center" indent="1" shrinkToFit="1"/>
    </xf>
    <xf numFmtId="41" fontId="31" fillId="0" borderId="23" xfId="11" applyNumberFormat="1" applyFont="1" applyFill="1" applyBorder="1" applyAlignment="1">
      <alignment horizontal="left" vertical="center" shrinkToFit="1"/>
    </xf>
    <xf numFmtId="0" fontId="27" fillId="0" borderId="23" xfId="6" applyFont="1" applyFill="1" applyBorder="1" applyAlignment="1">
      <alignment vertical="center" shrinkToFit="1"/>
    </xf>
    <xf numFmtId="0" fontId="24" fillId="0" borderId="23" xfId="11" applyFont="1" applyFill="1" applyBorder="1" applyAlignment="1">
      <alignment horizontal="left" vertical="center" shrinkToFit="1"/>
    </xf>
    <xf numFmtId="41" fontId="39" fillId="0" borderId="23" xfId="6" applyNumberFormat="1" applyFont="1" applyFill="1" applyBorder="1" applyAlignment="1">
      <alignment vertical="center" shrinkToFit="1"/>
    </xf>
    <xf numFmtId="0" fontId="39" fillId="0" borderId="23" xfId="11" applyFont="1" applyFill="1" applyBorder="1" applyAlignment="1">
      <alignment horizontal="left" vertical="center" shrinkToFit="1"/>
    </xf>
    <xf numFmtId="0" fontId="31" fillId="0" borderId="23" xfId="6" applyFont="1" applyFill="1" applyBorder="1" applyAlignment="1">
      <alignment vertical="center" shrinkToFit="1"/>
    </xf>
    <xf numFmtId="0" fontId="31" fillId="0" borderId="23" xfId="6" applyFont="1" applyFill="1" applyBorder="1" applyAlignment="1">
      <alignment horizontal="left" vertical="center" shrinkToFit="1"/>
    </xf>
    <xf numFmtId="0" fontId="24" fillId="0" borderId="23" xfId="6" applyFont="1" applyFill="1" applyBorder="1" applyAlignment="1">
      <alignment horizontal="left" vertical="center" shrinkToFit="1"/>
    </xf>
    <xf numFmtId="41" fontId="39" fillId="0" borderId="23" xfId="11" applyNumberFormat="1" applyFont="1" applyFill="1" applyBorder="1" applyAlignment="1">
      <alignment vertical="center" shrinkToFit="1"/>
    </xf>
    <xf numFmtId="0" fontId="39" fillId="0" borderId="23" xfId="6" applyFont="1" applyFill="1" applyBorder="1" applyAlignment="1">
      <alignment horizontal="left" vertical="center" shrinkToFit="1"/>
    </xf>
    <xf numFmtId="0" fontId="24" fillId="0" borderId="23" xfId="11" applyFont="1" applyFill="1" applyBorder="1" applyAlignment="1">
      <alignment vertical="center" shrinkToFit="1"/>
    </xf>
    <xf numFmtId="0" fontId="39" fillId="0" borderId="23" xfId="11" applyFont="1" applyFill="1" applyBorder="1" applyAlignment="1">
      <alignment vertical="center" shrinkToFit="1"/>
    </xf>
    <xf numFmtId="41" fontId="31" fillId="0" borderId="23" xfId="6" applyNumberFormat="1" applyFont="1" applyFill="1" applyBorder="1" applyAlignment="1">
      <alignment vertical="center" shrinkToFit="1"/>
    </xf>
    <xf numFmtId="0" fontId="24" fillId="0" borderId="23" xfId="6" applyFont="1" applyFill="1" applyBorder="1" applyAlignment="1">
      <alignment vertical="center" shrinkToFit="1"/>
    </xf>
    <xf numFmtId="0" fontId="39" fillId="0" borderId="23" xfId="6" applyFont="1" applyFill="1" applyBorder="1" applyAlignment="1">
      <alignment vertical="center" shrinkToFi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 wrapText="1"/>
    </xf>
    <xf numFmtId="165" fontId="20" fillId="0" borderId="23" xfId="4" applyNumberFormat="1" applyFont="1" applyFill="1" applyBorder="1"/>
    <xf numFmtId="0" fontId="27" fillId="16" borderId="23" xfId="7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24" fillId="0" borderId="23" xfId="11" applyFont="1" applyFill="1" applyBorder="1" applyAlignment="1">
      <alignment vertical="center"/>
    </xf>
    <xf numFmtId="0" fontId="31" fillId="0" borderId="23" xfId="11" applyFont="1" applyFill="1" applyBorder="1" applyAlignment="1">
      <alignment horizontal="left" vertical="center" shrinkToFit="1"/>
    </xf>
    <xf numFmtId="0" fontId="31" fillId="0" borderId="23" xfId="11" applyFont="1" applyFill="1" applyBorder="1" applyAlignment="1">
      <alignment vertical="center"/>
    </xf>
    <xf numFmtId="3" fontId="27" fillId="0" borderId="23" xfId="11" applyNumberFormat="1" applyFont="1" applyFill="1" applyBorder="1" applyAlignment="1">
      <alignment horizontal="center" vertical="center"/>
    </xf>
    <xf numFmtId="0" fontId="24" fillId="0" borderId="23" xfId="11" applyFont="1" applyFill="1" applyBorder="1" applyAlignment="1">
      <alignment horizontal="left" vertical="center"/>
    </xf>
    <xf numFmtId="0" fontId="39" fillId="0" borderId="23" xfId="11" applyFont="1" applyFill="1" applyBorder="1" applyAlignment="1">
      <alignment horizontal="left" vertical="center"/>
    </xf>
    <xf numFmtId="0" fontId="31" fillId="0" borderId="23" xfId="6" applyFont="1" applyFill="1" applyBorder="1" applyAlignment="1">
      <alignment vertical="center"/>
    </xf>
    <xf numFmtId="0" fontId="24" fillId="6" borderId="0" xfId="7" applyFont="1" applyFill="1" applyBorder="1" applyAlignment="1">
      <alignment horizontal="center"/>
    </xf>
    <xf numFmtId="0" fontId="24" fillId="6" borderId="0" xfId="7" applyFont="1" applyFill="1" applyBorder="1"/>
    <xf numFmtId="0" fontId="27" fillId="12" borderId="23" xfId="7" applyFont="1" applyFill="1" applyBorder="1" applyAlignment="1">
      <alignment vertical="center" wrapText="1"/>
    </xf>
    <xf numFmtId="0" fontId="27" fillId="0" borderId="23" xfId="7" applyFont="1" applyBorder="1" applyAlignment="1">
      <alignment vertical="center" wrapText="1"/>
    </xf>
    <xf numFmtId="0" fontId="27" fillId="14" borderId="23" xfId="7" applyFont="1" applyFill="1" applyBorder="1" applyAlignment="1">
      <alignment vertical="center" wrapText="1"/>
    </xf>
    <xf numFmtId="0" fontId="55" fillId="0" borderId="23" xfId="7" applyFont="1" applyBorder="1" applyAlignment="1">
      <alignment vertical="center"/>
    </xf>
    <xf numFmtId="0" fontId="27" fillId="14" borderId="23" xfId="7" applyFont="1" applyFill="1" applyBorder="1" applyAlignment="1">
      <alignment vertical="center"/>
    </xf>
    <xf numFmtId="0" fontId="55" fillId="0" borderId="23" xfId="7" applyFont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13" borderId="74" xfId="0" applyFill="1" applyBorder="1" applyAlignment="1">
      <alignment horizontal="right" vertical="center"/>
    </xf>
    <xf numFmtId="3" fontId="12" fillId="0" borderId="23" xfId="3" applyNumberFormat="1" applyFont="1" applyFill="1" applyBorder="1" applyAlignment="1">
      <alignment horizontal="right" vertical="center" wrapText="1"/>
    </xf>
    <xf numFmtId="3" fontId="12" fillId="0" borderId="52" xfId="3" applyNumberFormat="1" applyFont="1" applyFill="1" applyBorder="1" applyAlignment="1">
      <alignment horizontal="right" vertical="center" wrapText="1"/>
    </xf>
    <xf numFmtId="3" fontId="0" fillId="0" borderId="30" xfId="0" applyNumberFormat="1" applyFill="1" applyBorder="1"/>
    <xf numFmtId="0" fontId="0" fillId="0" borderId="0" xfId="0" applyFill="1" applyBorder="1"/>
    <xf numFmtId="0" fontId="9" fillId="0" borderId="19" xfId="0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34" fillId="13" borderId="0" xfId="7" applyFont="1" applyFill="1" applyBorder="1" applyAlignment="1">
      <alignment horizontal="center" vertical="top" wrapText="1"/>
    </xf>
    <xf numFmtId="0" fontId="0" fillId="13" borderId="0" xfId="0" applyFill="1" applyBorder="1"/>
    <xf numFmtId="0" fontId="0" fillId="13" borderId="62" xfId="0" applyFill="1" applyBorder="1"/>
    <xf numFmtId="0" fontId="34" fillId="13" borderId="55" xfId="7" applyFont="1" applyFill="1" applyBorder="1" applyAlignment="1">
      <alignment vertical="center" wrapText="1"/>
    </xf>
    <xf numFmtId="0" fontId="34" fillId="13" borderId="51" xfId="7" applyFont="1" applyFill="1" applyBorder="1" applyAlignment="1">
      <alignment vertical="center" wrapText="1"/>
    </xf>
    <xf numFmtId="0" fontId="8" fillId="13" borderId="55" xfId="0" applyFont="1" applyFill="1" applyBorder="1"/>
    <xf numFmtId="0" fontId="8" fillId="13" borderId="57" xfId="0" applyFont="1" applyFill="1" applyBorder="1"/>
    <xf numFmtId="0" fontId="0" fillId="13" borderId="51" xfId="0" applyFill="1" applyBorder="1"/>
    <xf numFmtId="0" fontId="0" fillId="13" borderId="57" xfId="0" applyFill="1" applyBorder="1"/>
    <xf numFmtId="0" fontId="54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 wrapText="1"/>
    </xf>
    <xf numFmtId="0" fontId="34" fillId="13" borderId="19" xfId="7" applyFont="1" applyFill="1" applyBorder="1" applyAlignment="1">
      <alignment horizontal="center" vertical="top" wrapText="1"/>
    </xf>
    <xf numFmtId="0" fontId="34" fillId="13" borderId="83" xfId="7" applyFont="1" applyFill="1" applyBorder="1" applyAlignment="1">
      <alignment horizontal="center" vertical="top" wrapText="1"/>
    </xf>
    <xf numFmtId="0" fontId="34" fillId="13" borderId="62" xfId="7" applyFont="1" applyFill="1" applyBorder="1" applyAlignment="1">
      <alignment horizontal="center" vertical="top" wrapText="1"/>
    </xf>
    <xf numFmtId="0" fontId="34" fillId="13" borderId="55" xfId="7" applyFont="1" applyFill="1" applyBorder="1" applyAlignment="1">
      <alignment horizontal="center" vertical="top" wrapText="1"/>
    </xf>
    <xf numFmtId="0" fontId="34" fillId="13" borderId="51" xfId="7" applyFont="1" applyFill="1" applyBorder="1" applyAlignment="1">
      <alignment horizontal="center" vertical="top" wrapText="1"/>
    </xf>
    <xf numFmtId="0" fontId="34" fillId="13" borderId="57" xfId="7" applyFont="1" applyFill="1" applyBorder="1" applyAlignment="1">
      <alignment horizontal="center" vertical="top" wrapText="1"/>
    </xf>
    <xf numFmtId="0" fontId="34" fillId="13" borderId="51" xfId="7" applyFont="1" applyFill="1" applyBorder="1" applyAlignment="1">
      <alignment horizontal="center" vertical="center" wrapText="1"/>
    </xf>
    <xf numFmtId="0" fontId="34" fillId="13" borderId="57" xfId="7" applyFont="1" applyFill="1" applyBorder="1" applyAlignment="1">
      <alignment horizontal="center" vertical="center" wrapText="1"/>
    </xf>
    <xf numFmtId="0" fontId="15" fillId="0" borderId="19" xfId="7" applyFont="1" applyBorder="1" applyAlignment="1">
      <alignment horizontal="center" vertical="top" wrapText="1"/>
    </xf>
    <xf numFmtId="0" fontId="12" fillId="0" borderId="19" xfId="7" applyFont="1" applyBorder="1" applyAlignment="1">
      <alignment horizontal="left" vertical="top" wrapText="1"/>
    </xf>
    <xf numFmtId="0" fontId="27" fillId="13" borderId="62" xfId="7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left" vertical="top" wrapText="1"/>
    </xf>
    <xf numFmtId="3" fontId="16" fillId="0" borderId="19" xfId="0" applyNumberFormat="1" applyFont="1" applyFill="1" applyBorder="1" applyAlignment="1">
      <alignment horizontal="right" vertical="top" wrapText="1"/>
    </xf>
    <xf numFmtId="0" fontId="34" fillId="15" borderId="0" xfId="0" applyFont="1" applyFill="1" applyBorder="1" applyAlignment="1">
      <alignment horizontal="center" vertical="center" wrapText="1"/>
    </xf>
    <xf numFmtId="0" fontId="34" fillId="15" borderId="83" xfId="0" applyFont="1" applyFill="1" applyBorder="1" applyAlignment="1">
      <alignment horizontal="center" vertical="center" wrapText="1"/>
    </xf>
    <xf numFmtId="0" fontId="34" fillId="15" borderId="62" xfId="0" applyFont="1" applyFill="1" applyBorder="1" applyAlignment="1">
      <alignment horizontal="center" vertical="center" wrapText="1"/>
    </xf>
    <xf numFmtId="0" fontId="34" fillId="15" borderId="55" xfId="0" applyFont="1" applyFill="1" applyBorder="1" applyAlignment="1">
      <alignment horizontal="center" vertical="top" wrapText="1"/>
    </xf>
    <xf numFmtId="0" fontId="34" fillId="15" borderId="51" xfId="0" applyFont="1" applyFill="1" applyBorder="1" applyAlignment="1">
      <alignment horizontal="center" vertical="top" wrapText="1"/>
    </xf>
    <xf numFmtId="0" fontId="34" fillId="15" borderId="57" xfId="0" applyFont="1" applyFill="1" applyBorder="1" applyAlignment="1">
      <alignment horizontal="center" vertical="top" wrapText="1"/>
    </xf>
    <xf numFmtId="0" fontId="12" fillId="13" borderId="54" xfId="16" applyFont="1" applyFill="1" applyBorder="1" applyAlignment="1"/>
    <xf numFmtId="0" fontId="52" fillId="13" borderId="53" xfId="16" applyFill="1" applyBorder="1" applyAlignment="1"/>
    <xf numFmtId="0" fontId="52" fillId="13" borderId="55" xfId="16" applyFill="1" applyBorder="1"/>
    <xf numFmtId="0" fontId="52" fillId="13" borderId="51" xfId="16" applyFill="1" applyBorder="1"/>
    <xf numFmtId="0" fontId="52" fillId="13" borderId="57" xfId="16" applyFill="1" applyBorder="1" applyAlignment="1">
      <alignment horizontal="right"/>
    </xf>
    <xf numFmtId="0" fontId="49" fillId="0" borderId="55" xfId="7" applyFont="1" applyBorder="1"/>
    <xf numFmtId="0" fontId="49" fillId="0" borderId="51" xfId="7" applyFont="1" applyBorder="1" applyAlignment="1">
      <alignment horizontal="center"/>
    </xf>
    <xf numFmtId="0" fontId="49" fillId="0" borderId="51" xfId="7" applyFont="1" applyBorder="1"/>
    <xf numFmtId="0" fontId="49" fillId="0" borderId="57" xfId="7" applyFont="1" applyBorder="1" applyAlignment="1">
      <alignment horizontal="right"/>
    </xf>
    <xf numFmtId="0" fontId="27" fillId="0" borderId="55" xfId="7" applyFont="1" applyBorder="1"/>
    <xf numFmtId="0" fontId="27" fillId="0" borderId="51" xfId="7" applyFont="1" applyBorder="1"/>
    <xf numFmtId="0" fontId="27" fillId="0" borderId="57" xfId="7" applyFont="1" applyBorder="1" applyAlignment="1">
      <alignment horizontal="right"/>
    </xf>
    <xf numFmtId="0" fontId="8" fillId="0" borderId="19" xfId="7" applyFill="1" applyBorder="1" applyAlignment="1">
      <alignment horizontal="center" vertical="center" wrapText="1"/>
    </xf>
    <xf numFmtId="0" fontId="40" fillId="0" borderId="19" xfId="7" applyFont="1" applyFill="1" applyBorder="1" applyAlignment="1">
      <alignment horizontal="center" vertical="center" wrapText="1"/>
    </xf>
    <xf numFmtId="0" fontId="8" fillId="13" borderId="0" xfId="7" applyFill="1" applyBorder="1" applyAlignment="1">
      <alignment horizontal="centerContinuous"/>
    </xf>
    <xf numFmtId="0" fontId="14" fillId="13" borderId="83" xfId="7" applyFont="1" applyFill="1" applyBorder="1" applyAlignment="1">
      <alignment horizontal="centerContinuous"/>
    </xf>
    <xf numFmtId="0" fontId="8" fillId="13" borderId="62" xfId="7" applyFill="1" applyBorder="1" applyAlignment="1">
      <alignment horizontal="centerContinuous"/>
    </xf>
    <xf numFmtId="0" fontId="24" fillId="0" borderId="19" xfId="7" applyFont="1" applyBorder="1" applyAlignment="1">
      <alignment horizontal="center" vertical="center"/>
    </xf>
    <xf numFmtId="0" fontId="24" fillId="13" borderId="55" xfId="7" applyFont="1" applyFill="1" applyBorder="1" applyAlignment="1">
      <alignment horizontal="center" vertical="center"/>
    </xf>
    <xf numFmtId="0" fontId="27" fillId="13" borderId="57" xfId="7" applyFont="1" applyFill="1" applyBorder="1" applyAlignment="1">
      <alignment horizontal="right" vertical="center"/>
    </xf>
    <xf numFmtId="3" fontId="41" fillId="6" borderId="7" xfId="9" applyNumberFormat="1" applyFont="1" applyFill="1" applyBorder="1" applyAlignment="1">
      <alignment horizontal="center" vertical="center" wrapText="1"/>
    </xf>
    <xf numFmtId="3" fontId="41" fillId="6" borderId="8" xfId="9" applyNumberFormat="1" applyFont="1" applyFill="1" applyBorder="1" applyAlignment="1">
      <alignment horizontal="center" vertical="center" wrapText="1"/>
    </xf>
    <xf numFmtId="3" fontId="41" fillId="6" borderId="9" xfId="9" applyNumberFormat="1" applyFont="1" applyFill="1" applyBorder="1" applyAlignment="1">
      <alignment horizontal="center" vertical="center" wrapText="1"/>
    </xf>
    <xf numFmtId="0" fontId="34" fillId="0" borderId="0" xfId="7" applyFont="1" applyFill="1" applyAlignment="1">
      <alignment vertical="top" wrapText="1"/>
    </xf>
    <xf numFmtId="0" fontId="53" fillId="0" borderId="0" xfId="7" applyFont="1" applyFill="1" applyAlignment="1">
      <alignment vertical="top" wrapText="1"/>
    </xf>
    <xf numFmtId="0" fontId="15" fillId="0" borderId="19" xfId="7" applyFont="1" applyBorder="1" applyAlignment="1">
      <alignment horizontal="left" vertical="top" wrapText="1"/>
    </xf>
    <xf numFmtId="0" fontId="34" fillId="0" borderId="23" xfId="7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center"/>
    </xf>
    <xf numFmtId="0" fontId="27" fillId="16" borderId="23" xfId="7" applyFont="1" applyFill="1" applyBorder="1" applyAlignment="1">
      <alignment horizontal="center" vertical="top" wrapText="1"/>
    </xf>
    <xf numFmtId="0" fontId="8" fillId="16" borderId="23" xfId="7" applyFill="1" applyBorder="1"/>
    <xf numFmtId="3" fontId="3" fillId="0" borderId="84" xfId="1" applyNumberFormat="1" applyFont="1" applyFill="1" applyBorder="1" applyAlignment="1" applyProtection="1">
      <alignment horizontal="center" vertical="center" wrapText="1"/>
    </xf>
    <xf numFmtId="3" fontId="3" fillId="0" borderId="85" xfId="1" applyNumberFormat="1" applyFont="1" applyFill="1" applyBorder="1" applyAlignment="1" applyProtection="1">
      <alignment horizontal="center" vertical="center" wrapText="1"/>
    </xf>
    <xf numFmtId="3" fontId="3" fillId="0" borderId="75" xfId="1" applyNumberFormat="1" applyFont="1" applyFill="1" applyBorder="1" applyAlignment="1" applyProtection="1">
      <alignment horizontal="center" vertical="center" wrapText="1"/>
    </xf>
    <xf numFmtId="3" fontId="3" fillId="0" borderId="35" xfId="1" applyNumberFormat="1" applyFont="1" applyFill="1" applyBorder="1" applyAlignment="1" applyProtection="1">
      <alignment horizontal="center" vertical="center" wrapText="1"/>
    </xf>
    <xf numFmtId="3" fontId="3" fillId="0" borderId="31" xfId="1" applyNumberFormat="1" applyFont="1" applyFill="1" applyBorder="1" applyAlignment="1" applyProtection="1">
      <alignment horizontal="center" vertical="center" wrapText="1"/>
    </xf>
    <xf numFmtId="164" fontId="3" fillId="0" borderId="11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1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164" fontId="3" fillId="0" borderId="49" xfId="1" applyNumberFormat="1" applyFont="1" applyFill="1" applyBorder="1" applyAlignment="1" applyProtection="1">
      <alignment horizontal="left" vertical="center"/>
    </xf>
    <xf numFmtId="164" fontId="3" fillId="0" borderId="46" xfId="1" applyNumberFormat="1" applyFont="1" applyFill="1" applyBorder="1" applyAlignment="1" applyProtection="1">
      <alignment horizontal="left" vertical="center"/>
    </xf>
    <xf numFmtId="0" fontId="3" fillId="0" borderId="1" xfId="1" applyFont="1" applyFill="1" applyBorder="1" applyAlignment="1" applyProtection="1">
      <alignment horizontal="center" wrapText="1"/>
    </xf>
    <xf numFmtId="0" fontId="3" fillId="0" borderId="7" xfId="1" applyFont="1" applyFill="1" applyBorder="1" applyAlignment="1" applyProtection="1">
      <alignment horizontal="center" wrapText="1"/>
    </xf>
    <xf numFmtId="0" fontId="3" fillId="0" borderId="88" xfId="1" applyFont="1" applyFill="1" applyBorder="1" applyAlignment="1" applyProtection="1">
      <alignment horizontal="center" vertical="center" wrapText="1"/>
    </xf>
    <xf numFmtId="0" fontId="3" fillId="0" borderId="89" xfId="1" applyFont="1" applyFill="1" applyBorder="1" applyAlignment="1" applyProtection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" fillId="0" borderId="2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83" xfId="1" applyFont="1" applyFill="1" applyBorder="1" applyAlignment="1" applyProtection="1">
      <alignment horizontal="center" vertical="center" wrapText="1"/>
    </xf>
    <xf numFmtId="0" fontId="0" fillId="13" borderId="54" xfId="0" applyFill="1" applyBorder="1" applyAlignment="1">
      <alignment horizontal="right" vertical="center"/>
    </xf>
    <xf numFmtId="0" fontId="0" fillId="13" borderId="53" xfId="0" applyFill="1" applyBorder="1" applyAlignment="1">
      <alignment horizontal="right" vertical="center"/>
    </xf>
    <xf numFmtId="0" fontId="0" fillId="13" borderId="74" xfId="0" applyFill="1" applyBorder="1" applyAlignment="1">
      <alignment horizontal="right" vertical="center"/>
    </xf>
    <xf numFmtId="0" fontId="3" fillId="0" borderId="91" xfId="1" applyFont="1" applyFill="1" applyBorder="1" applyAlignment="1" applyProtection="1">
      <alignment horizontal="center" vertical="center" wrapText="1"/>
    </xf>
    <xf numFmtId="0" fontId="3" fillId="0" borderId="58" xfId="1" applyFont="1" applyFill="1" applyBorder="1" applyAlignment="1" applyProtection="1">
      <alignment horizontal="center" vertical="center" wrapText="1"/>
    </xf>
    <xf numFmtId="3" fontId="3" fillId="0" borderId="91" xfId="1" applyNumberFormat="1" applyFont="1" applyFill="1" applyBorder="1" applyAlignment="1" applyProtection="1">
      <alignment horizontal="center" vertical="center" wrapText="1"/>
    </xf>
    <xf numFmtId="3" fontId="3" fillId="0" borderId="58" xfId="1" applyNumberFormat="1" applyFont="1" applyFill="1" applyBorder="1" applyAlignment="1" applyProtection="1">
      <alignment horizontal="center" vertical="center" wrapText="1"/>
    </xf>
    <xf numFmtId="3" fontId="3" fillId="0" borderId="71" xfId="1" applyNumberFormat="1" applyFont="1" applyFill="1" applyBorder="1" applyAlignment="1" applyProtection="1">
      <alignment horizontal="center" vertical="center" wrapText="1"/>
    </xf>
    <xf numFmtId="0" fontId="4" fillId="0" borderId="44" xfId="1" applyFont="1" applyFill="1" applyBorder="1" applyAlignment="1" applyProtection="1">
      <alignment horizontal="center" wrapText="1"/>
    </xf>
    <xf numFmtId="0" fontId="4" fillId="0" borderId="7" xfId="1" applyFont="1" applyFill="1" applyBorder="1" applyAlignment="1" applyProtection="1">
      <alignment horizont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164" fontId="3" fillId="13" borderId="83" xfId="1" applyNumberFormat="1" applyFont="1" applyFill="1" applyBorder="1" applyAlignment="1" applyProtection="1">
      <alignment horizontal="center" vertical="center"/>
    </xf>
    <xf numFmtId="164" fontId="3" fillId="13" borderId="0" xfId="1" applyNumberFormat="1" applyFont="1" applyFill="1" applyBorder="1" applyAlignment="1" applyProtection="1">
      <alignment horizontal="center" vertical="center"/>
    </xf>
    <xf numFmtId="0" fontId="27" fillId="13" borderId="51" xfId="7" applyFont="1" applyFill="1" applyBorder="1" applyAlignment="1">
      <alignment horizontal="center" vertical="center" wrapText="1"/>
    </xf>
    <xf numFmtId="0" fontId="34" fillId="13" borderId="51" xfId="7" applyFont="1" applyFill="1" applyBorder="1" applyAlignment="1">
      <alignment horizontal="center" vertical="center" wrapText="1"/>
    </xf>
    <xf numFmtId="0" fontId="34" fillId="13" borderId="57" xfId="7" applyFont="1" applyFill="1" applyBorder="1" applyAlignment="1">
      <alignment horizontal="center" vertical="center" wrapText="1"/>
    </xf>
    <xf numFmtId="0" fontId="3" fillId="13" borderId="83" xfId="0" applyFont="1" applyFill="1" applyBorder="1" applyAlignment="1">
      <alignment horizontal="center" vertical="center" wrapText="1"/>
    </xf>
    <xf numFmtId="0" fontId="3" fillId="13" borderId="0" xfId="0" applyFont="1" applyFill="1" applyBorder="1" applyAlignment="1">
      <alignment horizontal="center" vertical="center" wrapText="1"/>
    </xf>
    <xf numFmtId="0" fontId="3" fillId="13" borderId="6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4" fillId="0" borderId="1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3" fontId="3" fillId="0" borderId="4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 applyProtection="1">
      <alignment horizontal="center"/>
    </xf>
    <xf numFmtId="164" fontId="3" fillId="0" borderId="46" xfId="1" applyNumberFormat="1" applyFont="1" applyFill="1" applyBorder="1" applyAlignment="1" applyProtection="1">
      <alignment horizontal="center" vertical="center"/>
    </xf>
    <xf numFmtId="0" fontId="7" fillId="13" borderId="83" xfId="0" applyFont="1" applyFill="1" applyBorder="1" applyAlignment="1">
      <alignment horizontal="center" vertical="center"/>
    </xf>
    <xf numFmtId="0" fontId="7" fillId="13" borderId="0" xfId="0" applyFont="1" applyFill="1" applyBorder="1" applyAlignment="1">
      <alignment horizontal="center" vertical="center"/>
    </xf>
    <xf numFmtId="0" fontId="7" fillId="13" borderId="62" xfId="0" applyFont="1" applyFill="1" applyBorder="1" applyAlignment="1">
      <alignment horizontal="center" vertical="center"/>
    </xf>
    <xf numFmtId="0" fontId="8" fillId="13" borderId="55" xfId="0" applyFont="1" applyFill="1" applyBorder="1" applyAlignment="1">
      <alignment horizontal="center"/>
    </xf>
    <xf numFmtId="0" fontId="8" fillId="13" borderId="51" xfId="0" applyFont="1" applyFill="1" applyBorder="1" applyAlignment="1">
      <alignment horizontal="center"/>
    </xf>
    <xf numFmtId="0" fontId="8" fillId="13" borderId="5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right"/>
    </xf>
    <xf numFmtId="0" fontId="9" fillId="0" borderId="3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1" xfId="0" applyBorder="1" applyAlignment="1">
      <alignment horizontal="right"/>
    </xf>
    <xf numFmtId="0" fontId="9" fillId="0" borderId="3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13" borderId="83" xfId="0" applyFont="1" applyFill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7" fillId="13" borderId="62" xfId="0" applyFont="1" applyFill="1" applyBorder="1" applyAlignment="1">
      <alignment horizontal="center"/>
    </xf>
    <xf numFmtId="0" fontId="0" fillId="13" borderId="55" xfId="0" applyFill="1" applyBorder="1" applyAlignment="1">
      <alignment horizontal="center"/>
    </xf>
    <xf numFmtId="0" fontId="0" fillId="13" borderId="51" xfId="0" applyFill="1" applyBorder="1" applyAlignment="1">
      <alignment horizontal="center"/>
    </xf>
    <xf numFmtId="0" fontId="0" fillId="13" borderId="57" xfId="0" applyFill="1" applyBorder="1" applyAlignment="1">
      <alignment horizontal="center"/>
    </xf>
    <xf numFmtId="0" fontId="13" fillId="0" borderId="23" xfId="4" applyFont="1" applyFill="1" applyBorder="1" applyAlignment="1">
      <alignment horizontal="right"/>
    </xf>
    <xf numFmtId="165" fontId="21" fillId="5" borderId="23" xfId="4" applyNumberFormat="1" applyFont="1" applyFill="1" applyBorder="1" applyAlignment="1">
      <alignment horizontal="center" vertical="center"/>
    </xf>
    <xf numFmtId="165" fontId="11" fillId="0" borderId="23" xfId="4" applyNumberFormat="1" applyFont="1" applyFill="1" applyBorder="1" applyAlignment="1">
      <alignment horizontal="center" vertical="center"/>
    </xf>
    <xf numFmtId="0" fontId="12" fillId="0" borderId="23" xfId="4" applyFont="1" applyFill="1" applyBorder="1" applyAlignment="1"/>
    <xf numFmtId="165" fontId="21" fillId="5" borderId="19" xfId="4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13" borderId="55" xfId="0" applyFill="1" applyBorder="1" applyAlignment="1">
      <alignment horizontal="center" vertical="center"/>
    </xf>
    <xf numFmtId="0" fontId="0" fillId="13" borderId="51" xfId="0" applyFill="1" applyBorder="1" applyAlignment="1">
      <alignment horizontal="center" vertical="center"/>
    </xf>
    <xf numFmtId="0" fontId="24" fillId="13" borderId="83" xfId="0" applyFont="1" applyFill="1" applyBorder="1" applyAlignment="1" applyProtection="1">
      <alignment horizontal="center" vertical="top" wrapText="1"/>
      <protection locked="0"/>
    </xf>
    <xf numFmtId="0" fontId="24" fillId="13" borderId="0" xfId="0" applyFont="1" applyFill="1" applyBorder="1" applyAlignment="1" applyProtection="1">
      <alignment horizontal="center" vertical="top" wrapText="1"/>
      <protection locked="0"/>
    </xf>
    <xf numFmtId="0" fontId="24" fillId="13" borderId="62" xfId="0" applyFont="1" applyFill="1" applyBorder="1" applyAlignment="1" applyProtection="1">
      <alignment horizontal="center" vertical="top" wrapText="1"/>
      <protection locked="0"/>
    </xf>
    <xf numFmtId="0" fontId="25" fillId="13" borderId="55" xfId="0" applyFont="1" applyFill="1" applyBorder="1" applyAlignment="1" applyProtection="1">
      <alignment horizontal="center" vertical="center" wrapText="1"/>
      <protection locked="0"/>
    </xf>
    <xf numFmtId="0" fontId="25" fillId="13" borderId="51" xfId="0" applyFont="1" applyFill="1" applyBorder="1" applyAlignment="1" applyProtection="1">
      <alignment horizontal="center" vertical="center" wrapText="1"/>
      <protection locked="0"/>
    </xf>
    <xf numFmtId="0" fontId="25" fillId="13" borderId="57" xfId="0" applyFont="1" applyFill="1" applyBorder="1" applyAlignment="1" applyProtection="1">
      <alignment horizontal="center" vertical="center" wrapText="1"/>
      <protection locked="0"/>
    </xf>
    <xf numFmtId="0" fontId="0" fillId="13" borderId="0" xfId="0" applyFill="1" applyBorder="1" applyAlignment="1"/>
    <xf numFmtId="0" fontId="0" fillId="13" borderId="62" xfId="0" applyFill="1" applyBorder="1" applyAlignment="1"/>
    <xf numFmtId="0" fontId="0" fillId="13" borderId="51" xfId="0" applyFill="1" applyBorder="1" applyAlignment="1"/>
    <xf numFmtId="0" fontId="0" fillId="13" borderId="57" xfId="0" applyFill="1" applyBorder="1" applyAlignment="1"/>
    <xf numFmtId="0" fontId="9" fillId="0" borderId="1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/>
    </xf>
    <xf numFmtId="0" fontId="24" fillId="13" borderId="83" xfId="0" applyFont="1" applyFill="1" applyBorder="1" applyAlignment="1" applyProtection="1">
      <alignment horizontal="center" vertical="top"/>
      <protection locked="0"/>
    </xf>
    <xf numFmtId="0" fontId="24" fillId="13" borderId="0" xfId="0" applyFont="1" applyFill="1" applyBorder="1" applyAlignment="1" applyProtection="1">
      <alignment horizontal="center" vertical="top"/>
      <protection locked="0"/>
    </xf>
    <xf numFmtId="0" fontId="24" fillId="13" borderId="62" xfId="0" applyFont="1" applyFill="1" applyBorder="1" applyAlignment="1" applyProtection="1">
      <alignment horizontal="center" vertical="top"/>
      <protection locked="0"/>
    </xf>
    <xf numFmtId="0" fontId="32" fillId="13" borderId="55" xfId="0" applyFont="1" applyFill="1" applyBorder="1" applyAlignment="1">
      <alignment horizontal="center"/>
    </xf>
    <xf numFmtId="0" fontId="32" fillId="13" borderId="51" xfId="0" applyFont="1" applyFill="1" applyBorder="1" applyAlignment="1">
      <alignment horizontal="center"/>
    </xf>
    <xf numFmtId="0" fontId="32" fillId="13" borderId="57" xfId="0" applyFont="1" applyFill="1" applyBorder="1" applyAlignment="1">
      <alignment horizontal="center"/>
    </xf>
    <xf numFmtId="0" fontId="38" fillId="0" borderId="23" xfId="11" applyFont="1" applyFill="1" applyBorder="1" applyAlignment="1">
      <alignment horizontal="center" vertical="center"/>
    </xf>
    <xf numFmtId="0" fontId="24" fillId="0" borderId="23" xfId="11" applyFont="1" applyFill="1" applyBorder="1" applyAlignment="1">
      <alignment horizontal="center" vertical="center"/>
    </xf>
    <xf numFmtId="0" fontId="0" fillId="16" borderId="37" xfId="0" applyFill="1" applyBorder="1" applyAlignment="1">
      <alignment horizontal="right" vertical="center"/>
    </xf>
    <xf numFmtId="0" fontId="0" fillId="16" borderId="56" xfId="0" applyFill="1" applyBorder="1" applyAlignment="1">
      <alignment horizontal="right" vertical="center"/>
    </xf>
    <xf numFmtId="0" fontId="0" fillId="16" borderId="47" xfId="0" applyFill="1" applyBorder="1" applyAlignment="1">
      <alignment horizontal="right" vertical="center"/>
    </xf>
    <xf numFmtId="0" fontId="27" fillId="13" borderId="83" xfId="7" applyFont="1" applyFill="1" applyBorder="1" applyAlignment="1">
      <alignment horizontal="center" vertical="top" wrapText="1"/>
    </xf>
    <xf numFmtId="0" fontId="27" fillId="13" borderId="0" xfId="7" applyFont="1" applyFill="1" applyBorder="1" applyAlignment="1">
      <alignment horizontal="center" vertical="top" wrapText="1"/>
    </xf>
    <xf numFmtId="0" fontId="27" fillId="13" borderId="62" xfId="7" applyFont="1" applyFill="1" applyBorder="1" applyAlignment="1">
      <alignment horizontal="center" vertical="top" wrapText="1"/>
    </xf>
    <xf numFmtId="0" fontId="27" fillId="13" borderId="83" xfId="7" applyFont="1" applyFill="1" applyBorder="1" applyAlignment="1">
      <alignment horizontal="center" vertical="center" wrapText="1"/>
    </xf>
    <xf numFmtId="0" fontId="27" fillId="13" borderId="0" xfId="7" applyFont="1" applyFill="1" applyBorder="1" applyAlignment="1">
      <alignment horizontal="center" vertical="center" wrapText="1"/>
    </xf>
    <xf numFmtId="0" fontId="27" fillId="13" borderId="62" xfId="7" applyFont="1" applyFill="1" applyBorder="1" applyAlignment="1">
      <alignment horizontal="center" vertical="center" wrapText="1"/>
    </xf>
    <xf numFmtId="0" fontId="8" fillId="13" borderId="0" xfId="7" applyFill="1" applyBorder="1" applyAlignment="1">
      <alignment vertical="center"/>
    </xf>
    <xf numFmtId="0" fontId="8" fillId="13" borderId="62" xfId="7" applyFill="1" applyBorder="1" applyAlignment="1">
      <alignment vertical="center"/>
    </xf>
    <xf numFmtId="0" fontId="27" fillId="13" borderId="0" xfId="7" applyFont="1" applyFill="1" applyAlignment="1">
      <alignment horizontal="center" vertical="top" wrapText="1"/>
    </xf>
    <xf numFmtId="0" fontId="8" fillId="13" borderId="0" xfId="7" applyFill="1"/>
    <xf numFmtId="0" fontId="32" fillId="13" borderId="83" xfId="0" applyFont="1" applyFill="1" applyBorder="1" applyAlignment="1">
      <alignment horizontal="center" vertical="center"/>
    </xf>
    <xf numFmtId="0" fontId="32" fillId="13" borderId="0" xfId="0" applyFont="1" applyFill="1" applyBorder="1" applyAlignment="1">
      <alignment horizontal="center" vertical="center"/>
    </xf>
    <xf numFmtId="0" fontId="32" fillId="13" borderId="62" xfId="0" applyFont="1" applyFill="1" applyBorder="1" applyAlignment="1">
      <alignment horizontal="center" vertical="center"/>
    </xf>
    <xf numFmtId="0" fontId="9" fillId="13" borderId="83" xfId="16" applyFont="1" applyFill="1" applyBorder="1" applyAlignment="1">
      <alignment horizontal="center" vertical="center" wrapText="1"/>
    </xf>
    <xf numFmtId="0" fontId="9" fillId="13" borderId="0" xfId="16" applyFont="1" applyFill="1" applyBorder="1" applyAlignment="1">
      <alignment horizontal="center" vertical="center" wrapText="1"/>
    </xf>
    <xf numFmtId="0" fontId="9" fillId="13" borderId="62" xfId="16" applyFont="1" applyFill="1" applyBorder="1" applyAlignment="1">
      <alignment horizontal="center" vertical="center" wrapText="1"/>
    </xf>
    <xf numFmtId="0" fontId="9" fillId="0" borderId="19" xfId="16" applyFont="1" applyBorder="1" applyAlignment="1">
      <alignment horizontal="center" vertical="center"/>
    </xf>
    <xf numFmtId="0" fontId="9" fillId="0" borderId="23" xfId="16" applyFont="1" applyBorder="1" applyAlignment="1">
      <alignment horizontal="center" vertical="center"/>
    </xf>
    <xf numFmtId="0" fontId="9" fillId="0" borderId="83" xfId="16" applyFont="1" applyBorder="1" applyAlignment="1">
      <alignment horizontal="center" vertical="center"/>
    </xf>
    <xf numFmtId="0" fontId="9" fillId="0" borderId="62" xfId="16" applyFont="1" applyBorder="1" applyAlignment="1">
      <alignment horizontal="center" vertical="center"/>
    </xf>
    <xf numFmtId="0" fontId="52" fillId="0" borderId="55" xfId="16" applyBorder="1" applyAlignment="1">
      <alignment horizontal="center" vertical="center"/>
    </xf>
    <xf numFmtId="0" fontId="52" fillId="0" borderId="57" xfId="16" applyBorder="1" applyAlignment="1">
      <alignment horizontal="center" vertical="center"/>
    </xf>
    <xf numFmtId="0" fontId="14" fillId="0" borderId="19" xfId="7" applyFont="1" applyFill="1" applyBorder="1" applyAlignment="1">
      <alignment horizontal="center" vertical="center"/>
    </xf>
    <xf numFmtId="0" fontId="14" fillId="0" borderId="23" xfId="7" applyFont="1" applyFill="1" applyBorder="1" applyAlignment="1">
      <alignment horizontal="right"/>
    </xf>
    <xf numFmtId="0" fontId="51" fillId="13" borderId="55" xfId="7" applyFont="1" applyFill="1" applyBorder="1" applyAlignment="1">
      <alignment horizontal="center"/>
    </xf>
    <xf numFmtId="0" fontId="51" fillId="13" borderId="51" xfId="7" applyFont="1" applyFill="1" applyBorder="1" applyAlignment="1">
      <alignment horizontal="center"/>
    </xf>
    <xf numFmtId="0" fontId="51" fillId="13" borderId="57" xfId="7" applyFont="1" applyFill="1" applyBorder="1" applyAlignment="1">
      <alignment horizontal="center"/>
    </xf>
    <xf numFmtId="0" fontId="36" fillId="13" borderId="83" xfId="7" applyFont="1" applyFill="1" applyBorder="1" applyAlignment="1">
      <alignment horizontal="center" wrapText="1"/>
    </xf>
    <xf numFmtId="0" fontId="36" fillId="13" borderId="0" xfId="7" applyFont="1" applyFill="1" applyBorder="1" applyAlignment="1">
      <alignment horizontal="center" wrapText="1"/>
    </xf>
    <xf numFmtId="0" fontId="36" fillId="13" borderId="62" xfId="7" applyFont="1" applyFill="1" applyBorder="1" applyAlignment="1">
      <alignment horizontal="center" wrapText="1"/>
    </xf>
    <xf numFmtId="0" fontId="49" fillId="0" borderId="49" xfId="7" applyFont="1" applyBorder="1" applyAlignment="1">
      <alignment horizontal="center" wrapText="1"/>
    </xf>
    <xf numFmtId="0" fontId="49" fillId="0" borderId="46" xfId="7" applyFont="1" applyBorder="1" applyAlignment="1">
      <alignment horizontal="center" wrapText="1"/>
    </xf>
    <xf numFmtId="0" fontId="49" fillId="0" borderId="90" xfId="7" applyFont="1" applyBorder="1" applyAlignment="1">
      <alignment horizontal="center" wrapText="1"/>
    </xf>
    <xf numFmtId="0" fontId="49" fillId="0" borderId="91" xfId="7" applyFont="1" applyBorder="1" applyAlignment="1">
      <alignment horizontal="center" vertical="center"/>
    </xf>
    <xf numFmtId="0" fontId="49" fillId="0" borderId="58" xfId="7" applyFont="1" applyBorder="1" applyAlignment="1">
      <alignment horizontal="center" vertical="center"/>
    </xf>
    <xf numFmtId="0" fontId="49" fillId="0" borderId="91" xfId="7" applyFont="1" applyBorder="1" applyAlignment="1">
      <alignment horizontal="center" vertical="center" wrapText="1"/>
    </xf>
    <xf numFmtId="0" fontId="49" fillId="0" borderId="58" xfId="7" applyFont="1" applyBorder="1" applyAlignment="1">
      <alignment horizontal="center" vertical="center" wrapText="1"/>
    </xf>
    <xf numFmtId="0" fontId="24" fillId="6" borderId="63" xfId="7" applyFont="1" applyFill="1" applyBorder="1" applyAlignment="1">
      <alignment horizontal="left"/>
    </xf>
    <xf numFmtId="0" fontId="24" fillId="6" borderId="0" xfId="7" applyFont="1" applyFill="1" applyBorder="1" applyAlignment="1">
      <alignment horizontal="left"/>
    </xf>
    <xf numFmtId="0" fontId="24" fillId="13" borderId="83" xfId="7" applyNumberFormat="1" applyFont="1" applyFill="1" applyBorder="1" applyAlignment="1" applyProtection="1">
      <alignment horizontal="center"/>
    </xf>
    <xf numFmtId="0" fontId="27" fillId="13" borderId="0" xfId="7" applyFont="1" applyFill="1" applyBorder="1"/>
    <xf numFmtId="0" fontId="27" fillId="13" borderId="62" xfId="7" applyFont="1" applyFill="1" applyBorder="1"/>
    <xf numFmtId="0" fontId="24" fillId="13" borderId="83" xfId="7" applyFont="1" applyFill="1" applyBorder="1" applyAlignment="1">
      <alignment horizontal="center"/>
    </xf>
    <xf numFmtId="0" fontId="24" fillId="13" borderId="0" xfId="7" applyFont="1" applyFill="1" applyBorder="1" applyAlignment="1">
      <alignment horizontal="center"/>
    </xf>
    <xf numFmtId="0" fontId="24" fillId="13" borderId="62" xfId="7" applyFont="1" applyFill="1" applyBorder="1" applyAlignment="1">
      <alignment horizontal="center"/>
    </xf>
    <xf numFmtId="0" fontId="24" fillId="13" borderId="55" xfId="7" applyFont="1" applyFill="1" applyBorder="1" applyAlignment="1">
      <alignment horizontal="center"/>
    </xf>
    <xf numFmtId="0" fontId="24" fillId="13" borderId="51" xfId="7" applyFont="1" applyFill="1" applyBorder="1" applyAlignment="1">
      <alignment horizontal="center"/>
    </xf>
    <xf numFmtId="0" fontId="24" fillId="13" borderId="57" xfId="7" applyFont="1" applyFill="1" applyBorder="1" applyAlignment="1">
      <alignment horizontal="center"/>
    </xf>
    <xf numFmtId="0" fontId="27" fillId="0" borderId="51" xfId="7" applyFont="1" applyBorder="1" applyAlignment="1">
      <alignment horizontal="right"/>
    </xf>
    <xf numFmtId="0" fontId="27" fillId="0" borderId="77" xfId="7" applyFont="1" applyBorder="1" applyAlignment="1">
      <alignment horizontal="left"/>
    </xf>
    <xf numFmtId="0" fontId="27" fillId="0" borderId="56" xfId="7" applyFont="1" applyBorder="1" applyAlignment="1">
      <alignment horizontal="left"/>
    </xf>
    <xf numFmtId="0" fontId="27" fillId="0" borderId="78" xfId="7" applyFont="1" applyBorder="1" applyAlignment="1">
      <alignment horizontal="left"/>
    </xf>
    <xf numFmtId="0" fontId="24" fillId="6" borderId="79" xfId="7" applyFont="1" applyFill="1" applyBorder="1" applyAlignment="1">
      <alignment horizontal="left"/>
    </xf>
    <xf numFmtId="0" fontId="24" fillId="6" borderId="64" xfId="7" applyFont="1" applyFill="1" applyBorder="1" applyAlignment="1">
      <alignment horizontal="left"/>
    </xf>
    <xf numFmtId="0" fontId="27" fillId="0" borderId="80" xfId="7" applyFont="1" applyBorder="1" applyAlignment="1">
      <alignment horizontal="left"/>
    </xf>
    <xf numFmtId="0" fontId="27" fillId="0" borderId="81" xfId="7" applyFont="1" applyBorder="1" applyAlignment="1">
      <alignment horizontal="left"/>
    </xf>
    <xf numFmtId="0" fontId="27" fillId="0" borderId="82" xfId="7" applyFont="1" applyBorder="1" applyAlignment="1">
      <alignment horizontal="left"/>
    </xf>
    <xf numFmtId="0" fontId="8" fillId="0" borderId="19" xfId="7" applyFill="1" applyBorder="1" applyAlignment="1">
      <alignment horizontal="center" vertical="center" wrapText="1"/>
    </xf>
    <xf numFmtId="0" fontId="37" fillId="13" borderId="55" xfId="7" applyFont="1" applyFill="1" applyBorder="1" applyAlignment="1">
      <alignment horizontal="right"/>
    </xf>
    <xf numFmtId="0" fontId="37" fillId="13" borderId="51" xfId="7" applyFont="1" applyFill="1" applyBorder="1" applyAlignment="1">
      <alignment horizontal="right"/>
    </xf>
    <xf numFmtId="0" fontId="37" fillId="13" borderId="57" xfId="7" applyFont="1" applyFill="1" applyBorder="1" applyAlignment="1">
      <alignment horizontal="right"/>
    </xf>
    <xf numFmtId="0" fontId="24" fillId="13" borderId="83" xfId="7" applyFont="1" applyFill="1" applyBorder="1" applyAlignment="1">
      <alignment horizontal="center" vertical="center"/>
    </xf>
    <xf numFmtId="0" fontId="24" fillId="13" borderId="62" xfId="7" applyFont="1" applyFill="1" applyBorder="1" applyAlignment="1">
      <alignment horizontal="center" vertical="center"/>
    </xf>
    <xf numFmtId="0" fontId="43" fillId="13" borderId="83" xfId="10" applyFont="1" applyFill="1" applyBorder="1" applyAlignment="1">
      <alignment horizontal="center" vertical="center"/>
    </xf>
    <xf numFmtId="0" fontId="43" fillId="13" borderId="0" xfId="10" applyFont="1" applyFill="1" applyBorder="1" applyAlignment="1">
      <alignment horizontal="center" vertical="center"/>
    </xf>
    <xf numFmtId="0" fontId="43" fillId="13" borderId="62" xfId="10" applyFont="1" applyFill="1" applyBorder="1" applyAlignment="1">
      <alignment horizontal="center" vertical="center"/>
    </xf>
    <xf numFmtId="0" fontId="43" fillId="13" borderId="55" xfId="10" applyFont="1" applyFill="1" applyBorder="1" applyAlignment="1">
      <alignment horizontal="center" vertical="center"/>
    </xf>
    <xf numFmtId="0" fontId="43" fillId="13" borderId="51" xfId="10" applyFont="1" applyFill="1" applyBorder="1" applyAlignment="1">
      <alignment horizontal="center" vertical="center"/>
    </xf>
    <xf numFmtId="0" fontId="43" fillId="13" borderId="57" xfId="10" applyFont="1" applyFill="1" applyBorder="1" applyAlignment="1">
      <alignment horizontal="center" vertical="center"/>
    </xf>
    <xf numFmtId="0" fontId="8" fillId="13" borderId="83" xfId="7" applyFill="1" applyBorder="1" applyAlignment="1">
      <alignment horizontal="right" vertical="center"/>
    </xf>
    <xf numFmtId="0" fontId="8" fillId="13" borderId="0" xfId="7" applyFill="1" applyBorder="1" applyAlignment="1">
      <alignment horizontal="right" vertical="center"/>
    </xf>
    <xf numFmtId="0" fontId="8" fillId="13" borderId="62" xfId="7" applyFill="1" applyBorder="1" applyAlignment="1">
      <alignment horizontal="right" vertical="center"/>
    </xf>
    <xf numFmtId="0" fontId="46" fillId="0" borderId="42" xfId="7" applyFont="1" applyBorder="1" applyAlignment="1">
      <alignment horizontal="left" vertical="top" wrapText="1"/>
    </xf>
    <xf numFmtId="0" fontId="8" fillId="0" borderId="43" xfId="7" applyBorder="1" applyAlignment="1">
      <alignment horizontal="left" vertical="top" wrapText="1"/>
    </xf>
    <xf numFmtId="0" fontId="41" fillId="6" borderId="49" xfId="9" applyFont="1" applyFill="1" applyBorder="1" applyAlignment="1">
      <alignment horizontal="left"/>
    </xf>
    <xf numFmtId="0" fontId="41" fillId="6" borderId="90" xfId="9" applyFont="1" applyFill="1" applyBorder="1" applyAlignment="1">
      <alignment horizontal="left"/>
    </xf>
    <xf numFmtId="0" fontId="46" fillId="0" borderId="42" xfId="8" applyFont="1" applyFill="1" applyBorder="1" applyAlignment="1">
      <alignment horizontal="left" vertical="top" wrapText="1"/>
    </xf>
    <xf numFmtId="0" fontId="8" fillId="0" borderId="43" xfId="7" applyBorder="1" applyAlignment="1">
      <alignment horizontal="left" wrapText="1"/>
    </xf>
    <xf numFmtId="0" fontId="46" fillId="0" borderId="18" xfId="7" applyFont="1" applyBorder="1" applyAlignment="1">
      <alignment horizontal="left" vertical="top" wrapText="1"/>
    </xf>
    <xf numFmtId="0" fontId="8" fillId="0" borderId="20" xfId="7" applyBorder="1" applyAlignment="1">
      <alignment horizontal="left"/>
    </xf>
  </cellXfs>
  <cellStyles count="19">
    <cellStyle name="Normál" xfId="0" builtinId="0"/>
    <cellStyle name="Normál 2" xfId="2" xr:uid="{00000000-0005-0000-0000-000001000000}"/>
    <cellStyle name="Normál 2 2" xfId="6" xr:uid="{00000000-0005-0000-0000-000002000000}"/>
    <cellStyle name="Normál 3" xfId="4" xr:uid="{00000000-0005-0000-0000-000003000000}"/>
    <cellStyle name="Normál 4" xfId="8" xr:uid="{00000000-0005-0000-0000-000004000000}"/>
    <cellStyle name="Normál 5" xfId="7" xr:uid="{00000000-0005-0000-0000-000005000000}"/>
    <cellStyle name="Normál 6" xfId="16" xr:uid="{00000000-0005-0000-0000-000006000000}"/>
    <cellStyle name="Normál_12dmelléklet" xfId="3" xr:uid="{00000000-0005-0000-0000-000007000000}"/>
    <cellStyle name="Normál_2. A 2014-es kv. mellékletei" xfId="5" xr:uid="{00000000-0005-0000-0000-000008000000}"/>
    <cellStyle name="Normál_IV.mérleg" xfId="9" xr:uid="{00000000-0005-0000-0000-000009000000}"/>
    <cellStyle name="Normál_költségvetés2003végleges" xfId="10" xr:uid="{00000000-0005-0000-0000-00000A000000}"/>
    <cellStyle name="Normál_KVRENMUNKA" xfId="1" xr:uid="{00000000-0005-0000-0000-00000B000000}"/>
    <cellStyle name="Normál_Munka1" xfId="11" xr:uid="{00000000-0005-0000-0000-00000C000000}"/>
    <cellStyle name="Pénznem 2" xfId="13" xr:uid="{00000000-0005-0000-0000-00000D000000}"/>
    <cellStyle name="Pénznem 3" xfId="12" xr:uid="{00000000-0005-0000-0000-00000E000000}"/>
    <cellStyle name="Pénznem 4" xfId="17" xr:uid="{00000000-0005-0000-0000-00000F000000}"/>
    <cellStyle name="Százalék 2" xfId="15" xr:uid="{00000000-0005-0000-0000-000010000000}"/>
    <cellStyle name="Százalék 3" xfId="14" xr:uid="{00000000-0005-0000-0000-000011000000}"/>
    <cellStyle name="Százalék 4" xfId="18" xr:uid="{00000000-0005-0000-0000-000012000000}"/>
  </cellStyles>
  <dxfs count="2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2305050</xdr:colOff>
          <xdr:row>29</xdr:row>
          <xdr:rowOff>19050</xdr:rowOff>
        </xdr:from>
        <xdr:to>
          <xdr:col>1</xdr:col>
          <xdr:colOff>3086100</xdr:colOff>
          <xdr:row>33</xdr:row>
          <xdr:rowOff>152400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e/AppData/Local/Microsoft/Windows/INetCache/Content.Outlook/TTVIFP81/K&#246;lts&#233;gvet&#233;s%202018/2018%20&#233;vi%20k&#246;lts&#233;gvet&#233;s%20rovatrend%20szeri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4;nkorm&#225;nyzat/Downloads/1.%20napirendi%20ponthoz%20el&#337;terjeszt&#233;s-K&#246;z&#246;s%20hivatal%20k%20vet&#233;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1"/>
      <sheetName val="2"/>
      <sheetName val="3."/>
      <sheetName val="4"/>
      <sheetName val="5"/>
      <sheetName val="6"/>
      <sheetName val="7"/>
      <sheetName val="8"/>
      <sheetName val="10"/>
      <sheetName val="11"/>
      <sheetName val="12"/>
      <sheetName val="13"/>
      <sheetName val="15"/>
      <sheetName val="16"/>
      <sheetName val="17."/>
      <sheetName val="18."/>
      <sheetName val="19"/>
      <sheetName val="20"/>
    </sheetNames>
    <sheetDataSet>
      <sheetData sheetId="0"/>
      <sheetData sheetId="1"/>
      <sheetData sheetId="2"/>
      <sheetData sheetId="3"/>
      <sheetData sheetId="4">
        <row r="24">
          <cell r="D24">
            <v>0</v>
          </cell>
        </row>
        <row r="60">
          <cell r="D60">
            <v>0</v>
          </cell>
        </row>
        <row r="66">
          <cell r="D66">
            <v>0</v>
          </cell>
        </row>
        <row r="72">
          <cell r="D72">
            <v>0</v>
          </cell>
        </row>
        <row r="193">
          <cell r="D193">
            <v>0</v>
          </cell>
        </row>
        <row r="203">
          <cell r="D203">
            <v>0</v>
          </cell>
        </row>
      </sheetData>
      <sheetData sheetId="5"/>
      <sheetData sheetId="6"/>
      <sheetData sheetId="7"/>
      <sheetData sheetId="8">
        <row r="24">
          <cell r="D24">
            <v>0</v>
          </cell>
        </row>
        <row r="54">
          <cell r="D54">
            <v>100000</v>
          </cell>
        </row>
        <row r="60">
          <cell r="D60">
            <v>0</v>
          </cell>
        </row>
        <row r="62">
          <cell r="D62">
            <v>0</v>
          </cell>
        </row>
        <row r="67">
          <cell r="D67">
            <v>0</v>
          </cell>
        </row>
        <row r="87">
          <cell r="D87">
            <v>0</v>
          </cell>
        </row>
        <row r="163">
          <cell r="D163">
            <v>0</v>
          </cell>
        </row>
        <row r="190">
          <cell r="D190">
            <v>0</v>
          </cell>
        </row>
        <row r="218">
          <cell r="D218">
            <v>0</v>
          </cell>
        </row>
        <row r="221">
          <cell r="D22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1"/>
      <sheetName val="2"/>
      <sheetName val="3"/>
      <sheetName val="4."/>
      <sheetName val="5."/>
      <sheetName val="6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7">
          <cell r="D17">
            <v>0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workbookViewId="0">
      <selection activeCell="B9" sqref="B9"/>
    </sheetView>
  </sheetViews>
  <sheetFormatPr defaultRowHeight="15" x14ac:dyDescent="0.25"/>
  <cols>
    <col min="2" max="2" width="87.85546875" customWidth="1"/>
  </cols>
  <sheetData>
    <row r="1" spans="1:2" x14ac:dyDescent="0.25">
      <c r="A1" s="679" t="s">
        <v>1273</v>
      </c>
      <c r="B1" s="680"/>
    </row>
    <row r="2" spans="1:2" x14ac:dyDescent="0.25">
      <c r="A2" s="594" t="s">
        <v>1274</v>
      </c>
      <c r="B2" s="594" t="s">
        <v>1275</v>
      </c>
    </row>
    <row r="3" spans="1:2" ht="24.95" customHeight="1" x14ac:dyDescent="0.25">
      <c r="A3" s="605">
        <v>1</v>
      </c>
      <c r="B3" s="517" t="s">
        <v>1279</v>
      </c>
    </row>
    <row r="4" spans="1:2" ht="24.95" customHeight="1" x14ac:dyDescent="0.25">
      <c r="A4" s="605">
        <v>2</v>
      </c>
      <c r="B4" s="517" t="s">
        <v>1281</v>
      </c>
    </row>
    <row r="5" spans="1:2" ht="24.95" customHeight="1" x14ac:dyDescent="0.25">
      <c r="A5" s="605">
        <v>3</v>
      </c>
      <c r="B5" s="517" t="s">
        <v>1282</v>
      </c>
    </row>
    <row r="6" spans="1:2" ht="24.95" customHeight="1" x14ac:dyDescent="0.25">
      <c r="A6" s="605">
        <v>4</v>
      </c>
      <c r="B6" s="517" t="s">
        <v>1283</v>
      </c>
    </row>
    <row r="7" spans="1:2" ht="24.95" customHeight="1" x14ac:dyDescent="0.25">
      <c r="A7" s="605">
        <v>5</v>
      </c>
      <c r="B7" s="517" t="s">
        <v>1284</v>
      </c>
    </row>
    <row r="8" spans="1:2" ht="24.95" customHeight="1" x14ac:dyDescent="0.25">
      <c r="A8" s="605">
        <v>6</v>
      </c>
      <c r="B8" s="517" t="s">
        <v>1285</v>
      </c>
    </row>
    <row r="9" spans="1:2" ht="24.95" customHeight="1" x14ac:dyDescent="0.25">
      <c r="A9" s="605">
        <v>7</v>
      </c>
      <c r="B9" s="606" t="s">
        <v>1341</v>
      </c>
    </row>
    <row r="10" spans="1:2" ht="30" x14ac:dyDescent="0.25">
      <c r="A10" s="605">
        <v>8</v>
      </c>
      <c r="B10" s="518" t="s">
        <v>1286</v>
      </c>
    </row>
    <row r="11" spans="1:2" ht="24.95" customHeight="1" x14ac:dyDescent="0.25">
      <c r="A11" s="605">
        <v>9</v>
      </c>
      <c r="B11" s="517" t="s">
        <v>1287</v>
      </c>
    </row>
    <row r="12" spans="1:2" ht="30" x14ac:dyDescent="0.25">
      <c r="A12" s="605">
        <v>10</v>
      </c>
      <c r="B12" s="518" t="s">
        <v>1288</v>
      </c>
    </row>
    <row r="13" spans="1:2" ht="24.95" customHeight="1" x14ac:dyDescent="0.25">
      <c r="A13" s="605">
        <v>11</v>
      </c>
      <c r="B13" s="517" t="s">
        <v>1289</v>
      </c>
    </row>
    <row r="14" spans="1:2" ht="24.95" customHeight="1" x14ac:dyDescent="0.25">
      <c r="A14" s="607">
        <v>11</v>
      </c>
      <c r="B14" s="517" t="s">
        <v>1290</v>
      </c>
    </row>
    <row r="15" spans="1:2" ht="24.95" customHeight="1" x14ac:dyDescent="0.25">
      <c r="A15" s="607">
        <v>11</v>
      </c>
      <c r="B15" s="517" t="s">
        <v>1291</v>
      </c>
    </row>
    <row r="16" spans="1:2" ht="24.95" customHeight="1" x14ac:dyDescent="0.25">
      <c r="A16" s="607">
        <v>11</v>
      </c>
      <c r="B16" s="517" t="s">
        <v>1292</v>
      </c>
    </row>
    <row r="17" spans="1:2" ht="24.95" customHeight="1" x14ac:dyDescent="0.25">
      <c r="A17" s="607">
        <v>12</v>
      </c>
      <c r="B17" s="517" t="s">
        <v>1293</v>
      </c>
    </row>
    <row r="18" spans="1:2" ht="30" x14ac:dyDescent="0.25">
      <c r="A18" s="607">
        <v>13</v>
      </c>
      <c r="B18" s="518" t="s">
        <v>1294</v>
      </c>
    </row>
    <row r="19" spans="1:2" ht="30" x14ac:dyDescent="0.25">
      <c r="A19" s="607">
        <v>14</v>
      </c>
      <c r="B19" s="518" t="s">
        <v>1295</v>
      </c>
    </row>
    <row r="20" spans="1:2" ht="30" x14ac:dyDescent="0.25">
      <c r="A20" s="607">
        <v>15</v>
      </c>
      <c r="B20" s="518" t="s">
        <v>1296</v>
      </c>
    </row>
    <row r="21" spans="1:2" ht="24.95" customHeight="1" x14ac:dyDescent="0.25">
      <c r="A21" s="607">
        <v>15</v>
      </c>
      <c r="B21" s="518" t="s">
        <v>1297</v>
      </c>
    </row>
    <row r="22" spans="1:2" ht="24.95" customHeight="1" x14ac:dyDescent="0.25">
      <c r="A22" s="607">
        <v>16</v>
      </c>
      <c r="B22" s="517" t="s">
        <v>1298</v>
      </c>
    </row>
    <row r="23" spans="1:2" ht="30" x14ac:dyDescent="0.25">
      <c r="A23" s="607">
        <v>17</v>
      </c>
      <c r="B23" s="518" t="s">
        <v>1299</v>
      </c>
    </row>
    <row r="24" spans="1:2" ht="24.95" customHeight="1" x14ac:dyDescent="0.25">
      <c r="A24" s="607">
        <v>18</v>
      </c>
      <c r="B24" s="608" t="s">
        <v>1339</v>
      </c>
    </row>
    <row r="25" spans="1:2" ht="30" x14ac:dyDescent="0.25">
      <c r="A25" s="609">
        <v>19</v>
      </c>
      <c r="B25" s="610" t="s">
        <v>1276</v>
      </c>
    </row>
    <row r="26" spans="1:2" ht="30" x14ac:dyDescent="0.25">
      <c r="A26" s="609">
        <v>20</v>
      </c>
      <c r="B26" s="610" t="s">
        <v>1277</v>
      </c>
    </row>
    <row r="27" spans="1:2" ht="24.95" customHeight="1" x14ac:dyDescent="0.25">
      <c r="A27" s="609">
        <v>21</v>
      </c>
      <c r="B27" s="610" t="s">
        <v>1104</v>
      </c>
    </row>
    <row r="28" spans="1:2" ht="24.95" customHeight="1" x14ac:dyDescent="0.25">
      <c r="A28" s="609">
        <v>22</v>
      </c>
      <c r="B28" s="610" t="s">
        <v>1278</v>
      </c>
    </row>
    <row r="29" spans="1:2" ht="24.95" customHeight="1" x14ac:dyDescent="0.25">
      <c r="A29" s="609">
        <v>23</v>
      </c>
      <c r="B29" s="608" t="s">
        <v>1124</v>
      </c>
    </row>
  </sheetData>
  <sheetProtection sheet="1" objects="1" scenarios="1" selectLockedCells="1" selectUnlockedCells="1"/>
  <mergeCells count="1">
    <mergeCell ref="A1:B1"/>
  </mergeCells>
  <pageMargins left="0.31496062992125984" right="0.31496062992125984" top="0.35433070866141736" bottom="0.15748031496062992" header="0.51181102362204722" footer="0.11811023622047245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1</xdr:col>
                <xdr:colOff>2305050</xdr:colOff>
                <xdr:row>29</xdr:row>
                <xdr:rowOff>19050</xdr:rowOff>
              </from>
              <to>
                <xdr:col>1</xdr:col>
                <xdr:colOff>3086100</xdr:colOff>
                <xdr:row>33</xdr:row>
                <xdr:rowOff>152400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2"/>
  <sheetViews>
    <sheetView workbookViewId="0">
      <selection sqref="A1:C1"/>
    </sheetView>
  </sheetViews>
  <sheetFormatPr defaultRowHeight="15" x14ac:dyDescent="0.25"/>
  <cols>
    <col min="1" max="1" width="6.5703125" style="302" customWidth="1"/>
    <col min="2" max="2" width="52.140625" style="302" customWidth="1"/>
    <col min="3" max="3" width="47.28515625" style="302" customWidth="1"/>
  </cols>
  <sheetData>
    <row r="1" spans="1:3" ht="15.75" customHeight="1" x14ac:dyDescent="0.25">
      <c r="A1" s="705" t="s">
        <v>1348</v>
      </c>
      <c r="B1" s="706"/>
      <c r="C1" s="707"/>
    </row>
    <row r="2" spans="1:3" ht="27.75" customHeight="1" x14ac:dyDescent="0.25">
      <c r="A2" s="790" t="s">
        <v>1328</v>
      </c>
      <c r="B2" s="791"/>
      <c r="C2" s="792"/>
    </row>
    <row r="3" spans="1:3" ht="15" customHeight="1" x14ac:dyDescent="0.25">
      <c r="A3" s="780" t="s">
        <v>819</v>
      </c>
      <c r="B3" s="781"/>
      <c r="C3" s="782"/>
    </row>
    <row r="4" spans="1:3" ht="48" thickBot="1" x14ac:dyDescent="0.3">
      <c r="A4" s="590" t="s">
        <v>820</v>
      </c>
      <c r="B4" s="591" t="s">
        <v>821</v>
      </c>
      <c r="C4" s="592" t="s">
        <v>822</v>
      </c>
    </row>
    <row r="5" spans="1:3" ht="15.75" x14ac:dyDescent="0.25">
      <c r="A5" s="286" t="s">
        <v>186</v>
      </c>
      <c r="B5" s="287" t="s">
        <v>823</v>
      </c>
      <c r="C5" s="288">
        <f>C6+C7</f>
        <v>186651</v>
      </c>
    </row>
    <row r="6" spans="1:3" x14ac:dyDescent="0.25">
      <c r="A6" s="289" t="s">
        <v>43</v>
      </c>
      <c r="B6" s="290" t="s">
        <v>824</v>
      </c>
      <c r="C6" s="291">
        <v>172937</v>
      </c>
    </row>
    <row r="7" spans="1:3" x14ac:dyDescent="0.25">
      <c r="A7" s="289" t="s">
        <v>56</v>
      </c>
      <c r="B7" s="290" t="s">
        <v>825</v>
      </c>
      <c r="C7" s="291">
        <v>13714</v>
      </c>
    </row>
    <row r="8" spans="1:3" x14ac:dyDescent="0.25">
      <c r="A8" s="289" t="s">
        <v>70</v>
      </c>
      <c r="B8" s="292" t="s">
        <v>826</v>
      </c>
      <c r="C8" s="291">
        <v>77315840</v>
      </c>
    </row>
    <row r="9" spans="1:3" ht="15.75" thickBot="1" x14ac:dyDescent="0.3">
      <c r="A9" s="293" t="s">
        <v>94</v>
      </c>
      <c r="B9" s="294" t="s">
        <v>827</v>
      </c>
      <c r="C9" s="295">
        <v>77368654</v>
      </c>
    </row>
    <row r="10" spans="1:3" ht="15.75" x14ac:dyDescent="0.25">
      <c r="A10" s="296" t="s">
        <v>106</v>
      </c>
      <c r="B10" s="297" t="s">
        <v>828</v>
      </c>
      <c r="C10" s="298">
        <f>C5+C8-C9</f>
        <v>133837</v>
      </c>
    </row>
    <row r="11" spans="1:3" x14ac:dyDescent="0.25">
      <c r="A11" s="289" t="s">
        <v>115</v>
      </c>
      <c r="B11" s="290" t="s">
        <v>824</v>
      </c>
      <c r="C11" s="291">
        <v>42718</v>
      </c>
    </row>
    <row r="12" spans="1:3" ht="15.75" thickBot="1" x14ac:dyDescent="0.3">
      <c r="A12" s="299" t="s">
        <v>127</v>
      </c>
      <c r="B12" s="300" t="s">
        <v>825</v>
      </c>
      <c r="C12" s="301">
        <v>91119</v>
      </c>
    </row>
  </sheetData>
  <sheetProtection sheet="1" selectLockedCells="1" selectUnlockedCells="1"/>
  <mergeCells count="3">
    <mergeCell ref="A1:C1"/>
    <mergeCell ref="A2:C2"/>
    <mergeCell ref="A3:C3"/>
  </mergeCells>
  <conditionalFormatting sqref="C10">
    <cfRule type="cellIs" dxfId="0" priority="1" stopIfTrue="1" operator="notEqual">
      <formula>SUM(C11:C12)</formula>
    </cfRule>
  </conditionalFormatting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7"/>
  <sheetViews>
    <sheetView workbookViewId="0">
      <selection sqref="A1:C2"/>
    </sheetView>
  </sheetViews>
  <sheetFormatPr defaultRowHeight="15" x14ac:dyDescent="0.25"/>
  <cols>
    <col min="1" max="1" width="6.85546875" customWidth="1"/>
    <col min="2" max="2" width="47.5703125" customWidth="1"/>
    <col min="3" max="3" width="42.7109375" customWidth="1"/>
  </cols>
  <sheetData>
    <row r="1" spans="1:8" x14ac:dyDescent="0.25">
      <c r="A1" s="705" t="s">
        <v>1349</v>
      </c>
      <c r="B1" s="706"/>
      <c r="C1" s="707"/>
      <c r="D1" s="595"/>
      <c r="E1" s="595"/>
      <c r="F1" s="595"/>
      <c r="G1" s="595"/>
      <c r="H1" s="595"/>
    </row>
    <row r="2" spans="1:8" x14ac:dyDescent="0.25">
      <c r="A2" s="793" t="s">
        <v>1333</v>
      </c>
      <c r="B2" s="794"/>
      <c r="C2" s="795"/>
      <c r="D2" s="302"/>
      <c r="E2" s="302"/>
      <c r="F2" s="302"/>
      <c r="G2" s="302"/>
      <c r="H2" s="302"/>
    </row>
    <row r="3" spans="1:8" ht="35.25" customHeight="1" x14ac:dyDescent="0.25">
      <c r="A3" s="629" t="s">
        <v>1334</v>
      </c>
      <c r="B3" s="629" t="s">
        <v>821</v>
      </c>
      <c r="C3" s="630" t="s">
        <v>1336</v>
      </c>
    </row>
    <row r="4" spans="1:8" ht="15.75" x14ac:dyDescent="0.25">
      <c r="A4" s="556">
        <v>1</v>
      </c>
      <c r="B4" s="557" t="s">
        <v>1335</v>
      </c>
      <c r="C4" s="556">
        <v>0</v>
      </c>
    </row>
    <row r="5" spans="1:8" ht="25.5" x14ac:dyDescent="0.25">
      <c r="A5" s="556">
        <v>2</v>
      </c>
      <c r="B5" s="204" t="s">
        <v>574</v>
      </c>
      <c r="C5" s="556">
        <v>0</v>
      </c>
    </row>
    <row r="6" spans="1:8" ht="15.75" x14ac:dyDescent="0.25">
      <c r="A6" s="556">
        <v>3</v>
      </c>
      <c r="B6" s="557" t="s">
        <v>1337</v>
      </c>
      <c r="C6" s="556">
        <v>0</v>
      </c>
    </row>
    <row r="7" spans="1:8" ht="15.75" x14ac:dyDescent="0.25">
      <c r="A7" s="556">
        <v>4</v>
      </c>
      <c r="B7" s="557" t="s">
        <v>1338</v>
      </c>
      <c r="C7" s="556">
        <v>0</v>
      </c>
    </row>
  </sheetData>
  <sheetProtection sheet="1" selectLockedCells="1" selectUnlockedCells="1"/>
  <mergeCells count="2">
    <mergeCell ref="A1:C1"/>
    <mergeCell ref="A2:C2"/>
  </mergeCells>
  <pageMargins left="1.6929133858267718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2"/>
  <sheetViews>
    <sheetView workbookViewId="0">
      <selection sqref="A1:L1"/>
    </sheetView>
  </sheetViews>
  <sheetFormatPr defaultRowHeight="15" x14ac:dyDescent="0.25"/>
  <cols>
    <col min="1" max="1" width="4.42578125" customWidth="1"/>
    <col min="2" max="2" width="48.5703125" customWidth="1"/>
    <col min="3" max="3" width="14" customWidth="1"/>
    <col min="4" max="4" width="13.85546875" customWidth="1"/>
    <col min="5" max="5" width="10.85546875" customWidth="1"/>
    <col min="6" max="6" width="10" customWidth="1"/>
    <col min="7" max="7" width="5.7109375" customWidth="1"/>
    <col min="8" max="8" width="51.28515625" bestFit="1" customWidth="1"/>
    <col min="9" max="9" width="14.7109375" customWidth="1"/>
    <col min="10" max="10" width="13" customWidth="1"/>
    <col min="11" max="11" width="9.7109375" customWidth="1"/>
    <col min="12" max="12" width="9.85546875" customWidth="1"/>
  </cols>
  <sheetData>
    <row r="1" spans="1:12" x14ac:dyDescent="0.25">
      <c r="A1" s="798" t="s">
        <v>1350</v>
      </c>
      <c r="B1" s="799"/>
      <c r="C1" s="799"/>
      <c r="D1" s="799"/>
      <c r="E1" s="799"/>
      <c r="F1" s="799"/>
      <c r="G1" s="799"/>
      <c r="H1" s="799"/>
      <c r="I1" s="799"/>
      <c r="J1" s="799"/>
      <c r="K1" s="799"/>
      <c r="L1" s="800"/>
    </row>
    <row r="2" spans="1:12" x14ac:dyDescent="0.25">
      <c r="A2" s="796" t="s">
        <v>967</v>
      </c>
      <c r="B2" s="796"/>
      <c r="C2" s="796"/>
      <c r="D2" s="562"/>
      <c r="E2" s="562"/>
      <c r="F2" s="562"/>
      <c r="G2" s="796" t="s">
        <v>968</v>
      </c>
      <c r="H2" s="796"/>
      <c r="I2" s="563"/>
      <c r="J2" s="248"/>
      <c r="K2" s="248"/>
      <c r="L2" s="248"/>
    </row>
    <row r="3" spans="1:12" ht="57" x14ac:dyDescent="0.25">
      <c r="A3" s="564"/>
      <c r="B3" s="565" t="s">
        <v>969</v>
      </c>
      <c r="C3" s="566" t="s">
        <v>1015</v>
      </c>
      <c r="D3" s="567" t="s">
        <v>8</v>
      </c>
      <c r="E3" s="567" t="s">
        <v>9</v>
      </c>
      <c r="F3" s="567" t="s">
        <v>1340</v>
      </c>
      <c r="G3" s="568"/>
      <c r="H3" s="565" t="s">
        <v>970</v>
      </c>
      <c r="I3" s="569" t="s">
        <v>1016</v>
      </c>
      <c r="J3" s="567" t="s">
        <v>8</v>
      </c>
      <c r="K3" s="567" t="s">
        <v>9</v>
      </c>
      <c r="L3" s="567" t="s">
        <v>1340</v>
      </c>
    </row>
    <row r="4" spans="1:12" ht="15.75" x14ac:dyDescent="0.25">
      <c r="A4" s="568">
        <v>1</v>
      </c>
      <c r="B4" s="570" t="s">
        <v>832</v>
      </c>
      <c r="C4" s="571">
        <v>45064151</v>
      </c>
      <c r="D4" s="571">
        <v>45064151</v>
      </c>
      <c r="E4" s="571">
        <v>0</v>
      </c>
      <c r="F4" s="571">
        <v>0</v>
      </c>
      <c r="G4" s="568">
        <v>1</v>
      </c>
      <c r="H4" s="572" t="s">
        <v>831</v>
      </c>
      <c r="I4" s="571">
        <v>63658047</v>
      </c>
      <c r="J4" s="571">
        <v>63658047</v>
      </c>
      <c r="K4" s="571">
        <v>0</v>
      </c>
      <c r="L4" s="571">
        <v>0</v>
      </c>
    </row>
    <row r="5" spans="1:12" ht="15.75" x14ac:dyDescent="0.25">
      <c r="A5" s="568">
        <v>2</v>
      </c>
      <c r="B5" s="570" t="s">
        <v>971</v>
      </c>
      <c r="C5" s="571">
        <v>34393496</v>
      </c>
      <c r="D5" s="571">
        <v>34393496</v>
      </c>
      <c r="E5" s="571">
        <v>0</v>
      </c>
      <c r="F5" s="571">
        <v>0</v>
      </c>
      <c r="G5" s="568">
        <v>2</v>
      </c>
      <c r="H5" s="572" t="s">
        <v>972</v>
      </c>
      <c r="I5" s="571">
        <v>14175995</v>
      </c>
      <c r="J5" s="571">
        <v>14175995</v>
      </c>
      <c r="K5" s="571">
        <v>0</v>
      </c>
      <c r="L5" s="571">
        <v>0</v>
      </c>
    </row>
    <row r="6" spans="1:12" ht="15.75" x14ac:dyDescent="0.25">
      <c r="A6" s="568">
        <v>3</v>
      </c>
      <c r="B6" s="573" t="s">
        <v>783</v>
      </c>
      <c r="C6" s="571">
        <v>355006983</v>
      </c>
      <c r="D6" s="571">
        <v>355006983</v>
      </c>
      <c r="E6" s="571">
        <v>0</v>
      </c>
      <c r="F6" s="571">
        <v>0</v>
      </c>
      <c r="G6" s="568">
        <v>3</v>
      </c>
      <c r="H6" s="572" t="s">
        <v>973</v>
      </c>
      <c r="I6" s="571">
        <v>71497773</v>
      </c>
      <c r="J6" s="571">
        <v>71497773</v>
      </c>
      <c r="K6" s="571">
        <v>0</v>
      </c>
      <c r="L6" s="571">
        <v>0</v>
      </c>
    </row>
    <row r="7" spans="1:12" ht="15.75" x14ac:dyDescent="0.25">
      <c r="A7" s="568">
        <v>4</v>
      </c>
      <c r="B7" s="573" t="s">
        <v>974</v>
      </c>
      <c r="C7" s="571">
        <v>534643</v>
      </c>
      <c r="D7" s="571">
        <v>534643</v>
      </c>
      <c r="E7" s="571">
        <v>0</v>
      </c>
      <c r="F7" s="571">
        <v>0</v>
      </c>
      <c r="G7" s="568">
        <v>4</v>
      </c>
      <c r="H7" s="574"/>
      <c r="I7" s="575">
        <v>0</v>
      </c>
      <c r="J7" s="575">
        <v>0</v>
      </c>
      <c r="K7" s="571">
        <v>0</v>
      </c>
      <c r="L7" s="571">
        <v>0</v>
      </c>
    </row>
    <row r="8" spans="1:12" ht="15.75" x14ac:dyDescent="0.25">
      <c r="A8" s="568">
        <v>5</v>
      </c>
      <c r="B8" s="573"/>
      <c r="C8" s="571"/>
      <c r="D8" s="571"/>
      <c r="E8" s="571">
        <v>0</v>
      </c>
      <c r="F8" s="571">
        <v>0</v>
      </c>
      <c r="G8" s="568">
        <v>5</v>
      </c>
      <c r="H8" s="572" t="s">
        <v>195</v>
      </c>
      <c r="I8" s="571">
        <v>5370700</v>
      </c>
      <c r="J8" s="571">
        <v>5370700</v>
      </c>
      <c r="K8" s="571">
        <v>0</v>
      </c>
      <c r="L8" s="571">
        <v>0</v>
      </c>
    </row>
    <row r="9" spans="1:12" ht="15.75" x14ac:dyDescent="0.25">
      <c r="A9" s="568">
        <v>6</v>
      </c>
      <c r="B9" s="570"/>
      <c r="C9" s="571">
        <v>0</v>
      </c>
      <c r="D9" s="571">
        <v>0</v>
      </c>
      <c r="E9" s="571">
        <v>0</v>
      </c>
      <c r="F9" s="571">
        <v>0</v>
      </c>
      <c r="G9" s="568">
        <v>6</v>
      </c>
      <c r="H9" s="572" t="s">
        <v>835</v>
      </c>
      <c r="I9" s="571">
        <v>94285157</v>
      </c>
      <c r="J9" s="571">
        <v>94285157</v>
      </c>
      <c r="K9" s="571">
        <v>0</v>
      </c>
      <c r="L9" s="571">
        <v>0</v>
      </c>
    </row>
    <row r="10" spans="1:12" ht="15.75" x14ac:dyDescent="0.25">
      <c r="A10" s="568">
        <v>7</v>
      </c>
      <c r="B10" s="576"/>
      <c r="C10" s="571">
        <v>0</v>
      </c>
      <c r="D10" s="571">
        <v>0</v>
      </c>
      <c r="E10" s="571"/>
      <c r="F10" s="571">
        <v>0</v>
      </c>
      <c r="G10" s="568">
        <v>7</v>
      </c>
      <c r="H10" s="572"/>
      <c r="I10" s="571">
        <v>0</v>
      </c>
      <c r="J10" s="571">
        <v>0</v>
      </c>
      <c r="K10" s="571"/>
      <c r="L10" s="571">
        <v>0</v>
      </c>
    </row>
    <row r="11" spans="1:12" ht="15.75" x14ac:dyDescent="0.25">
      <c r="A11" s="568">
        <v>8</v>
      </c>
      <c r="B11" s="577" t="s">
        <v>975</v>
      </c>
      <c r="C11" s="578">
        <v>434999273</v>
      </c>
      <c r="D11" s="578">
        <v>434999273</v>
      </c>
      <c r="E11" s="578">
        <v>0</v>
      </c>
      <c r="F11" s="578">
        <v>0</v>
      </c>
      <c r="G11" s="568">
        <v>8</v>
      </c>
      <c r="H11" s="579" t="s">
        <v>976</v>
      </c>
      <c r="I11" s="578">
        <v>248987672</v>
      </c>
      <c r="J11" s="578">
        <v>248987672</v>
      </c>
      <c r="K11" s="578">
        <v>0</v>
      </c>
      <c r="L11" s="578">
        <v>0</v>
      </c>
    </row>
    <row r="12" spans="1:12" ht="15.75" x14ac:dyDescent="0.25">
      <c r="A12" s="568">
        <v>9</v>
      </c>
      <c r="B12" s="570" t="s">
        <v>977</v>
      </c>
      <c r="C12" s="571">
        <v>18180905</v>
      </c>
      <c r="D12" s="571">
        <v>18180905</v>
      </c>
      <c r="E12" s="571">
        <v>0</v>
      </c>
      <c r="F12" s="571">
        <v>0</v>
      </c>
      <c r="G12" s="568">
        <v>9</v>
      </c>
      <c r="H12" s="580" t="s">
        <v>978</v>
      </c>
      <c r="I12" s="571">
        <v>6478534</v>
      </c>
      <c r="J12" s="571">
        <v>6478534</v>
      </c>
      <c r="K12" s="571">
        <v>0</v>
      </c>
      <c r="L12" s="571">
        <v>0</v>
      </c>
    </row>
    <row r="13" spans="1:12" ht="15.75" x14ac:dyDescent="0.25">
      <c r="A13" s="568">
        <v>10</v>
      </c>
      <c r="B13" s="576" t="s">
        <v>979</v>
      </c>
      <c r="C13" s="571">
        <v>6308402</v>
      </c>
      <c r="D13" s="571">
        <v>6308402</v>
      </c>
      <c r="E13" s="571">
        <v>0</v>
      </c>
      <c r="F13" s="571">
        <v>0</v>
      </c>
      <c r="G13" s="568">
        <v>10</v>
      </c>
      <c r="H13" s="580"/>
      <c r="I13" s="571">
        <v>0</v>
      </c>
      <c r="J13" s="571">
        <v>0</v>
      </c>
      <c r="K13" s="571">
        <v>0</v>
      </c>
      <c r="L13" s="571">
        <v>0</v>
      </c>
    </row>
    <row r="14" spans="1:12" ht="15.75" x14ac:dyDescent="0.25">
      <c r="A14" s="568">
        <v>11</v>
      </c>
      <c r="B14" s="576" t="s">
        <v>980</v>
      </c>
      <c r="C14" s="571">
        <v>0</v>
      </c>
      <c r="D14" s="571">
        <v>0</v>
      </c>
      <c r="E14" s="571">
        <v>0</v>
      </c>
      <c r="F14" s="571">
        <v>0</v>
      </c>
      <c r="G14" s="568">
        <v>11</v>
      </c>
      <c r="H14" s="581" t="s">
        <v>981</v>
      </c>
      <c r="I14" s="571">
        <v>77234161</v>
      </c>
      <c r="J14" s="571">
        <v>77234161</v>
      </c>
      <c r="K14" s="571">
        <v>0</v>
      </c>
      <c r="L14" s="571">
        <v>0</v>
      </c>
    </row>
    <row r="15" spans="1:12" ht="15.75" x14ac:dyDescent="0.25">
      <c r="A15" s="568">
        <v>12</v>
      </c>
      <c r="B15" s="582" t="s">
        <v>982</v>
      </c>
      <c r="C15" s="583">
        <v>24489307</v>
      </c>
      <c r="D15" s="583">
        <v>24489307</v>
      </c>
      <c r="E15" s="583">
        <v>0</v>
      </c>
      <c r="F15" s="583">
        <v>0</v>
      </c>
      <c r="G15" s="568">
        <v>12</v>
      </c>
      <c r="H15" s="584" t="s">
        <v>983</v>
      </c>
      <c r="I15" s="583">
        <v>83712695</v>
      </c>
      <c r="J15" s="583">
        <v>83712695</v>
      </c>
      <c r="K15" s="583">
        <v>0</v>
      </c>
      <c r="L15" s="583">
        <v>0</v>
      </c>
    </row>
    <row r="16" spans="1:12" ht="15.75" x14ac:dyDescent="0.25">
      <c r="A16" s="568">
        <v>13</v>
      </c>
      <c r="B16" s="585" t="s">
        <v>984</v>
      </c>
      <c r="C16" s="583">
        <v>459488580</v>
      </c>
      <c r="D16" s="583">
        <v>459488580</v>
      </c>
      <c r="E16" s="583">
        <v>0</v>
      </c>
      <c r="F16" s="583">
        <v>0</v>
      </c>
      <c r="G16" s="568">
        <v>13</v>
      </c>
      <c r="H16" s="586" t="s">
        <v>985</v>
      </c>
      <c r="I16" s="583">
        <v>332700367</v>
      </c>
      <c r="J16" s="583">
        <v>332700367</v>
      </c>
      <c r="K16" s="583">
        <v>0</v>
      </c>
      <c r="L16" s="583">
        <v>0</v>
      </c>
    </row>
    <row r="17" spans="1:12" ht="15.75" x14ac:dyDescent="0.25">
      <c r="A17" s="568">
        <v>14</v>
      </c>
      <c r="B17" s="576" t="s">
        <v>986</v>
      </c>
      <c r="C17" s="587">
        <v>0</v>
      </c>
      <c r="D17" s="587">
        <v>0</v>
      </c>
      <c r="E17" s="587">
        <v>0</v>
      </c>
      <c r="F17" s="587">
        <v>0</v>
      </c>
      <c r="G17" s="568">
        <v>14</v>
      </c>
      <c r="H17" s="580" t="s">
        <v>987</v>
      </c>
      <c r="I17" s="571">
        <v>0</v>
      </c>
      <c r="J17" s="571">
        <v>0</v>
      </c>
      <c r="K17" s="587">
        <v>0</v>
      </c>
      <c r="L17" s="587">
        <v>0</v>
      </c>
    </row>
    <row r="18" spans="1:12" ht="15.75" x14ac:dyDescent="0.25">
      <c r="A18" s="568">
        <v>15</v>
      </c>
      <c r="B18" s="588" t="s">
        <v>988</v>
      </c>
      <c r="C18" s="578">
        <v>459488580</v>
      </c>
      <c r="D18" s="578">
        <v>459488580</v>
      </c>
      <c r="E18" s="578">
        <v>0</v>
      </c>
      <c r="F18" s="578">
        <v>0</v>
      </c>
      <c r="G18" s="568">
        <v>15</v>
      </c>
      <c r="H18" s="589" t="s">
        <v>989</v>
      </c>
      <c r="I18" s="578">
        <v>332700367</v>
      </c>
      <c r="J18" s="578">
        <v>332700367</v>
      </c>
      <c r="K18" s="578">
        <v>0</v>
      </c>
      <c r="L18" s="578">
        <v>0</v>
      </c>
    </row>
    <row r="19" spans="1:12" ht="15.75" x14ac:dyDescent="0.25">
      <c r="A19" s="568">
        <v>16</v>
      </c>
      <c r="B19" s="576" t="s">
        <v>990</v>
      </c>
      <c r="C19" s="587">
        <v>0</v>
      </c>
      <c r="D19" s="587">
        <v>0</v>
      </c>
      <c r="E19" s="587">
        <v>0</v>
      </c>
      <c r="F19" s="587">
        <v>0</v>
      </c>
      <c r="G19" s="568">
        <v>16</v>
      </c>
      <c r="H19" s="580" t="s">
        <v>991</v>
      </c>
      <c r="I19" s="587">
        <v>126788213</v>
      </c>
      <c r="J19" s="587">
        <v>126788213</v>
      </c>
      <c r="K19" s="587">
        <v>0</v>
      </c>
      <c r="L19" s="587">
        <v>0</v>
      </c>
    </row>
    <row r="20" spans="1:12" ht="15.75" x14ac:dyDescent="0.25">
      <c r="A20" s="351"/>
      <c r="B20" s="352"/>
      <c r="C20" s="353"/>
      <c r="D20" s="353"/>
      <c r="E20" s="353"/>
      <c r="F20" s="353"/>
      <c r="G20" s="351"/>
      <c r="H20" s="352"/>
      <c r="I20" s="353"/>
    </row>
    <row r="21" spans="1:12" ht="15.75" x14ac:dyDescent="0.25">
      <c r="A21" s="351"/>
      <c r="B21" s="352"/>
      <c r="C21" s="353"/>
      <c r="D21" s="353"/>
      <c r="E21" s="353"/>
      <c r="F21" s="353"/>
      <c r="G21" s="351"/>
      <c r="H21" s="352"/>
      <c r="I21" s="353"/>
    </row>
    <row r="22" spans="1:12" ht="15.75" x14ac:dyDescent="0.25">
      <c r="A22" s="354"/>
      <c r="B22" s="355"/>
      <c r="C22" s="356"/>
      <c r="D22" s="356"/>
      <c r="E22" s="356"/>
      <c r="F22" s="356"/>
      <c r="G22" s="357"/>
      <c r="H22" s="355"/>
      <c r="I22" s="358"/>
    </row>
    <row r="23" spans="1:12" ht="15.75" x14ac:dyDescent="0.25">
      <c r="A23" s="797" t="s">
        <v>992</v>
      </c>
      <c r="B23" s="797"/>
      <c r="C23" s="797"/>
      <c r="D23" s="565"/>
      <c r="E23" s="565"/>
      <c r="F23" s="565"/>
      <c r="G23" s="797" t="s">
        <v>993</v>
      </c>
      <c r="H23" s="797"/>
      <c r="I23" s="596"/>
      <c r="J23" s="248"/>
      <c r="K23" s="248"/>
      <c r="L23" s="248"/>
    </row>
    <row r="24" spans="1:12" ht="42.75" x14ac:dyDescent="0.25">
      <c r="A24" s="564"/>
      <c r="B24" s="565" t="s">
        <v>969</v>
      </c>
      <c r="C24" s="566" t="s">
        <v>778</v>
      </c>
      <c r="D24" s="567" t="s">
        <v>8</v>
      </c>
      <c r="E24" s="567" t="s">
        <v>9</v>
      </c>
      <c r="F24" s="567" t="s">
        <v>1340</v>
      </c>
      <c r="G24" s="568"/>
      <c r="H24" s="565" t="s">
        <v>970</v>
      </c>
      <c r="I24" s="569" t="s">
        <v>778</v>
      </c>
      <c r="J24" s="567" t="s">
        <v>8</v>
      </c>
      <c r="K24" s="567" t="s">
        <v>9</v>
      </c>
      <c r="L24" s="567" t="s">
        <v>10</v>
      </c>
    </row>
    <row r="25" spans="1:12" ht="15.75" x14ac:dyDescent="0.25">
      <c r="A25" s="568">
        <v>1</v>
      </c>
      <c r="B25" s="572" t="s">
        <v>994</v>
      </c>
      <c r="C25" s="571">
        <v>0</v>
      </c>
      <c r="D25" s="571">
        <v>0</v>
      </c>
      <c r="E25" s="571">
        <v>0</v>
      </c>
      <c r="F25" s="571">
        <v>0</v>
      </c>
      <c r="G25" s="568">
        <v>1</v>
      </c>
      <c r="H25" s="572" t="s">
        <v>798</v>
      </c>
      <c r="I25" s="571">
        <v>21343024</v>
      </c>
      <c r="J25" s="571">
        <v>21343024</v>
      </c>
      <c r="K25" s="571">
        <v>0</v>
      </c>
      <c r="L25" s="571">
        <v>0</v>
      </c>
    </row>
    <row r="26" spans="1:12" ht="15.75" x14ac:dyDescent="0.25">
      <c r="A26" s="568">
        <v>2</v>
      </c>
      <c r="B26" s="572" t="s">
        <v>995</v>
      </c>
      <c r="C26" s="571">
        <v>0</v>
      </c>
      <c r="D26" s="571">
        <v>0</v>
      </c>
      <c r="E26" s="571">
        <v>0</v>
      </c>
      <c r="F26" s="571">
        <v>0</v>
      </c>
      <c r="G26" s="568">
        <v>2</v>
      </c>
      <c r="H26" s="572" t="s">
        <v>225</v>
      </c>
      <c r="I26" s="571">
        <v>10539023</v>
      </c>
      <c r="J26" s="571">
        <v>10539023</v>
      </c>
      <c r="K26" s="571">
        <v>0</v>
      </c>
      <c r="L26" s="571">
        <v>0</v>
      </c>
    </row>
    <row r="27" spans="1:12" ht="15.75" x14ac:dyDescent="0.25">
      <c r="A27" s="568">
        <v>3</v>
      </c>
      <c r="B27" s="572" t="s">
        <v>996</v>
      </c>
      <c r="C27" s="571">
        <v>0</v>
      </c>
      <c r="D27" s="571">
        <v>0</v>
      </c>
      <c r="E27" s="571">
        <v>0</v>
      </c>
      <c r="F27" s="571">
        <v>0</v>
      </c>
      <c r="G27" s="568">
        <v>3</v>
      </c>
      <c r="H27" s="572" t="s">
        <v>997</v>
      </c>
      <c r="I27" s="571">
        <v>0</v>
      </c>
      <c r="J27" s="571">
        <v>0</v>
      </c>
      <c r="K27" s="571">
        <v>0</v>
      </c>
      <c r="L27" s="571">
        <v>0</v>
      </c>
    </row>
    <row r="28" spans="1:12" ht="15.75" x14ac:dyDescent="0.25">
      <c r="A28" s="568">
        <v>4</v>
      </c>
      <c r="B28" s="597" t="s">
        <v>998</v>
      </c>
      <c r="C28" s="571">
        <v>0</v>
      </c>
      <c r="D28" s="571">
        <v>0</v>
      </c>
      <c r="E28" s="571">
        <v>0</v>
      </c>
      <c r="F28" s="571">
        <v>0</v>
      </c>
      <c r="G28" s="568">
        <v>4</v>
      </c>
      <c r="H28" s="572" t="s">
        <v>999</v>
      </c>
      <c r="I28" s="571">
        <v>0</v>
      </c>
      <c r="J28" s="571">
        <v>0</v>
      </c>
      <c r="K28" s="571">
        <v>0</v>
      </c>
      <c r="L28" s="571">
        <v>0</v>
      </c>
    </row>
    <row r="29" spans="1:12" ht="15.75" x14ac:dyDescent="0.25">
      <c r="A29" s="568">
        <v>5</v>
      </c>
      <c r="B29" s="572" t="s">
        <v>1000</v>
      </c>
      <c r="C29" s="571">
        <v>0</v>
      </c>
      <c r="D29" s="571">
        <v>0</v>
      </c>
      <c r="E29" s="571">
        <v>0</v>
      </c>
      <c r="F29" s="571">
        <v>0</v>
      </c>
      <c r="G29" s="568">
        <v>5</v>
      </c>
      <c r="H29" s="597" t="s">
        <v>1001</v>
      </c>
      <c r="I29" s="571">
        <v>0</v>
      </c>
      <c r="J29" s="571">
        <v>0</v>
      </c>
      <c r="K29" s="571">
        <v>0</v>
      </c>
      <c r="L29" s="571">
        <v>0</v>
      </c>
    </row>
    <row r="30" spans="1:12" ht="15.75" x14ac:dyDescent="0.25">
      <c r="A30" s="568">
        <v>6</v>
      </c>
      <c r="B30" s="572" t="s">
        <v>1002</v>
      </c>
      <c r="C30" s="571">
        <v>0</v>
      </c>
      <c r="D30" s="571">
        <v>0</v>
      </c>
      <c r="E30" s="571">
        <v>0</v>
      </c>
      <c r="F30" s="571">
        <v>0</v>
      </c>
      <c r="G30" s="568">
        <v>6</v>
      </c>
      <c r="H30" s="572"/>
      <c r="I30" s="571">
        <v>0</v>
      </c>
      <c r="J30" s="571">
        <v>0</v>
      </c>
      <c r="K30" s="571">
        <v>0</v>
      </c>
      <c r="L30" s="571">
        <v>0</v>
      </c>
    </row>
    <row r="31" spans="1:12" ht="15.75" x14ac:dyDescent="0.25">
      <c r="A31" s="568">
        <v>7</v>
      </c>
      <c r="B31" s="572" t="s">
        <v>1003</v>
      </c>
      <c r="C31" s="571">
        <v>0</v>
      </c>
      <c r="D31" s="571">
        <v>0</v>
      </c>
      <c r="E31" s="571"/>
      <c r="F31" s="571">
        <v>0</v>
      </c>
      <c r="G31" s="568">
        <v>7</v>
      </c>
      <c r="H31" s="580"/>
      <c r="I31" s="571">
        <v>0</v>
      </c>
      <c r="J31" s="571">
        <v>0</v>
      </c>
      <c r="K31" s="571"/>
      <c r="L31" s="571">
        <v>0</v>
      </c>
    </row>
    <row r="32" spans="1:12" ht="15.75" x14ac:dyDescent="0.25">
      <c r="A32" s="568">
        <v>8</v>
      </c>
      <c r="B32" s="579" t="s">
        <v>1004</v>
      </c>
      <c r="C32" s="583">
        <v>0</v>
      </c>
      <c r="D32" s="583">
        <v>0</v>
      </c>
      <c r="E32" s="578">
        <v>0</v>
      </c>
      <c r="F32" s="578">
        <v>0</v>
      </c>
      <c r="G32" s="568">
        <v>8</v>
      </c>
      <c r="H32" s="579" t="s">
        <v>1005</v>
      </c>
      <c r="I32" s="583">
        <v>31882047</v>
      </c>
      <c r="J32" s="583">
        <v>31882047</v>
      </c>
      <c r="K32" s="578">
        <v>0</v>
      </c>
      <c r="L32" s="578">
        <v>0</v>
      </c>
    </row>
    <row r="33" spans="1:12" ht="15.75" x14ac:dyDescent="0.25">
      <c r="A33" s="568">
        <v>9</v>
      </c>
      <c r="B33" s="572" t="s">
        <v>977</v>
      </c>
      <c r="C33" s="571">
        <v>0</v>
      </c>
      <c r="D33" s="571">
        <v>0</v>
      </c>
      <c r="E33" s="571">
        <v>0</v>
      </c>
      <c r="F33" s="571">
        <v>0</v>
      </c>
      <c r="G33" s="568">
        <v>9</v>
      </c>
      <c r="H33" s="580" t="s">
        <v>1006</v>
      </c>
      <c r="I33" s="571">
        <v>0</v>
      </c>
      <c r="J33" s="571">
        <v>0</v>
      </c>
      <c r="K33" s="571">
        <v>0</v>
      </c>
      <c r="L33" s="571">
        <v>0</v>
      </c>
    </row>
    <row r="34" spans="1:12" ht="15.75" x14ac:dyDescent="0.25">
      <c r="A34" s="568">
        <v>10</v>
      </c>
      <c r="B34" s="580" t="s">
        <v>1007</v>
      </c>
      <c r="C34" s="571">
        <v>0</v>
      </c>
      <c r="D34" s="571">
        <v>0</v>
      </c>
      <c r="E34" s="571">
        <v>0</v>
      </c>
      <c r="F34" s="571">
        <v>0</v>
      </c>
      <c r="G34" s="568">
        <v>10</v>
      </c>
      <c r="H34" s="580" t="s">
        <v>1008</v>
      </c>
      <c r="I34" s="571">
        <v>0</v>
      </c>
      <c r="J34" s="571">
        <v>0</v>
      </c>
      <c r="K34" s="571">
        <v>0</v>
      </c>
      <c r="L34" s="571">
        <v>0</v>
      </c>
    </row>
    <row r="35" spans="1:12" ht="15.75" x14ac:dyDescent="0.25">
      <c r="A35" s="568">
        <v>11</v>
      </c>
      <c r="B35" s="580" t="s">
        <v>980</v>
      </c>
      <c r="C35" s="571">
        <v>0</v>
      </c>
      <c r="D35" s="571">
        <v>0</v>
      </c>
      <c r="E35" s="571">
        <v>0</v>
      </c>
      <c r="F35" s="571">
        <v>0</v>
      </c>
      <c r="G35" s="568">
        <v>11</v>
      </c>
      <c r="H35" s="584"/>
      <c r="I35" s="571">
        <v>0</v>
      </c>
      <c r="J35" s="571">
        <v>0</v>
      </c>
      <c r="K35" s="571">
        <v>0</v>
      </c>
      <c r="L35" s="571">
        <v>0</v>
      </c>
    </row>
    <row r="36" spans="1:12" ht="15.75" x14ac:dyDescent="0.25">
      <c r="A36" s="568">
        <v>12</v>
      </c>
      <c r="B36" s="584" t="s">
        <v>1009</v>
      </c>
      <c r="C36" s="578">
        <v>0</v>
      </c>
      <c r="D36" s="578">
        <v>0</v>
      </c>
      <c r="E36" s="583">
        <v>0</v>
      </c>
      <c r="F36" s="583">
        <v>0</v>
      </c>
      <c r="G36" s="568">
        <v>12</v>
      </c>
      <c r="H36" s="584" t="s">
        <v>1010</v>
      </c>
      <c r="I36" s="583">
        <v>0</v>
      </c>
      <c r="J36" s="583">
        <v>0</v>
      </c>
      <c r="K36" s="583">
        <v>0</v>
      </c>
      <c r="L36" s="583">
        <v>0</v>
      </c>
    </row>
    <row r="37" spans="1:12" ht="15.75" x14ac:dyDescent="0.25">
      <c r="A37" s="568">
        <v>13</v>
      </c>
      <c r="B37" s="586" t="s">
        <v>984</v>
      </c>
      <c r="C37" s="578">
        <v>0</v>
      </c>
      <c r="D37" s="578">
        <v>0</v>
      </c>
      <c r="E37" s="583">
        <v>0</v>
      </c>
      <c r="F37" s="583">
        <v>0</v>
      </c>
      <c r="G37" s="568">
        <v>13</v>
      </c>
      <c r="H37" s="586" t="s">
        <v>985</v>
      </c>
      <c r="I37" s="578">
        <v>31882047</v>
      </c>
      <c r="J37" s="578">
        <v>31882047</v>
      </c>
      <c r="K37" s="583">
        <v>0</v>
      </c>
      <c r="L37" s="583">
        <v>0</v>
      </c>
    </row>
    <row r="38" spans="1:12" ht="15.75" x14ac:dyDescent="0.25">
      <c r="A38" s="568">
        <v>14</v>
      </c>
      <c r="B38" s="580" t="s">
        <v>986</v>
      </c>
      <c r="C38" s="571">
        <v>0</v>
      </c>
      <c r="D38" s="571">
        <v>0</v>
      </c>
      <c r="E38" s="587">
        <v>0</v>
      </c>
      <c r="F38" s="587">
        <v>0</v>
      </c>
      <c r="G38" s="568">
        <v>14</v>
      </c>
      <c r="H38" s="580" t="s">
        <v>987</v>
      </c>
      <c r="I38" s="587">
        <v>0</v>
      </c>
      <c r="J38" s="587">
        <v>0</v>
      </c>
      <c r="K38" s="587">
        <v>0</v>
      </c>
      <c r="L38" s="587">
        <v>0</v>
      </c>
    </row>
    <row r="39" spans="1:12" ht="15.75" x14ac:dyDescent="0.25">
      <c r="A39" s="568">
        <v>15</v>
      </c>
      <c r="B39" s="589" t="s">
        <v>1011</v>
      </c>
      <c r="C39" s="583">
        <v>0</v>
      </c>
      <c r="D39" s="583">
        <v>0</v>
      </c>
      <c r="E39" s="578">
        <v>0</v>
      </c>
      <c r="F39" s="578">
        <v>0</v>
      </c>
      <c r="G39" s="568">
        <v>15</v>
      </c>
      <c r="H39" s="589" t="s">
        <v>1012</v>
      </c>
      <c r="I39" s="583">
        <v>31882047</v>
      </c>
      <c r="J39" s="583">
        <v>31882047</v>
      </c>
      <c r="K39" s="578">
        <v>0</v>
      </c>
      <c r="L39" s="578">
        <v>0</v>
      </c>
    </row>
    <row r="40" spans="1:12" ht="15.75" x14ac:dyDescent="0.25">
      <c r="A40" s="568">
        <v>16</v>
      </c>
      <c r="B40" s="580" t="s">
        <v>990</v>
      </c>
      <c r="C40" s="583">
        <v>31882047</v>
      </c>
      <c r="D40" s="583">
        <v>31882047</v>
      </c>
      <c r="E40" s="587">
        <v>0</v>
      </c>
      <c r="F40" s="587">
        <v>0</v>
      </c>
      <c r="G40" s="568">
        <v>16</v>
      </c>
      <c r="H40" s="580" t="s">
        <v>991</v>
      </c>
      <c r="I40" s="583">
        <v>0</v>
      </c>
      <c r="J40" s="583">
        <v>0</v>
      </c>
      <c r="K40" s="587">
        <v>0</v>
      </c>
      <c r="L40" s="587">
        <v>0</v>
      </c>
    </row>
    <row r="41" spans="1:12" ht="15.75" x14ac:dyDescent="0.25">
      <c r="A41" s="564"/>
      <c r="B41" s="598"/>
      <c r="C41" s="571"/>
      <c r="D41" s="571"/>
      <c r="E41" s="587"/>
      <c r="F41" s="587"/>
      <c r="G41" s="599"/>
      <c r="H41" s="598"/>
      <c r="I41" s="571"/>
      <c r="J41" s="571"/>
      <c r="K41" s="587"/>
      <c r="L41" s="587"/>
    </row>
    <row r="42" spans="1:12" ht="15.75" x14ac:dyDescent="0.25">
      <c r="A42" s="600" t="s">
        <v>1013</v>
      </c>
      <c r="B42" s="601"/>
      <c r="C42" s="583">
        <v>459488580</v>
      </c>
      <c r="D42" s="583">
        <v>459488580</v>
      </c>
      <c r="E42" s="583">
        <v>0</v>
      </c>
      <c r="F42" s="583">
        <v>0</v>
      </c>
      <c r="G42" s="600" t="s">
        <v>1014</v>
      </c>
      <c r="H42" s="602"/>
      <c r="I42" s="583">
        <v>364582414</v>
      </c>
      <c r="J42" s="583">
        <v>364582414</v>
      </c>
      <c r="K42" s="583">
        <v>0</v>
      </c>
      <c r="L42" s="583">
        <v>0</v>
      </c>
    </row>
  </sheetData>
  <sheetProtection sheet="1" selectLockedCells="1" selectUnlockedCells="1"/>
  <mergeCells count="5">
    <mergeCell ref="A2:C2"/>
    <mergeCell ref="G2:H2"/>
    <mergeCell ref="A23:C23"/>
    <mergeCell ref="G23:H23"/>
    <mergeCell ref="A1:L1"/>
  </mergeCells>
  <pageMargins left="0.11811023622047245" right="0.11811023622047245" top="0.74803149606299213" bottom="0.74803149606299213" header="0.31496062992125984" footer="0.31496062992125984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78"/>
  <sheetViews>
    <sheetView workbookViewId="0">
      <selection sqref="A1:E3"/>
    </sheetView>
  </sheetViews>
  <sheetFormatPr defaultRowHeight="15" x14ac:dyDescent="0.25"/>
  <cols>
    <col min="1" max="1" width="6.28515625" customWidth="1"/>
    <col min="2" max="2" width="58.28515625" customWidth="1"/>
    <col min="3" max="3" width="16.28515625" customWidth="1"/>
    <col min="4" max="4" width="14.85546875" customWidth="1"/>
    <col min="5" max="5" width="17.85546875" customWidth="1"/>
  </cols>
  <sheetData>
    <row r="1" spans="1:5" x14ac:dyDescent="0.25">
      <c r="A1" s="705" t="s">
        <v>1351</v>
      </c>
      <c r="B1" s="706"/>
      <c r="C1" s="706"/>
      <c r="D1" s="706"/>
      <c r="E1" s="707"/>
    </row>
    <row r="2" spans="1:5" ht="23.25" customHeight="1" x14ac:dyDescent="0.25">
      <c r="A2" s="801" t="s">
        <v>929</v>
      </c>
      <c r="B2" s="802"/>
      <c r="C2" s="802"/>
      <c r="D2" s="802"/>
      <c r="E2" s="803"/>
    </row>
    <row r="3" spans="1:5" ht="30.75" customHeight="1" x14ac:dyDescent="0.25">
      <c r="A3" s="634"/>
      <c r="B3" s="635" t="s">
        <v>821</v>
      </c>
      <c r="C3" s="635" t="s">
        <v>852</v>
      </c>
      <c r="D3" s="635" t="s">
        <v>853</v>
      </c>
      <c r="E3" s="636" t="s">
        <v>854</v>
      </c>
    </row>
    <row r="4" spans="1:5" ht="30.75" customHeight="1" x14ac:dyDescent="0.25">
      <c r="A4" s="677">
        <v>1</v>
      </c>
      <c r="B4" s="677">
        <v>2</v>
      </c>
      <c r="C4" s="677">
        <v>3</v>
      </c>
      <c r="D4" s="677">
        <v>4</v>
      </c>
      <c r="E4" s="677">
        <v>5</v>
      </c>
    </row>
    <row r="5" spans="1:5" ht="30.75" customHeight="1" x14ac:dyDescent="0.25">
      <c r="A5" s="639">
        <v>1</v>
      </c>
      <c r="B5" s="676" t="s">
        <v>855</v>
      </c>
      <c r="C5" s="515">
        <v>1042413</v>
      </c>
      <c r="D5" s="515">
        <v>0</v>
      </c>
      <c r="E5" s="515">
        <v>611919</v>
      </c>
    </row>
    <row r="6" spans="1:5" ht="30.75" customHeight="1" x14ac:dyDescent="0.25">
      <c r="A6" s="497">
        <v>2</v>
      </c>
      <c r="B6" s="387" t="s">
        <v>856</v>
      </c>
      <c r="C6" s="504">
        <v>1042413</v>
      </c>
      <c r="D6" s="504">
        <v>0</v>
      </c>
      <c r="E6" s="504">
        <v>611919</v>
      </c>
    </row>
    <row r="7" spans="1:5" ht="30.75" customHeight="1" x14ac:dyDescent="0.25">
      <c r="A7" s="501">
        <v>3</v>
      </c>
      <c r="B7" s="502" t="s">
        <v>857</v>
      </c>
      <c r="C7" s="503">
        <v>1942305435</v>
      </c>
      <c r="D7" s="503">
        <v>0</v>
      </c>
      <c r="E7" s="503">
        <v>1924953302</v>
      </c>
    </row>
    <row r="8" spans="1:5" ht="30.75" customHeight="1" x14ac:dyDescent="0.25">
      <c r="A8" s="501">
        <v>4</v>
      </c>
      <c r="B8" s="502" t="s">
        <v>858</v>
      </c>
      <c r="C8" s="503">
        <v>23265488</v>
      </c>
      <c r="D8" s="503">
        <v>0</v>
      </c>
      <c r="E8" s="503">
        <v>23376485</v>
      </c>
    </row>
    <row r="9" spans="1:5" ht="30.75" customHeight="1" x14ac:dyDescent="0.25">
      <c r="A9" s="501">
        <v>5</v>
      </c>
      <c r="B9" s="502" t="s">
        <v>859</v>
      </c>
      <c r="C9" s="503">
        <v>67568965</v>
      </c>
      <c r="D9" s="503">
        <v>0</v>
      </c>
      <c r="E9" s="503">
        <v>52966713</v>
      </c>
    </row>
    <row r="10" spans="1:5" ht="30.75" customHeight="1" x14ac:dyDescent="0.25">
      <c r="A10" s="497">
        <v>6</v>
      </c>
      <c r="B10" s="387" t="s">
        <v>860</v>
      </c>
      <c r="C10" s="504">
        <v>2033139888</v>
      </c>
      <c r="D10" s="504">
        <v>0</v>
      </c>
      <c r="E10" s="504">
        <v>2001296500</v>
      </c>
    </row>
    <row r="11" spans="1:5" ht="30.75" customHeight="1" x14ac:dyDescent="0.25">
      <c r="A11" s="501">
        <v>7</v>
      </c>
      <c r="B11" s="502" t="s">
        <v>861</v>
      </c>
      <c r="C11" s="503">
        <v>25174000</v>
      </c>
      <c r="D11" s="503">
        <v>0</v>
      </c>
      <c r="E11" s="503">
        <v>25174000</v>
      </c>
    </row>
    <row r="12" spans="1:5" ht="30.75" customHeight="1" x14ac:dyDescent="0.25">
      <c r="A12" s="501">
        <v>8</v>
      </c>
      <c r="B12" s="502" t="s">
        <v>862</v>
      </c>
      <c r="C12" s="503">
        <v>6600000</v>
      </c>
      <c r="D12" s="503">
        <v>0</v>
      </c>
      <c r="E12" s="503">
        <v>6600000</v>
      </c>
    </row>
    <row r="13" spans="1:5" ht="30.75" customHeight="1" x14ac:dyDescent="0.25">
      <c r="A13" s="501">
        <v>9</v>
      </c>
      <c r="B13" s="502" t="s">
        <v>863</v>
      </c>
      <c r="C13" s="503">
        <v>18574000</v>
      </c>
      <c r="D13" s="503">
        <v>0</v>
      </c>
      <c r="E13" s="503">
        <v>18574000</v>
      </c>
    </row>
    <row r="14" spans="1:5" ht="30.75" customHeight="1" x14ac:dyDescent="0.25">
      <c r="A14" s="501">
        <v>10</v>
      </c>
      <c r="B14" s="502" t="s">
        <v>864</v>
      </c>
      <c r="C14" s="503">
        <v>1584</v>
      </c>
      <c r="D14" s="503">
        <v>0</v>
      </c>
      <c r="E14" s="503">
        <v>1584</v>
      </c>
    </row>
    <row r="15" spans="1:5" ht="30.75" customHeight="1" x14ac:dyDescent="0.25">
      <c r="A15" s="497">
        <v>11</v>
      </c>
      <c r="B15" s="387" t="s">
        <v>865</v>
      </c>
      <c r="C15" s="504">
        <v>25175584</v>
      </c>
      <c r="D15" s="504">
        <v>0</v>
      </c>
      <c r="E15" s="504">
        <v>25175584</v>
      </c>
    </row>
    <row r="16" spans="1:5" ht="30.75" customHeight="1" x14ac:dyDescent="0.25">
      <c r="A16" s="497">
        <v>12</v>
      </c>
      <c r="B16" s="387" t="s">
        <v>866</v>
      </c>
      <c r="C16" s="504">
        <v>2059357885</v>
      </c>
      <c r="D16" s="504">
        <v>0</v>
      </c>
      <c r="E16" s="504">
        <v>2027084003</v>
      </c>
    </row>
    <row r="17" spans="1:5" ht="30.75" customHeight="1" x14ac:dyDescent="0.25">
      <c r="A17" s="501">
        <v>13</v>
      </c>
      <c r="B17" s="502" t="s">
        <v>867</v>
      </c>
      <c r="C17" s="503">
        <v>541251</v>
      </c>
      <c r="D17" s="503">
        <v>0</v>
      </c>
      <c r="E17" s="503">
        <v>2396351</v>
      </c>
    </row>
    <row r="18" spans="1:5" ht="30.75" customHeight="1" x14ac:dyDescent="0.25">
      <c r="A18" s="501">
        <v>14</v>
      </c>
      <c r="B18" s="502" t="s">
        <v>868</v>
      </c>
      <c r="C18" s="503">
        <v>271200</v>
      </c>
      <c r="D18" s="503">
        <v>0</v>
      </c>
      <c r="E18" s="503">
        <v>271200</v>
      </c>
    </row>
    <row r="19" spans="1:5" ht="30.75" customHeight="1" x14ac:dyDescent="0.25">
      <c r="A19" s="497">
        <v>15</v>
      </c>
      <c r="B19" s="387" t="s">
        <v>869</v>
      </c>
      <c r="C19" s="504">
        <v>812451</v>
      </c>
      <c r="D19" s="504">
        <v>0</v>
      </c>
      <c r="E19" s="504">
        <v>2667551</v>
      </c>
    </row>
    <row r="20" spans="1:5" ht="30.75" customHeight="1" x14ac:dyDescent="0.25">
      <c r="A20" s="497">
        <v>16</v>
      </c>
      <c r="B20" s="387" t="s">
        <v>870</v>
      </c>
      <c r="C20" s="504">
        <v>812451</v>
      </c>
      <c r="D20" s="504">
        <v>0</v>
      </c>
      <c r="E20" s="504">
        <v>2667551</v>
      </c>
    </row>
    <row r="21" spans="1:5" ht="30.75" customHeight="1" x14ac:dyDescent="0.25">
      <c r="A21" s="501">
        <v>17</v>
      </c>
      <c r="B21" s="502" t="s">
        <v>871</v>
      </c>
      <c r="C21" s="503">
        <v>450756</v>
      </c>
      <c r="D21" s="503">
        <v>0</v>
      </c>
      <c r="E21" s="503">
        <v>355</v>
      </c>
    </row>
    <row r="22" spans="1:5" ht="30.75" customHeight="1" x14ac:dyDescent="0.25">
      <c r="A22" s="497">
        <v>18</v>
      </c>
      <c r="B22" s="387" t="s">
        <v>872</v>
      </c>
      <c r="C22" s="504">
        <v>450756</v>
      </c>
      <c r="D22" s="504">
        <v>0</v>
      </c>
      <c r="E22" s="504">
        <v>355</v>
      </c>
    </row>
    <row r="23" spans="1:5" ht="30.75" customHeight="1" x14ac:dyDescent="0.25">
      <c r="A23" s="501">
        <v>19</v>
      </c>
      <c r="B23" s="502" t="s">
        <v>873</v>
      </c>
      <c r="C23" s="503">
        <v>50651673</v>
      </c>
      <c r="D23" s="503">
        <v>0</v>
      </c>
      <c r="E23" s="503">
        <v>122405961</v>
      </c>
    </row>
    <row r="24" spans="1:5" ht="30.75" customHeight="1" x14ac:dyDescent="0.25">
      <c r="A24" s="497">
        <v>20</v>
      </c>
      <c r="B24" s="387" t="s">
        <v>874</v>
      </c>
      <c r="C24" s="504">
        <v>50651673</v>
      </c>
      <c r="D24" s="504">
        <v>0</v>
      </c>
      <c r="E24" s="504">
        <v>122405961</v>
      </c>
    </row>
    <row r="25" spans="1:5" ht="30.75" customHeight="1" x14ac:dyDescent="0.25">
      <c r="A25" s="497">
        <v>21</v>
      </c>
      <c r="B25" s="387" t="s">
        <v>875</v>
      </c>
      <c r="C25" s="504">
        <v>51102429</v>
      </c>
      <c r="D25" s="504">
        <v>0</v>
      </c>
      <c r="E25" s="504">
        <v>122406316</v>
      </c>
    </row>
    <row r="26" spans="1:5" ht="30.75" customHeight="1" x14ac:dyDescent="0.25">
      <c r="A26" s="501">
        <v>22</v>
      </c>
      <c r="B26" s="502" t="s">
        <v>876</v>
      </c>
      <c r="C26" s="503">
        <v>8817224</v>
      </c>
      <c r="D26" s="503">
        <v>0</v>
      </c>
      <c r="E26" s="503">
        <v>9650014</v>
      </c>
    </row>
    <row r="27" spans="1:5" ht="30.75" customHeight="1" x14ac:dyDescent="0.25">
      <c r="A27" s="501">
        <v>23</v>
      </c>
      <c r="B27" s="502" t="s">
        <v>877</v>
      </c>
      <c r="C27" s="503">
        <v>3914049</v>
      </c>
      <c r="D27" s="503">
        <v>0</v>
      </c>
      <c r="E27" s="503">
        <v>4746839</v>
      </c>
    </row>
    <row r="28" spans="1:5" ht="30.75" customHeight="1" x14ac:dyDescent="0.25">
      <c r="A28" s="501">
        <v>24</v>
      </c>
      <c r="B28" s="502" t="s">
        <v>878</v>
      </c>
      <c r="C28" s="503">
        <v>4903175</v>
      </c>
      <c r="D28" s="503">
        <v>0</v>
      </c>
      <c r="E28" s="503">
        <v>4903175</v>
      </c>
    </row>
    <row r="29" spans="1:5" ht="30.75" customHeight="1" x14ac:dyDescent="0.25">
      <c r="A29" s="501">
        <v>25</v>
      </c>
      <c r="B29" s="502" t="s">
        <v>879</v>
      </c>
      <c r="C29" s="503">
        <v>13009665</v>
      </c>
      <c r="D29" s="503">
        <v>0</v>
      </c>
      <c r="E29" s="503">
        <v>16583753</v>
      </c>
    </row>
    <row r="30" spans="1:5" ht="30.75" customHeight="1" x14ac:dyDescent="0.25">
      <c r="A30" s="501">
        <v>26</v>
      </c>
      <c r="B30" s="502" t="s">
        <v>880</v>
      </c>
      <c r="C30" s="503">
        <v>4032332</v>
      </c>
      <c r="D30" s="503">
        <v>0</v>
      </c>
      <c r="E30" s="503">
        <v>6991229</v>
      </c>
    </row>
    <row r="31" spans="1:5" ht="30.75" customHeight="1" x14ac:dyDescent="0.25">
      <c r="A31" s="501">
        <v>27</v>
      </c>
      <c r="B31" s="502" t="s">
        <v>881</v>
      </c>
      <c r="C31" s="503">
        <v>8433719</v>
      </c>
      <c r="D31" s="503">
        <v>0</v>
      </c>
      <c r="E31" s="503">
        <v>8295369</v>
      </c>
    </row>
    <row r="32" spans="1:5" ht="30.75" customHeight="1" x14ac:dyDescent="0.25">
      <c r="A32" s="501">
        <v>28</v>
      </c>
      <c r="B32" s="502" t="s">
        <v>882</v>
      </c>
      <c r="C32" s="503">
        <v>543614</v>
      </c>
      <c r="D32" s="503">
        <v>0</v>
      </c>
      <c r="E32" s="503">
        <v>1167232</v>
      </c>
    </row>
    <row r="33" spans="1:5" ht="30.75" customHeight="1" x14ac:dyDescent="0.25">
      <c r="A33" s="501">
        <v>29</v>
      </c>
      <c r="B33" s="502" t="s">
        <v>883</v>
      </c>
      <c r="C33" s="503">
        <v>0</v>
      </c>
      <c r="D33" s="503">
        <v>0</v>
      </c>
      <c r="E33" s="503">
        <v>129923</v>
      </c>
    </row>
    <row r="34" spans="1:5" ht="30.75" customHeight="1" x14ac:dyDescent="0.25">
      <c r="A34" s="501">
        <v>30</v>
      </c>
      <c r="B34" s="502" t="s">
        <v>884</v>
      </c>
      <c r="C34" s="503">
        <v>0</v>
      </c>
      <c r="D34" s="503">
        <v>0</v>
      </c>
      <c r="E34" s="503">
        <v>110236</v>
      </c>
    </row>
    <row r="35" spans="1:5" ht="30.75" customHeight="1" x14ac:dyDescent="0.25">
      <c r="A35" s="501">
        <v>31</v>
      </c>
      <c r="B35" s="502" t="s">
        <v>885</v>
      </c>
      <c r="C35" s="503">
        <v>0</v>
      </c>
      <c r="D35" s="503">
        <v>0</v>
      </c>
      <c r="E35" s="503">
        <v>110236</v>
      </c>
    </row>
    <row r="36" spans="1:5" ht="30.75" customHeight="1" x14ac:dyDescent="0.25">
      <c r="A36" s="501">
        <v>32</v>
      </c>
      <c r="B36" s="502" t="s">
        <v>886</v>
      </c>
      <c r="C36" s="503">
        <v>500137</v>
      </c>
      <c r="D36" s="503">
        <v>0</v>
      </c>
      <c r="E36" s="503">
        <v>500137</v>
      </c>
    </row>
    <row r="37" spans="1:5" ht="30.75" customHeight="1" x14ac:dyDescent="0.25">
      <c r="A37" s="501">
        <v>33</v>
      </c>
      <c r="B37" s="502" t="s">
        <v>887</v>
      </c>
      <c r="C37" s="503">
        <v>23173960</v>
      </c>
      <c r="D37" s="503">
        <v>0</v>
      </c>
      <c r="E37" s="503">
        <v>27799164</v>
      </c>
    </row>
    <row r="38" spans="1:5" ht="30.75" customHeight="1" x14ac:dyDescent="0.25">
      <c r="A38" s="501">
        <v>34</v>
      </c>
      <c r="B38" s="502" t="s">
        <v>888</v>
      </c>
      <c r="C38" s="503">
        <v>4625204</v>
      </c>
      <c r="D38" s="503">
        <v>0</v>
      </c>
      <c r="E38" s="503">
        <v>9250408</v>
      </c>
    </row>
    <row r="39" spans="1:5" ht="30.75" customHeight="1" x14ac:dyDescent="0.25">
      <c r="A39" s="497">
        <v>35</v>
      </c>
      <c r="B39" s="387" t="s">
        <v>889</v>
      </c>
      <c r="C39" s="504">
        <v>45500986</v>
      </c>
      <c r="D39" s="504">
        <v>0</v>
      </c>
      <c r="E39" s="504">
        <v>54643304</v>
      </c>
    </row>
    <row r="40" spans="1:5" ht="30.75" customHeight="1" x14ac:dyDescent="0.25">
      <c r="A40" s="501">
        <v>36</v>
      </c>
      <c r="B40" s="502" t="s">
        <v>890</v>
      </c>
      <c r="C40" s="503">
        <v>632052</v>
      </c>
      <c r="D40" s="503">
        <v>0</v>
      </c>
      <c r="E40" s="503">
        <v>2644622</v>
      </c>
    </row>
    <row r="41" spans="1:5" ht="30.75" customHeight="1" x14ac:dyDescent="0.25">
      <c r="A41" s="501">
        <v>37</v>
      </c>
      <c r="B41" s="502" t="s">
        <v>891</v>
      </c>
      <c r="C41" s="503">
        <v>0</v>
      </c>
      <c r="D41" s="503">
        <v>0</v>
      </c>
      <c r="E41" s="503">
        <v>2000571</v>
      </c>
    </row>
    <row r="42" spans="1:5" ht="30.75" customHeight="1" x14ac:dyDescent="0.25">
      <c r="A42" s="501">
        <v>38</v>
      </c>
      <c r="B42" s="502" t="s">
        <v>892</v>
      </c>
      <c r="C42" s="503">
        <v>75333</v>
      </c>
      <c r="D42" s="503">
        <v>0</v>
      </c>
      <c r="E42" s="503">
        <v>75333</v>
      </c>
    </row>
    <row r="43" spans="1:5" ht="30.75" customHeight="1" x14ac:dyDescent="0.25">
      <c r="A43" s="501">
        <v>39</v>
      </c>
      <c r="B43" s="502" t="s">
        <v>893</v>
      </c>
      <c r="C43" s="503">
        <v>556719</v>
      </c>
      <c r="D43" s="503">
        <v>0</v>
      </c>
      <c r="E43" s="503">
        <v>568718</v>
      </c>
    </row>
    <row r="44" spans="1:5" ht="30.75" customHeight="1" x14ac:dyDescent="0.25">
      <c r="A44" s="501">
        <v>40</v>
      </c>
      <c r="B44" s="502" t="s">
        <v>894</v>
      </c>
      <c r="C44" s="503">
        <v>430000</v>
      </c>
      <c r="D44" s="503">
        <v>0</v>
      </c>
      <c r="E44" s="503">
        <v>582817</v>
      </c>
    </row>
    <row r="45" spans="1:5" ht="30.75" customHeight="1" x14ac:dyDescent="0.25">
      <c r="A45" s="497">
        <v>41</v>
      </c>
      <c r="B45" s="387" t="s">
        <v>895</v>
      </c>
      <c r="C45" s="504">
        <v>1062052</v>
      </c>
      <c r="D45" s="504">
        <v>0</v>
      </c>
      <c r="E45" s="504">
        <v>3227439</v>
      </c>
    </row>
    <row r="46" spans="1:5" ht="30.75" customHeight="1" x14ac:dyDescent="0.25">
      <c r="A46" s="497">
        <v>42</v>
      </c>
      <c r="B46" s="387" t="s">
        <v>896</v>
      </c>
      <c r="C46" s="504">
        <v>46563038</v>
      </c>
      <c r="D46" s="504">
        <v>0</v>
      </c>
      <c r="E46" s="504">
        <v>57870743</v>
      </c>
    </row>
    <row r="47" spans="1:5" ht="30.75" customHeight="1" x14ac:dyDescent="0.25">
      <c r="A47" s="501">
        <v>43</v>
      </c>
      <c r="B47" s="502" t="s">
        <v>897</v>
      </c>
      <c r="C47" s="503">
        <v>0</v>
      </c>
      <c r="D47" s="503">
        <v>0</v>
      </c>
      <c r="E47" s="503">
        <v>637497</v>
      </c>
    </row>
    <row r="48" spans="1:5" ht="30.75" customHeight="1" x14ac:dyDescent="0.25">
      <c r="A48" s="501">
        <v>44</v>
      </c>
      <c r="B48" s="502" t="s">
        <v>898</v>
      </c>
      <c r="C48" s="503">
        <v>4429553</v>
      </c>
      <c r="D48" s="503">
        <v>0</v>
      </c>
      <c r="E48" s="503">
        <v>0</v>
      </c>
    </row>
    <row r="49" spans="1:5" ht="30.75" customHeight="1" x14ac:dyDescent="0.25">
      <c r="A49" s="497">
        <v>45</v>
      </c>
      <c r="B49" s="387" t="s">
        <v>899</v>
      </c>
      <c r="C49" s="504">
        <v>4429553</v>
      </c>
      <c r="D49" s="504">
        <v>0</v>
      </c>
      <c r="E49" s="504">
        <v>637497</v>
      </c>
    </row>
    <row r="50" spans="1:5" ht="30.75" customHeight="1" x14ac:dyDescent="0.25">
      <c r="A50" s="501">
        <v>46</v>
      </c>
      <c r="B50" s="502" t="s">
        <v>900</v>
      </c>
      <c r="C50" s="503">
        <v>0</v>
      </c>
      <c r="D50" s="503">
        <v>0</v>
      </c>
      <c r="E50" s="503">
        <v>-2213356</v>
      </c>
    </row>
    <row r="51" spans="1:5" ht="30.75" customHeight="1" x14ac:dyDescent="0.25">
      <c r="A51" s="497">
        <v>47</v>
      </c>
      <c r="B51" s="387" t="s">
        <v>901</v>
      </c>
      <c r="C51" s="504">
        <v>0</v>
      </c>
      <c r="D51" s="504">
        <v>0</v>
      </c>
      <c r="E51" s="504">
        <v>-2213356</v>
      </c>
    </row>
    <row r="52" spans="1:5" ht="30.75" customHeight="1" x14ac:dyDescent="0.25">
      <c r="A52" s="501">
        <v>48</v>
      </c>
      <c r="B52" s="502" t="s">
        <v>902</v>
      </c>
      <c r="C52" s="503">
        <v>70397</v>
      </c>
      <c r="D52" s="503">
        <v>0</v>
      </c>
      <c r="E52" s="503">
        <v>88992</v>
      </c>
    </row>
    <row r="53" spans="1:5" ht="30.75" customHeight="1" x14ac:dyDescent="0.25">
      <c r="A53" s="497">
        <v>49</v>
      </c>
      <c r="B53" s="387" t="s">
        <v>903</v>
      </c>
      <c r="C53" s="504">
        <v>70397</v>
      </c>
      <c r="D53" s="504">
        <v>0</v>
      </c>
      <c r="E53" s="504">
        <v>88992</v>
      </c>
    </row>
    <row r="54" spans="1:5" ht="30.75" customHeight="1" x14ac:dyDescent="0.25">
      <c r="A54" s="497">
        <v>50</v>
      </c>
      <c r="B54" s="387" t="s">
        <v>904</v>
      </c>
      <c r="C54" s="504">
        <v>4499950</v>
      </c>
      <c r="D54" s="504">
        <v>0</v>
      </c>
      <c r="E54" s="504">
        <v>-1486867</v>
      </c>
    </row>
    <row r="55" spans="1:5" ht="30.75" customHeight="1" x14ac:dyDescent="0.25">
      <c r="A55" s="497">
        <v>51</v>
      </c>
      <c r="B55" s="387" t="s">
        <v>905</v>
      </c>
      <c r="C55" s="504">
        <v>2162335753</v>
      </c>
      <c r="D55" s="504">
        <v>0</v>
      </c>
      <c r="E55" s="504">
        <v>2208541746</v>
      </c>
    </row>
    <row r="56" spans="1:5" ht="30.75" customHeight="1" x14ac:dyDescent="0.25">
      <c r="A56" s="501">
        <v>52</v>
      </c>
      <c r="B56" s="502" t="s">
        <v>906</v>
      </c>
      <c r="C56" s="503">
        <v>1885241926</v>
      </c>
      <c r="D56" s="503">
        <v>0</v>
      </c>
      <c r="E56" s="503">
        <v>1885241926</v>
      </c>
    </row>
    <row r="57" spans="1:5" ht="30.75" customHeight="1" x14ac:dyDescent="0.25">
      <c r="A57" s="501">
        <v>53</v>
      </c>
      <c r="B57" s="502" t="s">
        <v>907</v>
      </c>
      <c r="C57" s="503">
        <v>96375986</v>
      </c>
      <c r="D57" s="503">
        <v>0</v>
      </c>
      <c r="E57" s="503">
        <v>138689551</v>
      </c>
    </row>
    <row r="58" spans="1:5" ht="30.75" customHeight="1" x14ac:dyDescent="0.25">
      <c r="A58" s="501">
        <v>54</v>
      </c>
      <c r="B58" s="502" t="s">
        <v>908</v>
      </c>
      <c r="C58" s="503">
        <v>42313565</v>
      </c>
      <c r="D58" s="503">
        <v>0</v>
      </c>
      <c r="E58" s="503">
        <v>42451737</v>
      </c>
    </row>
    <row r="59" spans="1:5" ht="30.75" customHeight="1" x14ac:dyDescent="0.25">
      <c r="A59" s="497">
        <v>55</v>
      </c>
      <c r="B59" s="387" t="s">
        <v>909</v>
      </c>
      <c r="C59" s="504">
        <v>2023931477</v>
      </c>
      <c r="D59" s="504">
        <v>0</v>
      </c>
      <c r="E59" s="504">
        <v>2066383214</v>
      </c>
    </row>
    <row r="60" spans="1:5" ht="30.75" customHeight="1" x14ac:dyDescent="0.25">
      <c r="A60" s="501">
        <v>56</v>
      </c>
      <c r="B60" s="502" t="s">
        <v>910</v>
      </c>
      <c r="C60" s="503">
        <v>8370326</v>
      </c>
      <c r="D60" s="503">
        <v>0</v>
      </c>
      <c r="E60" s="503">
        <v>9503537</v>
      </c>
    </row>
    <row r="61" spans="1:5" ht="30.75" customHeight="1" x14ac:dyDescent="0.25">
      <c r="A61" s="501">
        <v>57</v>
      </c>
      <c r="B61" s="502" t="s">
        <v>911</v>
      </c>
      <c r="C61" s="503">
        <v>0</v>
      </c>
      <c r="D61" s="503">
        <v>0</v>
      </c>
      <c r="E61" s="503">
        <v>10000</v>
      </c>
    </row>
    <row r="62" spans="1:5" ht="30.75" customHeight="1" x14ac:dyDescent="0.25">
      <c r="A62" s="501">
        <v>58</v>
      </c>
      <c r="B62" s="502" t="s">
        <v>912</v>
      </c>
      <c r="C62" s="503">
        <v>743220</v>
      </c>
      <c r="D62" s="503">
        <v>0</v>
      </c>
      <c r="E62" s="503">
        <v>5884840</v>
      </c>
    </row>
    <row r="63" spans="1:5" ht="30.75" customHeight="1" x14ac:dyDescent="0.25">
      <c r="A63" s="501">
        <v>59</v>
      </c>
      <c r="B63" s="502" t="s">
        <v>913</v>
      </c>
      <c r="C63" s="503">
        <v>554479</v>
      </c>
      <c r="D63" s="503">
        <v>0</v>
      </c>
      <c r="E63" s="503">
        <v>0</v>
      </c>
    </row>
    <row r="64" spans="1:5" ht="30.75" customHeight="1" x14ac:dyDescent="0.25">
      <c r="A64" s="501">
        <v>60</v>
      </c>
      <c r="B64" s="502" t="s">
        <v>914</v>
      </c>
      <c r="C64" s="503">
        <v>894933</v>
      </c>
      <c r="D64" s="503">
        <v>0</v>
      </c>
      <c r="E64" s="503">
        <v>2326361</v>
      </c>
    </row>
    <row r="65" spans="1:5" ht="30.75" customHeight="1" x14ac:dyDescent="0.25">
      <c r="A65" s="497">
        <v>61</v>
      </c>
      <c r="B65" s="387" t="s">
        <v>915</v>
      </c>
      <c r="C65" s="504">
        <v>10562958</v>
      </c>
      <c r="D65" s="504">
        <v>0</v>
      </c>
      <c r="E65" s="504">
        <v>17724738</v>
      </c>
    </row>
    <row r="66" spans="1:5" ht="30.75" customHeight="1" x14ac:dyDescent="0.25">
      <c r="A66" s="501">
        <v>62</v>
      </c>
      <c r="B66" s="502" t="s">
        <v>916</v>
      </c>
      <c r="C66" s="503">
        <v>456584</v>
      </c>
      <c r="D66" s="503">
        <v>0</v>
      </c>
      <c r="E66" s="503">
        <v>456584</v>
      </c>
    </row>
    <row r="67" spans="1:5" ht="30.75" customHeight="1" x14ac:dyDescent="0.25">
      <c r="A67" s="501">
        <v>63</v>
      </c>
      <c r="B67" s="502" t="s">
        <v>917</v>
      </c>
      <c r="C67" s="503">
        <v>6478534</v>
      </c>
      <c r="D67" s="503">
        <v>0</v>
      </c>
      <c r="E67" s="503">
        <v>6308402</v>
      </c>
    </row>
    <row r="68" spans="1:5" ht="30.75" customHeight="1" x14ac:dyDescent="0.25">
      <c r="A68" s="501">
        <v>64</v>
      </c>
      <c r="B68" s="502" t="s">
        <v>918</v>
      </c>
      <c r="C68" s="503">
        <v>6478534</v>
      </c>
      <c r="D68" s="503">
        <v>0</v>
      </c>
      <c r="E68" s="503">
        <v>6308402</v>
      </c>
    </row>
    <row r="69" spans="1:5" ht="30.75" customHeight="1" x14ac:dyDescent="0.25">
      <c r="A69" s="497">
        <v>65</v>
      </c>
      <c r="B69" s="387" t="s">
        <v>919</v>
      </c>
      <c r="C69" s="504">
        <v>6935118</v>
      </c>
      <c r="D69" s="504">
        <v>0</v>
      </c>
      <c r="E69" s="504">
        <v>6764986</v>
      </c>
    </row>
    <row r="70" spans="1:5" ht="30.75" customHeight="1" x14ac:dyDescent="0.25">
      <c r="A70" s="501">
        <v>66</v>
      </c>
      <c r="B70" s="502" t="s">
        <v>920</v>
      </c>
      <c r="C70" s="503">
        <v>7852501</v>
      </c>
      <c r="D70" s="503">
        <v>0</v>
      </c>
      <c r="E70" s="503">
        <v>10788918</v>
      </c>
    </row>
    <row r="71" spans="1:5" ht="30.75" customHeight="1" x14ac:dyDescent="0.25">
      <c r="A71" s="501">
        <v>67</v>
      </c>
      <c r="B71" s="502" t="s">
        <v>921</v>
      </c>
      <c r="C71" s="503">
        <v>12159640</v>
      </c>
      <c r="D71" s="503">
        <v>0</v>
      </c>
      <c r="E71" s="503">
        <v>5985831</v>
      </c>
    </row>
    <row r="72" spans="1:5" ht="30.75" customHeight="1" x14ac:dyDescent="0.25">
      <c r="A72" s="501">
        <v>68</v>
      </c>
      <c r="B72" s="502" t="s">
        <v>922</v>
      </c>
      <c r="C72" s="503">
        <v>51321</v>
      </c>
      <c r="D72" s="503">
        <v>0</v>
      </c>
      <c r="E72" s="503">
        <v>51321</v>
      </c>
    </row>
    <row r="73" spans="1:5" ht="30.75" customHeight="1" x14ac:dyDescent="0.25">
      <c r="A73" s="497">
        <v>69</v>
      </c>
      <c r="B73" s="387" t="s">
        <v>923</v>
      </c>
      <c r="C73" s="504">
        <v>20063462</v>
      </c>
      <c r="D73" s="504">
        <v>0</v>
      </c>
      <c r="E73" s="504">
        <v>16826070</v>
      </c>
    </row>
    <row r="74" spans="1:5" ht="30.75" customHeight="1" x14ac:dyDescent="0.25">
      <c r="A74" s="497">
        <v>70</v>
      </c>
      <c r="B74" s="387" t="s">
        <v>924</v>
      </c>
      <c r="C74" s="504">
        <v>37561538</v>
      </c>
      <c r="D74" s="504">
        <v>0</v>
      </c>
      <c r="E74" s="504">
        <v>41315794</v>
      </c>
    </row>
    <row r="75" spans="1:5" ht="30.75" customHeight="1" x14ac:dyDescent="0.25">
      <c r="A75" s="501">
        <v>71</v>
      </c>
      <c r="B75" s="502" t="s">
        <v>925</v>
      </c>
      <c r="C75" s="503">
        <v>7622683</v>
      </c>
      <c r="D75" s="503">
        <v>0</v>
      </c>
      <c r="E75" s="503">
        <v>7622683</v>
      </c>
    </row>
    <row r="76" spans="1:5" ht="30.75" customHeight="1" x14ac:dyDescent="0.25">
      <c r="A76" s="501">
        <v>72</v>
      </c>
      <c r="B76" s="502" t="s">
        <v>926</v>
      </c>
      <c r="C76" s="503">
        <v>93220055</v>
      </c>
      <c r="D76" s="503">
        <v>0</v>
      </c>
      <c r="E76" s="503">
        <v>93220055</v>
      </c>
    </row>
    <row r="77" spans="1:5" ht="30.75" customHeight="1" x14ac:dyDescent="0.25">
      <c r="A77" s="497">
        <v>73</v>
      </c>
      <c r="B77" s="387" t="s">
        <v>927</v>
      </c>
      <c r="C77" s="504">
        <v>100842738</v>
      </c>
      <c r="D77" s="504">
        <v>0</v>
      </c>
      <c r="E77" s="504">
        <v>100842738</v>
      </c>
    </row>
    <row r="78" spans="1:5" ht="30.75" customHeight="1" x14ac:dyDescent="0.25">
      <c r="A78" s="497">
        <v>74</v>
      </c>
      <c r="B78" s="387" t="s">
        <v>928</v>
      </c>
      <c r="C78" s="504">
        <v>2162335753</v>
      </c>
      <c r="D78" s="504">
        <v>0</v>
      </c>
      <c r="E78" s="504">
        <v>2208541746</v>
      </c>
    </row>
  </sheetData>
  <sheetProtection sheet="1" selectLockedCells="1" selectUnlockedCells="1"/>
  <mergeCells count="2">
    <mergeCell ref="A2:E2"/>
    <mergeCell ref="A1:E1"/>
  </mergeCells>
  <pageMargins left="1.4960629921259843" right="0.31496062992125984" top="0.35433070866141736" bottom="0.35433070866141736" header="0.11811023622047245" footer="0.11811023622047245"/>
  <pageSetup paperSize="8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1"/>
  <sheetViews>
    <sheetView workbookViewId="0">
      <selection activeCell="D1" sqref="D1"/>
    </sheetView>
  </sheetViews>
  <sheetFormatPr defaultRowHeight="15" x14ac:dyDescent="0.25"/>
  <cols>
    <col min="1" max="1" width="5.7109375" customWidth="1"/>
    <col min="2" max="2" width="56.7109375" customWidth="1"/>
    <col min="3" max="4" width="17" customWidth="1"/>
    <col min="5" max="5" width="16.7109375" customWidth="1"/>
    <col min="6" max="6" width="20" customWidth="1"/>
  </cols>
  <sheetData>
    <row r="1" spans="1:6" x14ac:dyDescent="0.25">
      <c r="A1" s="558"/>
      <c r="B1" s="559"/>
      <c r="C1" s="559"/>
      <c r="D1" s="560" t="s">
        <v>1352</v>
      </c>
      <c r="E1" s="559"/>
      <c r="F1" s="561"/>
    </row>
    <row r="2" spans="1:6" ht="15" customHeight="1" x14ac:dyDescent="0.25">
      <c r="A2" s="804" t="s">
        <v>1329</v>
      </c>
      <c r="B2" s="805"/>
      <c r="C2" s="805"/>
      <c r="D2" s="805"/>
      <c r="E2" s="805"/>
      <c r="F2" s="806"/>
    </row>
    <row r="3" spans="1:6" x14ac:dyDescent="0.25">
      <c r="A3" s="632"/>
      <c r="B3" s="620" t="s">
        <v>821</v>
      </c>
      <c r="C3" s="620" t="s">
        <v>852</v>
      </c>
      <c r="D3" s="620" t="s">
        <v>852</v>
      </c>
      <c r="E3" s="620" t="s">
        <v>854</v>
      </c>
      <c r="F3" s="633" t="s">
        <v>854</v>
      </c>
    </row>
    <row r="4" spans="1:6" x14ac:dyDescent="0.25">
      <c r="A4" s="634">
        <v>1</v>
      </c>
      <c r="B4" s="635">
        <v>2</v>
      </c>
      <c r="C4" s="635">
        <v>3</v>
      </c>
      <c r="D4" s="635">
        <v>4</v>
      </c>
      <c r="E4" s="635">
        <v>5</v>
      </c>
      <c r="F4" s="636">
        <v>6</v>
      </c>
    </row>
    <row r="5" spans="1:6" x14ac:dyDescent="0.25">
      <c r="A5" s="631"/>
      <c r="B5" s="631"/>
      <c r="C5" s="631" t="s">
        <v>805</v>
      </c>
      <c r="D5" s="631" t="s">
        <v>956</v>
      </c>
      <c r="E5" s="631" t="s">
        <v>805</v>
      </c>
      <c r="F5" s="631" t="s">
        <v>956</v>
      </c>
    </row>
    <row r="6" spans="1:6" ht="20.100000000000001" customHeight="1" x14ac:dyDescent="0.25">
      <c r="A6" s="341">
        <v>1</v>
      </c>
      <c r="B6" s="342" t="s">
        <v>930</v>
      </c>
      <c r="C6" s="343">
        <v>55289356</v>
      </c>
      <c r="D6" s="343">
        <v>0</v>
      </c>
      <c r="E6" s="343">
        <v>45896941</v>
      </c>
      <c r="F6" s="349">
        <v>0</v>
      </c>
    </row>
    <row r="7" spans="1:6" ht="27" customHeight="1" x14ac:dyDescent="0.25">
      <c r="A7" s="341">
        <v>2</v>
      </c>
      <c r="B7" s="342" t="s">
        <v>931</v>
      </c>
      <c r="C7" s="343">
        <v>28133700</v>
      </c>
      <c r="D7" s="343">
        <v>-9000</v>
      </c>
      <c r="E7" s="343">
        <v>15160405</v>
      </c>
      <c r="F7" s="349">
        <v>19460664</v>
      </c>
    </row>
    <row r="8" spans="1:6" ht="25.5" customHeight="1" x14ac:dyDescent="0.25">
      <c r="A8" s="341">
        <v>3</v>
      </c>
      <c r="B8" s="342" t="s">
        <v>932</v>
      </c>
      <c r="C8" s="343">
        <v>8880168</v>
      </c>
      <c r="D8" s="343">
        <v>0</v>
      </c>
      <c r="E8" s="343">
        <v>2182287</v>
      </c>
      <c r="F8" s="349">
        <v>0</v>
      </c>
    </row>
    <row r="9" spans="1:6" ht="27" customHeight="1" x14ac:dyDescent="0.25">
      <c r="A9" s="344">
        <v>4</v>
      </c>
      <c r="B9" s="345" t="s">
        <v>933</v>
      </c>
      <c r="C9" s="346">
        <v>92303224</v>
      </c>
      <c r="D9" s="346">
        <f>SUM(D6:D8)</f>
        <v>-9000</v>
      </c>
      <c r="E9" s="346">
        <v>63239633</v>
      </c>
      <c r="F9" s="350">
        <f>SUM(F6:F8)</f>
        <v>19460664</v>
      </c>
    </row>
    <row r="10" spans="1:6" ht="27" customHeight="1" x14ac:dyDescent="0.25">
      <c r="A10" s="341">
        <v>5</v>
      </c>
      <c r="B10" s="342" t="s">
        <v>934</v>
      </c>
      <c r="C10" s="343">
        <v>222718856</v>
      </c>
      <c r="D10" s="343">
        <v>41706729</v>
      </c>
      <c r="E10" s="343">
        <v>185738006</v>
      </c>
      <c r="F10" s="349">
        <v>77234161</v>
      </c>
    </row>
    <row r="11" spans="1:6" ht="25.5" customHeight="1" x14ac:dyDescent="0.25">
      <c r="A11" s="341">
        <v>6</v>
      </c>
      <c r="B11" s="342" t="s">
        <v>935</v>
      </c>
      <c r="C11" s="343">
        <v>71055129</v>
      </c>
      <c r="D11" s="343">
        <v>824948</v>
      </c>
      <c r="E11" s="343">
        <v>170076394</v>
      </c>
      <c r="F11" s="349">
        <v>0</v>
      </c>
    </row>
    <row r="12" spans="1:6" ht="30" customHeight="1" x14ac:dyDescent="0.25">
      <c r="A12" s="341">
        <v>7</v>
      </c>
      <c r="B12" s="342" t="s">
        <v>936</v>
      </c>
      <c r="C12" s="343">
        <v>9994533</v>
      </c>
      <c r="D12" s="343">
        <v>0</v>
      </c>
      <c r="E12" s="343">
        <v>16128998</v>
      </c>
      <c r="F12" s="349">
        <v>61833</v>
      </c>
    </row>
    <row r="13" spans="1:6" ht="20.100000000000001" customHeight="1" x14ac:dyDescent="0.25">
      <c r="A13" s="344">
        <v>8</v>
      </c>
      <c r="B13" s="348" t="s">
        <v>937</v>
      </c>
      <c r="C13" s="346">
        <v>303768518</v>
      </c>
      <c r="D13" s="346">
        <f>SUM(D10:D12)</f>
        <v>42531677</v>
      </c>
      <c r="E13" s="346">
        <v>371943398</v>
      </c>
      <c r="F13" s="350">
        <f>SUM(F10:F12)</f>
        <v>77295994</v>
      </c>
    </row>
    <row r="14" spans="1:6" ht="20.100000000000001" customHeight="1" x14ac:dyDescent="0.25">
      <c r="A14" s="341">
        <v>9</v>
      </c>
      <c r="B14" s="342" t="s">
        <v>938</v>
      </c>
      <c r="C14" s="343">
        <v>43315895</v>
      </c>
      <c r="D14" s="343">
        <v>488643</v>
      </c>
      <c r="E14" s="343">
        <v>13071694</v>
      </c>
      <c r="F14" s="349">
        <v>29200230</v>
      </c>
    </row>
    <row r="15" spans="1:6" ht="20.100000000000001" customHeight="1" x14ac:dyDescent="0.25">
      <c r="A15" s="341">
        <v>10</v>
      </c>
      <c r="B15" s="342" t="s">
        <v>939</v>
      </c>
      <c r="C15" s="343">
        <v>45427509</v>
      </c>
      <c r="D15" s="343">
        <v>3029749</v>
      </c>
      <c r="E15" s="343">
        <v>40207019</v>
      </c>
      <c r="F15" s="349">
        <v>7271780</v>
      </c>
    </row>
    <row r="16" spans="1:6" ht="20.100000000000001" customHeight="1" x14ac:dyDescent="0.25">
      <c r="A16" s="341">
        <v>11</v>
      </c>
      <c r="B16" s="342" t="s">
        <v>940</v>
      </c>
      <c r="C16" s="343">
        <v>0</v>
      </c>
      <c r="D16" s="343">
        <v>0</v>
      </c>
      <c r="E16" s="343">
        <v>455198</v>
      </c>
      <c r="F16" s="349">
        <v>0</v>
      </c>
    </row>
    <row r="17" spans="1:6" ht="20.100000000000001" customHeight="1" x14ac:dyDescent="0.25">
      <c r="A17" s="344">
        <v>12</v>
      </c>
      <c r="B17" s="348" t="s">
        <v>941</v>
      </c>
      <c r="C17" s="346">
        <v>88743404</v>
      </c>
      <c r="D17" s="346">
        <f>SUM(D14:D16)</f>
        <v>3518392</v>
      </c>
      <c r="E17" s="346">
        <v>53733911</v>
      </c>
      <c r="F17" s="350">
        <f>SUM(F14:F16)</f>
        <v>36472010</v>
      </c>
    </row>
    <row r="18" spans="1:6" ht="20.100000000000001" customHeight="1" x14ac:dyDescent="0.25">
      <c r="A18" s="341">
        <v>13</v>
      </c>
      <c r="B18" s="342" t="s">
        <v>942</v>
      </c>
      <c r="C18" s="343">
        <v>68973157</v>
      </c>
      <c r="D18" s="343">
        <v>21230155</v>
      </c>
      <c r="E18" s="343">
        <v>44781478</v>
      </c>
      <c r="F18" s="349">
        <v>35174147</v>
      </c>
    </row>
    <row r="19" spans="1:6" ht="20.100000000000001" customHeight="1" x14ac:dyDescent="0.25">
      <c r="A19" s="341">
        <v>14</v>
      </c>
      <c r="B19" s="342" t="s">
        <v>943</v>
      </c>
      <c r="C19" s="343">
        <v>6053816</v>
      </c>
      <c r="D19" s="343">
        <v>6086906</v>
      </c>
      <c r="E19" s="343">
        <v>18876569</v>
      </c>
      <c r="F19" s="349">
        <v>10953069</v>
      </c>
    </row>
    <row r="20" spans="1:6" ht="20.100000000000001" customHeight="1" x14ac:dyDescent="0.25">
      <c r="A20" s="341">
        <v>15</v>
      </c>
      <c r="B20" s="342" t="s">
        <v>944</v>
      </c>
      <c r="C20" s="343">
        <v>18898773</v>
      </c>
      <c r="D20" s="343">
        <v>7149739</v>
      </c>
      <c r="E20" s="343">
        <v>14175995</v>
      </c>
      <c r="F20" s="349">
        <v>10113723</v>
      </c>
    </row>
    <row r="21" spans="1:6" ht="20.100000000000001" customHeight="1" x14ac:dyDescent="0.25">
      <c r="A21" s="344">
        <v>16</v>
      </c>
      <c r="B21" s="348" t="s">
        <v>945</v>
      </c>
      <c r="C21" s="346">
        <v>93925746</v>
      </c>
      <c r="D21" s="346">
        <f>SUM(D18:D20)</f>
        <v>34466800</v>
      </c>
      <c r="E21" s="346">
        <v>77834042</v>
      </c>
      <c r="F21" s="350">
        <f>SUM(F18:F20)</f>
        <v>56240939</v>
      </c>
    </row>
    <row r="22" spans="1:6" ht="20.100000000000001" customHeight="1" x14ac:dyDescent="0.25">
      <c r="A22" s="344">
        <v>17</v>
      </c>
      <c r="B22" s="345" t="s">
        <v>946</v>
      </c>
      <c r="C22" s="346">
        <v>14717605</v>
      </c>
      <c r="D22" s="346">
        <v>58854</v>
      </c>
      <c r="E22" s="346">
        <v>58068368</v>
      </c>
      <c r="F22" s="350">
        <v>40020</v>
      </c>
    </row>
    <row r="23" spans="1:6" ht="20.100000000000001" customHeight="1" x14ac:dyDescent="0.25">
      <c r="A23" s="344">
        <v>18</v>
      </c>
      <c r="B23" s="345" t="s">
        <v>947</v>
      </c>
      <c r="C23" s="346">
        <v>154786862</v>
      </c>
      <c r="D23" s="346">
        <v>812156</v>
      </c>
      <c r="E23" s="346">
        <v>203094973</v>
      </c>
      <c r="F23" s="350">
        <v>1527330</v>
      </c>
    </row>
    <row r="24" spans="1:6" ht="25.5" customHeight="1" x14ac:dyDescent="0.25">
      <c r="A24" s="344">
        <v>19</v>
      </c>
      <c r="B24" s="345" t="s">
        <v>948</v>
      </c>
      <c r="C24" s="346">
        <v>43898125</v>
      </c>
      <c r="D24" s="346">
        <v>3666475</v>
      </c>
      <c r="E24" s="346">
        <v>42451737</v>
      </c>
      <c r="F24" s="350">
        <v>2476359</v>
      </c>
    </row>
    <row r="25" spans="1:6" ht="25.5" customHeight="1" x14ac:dyDescent="0.25">
      <c r="A25" s="341">
        <v>20</v>
      </c>
      <c r="B25" s="342" t="s">
        <v>949</v>
      </c>
      <c r="C25" s="343">
        <v>47833</v>
      </c>
      <c r="D25" s="343">
        <v>104</v>
      </c>
      <c r="E25" s="343">
        <v>0</v>
      </c>
      <c r="F25" s="349">
        <v>0</v>
      </c>
    </row>
    <row r="26" spans="1:6" ht="22.5" customHeight="1" x14ac:dyDescent="0.25">
      <c r="A26" s="341">
        <v>21</v>
      </c>
      <c r="B26" s="347" t="s">
        <v>950</v>
      </c>
      <c r="C26" s="343">
        <v>1</v>
      </c>
      <c r="D26" s="343">
        <v>0</v>
      </c>
      <c r="E26" s="343">
        <v>0</v>
      </c>
      <c r="F26" s="349">
        <v>0</v>
      </c>
    </row>
    <row r="27" spans="1:6" ht="22.5" customHeight="1" x14ac:dyDescent="0.25">
      <c r="A27" s="344">
        <v>22</v>
      </c>
      <c r="B27" s="348" t="s">
        <v>951</v>
      </c>
      <c r="C27" s="346">
        <v>47834</v>
      </c>
      <c r="D27" s="346">
        <f>SUM(D25:D26)</f>
        <v>104</v>
      </c>
      <c r="E27" s="346">
        <v>0</v>
      </c>
      <c r="F27" s="350">
        <f>SUM(F25:F26)</f>
        <v>0</v>
      </c>
    </row>
    <row r="28" spans="1:6" ht="20.100000000000001" customHeight="1" x14ac:dyDescent="0.25">
      <c r="A28" s="341">
        <v>23</v>
      </c>
      <c r="B28" s="342" t="s">
        <v>952</v>
      </c>
      <c r="C28" s="343">
        <v>1632394</v>
      </c>
      <c r="D28" s="343">
        <v>0</v>
      </c>
      <c r="E28" s="343">
        <v>0</v>
      </c>
      <c r="F28" s="349">
        <v>0</v>
      </c>
    </row>
    <row r="29" spans="1:6" ht="20.100000000000001" customHeight="1" x14ac:dyDescent="0.25">
      <c r="A29" s="344">
        <v>24</v>
      </c>
      <c r="B29" s="348" t="s">
        <v>953</v>
      </c>
      <c r="C29" s="346">
        <v>1632394</v>
      </c>
      <c r="D29" s="346">
        <v>0</v>
      </c>
      <c r="E29" s="346">
        <v>0</v>
      </c>
      <c r="F29" s="350">
        <v>0</v>
      </c>
    </row>
    <row r="30" spans="1:6" ht="20.100000000000001" customHeight="1" x14ac:dyDescent="0.25">
      <c r="A30" s="344">
        <v>25</v>
      </c>
      <c r="B30" s="345" t="s">
        <v>954</v>
      </c>
      <c r="C30" s="346">
        <v>-1584560</v>
      </c>
      <c r="D30" s="346">
        <v>104</v>
      </c>
      <c r="E30" s="346">
        <v>0</v>
      </c>
      <c r="F30" s="350">
        <v>104</v>
      </c>
    </row>
    <row r="31" spans="1:6" ht="20.100000000000001" customHeight="1" x14ac:dyDescent="0.25">
      <c r="A31" s="344">
        <v>26</v>
      </c>
      <c r="B31" s="345" t="s">
        <v>955</v>
      </c>
      <c r="C31" s="346">
        <v>42313565</v>
      </c>
      <c r="D31" s="346">
        <v>3666579</v>
      </c>
      <c r="E31" s="346">
        <v>42451737</v>
      </c>
      <c r="F31" s="350">
        <v>3666579</v>
      </c>
    </row>
  </sheetData>
  <sheetProtection sheet="1" selectLockedCells="1" selectUnlockedCells="1"/>
  <mergeCells count="1">
    <mergeCell ref="A2:F2"/>
  </mergeCells>
  <pageMargins left="1.4960629921259843" right="0.31496062992125984" top="0.15748031496062992" bottom="0.15748031496062992" header="0.31496062992125984" footer="0.31496062992125984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3"/>
  <sheetViews>
    <sheetView workbookViewId="0">
      <selection sqref="A1:D3"/>
    </sheetView>
  </sheetViews>
  <sheetFormatPr defaultRowHeight="15" x14ac:dyDescent="0.25"/>
  <cols>
    <col min="2" max="2" width="57.28515625" customWidth="1"/>
    <col min="3" max="4" width="59.7109375" customWidth="1"/>
  </cols>
  <sheetData>
    <row r="1" spans="1:4" x14ac:dyDescent="0.25">
      <c r="A1" s="705" t="s">
        <v>1353</v>
      </c>
      <c r="B1" s="706"/>
      <c r="C1" s="706"/>
      <c r="D1" s="707"/>
    </row>
    <row r="2" spans="1:4" ht="15" customHeight="1" x14ac:dyDescent="0.25">
      <c r="A2" s="801" t="s">
        <v>1295</v>
      </c>
      <c r="B2" s="802"/>
      <c r="C2" s="802"/>
      <c r="D2" s="803"/>
    </row>
    <row r="3" spans="1:4" x14ac:dyDescent="0.25">
      <c r="A3" s="634"/>
      <c r="B3" s="637" t="s">
        <v>821</v>
      </c>
      <c r="C3" s="637" t="s">
        <v>805</v>
      </c>
      <c r="D3" s="638"/>
    </row>
    <row r="4" spans="1:4" x14ac:dyDescent="0.25">
      <c r="A4" s="631">
        <v>1</v>
      </c>
      <c r="B4" s="631">
        <v>2</v>
      </c>
      <c r="C4" s="631">
        <v>3</v>
      </c>
      <c r="D4" s="631"/>
    </row>
    <row r="5" spans="1:4" ht="20.100000000000001" customHeight="1" x14ac:dyDescent="0.25">
      <c r="A5" s="383">
        <v>1</v>
      </c>
      <c r="B5" s="384" t="s">
        <v>1045</v>
      </c>
      <c r="C5" s="385">
        <v>434999273</v>
      </c>
      <c r="D5" s="390">
        <v>22863659</v>
      </c>
    </row>
    <row r="6" spans="1:4" ht="20.100000000000001" customHeight="1" x14ac:dyDescent="0.25">
      <c r="A6" s="383">
        <v>2</v>
      </c>
      <c r="B6" s="384" t="s">
        <v>1046</v>
      </c>
      <c r="C6" s="385">
        <v>280869719</v>
      </c>
      <c r="D6" s="390">
        <v>102227658</v>
      </c>
    </row>
    <row r="7" spans="1:4" ht="20.100000000000001" customHeight="1" x14ac:dyDescent="0.25">
      <c r="A7" s="386">
        <v>3</v>
      </c>
      <c r="B7" s="387" t="s">
        <v>1047</v>
      </c>
      <c r="C7" s="388">
        <v>154129554</v>
      </c>
      <c r="D7" s="391">
        <v>-79363999</v>
      </c>
    </row>
    <row r="8" spans="1:4" ht="20.100000000000001" customHeight="1" x14ac:dyDescent="0.25">
      <c r="A8" s="383">
        <v>4</v>
      </c>
      <c r="B8" s="384" t="s">
        <v>1048</v>
      </c>
      <c r="C8" s="385">
        <v>24489307</v>
      </c>
      <c r="D8" s="390">
        <v>79521749</v>
      </c>
    </row>
    <row r="9" spans="1:4" ht="20.100000000000001" customHeight="1" x14ac:dyDescent="0.25">
      <c r="A9" s="383">
        <v>5</v>
      </c>
      <c r="B9" s="384" t="s">
        <v>1049</v>
      </c>
      <c r="C9" s="385">
        <v>83712695</v>
      </c>
      <c r="D9" s="391">
        <v>79521749</v>
      </c>
    </row>
    <row r="10" spans="1:4" ht="20.100000000000001" customHeight="1" x14ac:dyDescent="0.25">
      <c r="A10" s="386">
        <v>6</v>
      </c>
      <c r="B10" s="387" t="s">
        <v>1050</v>
      </c>
      <c r="C10" s="388">
        <v>-59223388</v>
      </c>
      <c r="D10" s="391">
        <v>0</v>
      </c>
    </row>
    <row r="11" spans="1:4" ht="20.100000000000001" customHeight="1" x14ac:dyDescent="0.25">
      <c r="A11" s="386">
        <v>7</v>
      </c>
      <c r="B11" s="387" t="s">
        <v>1051</v>
      </c>
      <c r="C11" s="388">
        <v>94906166</v>
      </c>
      <c r="D11" s="391">
        <v>157750</v>
      </c>
    </row>
    <row r="12" spans="1:4" ht="20.100000000000001" customHeight="1" x14ac:dyDescent="0.25">
      <c r="A12" s="386">
        <v>8</v>
      </c>
      <c r="B12" s="387" t="s">
        <v>1052</v>
      </c>
      <c r="C12" s="388">
        <v>94906166</v>
      </c>
      <c r="D12" s="391">
        <v>157750</v>
      </c>
    </row>
    <row r="13" spans="1:4" ht="20.100000000000001" customHeight="1" x14ac:dyDescent="0.25">
      <c r="A13" s="386">
        <v>9</v>
      </c>
      <c r="B13" s="387" t="s">
        <v>1053</v>
      </c>
      <c r="C13" s="388">
        <v>94906166</v>
      </c>
      <c r="D13" s="554">
        <v>157750</v>
      </c>
    </row>
  </sheetData>
  <sheetProtection sheet="1" selectLockedCells="1" selectUnlockedCells="1"/>
  <mergeCells count="2">
    <mergeCell ref="A2:D2"/>
    <mergeCell ref="A1:D1"/>
  </mergeCell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9"/>
  <sheetViews>
    <sheetView workbookViewId="0">
      <selection sqref="A1:F4"/>
    </sheetView>
  </sheetViews>
  <sheetFormatPr defaultRowHeight="15" x14ac:dyDescent="0.25"/>
  <cols>
    <col min="2" max="2" width="38.5703125" customWidth="1"/>
    <col min="3" max="3" width="27.42578125" customWidth="1"/>
    <col min="4" max="4" width="26.85546875" customWidth="1"/>
    <col min="5" max="5" width="30.5703125" customWidth="1"/>
    <col min="6" max="6" width="32.7109375" customWidth="1"/>
  </cols>
  <sheetData>
    <row r="1" spans="1:6" x14ac:dyDescent="0.25">
      <c r="A1" s="705" t="s">
        <v>1354</v>
      </c>
      <c r="B1" s="706"/>
      <c r="C1" s="706"/>
      <c r="D1" s="706"/>
      <c r="E1" s="706"/>
      <c r="F1" s="707"/>
    </row>
    <row r="2" spans="1:6" x14ac:dyDescent="0.25">
      <c r="A2" s="804" t="s">
        <v>1034</v>
      </c>
      <c r="B2" s="807"/>
      <c r="C2" s="807"/>
      <c r="D2" s="807"/>
      <c r="E2" s="807"/>
      <c r="F2" s="808"/>
    </row>
    <row r="3" spans="1:6" ht="75" x14ac:dyDescent="0.25">
      <c r="A3" s="632"/>
      <c r="B3" s="620" t="s">
        <v>821</v>
      </c>
      <c r="C3" s="620" t="s">
        <v>1017</v>
      </c>
      <c r="D3" s="620" t="s">
        <v>1018</v>
      </c>
      <c r="E3" s="620" t="s">
        <v>1019</v>
      </c>
      <c r="F3" s="641" t="s">
        <v>1020</v>
      </c>
    </row>
    <row r="4" spans="1:6" x14ac:dyDescent="0.25">
      <c r="A4" s="634">
        <v>1</v>
      </c>
      <c r="B4" s="635">
        <v>2</v>
      </c>
      <c r="C4" s="635">
        <v>3</v>
      </c>
      <c r="D4" s="635">
        <v>4</v>
      </c>
      <c r="E4" s="635">
        <v>5</v>
      </c>
      <c r="F4" s="636">
        <v>6</v>
      </c>
    </row>
    <row r="5" spans="1:6" ht="24.95" customHeight="1" x14ac:dyDescent="0.25">
      <c r="A5" s="639">
        <v>1</v>
      </c>
      <c r="B5" s="640" t="s">
        <v>1021</v>
      </c>
      <c r="C5" s="515">
        <v>3876040</v>
      </c>
      <c r="D5" s="515">
        <v>3876040</v>
      </c>
      <c r="E5" s="515">
        <v>0</v>
      </c>
      <c r="F5" s="515">
        <v>0</v>
      </c>
    </row>
    <row r="6" spans="1:6" ht="24.95" customHeight="1" x14ac:dyDescent="0.25">
      <c r="A6" s="362">
        <v>2</v>
      </c>
      <c r="B6" s="365" t="s">
        <v>1022</v>
      </c>
      <c r="C6" s="363">
        <v>3876040</v>
      </c>
      <c r="D6" s="363">
        <v>3876040</v>
      </c>
      <c r="E6" s="363">
        <v>0</v>
      </c>
      <c r="F6" s="363">
        <v>0</v>
      </c>
    </row>
    <row r="7" spans="1:6" ht="24.95" customHeight="1" x14ac:dyDescent="0.25">
      <c r="A7" s="359">
        <v>3</v>
      </c>
      <c r="B7" s="364" t="s">
        <v>1023</v>
      </c>
      <c r="C7" s="361">
        <v>1697129</v>
      </c>
      <c r="D7" s="361">
        <v>0</v>
      </c>
      <c r="E7" s="361">
        <v>1697129</v>
      </c>
      <c r="F7" s="361">
        <v>0</v>
      </c>
    </row>
    <row r="8" spans="1:6" ht="24.95" customHeight="1" x14ac:dyDescent="0.25">
      <c r="A8" s="362">
        <v>4</v>
      </c>
      <c r="B8" s="365" t="s">
        <v>964</v>
      </c>
      <c r="C8" s="363">
        <v>5573169</v>
      </c>
      <c r="D8" s="363">
        <v>3876040</v>
      </c>
      <c r="E8" s="363">
        <v>1697129</v>
      </c>
      <c r="F8" s="363">
        <v>0</v>
      </c>
    </row>
    <row r="9" spans="1:6" ht="24.95" customHeight="1" x14ac:dyDescent="0.25">
      <c r="A9" s="359">
        <v>5</v>
      </c>
      <c r="B9" s="360" t="s">
        <v>1024</v>
      </c>
      <c r="C9" s="361">
        <v>153289</v>
      </c>
      <c r="D9" s="361">
        <v>153289</v>
      </c>
      <c r="E9" s="361">
        <v>0</v>
      </c>
      <c r="F9" s="361">
        <v>0</v>
      </c>
    </row>
    <row r="10" spans="1:6" ht="24.95" customHeight="1" x14ac:dyDescent="0.25">
      <c r="A10" s="359">
        <v>6</v>
      </c>
      <c r="B10" s="360" t="s">
        <v>1025</v>
      </c>
      <c r="C10" s="361">
        <v>1000000</v>
      </c>
      <c r="D10" s="361">
        <v>1000000</v>
      </c>
      <c r="E10" s="361">
        <v>0</v>
      </c>
      <c r="F10" s="361">
        <v>0</v>
      </c>
    </row>
    <row r="11" spans="1:6" ht="24.95" customHeight="1" x14ac:dyDescent="0.25">
      <c r="A11" s="359">
        <v>7</v>
      </c>
      <c r="B11" s="360" t="s">
        <v>1026</v>
      </c>
      <c r="C11" s="361">
        <v>22919000</v>
      </c>
      <c r="D11" s="361">
        <v>22919000</v>
      </c>
      <c r="E11" s="361">
        <v>0</v>
      </c>
      <c r="F11" s="361">
        <v>0</v>
      </c>
    </row>
    <row r="12" spans="1:6" ht="24.95" customHeight="1" x14ac:dyDescent="0.25">
      <c r="A12" s="359">
        <v>8</v>
      </c>
      <c r="B12" s="360" t="s">
        <v>1027</v>
      </c>
      <c r="C12" s="361">
        <v>3308280</v>
      </c>
      <c r="D12" s="361">
        <v>3308280</v>
      </c>
      <c r="E12" s="361">
        <v>0</v>
      </c>
      <c r="F12" s="361">
        <v>0</v>
      </c>
    </row>
    <row r="13" spans="1:6" ht="24.95" customHeight="1" x14ac:dyDescent="0.25">
      <c r="A13" s="362">
        <v>9</v>
      </c>
      <c r="B13" s="365" t="s">
        <v>1028</v>
      </c>
      <c r="C13" s="363">
        <v>3308280</v>
      </c>
      <c r="D13" s="363">
        <v>3308280</v>
      </c>
      <c r="E13" s="363">
        <v>0</v>
      </c>
      <c r="F13" s="363">
        <v>0</v>
      </c>
    </row>
    <row r="14" spans="1:6" ht="24.95" customHeight="1" x14ac:dyDescent="0.25">
      <c r="A14" s="359">
        <v>10</v>
      </c>
      <c r="B14" s="364" t="s">
        <v>1029</v>
      </c>
      <c r="C14" s="361">
        <v>273769</v>
      </c>
      <c r="D14" s="361">
        <v>273769</v>
      </c>
      <c r="E14" s="361">
        <v>0</v>
      </c>
      <c r="F14" s="361">
        <v>0</v>
      </c>
    </row>
    <row r="15" spans="1:6" ht="24.95" customHeight="1" x14ac:dyDescent="0.25">
      <c r="A15" s="359">
        <v>11</v>
      </c>
      <c r="B15" s="364" t="s">
        <v>1030</v>
      </c>
      <c r="C15" s="361">
        <v>1645902</v>
      </c>
      <c r="D15" s="361">
        <v>1645902</v>
      </c>
      <c r="E15" s="361">
        <v>0</v>
      </c>
      <c r="F15" s="361">
        <v>0</v>
      </c>
    </row>
    <row r="16" spans="1:6" ht="24.95" customHeight="1" x14ac:dyDescent="0.25">
      <c r="A16" s="359">
        <v>12</v>
      </c>
      <c r="B16" s="364" t="s">
        <v>1031</v>
      </c>
      <c r="C16" s="361">
        <v>1001500</v>
      </c>
      <c r="D16" s="361">
        <v>1001500</v>
      </c>
      <c r="E16" s="361">
        <v>0</v>
      </c>
      <c r="F16" s="361">
        <v>0</v>
      </c>
    </row>
    <row r="17" spans="1:6" ht="24.95" customHeight="1" x14ac:dyDescent="0.25">
      <c r="A17" s="359">
        <v>13</v>
      </c>
      <c r="B17" s="364" t="s">
        <v>1032</v>
      </c>
      <c r="C17" s="361">
        <v>1835000</v>
      </c>
      <c r="D17" s="361">
        <v>1734909</v>
      </c>
      <c r="E17" s="361"/>
      <c r="F17" s="361">
        <v>100091</v>
      </c>
    </row>
    <row r="18" spans="1:6" ht="24.95" customHeight="1" x14ac:dyDescent="0.25">
      <c r="A18" s="362">
        <v>14</v>
      </c>
      <c r="B18" s="365" t="s">
        <v>1033</v>
      </c>
      <c r="C18" s="363">
        <v>37709909</v>
      </c>
      <c r="D18" s="363">
        <v>35912689</v>
      </c>
      <c r="E18" s="363">
        <v>1697129</v>
      </c>
      <c r="F18" s="363">
        <v>100091</v>
      </c>
    </row>
    <row r="21" spans="1:6" x14ac:dyDescent="0.25">
      <c r="A21" s="809" t="s">
        <v>957</v>
      </c>
      <c r="B21" s="810"/>
      <c r="C21" s="810"/>
      <c r="D21" s="810"/>
      <c r="E21" s="810"/>
    </row>
    <row r="22" spans="1:6" ht="75" x14ac:dyDescent="0.25">
      <c r="A22" s="340"/>
      <c r="B22" s="340" t="s">
        <v>821</v>
      </c>
      <c r="C22" s="340" t="s">
        <v>958</v>
      </c>
      <c r="D22" s="340" t="s">
        <v>959</v>
      </c>
      <c r="E22" s="340" t="s">
        <v>960</v>
      </c>
    </row>
    <row r="23" spans="1:6" x14ac:dyDescent="0.25">
      <c r="A23" s="340">
        <v>1</v>
      </c>
      <c r="B23" s="340">
        <v>2</v>
      </c>
      <c r="C23" s="340">
        <v>3</v>
      </c>
      <c r="D23" s="340">
        <v>4</v>
      </c>
      <c r="E23" s="340">
        <v>5</v>
      </c>
    </row>
    <row r="24" spans="1:6" ht="25.5" x14ac:dyDescent="0.25">
      <c r="A24" s="366">
        <v>1</v>
      </c>
      <c r="B24" s="367" t="s">
        <v>961</v>
      </c>
      <c r="C24" s="368">
        <v>12101327</v>
      </c>
      <c r="D24" s="368">
        <v>12101327</v>
      </c>
      <c r="E24" s="368">
        <v>0</v>
      </c>
    </row>
    <row r="25" spans="1:6" ht="29.25" customHeight="1" x14ac:dyDescent="0.25">
      <c r="A25" s="369">
        <v>2</v>
      </c>
      <c r="B25" s="371" t="s">
        <v>962</v>
      </c>
      <c r="C25" s="370">
        <v>12101327</v>
      </c>
      <c r="D25" s="370">
        <v>12101327</v>
      </c>
      <c r="E25" s="370">
        <v>0</v>
      </c>
    </row>
    <row r="26" spans="1:6" ht="25.5" x14ac:dyDescent="0.25">
      <c r="A26" s="366">
        <v>3</v>
      </c>
      <c r="B26" s="367" t="s">
        <v>963</v>
      </c>
      <c r="C26" s="368">
        <v>533100</v>
      </c>
      <c r="D26" s="368">
        <v>533100</v>
      </c>
      <c r="E26" s="368">
        <v>0</v>
      </c>
    </row>
    <row r="27" spans="1:6" ht="25.5" x14ac:dyDescent="0.25">
      <c r="A27" s="369">
        <v>4</v>
      </c>
      <c r="B27" s="371" t="s">
        <v>964</v>
      </c>
      <c r="C27" s="370">
        <v>12634427</v>
      </c>
      <c r="D27" s="370">
        <v>12634426</v>
      </c>
      <c r="E27" s="370">
        <v>0</v>
      </c>
    </row>
    <row r="28" spans="1:6" ht="27.75" customHeight="1" x14ac:dyDescent="0.25">
      <c r="A28" s="369">
        <v>5</v>
      </c>
      <c r="B28" s="371" t="s">
        <v>1035</v>
      </c>
      <c r="C28" s="370">
        <v>12634427</v>
      </c>
      <c r="D28" s="370">
        <v>12634426</v>
      </c>
      <c r="E28" s="370">
        <v>0</v>
      </c>
    </row>
    <row r="29" spans="1:6" ht="36" customHeight="1" x14ac:dyDescent="0.25">
      <c r="A29" s="369">
        <v>6</v>
      </c>
      <c r="B29" s="371" t="s">
        <v>965</v>
      </c>
      <c r="C29" s="370">
        <v>12634427</v>
      </c>
      <c r="D29" s="370">
        <v>12634426</v>
      </c>
      <c r="E29" s="370">
        <v>0</v>
      </c>
    </row>
  </sheetData>
  <sheetProtection sheet="1" selectLockedCells="1" selectUnlockedCells="1"/>
  <mergeCells count="3">
    <mergeCell ref="A1:F1"/>
    <mergeCell ref="A2:F2"/>
    <mergeCell ref="A21:E21"/>
  </mergeCells>
  <pageMargins left="0.51181102362204722" right="0.31496062992125984" top="0.35433070866141736" bottom="0.35433070866141736" header="0.11811023622047245" footer="0.11811023622047245"/>
  <pageSetup paperSize="9" scale="5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0"/>
  <sheetViews>
    <sheetView workbookViewId="0">
      <selection sqref="A1:H4"/>
    </sheetView>
  </sheetViews>
  <sheetFormatPr defaultRowHeight="15" x14ac:dyDescent="0.25"/>
  <cols>
    <col min="1" max="1" width="8.140625" style="233" customWidth="1"/>
    <col min="2" max="2" width="41" style="233" customWidth="1"/>
    <col min="3" max="3" width="20.140625" style="233" customWidth="1"/>
    <col min="4" max="4" width="24.28515625" style="233" customWidth="1"/>
    <col min="5" max="5" width="26.5703125" style="233" customWidth="1"/>
    <col min="6" max="6" width="32.85546875" style="233" hidden="1" customWidth="1"/>
    <col min="7" max="7" width="18.5703125" style="233" customWidth="1"/>
    <col min="8" max="8" width="14.28515625" style="233" customWidth="1"/>
  </cols>
  <sheetData>
    <row r="1" spans="1:8" x14ac:dyDescent="0.25">
      <c r="A1" s="705" t="s">
        <v>1355</v>
      </c>
      <c r="B1" s="706"/>
      <c r="C1" s="706"/>
      <c r="D1" s="706"/>
      <c r="E1" s="706"/>
      <c r="F1" s="706"/>
      <c r="G1" s="706"/>
      <c r="H1" s="707"/>
    </row>
    <row r="2" spans="1:8" x14ac:dyDescent="0.25">
      <c r="A2" s="811" t="s">
        <v>1298</v>
      </c>
      <c r="B2" s="812"/>
      <c r="C2" s="812"/>
      <c r="D2" s="812"/>
      <c r="E2" s="812"/>
      <c r="F2" s="812"/>
      <c r="G2" s="812"/>
      <c r="H2" s="813"/>
    </row>
    <row r="3" spans="1:8" ht="30.75" customHeight="1" x14ac:dyDescent="0.25">
      <c r="A3" s="646"/>
      <c r="B3" s="645" t="s">
        <v>821</v>
      </c>
      <c r="C3" s="645" t="s">
        <v>1054</v>
      </c>
      <c r="D3" s="645" t="s">
        <v>1055</v>
      </c>
      <c r="E3" s="645" t="s">
        <v>1056</v>
      </c>
      <c r="F3" s="645" t="s">
        <v>1057</v>
      </c>
      <c r="G3" s="645" t="s">
        <v>1058</v>
      </c>
      <c r="H3" s="647" t="s">
        <v>966</v>
      </c>
    </row>
    <row r="4" spans="1:8" ht="15" customHeight="1" x14ac:dyDescent="0.25">
      <c r="A4" s="648">
        <v>1</v>
      </c>
      <c r="B4" s="649">
        <v>2</v>
      </c>
      <c r="C4" s="649">
        <v>3</v>
      </c>
      <c r="D4" s="649">
        <v>4</v>
      </c>
      <c r="E4" s="649">
        <v>5</v>
      </c>
      <c r="F4" s="649">
        <v>6</v>
      </c>
      <c r="G4" s="649">
        <v>7</v>
      </c>
      <c r="H4" s="650">
        <v>9</v>
      </c>
    </row>
    <row r="5" spans="1:8" ht="25.5" x14ac:dyDescent="0.25">
      <c r="A5" s="642">
        <v>1</v>
      </c>
      <c r="B5" s="643" t="s">
        <v>1059</v>
      </c>
      <c r="C5" s="644">
        <v>13171619</v>
      </c>
      <c r="D5" s="644">
        <v>2364255674</v>
      </c>
      <c r="E5" s="644">
        <v>98241689</v>
      </c>
      <c r="F5" s="644">
        <v>0</v>
      </c>
      <c r="G5" s="644">
        <v>67568965</v>
      </c>
      <c r="H5" s="644">
        <v>2543237947</v>
      </c>
    </row>
    <row r="6" spans="1:8" ht="15" customHeight="1" x14ac:dyDescent="0.25">
      <c r="A6" s="250">
        <v>2</v>
      </c>
      <c r="B6" s="392" t="s">
        <v>1060</v>
      </c>
      <c r="C6" s="251">
        <v>0</v>
      </c>
      <c r="D6" s="251">
        <v>0</v>
      </c>
      <c r="E6" s="251">
        <v>0</v>
      </c>
      <c r="F6" s="251">
        <v>0</v>
      </c>
      <c r="G6" s="251">
        <v>16368934</v>
      </c>
      <c r="H6" s="251">
        <v>16368934</v>
      </c>
    </row>
    <row r="7" spans="1:8" x14ac:dyDescent="0.25">
      <c r="A7" s="250">
        <v>3</v>
      </c>
      <c r="B7" s="392" t="s">
        <v>1061</v>
      </c>
      <c r="C7" s="251">
        <v>0</v>
      </c>
      <c r="D7" s="251">
        <v>0</v>
      </c>
      <c r="E7" s="251">
        <v>0</v>
      </c>
      <c r="F7" s="251">
        <v>0</v>
      </c>
      <c r="G7" s="251">
        <v>9425552</v>
      </c>
      <c r="H7" s="251">
        <v>9425552</v>
      </c>
    </row>
    <row r="8" spans="1:8" x14ac:dyDescent="0.25">
      <c r="A8" s="250">
        <v>4</v>
      </c>
      <c r="B8" s="392" t="s">
        <v>1062</v>
      </c>
      <c r="C8" s="251">
        <v>0</v>
      </c>
      <c r="D8" s="251">
        <v>31132532</v>
      </c>
      <c r="E8" s="251">
        <v>9595706</v>
      </c>
      <c r="F8" s="251">
        <v>0</v>
      </c>
      <c r="G8" s="251">
        <v>331500</v>
      </c>
      <c r="H8" s="251">
        <v>41059738</v>
      </c>
    </row>
    <row r="9" spans="1:8" x14ac:dyDescent="0.25">
      <c r="A9" s="381">
        <v>5</v>
      </c>
      <c r="B9" s="382" t="s">
        <v>1067</v>
      </c>
      <c r="C9" s="389">
        <v>0</v>
      </c>
      <c r="D9" s="389">
        <v>31132532</v>
      </c>
      <c r="E9" s="389">
        <v>9595706</v>
      </c>
      <c r="F9" s="389">
        <v>0</v>
      </c>
      <c r="G9" s="389">
        <v>26125986</v>
      </c>
      <c r="H9" s="389">
        <v>66854224</v>
      </c>
    </row>
    <row r="10" spans="1:8" ht="24.95" customHeight="1" x14ac:dyDescent="0.25">
      <c r="A10" s="250">
        <v>6</v>
      </c>
      <c r="B10" s="392" t="s">
        <v>1063</v>
      </c>
      <c r="C10" s="251">
        <v>0</v>
      </c>
      <c r="D10" s="251">
        <v>416017</v>
      </c>
      <c r="E10" s="251">
        <v>0</v>
      </c>
      <c r="F10" s="251">
        <v>0</v>
      </c>
      <c r="G10" s="251">
        <v>40728238</v>
      </c>
      <c r="H10" s="251">
        <v>41144255</v>
      </c>
    </row>
    <row r="11" spans="1:8" ht="24.95" customHeight="1" x14ac:dyDescent="0.25">
      <c r="A11" s="381">
        <v>7</v>
      </c>
      <c r="B11" s="382" t="s">
        <v>1068</v>
      </c>
      <c r="C11" s="389">
        <v>0</v>
      </c>
      <c r="D11" s="389">
        <v>416017</v>
      </c>
      <c r="E11" s="389">
        <v>0</v>
      </c>
      <c r="F11" s="389">
        <v>0</v>
      </c>
      <c r="G11" s="389">
        <v>40728238</v>
      </c>
      <c r="H11" s="389">
        <v>41144255</v>
      </c>
    </row>
    <row r="12" spans="1:8" ht="24.95" customHeight="1" x14ac:dyDescent="0.25">
      <c r="A12" s="381">
        <v>8</v>
      </c>
      <c r="B12" s="382" t="s">
        <v>1069</v>
      </c>
      <c r="C12" s="389">
        <v>13171619</v>
      </c>
      <c r="D12" s="389">
        <v>2394972189</v>
      </c>
      <c r="E12" s="389">
        <v>107837395</v>
      </c>
      <c r="F12" s="389">
        <v>0</v>
      </c>
      <c r="G12" s="389">
        <v>52966713</v>
      </c>
      <c r="H12" s="389">
        <v>2568947916</v>
      </c>
    </row>
    <row r="13" spans="1:8" ht="24.95" customHeight="1" x14ac:dyDescent="0.25">
      <c r="A13" s="381">
        <v>9</v>
      </c>
      <c r="B13" s="382" t="s">
        <v>1064</v>
      </c>
      <c r="C13" s="389">
        <v>12129206</v>
      </c>
      <c r="D13" s="389">
        <v>421950239</v>
      </c>
      <c r="E13" s="389">
        <v>74976201</v>
      </c>
      <c r="F13" s="389">
        <v>0</v>
      </c>
      <c r="G13" s="389">
        <v>0</v>
      </c>
      <c r="H13" s="389">
        <v>509055646</v>
      </c>
    </row>
    <row r="14" spans="1:8" ht="24.95" customHeight="1" x14ac:dyDescent="0.25">
      <c r="A14" s="250">
        <v>10</v>
      </c>
      <c r="B14" s="392" t="s">
        <v>1065</v>
      </c>
      <c r="C14" s="251">
        <v>430494</v>
      </c>
      <c r="D14" s="251">
        <v>48068648</v>
      </c>
      <c r="E14" s="251">
        <v>9484709</v>
      </c>
      <c r="F14" s="251">
        <v>0</v>
      </c>
      <c r="G14" s="251">
        <v>0</v>
      </c>
      <c r="H14" s="251">
        <v>57983851</v>
      </c>
    </row>
    <row r="15" spans="1:8" ht="24.95" customHeight="1" x14ac:dyDescent="0.25">
      <c r="A15" s="381">
        <v>11</v>
      </c>
      <c r="B15" s="382" t="s">
        <v>1070</v>
      </c>
      <c r="C15" s="389">
        <v>12559700</v>
      </c>
      <c r="D15" s="389">
        <v>470018887</v>
      </c>
      <c r="E15" s="389">
        <v>84460910</v>
      </c>
      <c r="F15" s="389">
        <v>0</v>
      </c>
      <c r="G15" s="389">
        <v>0</v>
      </c>
      <c r="H15" s="389">
        <v>567039497</v>
      </c>
    </row>
    <row r="16" spans="1:8" ht="24.95" customHeight="1" x14ac:dyDescent="0.25">
      <c r="A16" s="381">
        <v>12</v>
      </c>
      <c r="B16" s="382" t="s">
        <v>1071</v>
      </c>
      <c r="C16" s="389">
        <v>12559700</v>
      </c>
      <c r="D16" s="389">
        <v>470018887</v>
      </c>
      <c r="E16" s="389">
        <v>84460910</v>
      </c>
      <c r="F16" s="389">
        <v>0</v>
      </c>
      <c r="G16" s="389">
        <v>0</v>
      </c>
      <c r="H16" s="389">
        <v>567039497</v>
      </c>
    </row>
    <row r="17" spans="1:8" ht="24.95" customHeight="1" x14ac:dyDescent="0.25">
      <c r="A17" s="381">
        <v>13</v>
      </c>
      <c r="B17" s="382" t="s">
        <v>1072</v>
      </c>
      <c r="C17" s="389">
        <v>611919</v>
      </c>
      <c r="D17" s="389">
        <v>1924953302</v>
      </c>
      <c r="E17" s="389">
        <v>23376485</v>
      </c>
      <c r="F17" s="389">
        <v>0</v>
      </c>
      <c r="G17" s="389">
        <v>52966713</v>
      </c>
      <c r="H17" s="389">
        <v>2001908419</v>
      </c>
    </row>
    <row r="18" spans="1:8" ht="24.95" customHeight="1" x14ac:dyDescent="0.25">
      <c r="A18" s="250">
        <v>14</v>
      </c>
      <c r="B18" s="392" t="s">
        <v>1066</v>
      </c>
      <c r="C18" s="251">
        <v>10692427</v>
      </c>
      <c r="D18" s="251">
        <v>609350</v>
      </c>
      <c r="E18" s="251">
        <v>52909350</v>
      </c>
      <c r="F18" s="251">
        <v>0</v>
      </c>
      <c r="G18" s="251">
        <v>0</v>
      </c>
      <c r="H18" s="251">
        <v>64211127</v>
      </c>
    </row>
    <row r="19" spans="1:8" ht="24.95" customHeight="1" x14ac:dyDescent="0.25"/>
    <row r="20" spans="1:8" ht="24.95" customHeight="1" x14ac:dyDescent="0.25"/>
    <row r="21" spans="1:8" ht="24.95" customHeight="1" x14ac:dyDescent="0.25"/>
    <row r="22" spans="1:8" ht="24.95" customHeight="1" x14ac:dyDescent="0.25"/>
    <row r="23" spans="1:8" ht="24.95" customHeight="1" x14ac:dyDescent="0.25"/>
    <row r="24" spans="1:8" ht="24.95" customHeight="1" x14ac:dyDescent="0.25"/>
    <row r="25" spans="1:8" ht="24.95" customHeight="1" x14ac:dyDescent="0.25"/>
    <row r="26" spans="1:8" ht="24.95" customHeight="1" x14ac:dyDescent="0.25"/>
    <row r="27" spans="1:8" ht="24.95" customHeight="1" x14ac:dyDescent="0.25"/>
    <row r="28" spans="1:8" ht="24.95" customHeight="1" x14ac:dyDescent="0.25"/>
    <row r="29" spans="1:8" ht="24.95" customHeight="1" x14ac:dyDescent="0.25"/>
    <row r="30" spans="1:8" ht="24.95" customHeight="1" x14ac:dyDescent="0.25"/>
    <row r="31" spans="1:8" ht="24.95" customHeight="1" x14ac:dyDescent="0.25"/>
    <row r="32" spans="1:8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</sheetData>
  <sheetProtection sheet="1" selectLockedCells="1" selectUnlockedCells="1"/>
  <mergeCells count="2">
    <mergeCell ref="A2:H2"/>
    <mergeCell ref="A1:H1"/>
  </mergeCells>
  <pageMargins left="0.31496062992125984" right="0.31496062992125984" top="0.15748031496062992" bottom="0.15748031496062992" header="0.11811023622047245" footer="0.11811023622047245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0"/>
  <sheetViews>
    <sheetView workbookViewId="0">
      <selection activeCell="C1" sqref="C1"/>
    </sheetView>
  </sheetViews>
  <sheetFormatPr defaultRowHeight="15" x14ac:dyDescent="0.25"/>
  <cols>
    <col min="1" max="1" width="56.7109375" customWidth="1"/>
    <col min="2" max="2" width="35.42578125" customWidth="1"/>
    <col min="3" max="3" width="58" customWidth="1"/>
  </cols>
  <sheetData>
    <row r="1" spans="1:3" x14ac:dyDescent="0.25">
      <c r="A1" s="651" t="s">
        <v>1036</v>
      </c>
      <c r="B1" s="652"/>
      <c r="C1" s="613" t="s">
        <v>1356</v>
      </c>
    </row>
    <row r="2" spans="1:3" x14ac:dyDescent="0.25">
      <c r="A2" s="814" t="s">
        <v>1037</v>
      </c>
      <c r="B2" s="815"/>
      <c r="C2" s="816"/>
    </row>
    <row r="3" spans="1:3" x14ac:dyDescent="0.25">
      <c r="A3" s="653"/>
      <c r="B3" s="654"/>
      <c r="C3" s="655" t="s">
        <v>1038</v>
      </c>
    </row>
    <row r="4" spans="1:3" x14ac:dyDescent="0.25">
      <c r="A4" s="817" t="s">
        <v>821</v>
      </c>
      <c r="B4" s="819" t="s">
        <v>1039</v>
      </c>
      <c r="C4" s="820"/>
    </row>
    <row r="5" spans="1:3" x14ac:dyDescent="0.25">
      <c r="A5" s="818"/>
      <c r="B5" s="821"/>
      <c r="C5" s="822"/>
    </row>
    <row r="6" spans="1:3" x14ac:dyDescent="0.25">
      <c r="A6" s="818"/>
      <c r="B6" s="372" t="s">
        <v>291</v>
      </c>
      <c r="C6" s="372" t="s">
        <v>830</v>
      </c>
    </row>
    <row r="7" spans="1:3" ht="41.25" customHeight="1" x14ac:dyDescent="0.25">
      <c r="A7" s="376" t="s">
        <v>1040</v>
      </c>
      <c r="B7" s="373">
        <v>29009006</v>
      </c>
      <c r="C7" s="373">
        <v>29009006</v>
      </c>
    </row>
    <row r="8" spans="1:3" ht="37.5" customHeight="1" x14ac:dyDescent="0.25">
      <c r="A8" s="377" t="s">
        <v>1041</v>
      </c>
      <c r="B8" s="373">
        <v>71768048</v>
      </c>
      <c r="C8" s="373">
        <v>71768048</v>
      </c>
    </row>
    <row r="9" spans="1:3" ht="44.25" customHeight="1" x14ac:dyDescent="0.25">
      <c r="A9" s="377" t="s">
        <v>1042</v>
      </c>
      <c r="B9" s="373">
        <v>3319140</v>
      </c>
      <c r="C9" s="373">
        <v>3319140</v>
      </c>
    </row>
    <row r="10" spans="1:3" x14ac:dyDescent="0.25">
      <c r="A10" s="375" t="s">
        <v>1043</v>
      </c>
      <c r="B10" s="374">
        <v>104096194</v>
      </c>
      <c r="C10" s="374">
        <v>104096194</v>
      </c>
    </row>
  </sheetData>
  <sheetProtection sheet="1" selectLockedCells="1" selectUnlockedCells="1"/>
  <mergeCells count="3">
    <mergeCell ref="A2:C2"/>
    <mergeCell ref="A4:A6"/>
    <mergeCell ref="B4:C5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24"/>
  <sheetViews>
    <sheetView workbookViewId="0">
      <selection sqref="A1:M2"/>
    </sheetView>
  </sheetViews>
  <sheetFormatPr defaultRowHeight="15" x14ac:dyDescent="0.25"/>
  <cols>
    <col min="1" max="1" width="18.5703125" customWidth="1"/>
    <col min="2" max="13" width="15.7109375" customWidth="1"/>
  </cols>
  <sheetData>
    <row r="1" spans="1:13" x14ac:dyDescent="0.25">
      <c r="A1" s="705" t="s">
        <v>1357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7"/>
    </row>
    <row r="2" spans="1:13" ht="15.75" x14ac:dyDescent="0.25">
      <c r="A2" s="825" t="s">
        <v>1330</v>
      </c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7"/>
    </row>
    <row r="3" spans="1:13" x14ac:dyDescent="0.25">
      <c r="A3" s="823" t="s">
        <v>1300</v>
      </c>
      <c r="B3" s="823"/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</row>
    <row r="4" spans="1:13" ht="24.95" customHeight="1" x14ac:dyDescent="0.25">
      <c r="A4" s="519" t="s">
        <v>1301</v>
      </c>
      <c r="B4" s="519" t="s">
        <v>1302</v>
      </c>
      <c r="C4" s="519" t="s">
        <v>1303</v>
      </c>
      <c r="D4" s="519" t="s">
        <v>1304</v>
      </c>
      <c r="E4" s="519" t="s">
        <v>1305</v>
      </c>
      <c r="F4" s="519" t="s">
        <v>1306</v>
      </c>
      <c r="G4" s="519" t="s">
        <v>1307</v>
      </c>
      <c r="H4" s="519" t="s">
        <v>1308</v>
      </c>
      <c r="I4" s="519" t="s">
        <v>1309</v>
      </c>
      <c r="J4" s="519" t="s">
        <v>1310</v>
      </c>
      <c r="K4" s="519" t="s">
        <v>1311</v>
      </c>
      <c r="L4" s="520" t="s">
        <v>813</v>
      </c>
      <c r="M4" s="521" t="s">
        <v>1312</v>
      </c>
    </row>
    <row r="5" spans="1:13" ht="24.95" customHeight="1" x14ac:dyDescent="0.25">
      <c r="A5" s="545" t="s">
        <v>1313</v>
      </c>
      <c r="B5" s="522">
        <v>0</v>
      </c>
      <c r="C5" s="522">
        <v>0</v>
      </c>
      <c r="D5" s="522">
        <v>0</v>
      </c>
      <c r="E5" s="522">
        <v>83464</v>
      </c>
      <c r="F5" s="522">
        <v>0</v>
      </c>
      <c r="G5" s="522">
        <v>0</v>
      </c>
      <c r="H5" s="522">
        <v>0</v>
      </c>
      <c r="I5" s="522">
        <v>0</v>
      </c>
      <c r="J5" s="522">
        <v>0</v>
      </c>
      <c r="K5" s="522">
        <v>0</v>
      </c>
      <c r="L5" s="523">
        <v>83464</v>
      </c>
      <c r="M5" s="524">
        <v>0</v>
      </c>
    </row>
    <row r="6" spans="1:13" ht="24.95" customHeight="1" x14ac:dyDescent="0.25">
      <c r="A6" s="546"/>
      <c r="B6" s="525"/>
      <c r="C6" s="525"/>
      <c r="D6" s="525"/>
      <c r="E6" s="525"/>
      <c r="F6" s="525"/>
      <c r="G6" s="525"/>
      <c r="H6" s="525"/>
      <c r="I6" s="525"/>
      <c r="J6" s="525"/>
      <c r="K6" s="525"/>
      <c r="L6" s="526"/>
      <c r="M6" s="527"/>
    </row>
    <row r="7" spans="1:13" ht="24.95" customHeight="1" x14ac:dyDescent="0.25">
      <c r="A7" s="545" t="s">
        <v>1314</v>
      </c>
      <c r="B7" s="522">
        <v>1431964</v>
      </c>
      <c r="C7" s="522">
        <v>-900</v>
      </c>
      <c r="D7" s="522">
        <v>4100</v>
      </c>
      <c r="E7" s="522">
        <v>4170533</v>
      </c>
      <c r="F7" s="522">
        <v>0</v>
      </c>
      <c r="G7" s="522">
        <v>512681</v>
      </c>
      <c r="H7" s="522">
        <v>1327388</v>
      </c>
      <c r="I7" s="522">
        <v>-3</v>
      </c>
      <c r="J7" s="522">
        <v>4000</v>
      </c>
      <c r="K7" s="522">
        <v>81951</v>
      </c>
      <c r="L7" s="523">
        <v>7531714</v>
      </c>
      <c r="M7" s="528">
        <v>3309813</v>
      </c>
    </row>
    <row r="8" spans="1:13" ht="24.95" customHeight="1" x14ac:dyDescent="0.25">
      <c r="A8" s="545" t="s">
        <v>1315</v>
      </c>
      <c r="B8" s="522">
        <v>4859990</v>
      </c>
      <c r="C8" s="522">
        <v>0</v>
      </c>
      <c r="D8" s="522">
        <v>73390</v>
      </c>
      <c r="E8" s="522">
        <v>41952499</v>
      </c>
      <c r="F8" s="522">
        <v>11084</v>
      </c>
      <c r="G8" s="522">
        <v>16983171</v>
      </c>
      <c r="H8" s="522">
        <v>90600</v>
      </c>
      <c r="I8" s="522">
        <v>0</v>
      </c>
      <c r="J8" s="522">
        <v>4000</v>
      </c>
      <c r="K8" s="522">
        <v>378</v>
      </c>
      <c r="L8" s="523">
        <v>63975112</v>
      </c>
      <c r="M8" s="528">
        <v>0</v>
      </c>
    </row>
    <row r="9" spans="1:13" ht="24.95" customHeight="1" x14ac:dyDescent="0.25">
      <c r="A9" s="545" t="s">
        <v>1316</v>
      </c>
      <c r="B9" s="522">
        <v>30564</v>
      </c>
      <c r="C9" s="522">
        <v>17500</v>
      </c>
      <c r="D9" s="522">
        <v>0</v>
      </c>
      <c r="E9" s="522">
        <v>3674750</v>
      </c>
      <c r="F9" s="522">
        <v>0</v>
      </c>
      <c r="G9" s="522">
        <v>8012</v>
      </c>
      <c r="H9" s="522">
        <v>15955</v>
      </c>
      <c r="I9" s="522">
        <v>0</v>
      </c>
      <c r="J9" s="522">
        <v>0</v>
      </c>
      <c r="K9" s="522">
        <v>16618</v>
      </c>
      <c r="L9" s="523">
        <v>3763399</v>
      </c>
      <c r="M9" s="528">
        <v>0</v>
      </c>
    </row>
    <row r="10" spans="1:13" ht="24.95" customHeight="1" x14ac:dyDescent="0.25">
      <c r="A10" s="545" t="s">
        <v>1317</v>
      </c>
      <c r="B10" s="529">
        <v>6322518</v>
      </c>
      <c r="C10" s="529">
        <v>16600</v>
      </c>
      <c r="D10" s="529">
        <v>77490</v>
      </c>
      <c r="E10" s="529">
        <v>49797782</v>
      </c>
      <c r="F10" s="529">
        <v>11084</v>
      </c>
      <c r="G10" s="529">
        <v>17503864</v>
      </c>
      <c r="H10" s="529">
        <v>1433943</v>
      </c>
      <c r="I10" s="529">
        <v>-3</v>
      </c>
      <c r="J10" s="529">
        <v>8000</v>
      </c>
      <c r="K10" s="529">
        <v>98947</v>
      </c>
      <c r="L10" s="523">
        <v>75270225</v>
      </c>
      <c r="M10" s="530">
        <v>3309813</v>
      </c>
    </row>
    <row r="11" spans="1:13" ht="24.95" customHeight="1" x14ac:dyDescent="0.25">
      <c r="A11" s="547"/>
      <c r="B11" s="531"/>
      <c r="C11" s="531"/>
      <c r="D11" s="531"/>
      <c r="E11" s="531"/>
      <c r="F11" s="531"/>
      <c r="G11" s="531"/>
      <c r="H11" s="531"/>
      <c r="I11" s="531"/>
      <c r="J11" s="531"/>
      <c r="K11" s="531"/>
      <c r="L11" s="532"/>
      <c r="M11" s="533"/>
    </row>
    <row r="12" spans="1:13" ht="24.95" customHeight="1" x14ac:dyDescent="0.25">
      <c r="A12" s="545" t="s">
        <v>1318</v>
      </c>
      <c r="B12" s="522">
        <v>4701230</v>
      </c>
      <c r="C12" s="522">
        <v>0</v>
      </c>
      <c r="D12" s="522">
        <v>77490</v>
      </c>
      <c r="E12" s="522">
        <v>33193050</v>
      </c>
      <c r="F12" s="522">
        <v>11084</v>
      </c>
      <c r="G12" s="522">
        <v>6810151</v>
      </c>
      <c r="H12" s="522">
        <v>217164</v>
      </c>
      <c r="I12" s="522">
        <v>0</v>
      </c>
      <c r="J12" s="522">
        <v>4000</v>
      </c>
      <c r="K12" s="522">
        <v>-19213</v>
      </c>
      <c r="L12" s="523">
        <v>44994956</v>
      </c>
      <c r="M12" s="530">
        <v>2312292</v>
      </c>
    </row>
    <row r="13" spans="1:13" ht="24.95" customHeight="1" x14ac:dyDescent="0.25">
      <c r="A13" s="545" t="s">
        <v>1319</v>
      </c>
      <c r="B13" s="522">
        <v>0</v>
      </c>
      <c r="C13" s="522">
        <v>0</v>
      </c>
      <c r="D13" s="522">
        <v>0</v>
      </c>
      <c r="E13" s="522">
        <v>0</v>
      </c>
      <c r="F13" s="522">
        <v>0</v>
      </c>
      <c r="G13" s="522">
        <v>2415</v>
      </c>
      <c r="H13" s="522">
        <v>0</v>
      </c>
      <c r="I13" s="522">
        <v>0</v>
      </c>
      <c r="J13" s="522">
        <v>0</v>
      </c>
      <c r="K13" s="522">
        <v>0</v>
      </c>
      <c r="L13" s="523">
        <v>2415</v>
      </c>
      <c r="M13" s="528">
        <v>0</v>
      </c>
    </row>
    <row r="14" spans="1:13" ht="24.95" customHeight="1" x14ac:dyDescent="0.25">
      <c r="A14" s="545" t="s">
        <v>1320</v>
      </c>
      <c r="B14" s="522">
        <v>30540</v>
      </c>
      <c r="C14" s="522">
        <v>0</v>
      </c>
      <c r="D14" s="522">
        <v>0</v>
      </c>
      <c r="E14" s="522">
        <v>3188470</v>
      </c>
      <c r="F14" s="522">
        <v>0</v>
      </c>
      <c r="G14" s="522">
        <v>4932</v>
      </c>
      <c r="H14" s="522">
        <v>0</v>
      </c>
      <c r="I14" s="522">
        <v>0</v>
      </c>
      <c r="J14" s="522">
        <v>0</v>
      </c>
      <c r="K14" s="522">
        <v>12960</v>
      </c>
      <c r="L14" s="523">
        <v>3236902</v>
      </c>
      <c r="M14" s="528">
        <v>0</v>
      </c>
    </row>
    <row r="15" spans="1:13" ht="24.95" customHeight="1" x14ac:dyDescent="0.25">
      <c r="A15" s="545" t="s">
        <v>1321</v>
      </c>
      <c r="B15" s="522">
        <v>24</v>
      </c>
      <c r="C15" s="522">
        <v>17500</v>
      </c>
      <c r="D15" s="522">
        <v>0</v>
      </c>
      <c r="E15" s="522">
        <v>217534</v>
      </c>
      <c r="F15" s="522">
        <v>0</v>
      </c>
      <c r="G15" s="522">
        <v>3080</v>
      </c>
      <c r="H15" s="522">
        <v>16000</v>
      </c>
      <c r="I15" s="522">
        <v>0</v>
      </c>
      <c r="J15" s="522">
        <v>0</v>
      </c>
      <c r="K15" s="522">
        <v>6253</v>
      </c>
      <c r="L15" s="523">
        <v>260391</v>
      </c>
      <c r="M15" s="528">
        <v>0</v>
      </c>
    </row>
    <row r="16" spans="1:13" ht="24.95" customHeight="1" x14ac:dyDescent="0.25">
      <c r="A16" s="545" t="s">
        <v>1322</v>
      </c>
      <c r="B16" s="522">
        <v>25037</v>
      </c>
      <c r="C16" s="522">
        <v>0</v>
      </c>
      <c r="D16" s="522">
        <v>1640</v>
      </c>
      <c r="E16" s="522">
        <v>1511182</v>
      </c>
      <c r="F16" s="522">
        <v>0</v>
      </c>
      <c r="G16" s="522">
        <v>361832</v>
      </c>
      <c r="H16" s="522">
        <v>6408</v>
      </c>
      <c r="I16" s="522">
        <v>0</v>
      </c>
      <c r="J16" s="522">
        <v>0</v>
      </c>
      <c r="K16" s="522">
        <v>0</v>
      </c>
      <c r="L16" s="523">
        <v>1906099</v>
      </c>
      <c r="M16" s="528">
        <v>1014065</v>
      </c>
    </row>
    <row r="17" spans="1:13" ht="24.95" customHeight="1" x14ac:dyDescent="0.25">
      <c r="A17" s="545" t="s">
        <v>1323</v>
      </c>
      <c r="B17" s="522">
        <v>33294</v>
      </c>
      <c r="C17" s="522">
        <v>1500</v>
      </c>
      <c r="D17" s="522">
        <v>0</v>
      </c>
      <c r="E17" s="522">
        <v>2691091</v>
      </c>
      <c r="F17" s="522">
        <v>0</v>
      </c>
      <c r="G17" s="522">
        <v>138374</v>
      </c>
      <c r="H17" s="522">
        <v>106010</v>
      </c>
      <c r="I17" s="522">
        <v>3</v>
      </c>
      <c r="J17" s="522">
        <v>0</v>
      </c>
      <c r="K17" s="522">
        <v>27718</v>
      </c>
      <c r="L17" s="523">
        <v>2997990</v>
      </c>
      <c r="M17" s="528">
        <v>0</v>
      </c>
    </row>
    <row r="18" spans="1:13" ht="24.95" customHeight="1" x14ac:dyDescent="0.25">
      <c r="A18" s="545" t="s">
        <v>1324</v>
      </c>
      <c r="B18" s="529">
        <v>4673463</v>
      </c>
      <c r="C18" s="529">
        <v>16000</v>
      </c>
      <c r="D18" s="529">
        <v>75850</v>
      </c>
      <c r="E18" s="529">
        <v>32396781</v>
      </c>
      <c r="F18" s="529">
        <v>11084</v>
      </c>
      <c r="G18" s="529">
        <v>6320372</v>
      </c>
      <c r="H18" s="529">
        <v>120746</v>
      </c>
      <c r="I18" s="529">
        <v>-3</v>
      </c>
      <c r="J18" s="529">
        <v>4000</v>
      </c>
      <c r="K18" s="529">
        <v>-27718</v>
      </c>
      <c r="L18" s="534">
        <v>43590575</v>
      </c>
      <c r="M18" s="535">
        <v>1298227</v>
      </c>
    </row>
    <row r="19" spans="1:13" ht="24.95" customHeight="1" x14ac:dyDescent="0.25">
      <c r="A19" s="548"/>
      <c r="B19" s="536"/>
      <c r="C19" s="536"/>
      <c r="D19" s="536"/>
      <c r="E19" s="536"/>
      <c r="F19" s="536"/>
      <c r="G19" s="536"/>
      <c r="H19" s="536"/>
      <c r="I19" s="536"/>
      <c r="J19" s="536"/>
      <c r="K19" s="536"/>
      <c r="L19" s="537"/>
      <c r="M19" s="538"/>
    </row>
    <row r="20" spans="1:13" ht="24.95" customHeight="1" x14ac:dyDescent="0.25">
      <c r="A20" s="545" t="s">
        <v>1325</v>
      </c>
      <c r="B20" s="522">
        <v>0</v>
      </c>
      <c r="C20" s="522">
        <v>0</v>
      </c>
      <c r="D20" s="522">
        <v>0</v>
      </c>
      <c r="E20" s="522">
        <v>14448018</v>
      </c>
      <c r="F20" s="522">
        <v>0</v>
      </c>
      <c r="G20" s="522">
        <v>8830</v>
      </c>
      <c r="H20" s="522">
        <v>0</v>
      </c>
      <c r="I20" s="522">
        <v>0</v>
      </c>
      <c r="J20" s="522">
        <v>0</v>
      </c>
      <c r="K20" s="522">
        <v>0</v>
      </c>
      <c r="L20" s="523">
        <v>14456848</v>
      </c>
      <c r="M20" s="539">
        <v>0</v>
      </c>
    </row>
    <row r="21" spans="1:13" ht="24.95" customHeight="1" x14ac:dyDescent="0.25">
      <c r="A21" s="549"/>
      <c r="B21" s="540"/>
      <c r="C21" s="540"/>
      <c r="D21" s="540"/>
      <c r="E21" s="540"/>
      <c r="F21" s="540"/>
      <c r="G21" s="540"/>
      <c r="H21" s="540"/>
      <c r="I21" s="540"/>
      <c r="J21" s="540"/>
      <c r="K21" s="540"/>
      <c r="L21" s="541"/>
      <c r="M21" s="538"/>
    </row>
    <row r="22" spans="1:13" ht="24.95" customHeight="1" x14ac:dyDescent="0.25">
      <c r="A22" s="545" t="s">
        <v>1326</v>
      </c>
      <c r="B22" s="542">
        <v>1649055</v>
      </c>
      <c r="C22" s="542">
        <v>600</v>
      </c>
      <c r="D22" s="542">
        <v>1640</v>
      </c>
      <c r="E22" s="542">
        <v>3036447</v>
      </c>
      <c r="F22" s="542">
        <v>0</v>
      </c>
      <c r="G22" s="542">
        <v>959438</v>
      </c>
      <c r="H22" s="542">
        <v>1313197</v>
      </c>
      <c r="I22" s="542">
        <v>0</v>
      </c>
      <c r="J22" s="542">
        <v>4000</v>
      </c>
      <c r="K22" s="542">
        <v>126665</v>
      </c>
      <c r="L22" s="543">
        <v>7091042</v>
      </c>
      <c r="M22" s="544">
        <v>2011586</v>
      </c>
    </row>
    <row r="23" spans="1:13" ht="24.95" customHeight="1" x14ac:dyDescent="0.25">
      <c r="A23" s="550" t="s">
        <v>1327</v>
      </c>
      <c r="B23" s="551"/>
      <c r="C23" s="551"/>
      <c r="D23" s="551"/>
      <c r="E23" s="551"/>
      <c r="F23" s="551"/>
      <c r="G23" s="542">
        <v>10215224</v>
      </c>
      <c r="H23" s="551"/>
      <c r="I23" s="551"/>
      <c r="J23" s="551"/>
      <c r="K23" s="551"/>
      <c r="L23" s="824"/>
      <c r="M23" s="824"/>
    </row>
    <row r="24" spans="1:13" x14ac:dyDescent="0.25">
      <c r="A24" s="552"/>
      <c r="B24" s="553"/>
      <c r="C24" s="553"/>
      <c r="D24" s="553"/>
      <c r="E24" s="553"/>
      <c r="F24" s="553"/>
      <c r="G24" s="553"/>
      <c r="H24" s="553"/>
      <c r="I24" s="553"/>
      <c r="J24" s="553"/>
      <c r="K24" s="553"/>
      <c r="L24" s="553"/>
      <c r="M24" s="553"/>
    </row>
  </sheetData>
  <sheetProtection sheet="1" selectLockedCells="1" selectUnlockedCells="1"/>
  <mergeCells count="4">
    <mergeCell ref="A3:M3"/>
    <mergeCell ref="L23:M23"/>
    <mergeCell ref="A2:M2"/>
    <mergeCell ref="A1:M1"/>
  </mergeCells>
  <pageMargins left="0.70866141732283472" right="0.11811023622047245" top="0.35433070866141736" bottom="0.35433070866141736" header="0.11811023622047245" footer="0.11811023622047245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3"/>
  <sheetViews>
    <sheetView tabSelected="1" workbookViewId="0">
      <selection activeCell="L14" sqref="L14"/>
    </sheetView>
  </sheetViews>
  <sheetFormatPr defaultRowHeight="15" x14ac:dyDescent="0.25"/>
  <cols>
    <col min="1" max="1" width="9.140625" customWidth="1"/>
    <col min="2" max="2" width="64.42578125" customWidth="1"/>
    <col min="3" max="3" width="25" customWidth="1"/>
    <col min="4" max="4" width="23.28515625" customWidth="1"/>
    <col min="5" max="6" width="9.140625" hidden="1" customWidth="1"/>
    <col min="7" max="7" width="24.7109375" customWidth="1"/>
    <col min="8" max="8" width="18.5703125" customWidth="1"/>
    <col min="9" max="9" width="15" customWidth="1"/>
    <col min="10" max="10" width="13.42578125" customWidth="1"/>
  </cols>
  <sheetData>
    <row r="1" spans="1:10" x14ac:dyDescent="0.25">
      <c r="A1" s="705" t="s">
        <v>1363</v>
      </c>
      <c r="B1" s="706"/>
      <c r="C1" s="706"/>
      <c r="D1" s="706"/>
      <c r="E1" s="706"/>
      <c r="F1" s="706"/>
      <c r="G1" s="706"/>
      <c r="H1" s="706"/>
      <c r="I1" s="706"/>
      <c r="J1" s="707"/>
    </row>
    <row r="2" spans="1:10" ht="15" customHeight="1" x14ac:dyDescent="0.25">
      <c r="A2" s="722" t="s">
        <v>1280</v>
      </c>
      <c r="B2" s="723"/>
      <c r="C2" s="723"/>
      <c r="D2" s="723"/>
      <c r="E2" s="723"/>
      <c r="F2" s="723"/>
      <c r="G2" s="723"/>
      <c r="H2" s="723"/>
      <c r="I2" s="723"/>
      <c r="J2" s="724"/>
    </row>
    <row r="3" spans="1:10" ht="15" customHeight="1" x14ac:dyDescent="0.25">
      <c r="A3" s="717" t="s">
        <v>2</v>
      </c>
      <c r="B3" s="718"/>
      <c r="C3" s="718"/>
      <c r="D3" s="718"/>
      <c r="E3" s="718"/>
      <c r="F3" s="718"/>
      <c r="G3" s="620"/>
      <c r="H3" s="620"/>
      <c r="I3" s="621"/>
      <c r="J3" s="622"/>
    </row>
    <row r="4" spans="1:10" x14ac:dyDescent="0.25">
      <c r="A4" s="623"/>
      <c r="B4" s="624"/>
      <c r="C4" s="719" t="s">
        <v>1268</v>
      </c>
      <c r="D4" s="720"/>
      <c r="E4" s="720"/>
      <c r="F4" s="720"/>
      <c r="G4" s="720"/>
      <c r="H4" s="719" t="s">
        <v>1268</v>
      </c>
      <c r="I4" s="720"/>
      <c r="J4" s="721"/>
    </row>
    <row r="5" spans="1:10" ht="15" customHeight="1" x14ac:dyDescent="0.25">
      <c r="A5" s="713" t="s">
        <v>4</v>
      </c>
      <c r="B5" s="715" t="s">
        <v>5</v>
      </c>
      <c r="C5" s="702" t="s">
        <v>1137</v>
      </c>
      <c r="D5" s="708" t="s">
        <v>1138</v>
      </c>
      <c r="E5" s="477"/>
      <c r="F5" s="477"/>
      <c r="G5" s="702" t="s">
        <v>778</v>
      </c>
      <c r="H5" s="710" t="s">
        <v>8</v>
      </c>
      <c r="I5" s="710" t="s">
        <v>9</v>
      </c>
      <c r="J5" s="710" t="s">
        <v>1262</v>
      </c>
    </row>
    <row r="6" spans="1:10" ht="15.75" thickBot="1" x14ac:dyDescent="0.3">
      <c r="A6" s="714"/>
      <c r="B6" s="716"/>
      <c r="C6" s="703"/>
      <c r="D6" s="709"/>
      <c r="E6" s="477"/>
      <c r="F6" s="477"/>
      <c r="G6" s="703"/>
      <c r="H6" s="711"/>
      <c r="I6" s="712"/>
      <c r="J6" s="712"/>
    </row>
    <row r="7" spans="1:10" ht="24.75" customHeight="1" x14ac:dyDescent="0.25">
      <c r="A7" s="501">
        <v>1</v>
      </c>
      <c r="B7" s="502" t="s">
        <v>1209</v>
      </c>
      <c r="C7" s="503">
        <v>66756259</v>
      </c>
      <c r="D7" s="503">
        <v>67756259</v>
      </c>
      <c r="E7" s="503">
        <v>67756259</v>
      </c>
      <c r="F7" s="503">
        <v>0</v>
      </c>
      <c r="G7" s="480">
        <v>67756259</v>
      </c>
      <c r="H7" s="515">
        <v>67756259</v>
      </c>
      <c r="I7" s="248"/>
      <c r="J7" s="248"/>
    </row>
    <row r="8" spans="1:10" ht="24.95" customHeight="1" x14ac:dyDescent="0.25">
      <c r="A8" s="478">
        <v>2</v>
      </c>
      <c r="B8" s="479" t="s">
        <v>1210</v>
      </c>
      <c r="C8" s="480">
        <v>59144717</v>
      </c>
      <c r="D8" s="480">
        <v>56874492</v>
      </c>
      <c r="E8" s="480">
        <v>56874492</v>
      </c>
      <c r="F8" s="480">
        <v>0</v>
      </c>
      <c r="G8" s="480">
        <v>56874492</v>
      </c>
      <c r="H8" s="503">
        <v>56874492</v>
      </c>
      <c r="I8" s="248"/>
      <c r="J8" s="248"/>
    </row>
    <row r="9" spans="1:10" ht="24.95" customHeight="1" x14ac:dyDescent="0.25">
      <c r="A9" s="478">
        <v>3</v>
      </c>
      <c r="B9" s="479" t="s">
        <v>1211</v>
      </c>
      <c r="C9" s="480">
        <v>53247899</v>
      </c>
      <c r="D9" s="480">
        <v>49304635</v>
      </c>
      <c r="E9" s="480">
        <v>49304635</v>
      </c>
      <c r="F9" s="480">
        <v>0</v>
      </c>
      <c r="G9" s="480">
        <v>49304635</v>
      </c>
      <c r="H9" s="503">
        <v>49304635</v>
      </c>
      <c r="I9" s="248"/>
      <c r="J9" s="248"/>
    </row>
    <row r="10" spans="1:10" ht="24.95" customHeight="1" x14ac:dyDescent="0.25">
      <c r="A10" s="478">
        <v>4</v>
      </c>
      <c r="B10" s="479" t="s">
        <v>1212</v>
      </c>
      <c r="C10" s="480">
        <v>3308280</v>
      </c>
      <c r="D10" s="480">
        <v>3582049</v>
      </c>
      <c r="E10" s="480">
        <v>3582049</v>
      </c>
      <c r="F10" s="480">
        <v>0</v>
      </c>
      <c r="G10" s="480">
        <v>3582049</v>
      </c>
      <c r="H10" s="503">
        <v>3582049</v>
      </c>
      <c r="I10" s="248"/>
      <c r="J10" s="248"/>
    </row>
    <row r="11" spans="1:10" ht="24.95" customHeight="1" x14ac:dyDescent="0.25">
      <c r="A11" s="478">
        <v>5</v>
      </c>
      <c r="B11" s="479" t="s">
        <v>1213</v>
      </c>
      <c r="C11" s="480">
        <v>0</v>
      </c>
      <c r="D11" s="480">
        <v>8220571</v>
      </c>
      <c r="E11" s="480">
        <v>8220571</v>
      </c>
      <c r="F11" s="480">
        <v>0</v>
      </c>
      <c r="G11" s="480">
        <v>8220571</v>
      </c>
      <c r="H11" s="503">
        <v>8220571</v>
      </c>
      <c r="I11" s="248"/>
      <c r="J11" s="248"/>
    </row>
    <row r="12" spans="1:10" ht="24.95" customHeight="1" x14ac:dyDescent="0.25">
      <c r="A12" s="478">
        <v>6</v>
      </c>
      <c r="B12" s="505" t="s">
        <v>1272</v>
      </c>
      <c r="C12" s="480">
        <v>182457155</v>
      </c>
      <c r="D12" s="480">
        <v>185738006</v>
      </c>
      <c r="E12" s="480">
        <v>185738006</v>
      </c>
      <c r="F12" s="480">
        <v>0</v>
      </c>
      <c r="G12" s="480">
        <v>185738006</v>
      </c>
      <c r="H12" s="503">
        <v>185738006</v>
      </c>
      <c r="I12" s="248"/>
      <c r="J12" s="248"/>
    </row>
    <row r="13" spans="1:10" ht="24.95" customHeight="1" x14ac:dyDescent="0.25">
      <c r="A13" s="478">
        <v>7</v>
      </c>
      <c r="B13" s="483" t="s">
        <v>1214</v>
      </c>
      <c r="C13" s="480">
        <v>81300000</v>
      </c>
      <c r="D13" s="480">
        <v>168903391</v>
      </c>
      <c r="E13" s="480">
        <v>169268977</v>
      </c>
      <c r="F13" s="480">
        <v>0</v>
      </c>
      <c r="G13" s="480">
        <v>169268977</v>
      </c>
      <c r="H13" s="503">
        <v>169268977</v>
      </c>
      <c r="I13" s="248"/>
      <c r="J13" s="248"/>
    </row>
    <row r="14" spans="1:10" ht="24.95" customHeight="1" x14ac:dyDescent="0.25">
      <c r="A14" s="478">
        <v>8</v>
      </c>
      <c r="B14" s="479" t="s">
        <v>1215</v>
      </c>
      <c r="C14" s="480">
        <v>0</v>
      </c>
      <c r="D14" s="480">
        <v>0</v>
      </c>
      <c r="E14" s="480">
        <v>0</v>
      </c>
      <c r="F14" s="480">
        <v>0</v>
      </c>
      <c r="G14" s="480">
        <v>929906</v>
      </c>
      <c r="H14" s="503">
        <v>929906</v>
      </c>
      <c r="I14" s="248"/>
      <c r="J14" s="248"/>
    </row>
    <row r="15" spans="1:10" ht="24.95" customHeight="1" x14ac:dyDescent="0.25">
      <c r="A15" s="478">
        <v>9</v>
      </c>
      <c r="B15" s="479" t="s">
        <v>1216</v>
      </c>
      <c r="C15" s="480">
        <v>0</v>
      </c>
      <c r="D15" s="480">
        <v>0</v>
      </c>
      <c r="E15" s="480">
        <v>0</v>
      </c>
      <c r="F15" s="480">
        <v>0</v>
      </c>
      <c r="G15" s="480">
        <v>102421047</v>
      </c>
      <c r="H15" s="503">
        <v>102421047</v>
      </c>
      <c r="I15" s="248"/>
      <c r="J15" s="248"/>
    </row>
    <row r="16" spans="1:10" ht="24.95" customHeight="1" x14ac:dyDescent="0.25">
      <c r="A16" s="478">
        <v>10</v>
      </c>
      <c r="B16" s="479" t="s">
        <v>1217</v>
      </c>
      <c r="C16" s="480">
        <v>0</v>
      </c>
      <c r="D16" s="480">
        <v>0</v>
      </c>
      <c r="E16" s="480">
        <v>0</v>
      </c>
      <c r="F16" s="480">
        <v>0</v>
      </c>
      <c r="G16" s="480">
        <v>2368841</v>
      </c>
      <c r="H16" s="503">
        <v>2368841</v>
      </c>
      <c r="I16" s="248"/>
      <c r="J16" s="248"/>
    </row>
    <row r="17" spans="1:10" ht="24.95" customHeight="1" x14ac:dyDescent="0.25">
      <c r="A17" s="478">
        <v>11</v>
      </c>
      <c r="B17" s="479" t="s">
        <v>1218</v>
      </c>
      <c r="C17" s="480">
        <v>0</v>
      </c>
      <c r="D17" s="480">
        <v>0</v>
      </c>
      <c r="E17" s="480">
        <v>0</v>
      </c>
      <c r="F17" s="480">
        <v>0</v>
      </c>
      <c r="G17" s="480">
        <v>10526739</v>
      </c>
      <c r="H17" s="503">
        <v>10526739</v>
      </c>
      <c r="I17" s="248"/>
      <c r="J17" s="248"/>
    </row>
    <row r="18" spans="1:10" ht="24.95" customHeight="1" x14ac:dyDescent="0.25">
      <c r="A18" s="478">
        <v>12</v>
      </c>
      <c r="B18" s="479" t="s">
        <v>1219</v>
      </c>
      <c r="C18" s="480">
        <v>0</v>
      </c>
      <c r="D18" s="480">
        <v>0</v>
      </c>
      <c r="E18" s="480">
        <v>0</v>
      </c>
      <c r="F18" s="480">
        <v>0</v>
      </c>
      <c r="G18" s="480">
        <v>52759376</v>
      </c>
      <c r="H18" s="503">
        <v>52759376</v>
      </c>
      <c r="I18" s="248"/>
      <c r="J18" s="248"/>
    </row>
    <row r="19" spans="1:10" ht="24.95" customHeight="1" x14ac:dyDescent="0.25">
      <c r="A19" s="478">
        <v>13</v>
      </c>
      <c r="B19" s="479" t="s">
        <v>1220</v>
      </c>
      <c r="C19" s="480">
        <v>0</v>
      </c>
      <c r="D19" s="480">
        <v>0</v>
      </c>
      <c r="E19" s="480">
        <v>0</v>
      </c>
      <c r="F19" s="480">
        <v>0</v>
      </c>
      <c r="G19" s="480">
        <v>263068</v>
      </c>
      <c r="H19" s="503">
        <v>263068</v>
      </c>
      <c r="I19" s="248"/>
      <c r="J19" s="248"/>
    </row>
    <row r="20" spans="1:10" ht="24.95" customHeight="1" x14ac:dyDescent="0.25">
      <c r="A20" s="481">
        <v>14</v>
      </c>
      <c r="B20" s="484" t="s">
        <v>1221</v>
      </c>
      <c r="C20" s="482">
        <v>263757155</v>
      </c>
      <c r="D20" s="482">
        <v>354641397</v>
      </c>
      <c r="E20" s="482">
        <v>355006983</v>
      </c>
      <c r="F20" s="482">
        <v>0</v>
      </c>
      <c r="G20" s="482">
        <v>355006983</v>
      </c>
      <c r="H20" s="504">
        <v>355006983</v>
      </c>
      <c r="I20" s="248"/>
      <c r="J20" s="248"/>
    </row>
    <row r="21" spans="1:10" ht="24.95" customHeight="1" x14ac:dyDescent="0.25">
      <c r="A21" s="478">
        <v>15</v>
      </c>
      <c r="B21" s="483" t="s">
        <v>1222</v>
      </c>
      <c r="C21" s="480">
        <v>4800000</v>
      </c>
      <c r="D21" s="480">
        <v>4800000</v>
      </c>
      <c r="E21" s="480">
        <v>4621638</v>
      </c>
      <c r="F21" s="480">
        <v>0</v>
      </c>
      <c r="G21" s="480">
        <v>4621638</v>
      </c>
      <c r="H21" s="503">
        <v>4621638</v>
      </c>
      <c r="I21" s="248"/>
      <c r="J21" s="248"/>
    </row>
    <row r="22" spans="1:10" ht="24.95" customHeight="1" x14ac:dyDescent="0.25">
      <c r="A22" s="478">
        <v>16</v>
      </c>
      <c r="B22" s="479" t="s">
        <v>1223</v>
      </c>
      <c r="C22" s="480">
        <v>0</v>
      </c>
      <c r="D22" s="480">
        <v>0</v>
      </c>
      <c r="E22" s="480">
        <v>0</v>
      </c>
      <c r="F22" s="480">
        <v>0</v>
      </c>
      <c r="G22" s="480">
        <v>38450</v>
      </c>
      <c r="H22" s="503">
        <v>38450</v>
      </c>
      <c r="I22" s="248"/>
      <c r="J22" s="248"/>
    </row>
    <row r="23" spans="1:10" ht="24.95" customHeight="1" x14ac:dyDescent="0.25">
      <c r="A23" s="478">
        <v>17</v>
      </c>
      <c r="B23" s="479" t="s">
        <v>1224</v>
      </c>
      <c r="C23" s="480">
        <v>0</v>
      </c>
      <c r="D23" s="480">
        <v>0</v>
      </c>
      <c r="E23" s="480">
        <v>0</v>
      </c>
      <c r="F23" s="480">
        <v>0</v>
      </c>
      <c r="G23" s="480">
        <v>4583188</v>
      </c>
      <c r="H23" s="503">
        <v>4583188</v>
      </c>
      <c r="I23" s="248"/>
      <c r="J23" s="248"/>
    </row>
    <row r="24" spans="1:10" ht="24.95" customHeight="1" x14ac:dyDescent="0.25">
      <c r="A24" s="478">
        <v>18</v>
      </c>
      <c r="B24" s="483" t="s">
        <v>1225</v>
      </c>
      <c r="C24" s="480">
        <v>36000000</v>
      </c>
      <c r="D24" s="480">
        <v>36000000</v>
      </c>
      <c r="E24" s="480">
        <v>35003645</v>
      </c>
      <c r="F24" s="480">
        <v>0</v>
      </c>
      <c r="G24" s="480">
        <v>33227356</v>
      </c>
      <c r="H24" s="503">
        <v>33227356</v>
      </c>
      <c r="I24" s="248"/>
      <c r="J24" s="248"/>
    </row>
    <row r="25" spans="1:10" ht="24.95" customHeight="1" x14ac:dyDescent="0.25">
      <c r="A25" s="478">
        <v>19</v>
      </c>
      <c r="B25" s="479" t="s">
        <v>1226</v>
      </c>
      <c r="C25" s="480">
        <v>0</v>
      </c>
      <c r="D25" s="480">
        <v>0</v>
      </c>
      <c r="E25" s="480">
        <v>0</v>
      </c>
      <c r="F25" s="480">
        <v>0</v>
      </c>
      <c r="G25" s="480">
        <v>33227356</v>
      </c>
      <c r="H25" s="503">
        <v>33227356</v>
      </c>
      <c r="I25" s="248"/>
      <c r="J25" s="248"/>
    </row>
    <row r="26" spans="1:10" ht="24.95" customHeight="1" x14ac:dyDescent="0.25">
      <c r="A26" s="478">
        <v>20</v>
      </c>
      <c r="B26" s="505" t="s">
        <v>1269</v>
      </c>
      <c r="C26" s="480">
        <v>6000000</v>
      </c>
      <c r="D26" s="480">
        <v>6794551</v>
      </c>
      <c r="E26" s="480">
        <v>7623091</v>
      </c>
      <c r="F26" s="480">
        <v>0</v>
      </c>
      <c r="G26" s="480">
        <v>6890419</v>
      </c>
      <c r="H26" s="503">
        <v>6890419</v>
      </c>
      <c r="I26" s="248"/>
      <c r="J26" s="248"/>
    </row>
    <row r="27" spans="1:10" ht="24.95" customHeight="1" x14ac:dyDescent="0.25">
      <c r="A27" s="478">
        <v>21</v>
      </c>
      <c r="B27" s="479" t="s">
        <v>1227</v>
      </c>
      <c r="C27" s="480">
        <v>0</v>
      </c>
      <c r="D27" s="480">
        <v>0</v>
      </c>
      <c r="E27" s="480">
        <v>0</v>
      </c>
      <c r="F27" s="480">
        <v>0</v>
      </c>
      <c r="G27" s="480">
        <v>6890419</v>
      </c>
      <c r="H27" s="503">
        <v>6890419</v>
      </c>
      <c r="I27" s="248"/>
      <c r="J27" s="248"/>
    </row>
    <row r="28" spans="1:10" ht="24.95" customHeight="1" x14ac:dyDescent="0.25">
      <c r="A28" s="478">
        <v>22</v>
      </c>
      <c r="B28" s="505" t="s">
        <v>1270</v>
      </c>
      <c r="C28" s="480">
        <v>100000</v>
      </c>
      <c r="D28" s="480">
        <v>2302248</v>
      </c>
      <c r="E28" s="480">
        <v>2315368</v>
      </c>
      <c r="F28" s="480">
        <v>0</v>
      </c>
      <c r="G28" s="480">
        <v>77490</v>
      </c>
      <c r="H28" s="503">
        <v>77490</v>
      </c>
      <c r="I28" s="248"/>
      <c r="J28" s="248"/>
    </row>
    <row r="29" spans="1:10" ht="24.95" customHeight="1" x14ac:dyDescent="0.25">
      <c r="A29" s="478">
        <v>23</v>
      </c>
      <c r="B29" s="479" t="s">
        <v>1228</v>
      </c>
      <c r="C29" s="480">
        <v>0</v>
      </c>
      <c r="D29" s="480">
        <v>0</v>
      </c>
      <c r="E29" s="480">
        <v>0</v>
      </c>
      <c r="F29" s="480">
        <v>0</v>
      </c>
      <c r="G29" s="480">
        <v>77490</v>
      </c>
      <c r="H29" s="503">
        <v>77490</v>
      </c>
      <c r="I29" s="248"/>
      <c r="J29" s="248"/>
    </row>
    <row r="30" spans="1:10" ht="24.95" customHeight="1" x14ac:dyDescent="0.25">
      <c r="A30" s="478">
        <v>24</v>
      </c>
      <c r="B30" s="483" t="s">
        <v>1229</v>
      </c>
      <c r="C30" s="480">
        <v>42100000</v>
      </c>
      <c r="D30" s="480">
        <v>45096799</v>
      </c>
      <c r="E30" s="480">
        <v>44942104</v>
      </c>
      <c r="F30" s="480">
        <v>0</v>
      </c>
      <c r="G30" s="480">
        <v>40195265</v>
      </c>
      <c r="H30" s="503">
        <v>40195265</v>
      </c>
      <c r="I30" s="248"/>
      <c r="J30" s="248"/>
    </row>
    <row r="31" spans="1:10" ht="24.95" customHeight="1" x14ac:dyDescent="0.25">
      <c r="A31" s="478">
        <v>25</v>
      </c>
      <c r="B31" s="505" t="s">
        <v>1271</v>
      </c>
      <c r="C31" s="480">
        <v>100000</v>
      </c>
      <c r="D31" s="480">
        <v>5069526</v>
      </c>
      <c r="E31" s="480">
        <v>5150423</v>
      </c>
      <c r="F31" s="480">
        <v>0</v>
      </c>
      <c r="G31" s="480">
        <v>247248</v>
      </c>
      <c r="H31" s="503">
        <v>247248</v>
      </c>
      <c r="I31" s="248"/>
      <c r="J31" s="248"/>
    </row>
    <row r="32" spans="1:10" ht="24.95" customHeight="1" x14ac:dyDescent="0.25">
      <c r="A32" s="478">
        <v>26</v>
      </c>
      <c r="B32" s="479" t="s">
        <v>1230</v>
      </c>
      <c r="C32" s="480">
        <v>0</v>
      </c>
      <c r="D32" s="480">
        <v>0</v>
      </c>
      <c r="E32" s="480">
        <v>0</v>
      </c>
      <c r="F32" s="480">
        <v>0</v>
      </c>
      <c r="G32" s="480">
        <v>15000</v>
      </c>
      <c r="H32" s="503">
        <v>15000</v>
      </c>
      <c r="I32" s="248"/>
      <c r="J32" s="248"/>
    </row>
    <row r="33" spans="1:10" ht="24.95" customHeight="1" x14ac:dyDescent="0.25">
      <c r="A33" s="478">
        <v>27</v>
      </c>
      <c r="B33" s="479" t="s">
        <v>1231</v>
      </c>
      <c r="C33" s="480">
        <v>0</v>
      </c>
      <c r="D33" s="480">
        <v>0</v>
      </c>
      <c r="E33" s="480">
        <v>0</v>
      </c>
      <c r="F33" s="480">
        <v>0</v>
      </c>
      <c r="G33" s="480">
        <v>11084</v>
      </c>
      <c r="H33" s="503">
        <v>11084</v>
      </c>
      <c r="I33" s="248"/>
      <c r="J33" s="248"/>
    </row>
    <row r="34" spans="1:10" ht="24.95" customHeight="1" x14ac:dyDescent="0.25">
      <c r="A34" s="481">
        <v>28</v>
      </c>
      <c r="B34" s="484" t="s">
        <v>1232</v>
      </c>
      <c r="C34" s="482">
        <v>47000000</v>
      </c>
      <c r="D34" s="482">
        <v>54966325</v>
      </c>
      <c r="E34" s="482">
        <v>54714165</v>
      </c>
      <c r="F34" s="482">
        <v>0</v>
      </c>
      <c r="G34" s="482">
        <v>45064151</v>
      </c>
      <c r="H34" s="504">
        <v>45064151</v>
      </c>
      <c r="I34" s="248"/>
      <c r="J34" s="248"/>
    </row>
    <row r="35" spans="1:10" ht="24.95" customHeight="1" x14ac:dyDescent="0.25">
      <c r="A35" s="478">
        <v>29</v>
      </c>
      <c r="B35" s="479" t="s">
        <v>1233</v>
      </c>
      <c r="C35" s="480">
        <v>7000000</v>
      </c>
      <c r="D35" s="480">
        <v>7000000</v>
      </c>
      <c r="E35" s="480">
        <v>5402676</v>
      </c>
      <c r="F35" s="480">
        <v>0</v>
      </c>
      <c r="G35" s="480">
        <v>5038331</v>
      </c>
      <c r="H35" s="503">
        <v>5038331</v>
      </c>
      <c r="I35" s="248"/>
      <c r="J35" s="248"/>
    </row>
    <row r="36" spans="1:10" ht="24.95" customHeight="1" x14ac:dyDescent="0.25">
      <c r="A36" s="478">
        <v>30</v>
      </c>
      <c r="B36" s="483" t="s">
        <v>1234</v>
      </c>
      <c r="C36" s="480">
        <v>7500000</v>
      </c>
      <c r="D36" s="480">
        <v>15780874</v>
      </c>
      <c r="E36" s="480">
        <v>13350811</v>
      </c>
      <c r="F36" s="480">
        <v>0</v>
      </c>
      <c r="G36" s="480">
        <v>7521366</v>
      </c>
      <c r="H36" s="503">
        <v>7521366</v>
      </c>
      <c r="I36" s="248"/>
      <c r="J36" s="248"/>
    </row>
    <row r="37" spans="1:10" ht="24.95" customHeight="1" x14ac:dyDescent="0.25">
      <c r="A37" s="478">
        <v>31</v>
      </c>
      <c r="B37" s="479" t="s">
        <v>1235</v>
      </c>
      <c r="C37" s="480">
        <v>0</v>
      </c>
      <c r="D37" s="480">
        <v>0</v>
      </c>
      <c r="E37" s="480">
        <v>0</v>
      </c>
      <c r="F37" s="480">
        <v>0</v>
      </c>
      <c r="G37" s="480">
        <v>249024</v>
      </c>
      <c r="H37" s="503">
        <v>249024</v>
      </c>
      <c r="I37" s="248"/>
      <c r="J37" s="248"/>
    </row>
    <row r="38" spans="1:10" ht="24.95" customHeight="1" x14ac:dyDescent="0.25">
      <c r="A38" s="478">
        <v>32</v>
      </c>
      <c r="B38" s="483" t="s">
        <v>1236</v>
      </c>
      <c r="C38" s="480">
        <v>1000000</v>
      </c>
      <c r="D38" s="480">
        <v>1894385</v>
      </c>
      <c r="E38" s="480">
        <v>2251054</v>
      </c>
      <c r="F38" s="480">
        <v>0</v>
      </c>
      <c r="G38" s="480">
        <v>1453615</v>
      </c>
      <c r="H38" s="503">
        <v>1453615</v>
      </c>
      <c r="I38" s="248"/>
      <c r="J38" s="248"/>
    </row>
    <row r="39" spans="1:10" ht="24.95" customHeight="1" x14ac:dyDescent="0.25">
      <c r="A39" s="478">
        <v>33</v>
      </c>
      <c r="B39" s="479" t="s">
        <v>1237</v>
      </c>
      <c r="C39" s="480">
        <v>0</v>
      </c>
      <c r="D39" s="480">
        <v>0</v>
      </c>
      <c r="E39" s="480">
        <v>0</v>
      </c>
      <c r="F39" s="480">
        <v>0</v>
      </c>
      <c r="G39" s="480">
        <v>316560</v>
      </c>
      <c r="H39" s="503">
        <v>316560</v>
      </c>
      <c r="I39" s="248"/>
      <c r="J39" s="248"/>
    </row>
    <row r="40" spans="1:10" ht="24.95" customHeight="1" x14ac:dyDescent="0.25">
      <c r="A40" s="478">
        <v>34</v>
      </c>
      <c r="B40" s="483" t="s">
        <v>1238</v>
      </c>
      <c r="C40" s="480">
        <v>720000</v>
      </c>
      <c r="D40" s="480">
        <v>11047947</v>
      </c>
      <c r="E40" s="480">
        <v>11890447</v>
      </c>
      <c r="F40" s="480">
        <v>0</v>
      </c>
      <c r="G40" s="480">
        <v>3595078</v>
      </c>
      <c r="H40" s="503">
        <v>3595078</v>
      </c>
      <c r="I40" s="248"/>
      <c r="J40" s="248"/>
    </row>
    <row r="41" spans="1:10" ht="24.95" customHeight="1" x14ac:dyDescent="0.25">
      <c r="A41" s="478">
        <v>35</v>
      </c>
      <c r="B41" s="479" t="s">
        <v>1239</v>
      </c>
      <c r="C41" s="480">
        <v>1900000</v>
      </c>
      <c r="D41" s="480">
        <v>3346557</v>
      </c>
      <c r="E41" s="480">
        <v>5694630</v>
      </c>
      <c r="F41" s="480">
        <v>0</v>
      </c>
      <c r="G41" s="480">
        <v>4527398</v>
      </c>
      <c r="H41" s="503">
        <v>4527398</v>
      </c>
      <c r="I41" s="248"/>
      <c r="J41" s="248"/>
    </row>
    <row r="42" spans="1:10" ht="24.95" customHeight="1" x14ac:dyDescent="0.25">
      <c r="A42" s="478">
        <v>36</v>
      </c>
      <c r="B42" s="483" t="s">
        <v>1240</v>
      </c>
      <c r="C42" s="480">
        <v>50000</v>
      </c>
      <c r="D42" s="480">
        <v>0</v>
      </c>
      <c r="E42" s="480">
        <v>0</v>
      </c>
      <c r="F42" s="480">
        <v>0</v>
      </c>
      <c r="G42" s="480">
        <v>0</v>
      </c>
      <c r="H42" s="503">
        <v>0</v>
      </c>
      <c r="I42" s="248"/>
      <c r="J42" s="248"/>
    </row>
    <row r="43" spans="1:10" ht="24.95" customHeight="1" x14ac:dyDescent="0.25">
      <c r="A43" s="478">
        <v>37</v>
      </c>
      <c r="B43" s="483" t="s">
        <v>1241</v>
      </c>
      <c r="C43" s="480">
        <v>50000</v>
      </c>
      <c r="D43" s="480">
        <v>0</v>
      </c>
      <c r="E43" s="480">
        <v>0</v>
      </c>
      <c r="F43" s="480">
        <v>0</v>
      </c>
      <c r="G43" s="480">
        <v>0</v>
      </c>
      <c r="H43" s="503">
        <v>0</v>
      </c>
      <c r="I43" s="248"/>
      <c r="J43" s="248"/>
    </row>
    <row r="44" spans="1:10" ht="24.95" customHeight="1" x14ac:dyDescent="0.25">
      <c r="A44" s="478">
        <v>38</v>
      </c>
      <c r="B44" s="479" t="s">
        <v>1242</v>
      </c>
      <c r="C44" s="480">
        <v>0</v>
      </c>
      <c r="D44" s="480">
        <v>21037</v>
      </c>
      <c r="E44" s="480">
        <v>21037</v>
      </c>
      <c r="F44" s="480">
        <v>0</v>
      </c>
      <c r="G44" s="480">
        <v>21037</v>
      </c>
      <c r="H44" s="503">
        <v>21037</v>
      </c>
      <c r="I44" s="248"/>
      <c r="J44" s="248"/>
    </row>
    <row r="45" spans="1:10" ht="24.95" customHeight="1" x14ac:dyDescent="0.25">
      <c r="A45" s="478">
        <v>39</v>
      </c>
      <c r="B45" s="483" t="s">
        <v>1243</v>
      </c>
      <c r="C45" s="480">
        <v>100000</v>
      </c>
      <c r="D45" s="480">
        <v>15886155</v>
      </c>
      <c r="E45" s="480">
        <v>12366594</v>
      </c>
      <c r="F45" s="480">
        <v>0</v>
      </c>
      <c r="G45" s="480">
        <v>12236671</v>
      </c>
      <c r="H45" s="503">
        <v>12236671</v>
      </c>
      <c r="I45" s="248"/>
      <c r="J45" s="248"/>
    </row>
    <row r="46" spans="1:10" ht="24.95" customHeight="1" x14ac:dyDescent="0.25">
      <c r="A46" s="478">
        <v>40</v>
      </c>
      <c r="B46" s="479" t="s">
        <v>1244</v>
      </c>
      <c r="C46" s="480">
        <v>0</v>
      </c>
      <c r="D46" s="480">
        <v>0</v>
      </c>
      <c r="E46" s="480">
        <v>0</v>
      </c>
      <c r="F46" s="480">
        <v>0</v>
      </c>
      <c r="G46" s="480">
        <v>5753546</v>
      </c>
      <c r="H46" s="503">
        <v>5753546</v>
      </c>
      <c r="I46" s="248"/>
      <c r="J46" s="248"/>
    </row>
    <row r="47" spans="1:10" ht="24.95" customHeight="1" x14ac:dyDescent="0.25">
      <c r="A47" s="481">
        <v>41</v>
      </c>
      <c r="B47" s="484" t="s">
        <v>1245</v>
      </c>
      <c r="C47" s="482">
        <v>18270000</v>
      </c>
      <c r="D47" s="482">
        <v>54976955</v>
      </c>
      <c r="E47" s="482">
        <v>50977249</v>
      </c>
      <c r="F47" s="482">
        <v>0</v>
      </c>
      <c r="G47" s="482">
        <v>34393496</v>
      </c>
      <c r="H47" s="504">
        <v>34393496</v>
      </c>
      <c r="I47" s="248"/>
      <c r="J47" s="248"/>
    </row>
    <row r="48" spans="1:10" ht="24.95" customHeight="1" x14ac:dyDescent="0.25">
      <c r="A48" s="478">
        <v>42</v>
      </c>
      <c r="B48" s="479" t="s">
        <v>1246</v>
      </c>
      <c r="C48" s="480">
        <v>0</v>
      </c>
      <c r="D48" s="480">
        <v>0</v>
      </c>
      <c r="E48" s="480">
        <v>110236</v>
      </c>
      <c r="F48" s="480">
        <v>0</v>
      </c>
      <c r="G48" s="480">
        <v>0</v>
      </c>
      <c r="H48" s="503">
        <v>0</v>
      </c>
      <c r="I48" s="248"/>
      <c r="J48" s="248"/>
    </row>
    <row r="49" spans="1:10" ht="24.95" customHeight="1" x14ac:dyDescent="0.25">
      <c r="A49" s="481">
        <v>43</v>
      </c>
      <c r="B49" s="484" t="s">
        <v>1247</v>
      </c>
      <c r="C49" s="482">
        <v>0</v>
      </c>
      <c r="D49" s="482">
        <v>0</v>
      </c>
      <c r="E49" s="482">
        <v>110236</v>
      </c>
      <c r="F49" s="482">
        <v>0</v>
      </c>
      <c r="G49" s="482">
        <v>0</v>
      </c>
      <c r="H49" s="504">
        <v>0</v>
      </c>
      <c r="I49" s="248"/>
      <c r="J49" s="248"/>
    </row>
    <row r="50" spans="1:10" ht="24.95" customHeight="1" x14ac:dyDescent="0.25">
      <c r="A50" s="478">
        <v>44</v>
      </c>
      <c r="B50" s="479" t="s">
        <v>1248</v>
      </c>
      <c r="C50" s="480">
        <v>0</v>
      </c>
      <c r="D50" s="480">
        <v>500137</v>
      </c>
      <c r="E50" s="480">
        <v>500137</v>
      </c>
      <c r="F50" s="480">
        <v>0</v>
      </c>
      <c r="G50" s="480">
        <v>0</v>
      </c>
      <c r="H50" s="503">
        <v>0</v>
      </c>
      <c r="I50" s="248"/>
      <c r="J50" s="248"/>
    </row>
    <row r="51" spans="1:10" ht="24.95" customHeight="1" x14ac:dyDescent="0.25">
      <c r="A51" s="478">
        <v>45</v>
      </c>
      <c r="B51" s="483" t="s">
        <v>1249</v>
      </c>
      <c r="C51" s="480">
        <v>0</v>
      </c>
      <c r="D51" s="480">
        <v>515428</v>
      </c>
      <c r="E51" s="480">
        <v>534643</v>
      </c>
      <c r="F51" s="480">
        <v>0</v>
      </c>
      <c r="G51" s="480">
        <v>534643</v>
      </c>
      <c r="H51" s="503">
        <v>534643</v>
      </c>
      <c r="I51" s="248"/>
      <c r="J51" s="248"/>
    </row>
    <row r="52" spans="1:10" ht="24.95" customHeight="1" x14ac:dyDescent="0.25">
      <c r="A52" s="478">
        <v>46</v>
      </c>
      <c r="B52" s="479" t="s">
        <v>1250</v>
      </c>
      <c r="C52" s="480">
        <v>0</v>
      </c>
      <c r="D52" s="480">
        <v>0</v>
      </c>
      <c r="E52" s="480">
        <v>0</v>
      </c>
      <c r="F52" s="480">
        <v>0</v>
      </c>
      <c r="G52" s="480">
        <v>515428</v>
      </c>
      <c r="H52" s="503">
        <v>515428</v>
      </c>
      <c r="I52" s="248"/>
      <c r="J52" s="248"/>
    </row>
    <row r="53" spans="1:10" ht="24.95" customHeight="1" x14ac:dyDescent="0.25">
      <c r="A53" s="478">
        <v>47</v>
      </c>
      <c r="B53" s="479" t="s">
        <v>1251</v>
      </c>
      <c r="C53" s="480">
        <v>0</v>
      </c>
      <c r="D53" s="480">
        <v>0</v>
      </c>
      <c r="E53" s="480">
        <v>0</v>
      </c>
      <c r="F53" s="480">
        <v>0</v>
      </c>
      <c r="G53" s="480">
        <v>19215</v>
      </c>
      <c r="H53" s="503">
        <v>19215</v>
      </c>
      <c r="I53" s="248"/>
      <c r="J53" s="248"/>
    </row>
    <row r="54" spans="1:10" ht="24.95" customHeight="1" x14ac:dyDescent="0.25">
      <c r="A54" s="481">
        <v>48</v>
      </c>
      <c r="B54" s="484" t="s">
        <v>1252</v>
      </c>
      <c r="C54" s="482">
        <v>0</v>
      </c>
      <c r="D54" s="482">
        <v>1015565</v>
      </c>
      <c r="E54" s="482">
        <v>1034780</v>
      </c>
      <c r="F54" s="482">
        <v>0</v>
      </c>
      <c r="G54" s="482">
        <v>534643</v>
      </c>
      <c r="H54" s="504">
        <v>534643</v>
      </c>
      <c r="I54" s="248"/>
      <c r="J54" s="248"/>
    </row>
    <row r="55" spans="1:10" ht="24.95" customHeight="1" x14ac:dyDescent="0.25">
      <c r="A55" s="478">
        <v>49</v>
      </c>
      <c r="B55" s="479" t="s">
        <v>1253</v>
      </c>
      <c r="C55" s="480">
        <v>0</v>
      </c>
      <c r="D55" s="480">
        <v>18548756</v>
      </c>
      <c r="E55" s="480">
        <v>18548756</v>
      </c>
      <c r="F55" s="480">
        <v>0</v>
      </c>
      <c r="G55" s="480">
        <v>0</v>
      </c>
      <c r="H55" s="503">
        <v>0</v>
      </c>
      <c r="I55" s="248"/>
      <c r="J55" s="248"/>
    </row>
    <row r="56" spans="1:10" ht="24.95" customHeight="1" x14ac:dyDescent="0.25">
      <c r="A56" s="478">
        <v>50</v>
      </c>
      <c r="B56" s="483" t="s">
        <v>1254</v>
      </c>
      <c r="C56" s="480">
        <v>0</v>
      </c>
      <c r="D56" s="480">
        <v>4625204</v>
      </c>
      <c r="E56" s="480">
        <v>9250408</v>
      </c>
      <c r="F56" s="480">
        <v>0</v>
      </c>
      <c r="G56" s="480">
        <v>0</v>
      </c>
      <c r="H56" s="503">
        <v>0</v>
      </c>
      <c r="I56" s="248"/>
      <c r="J56" s="248"/>
    </row>
    <row r="57" spans="1:10" ht="24.95" customHeight="1" x14ac:dyDescent="0.25">
      <c r="A57" s="481">
        <v>51</v>
      </c>
      <c r="B57" s="484" t="s">
        <v>1255</v>
      </c>
      <c r="C57" s="482">
        <v>0</v>
      </c>
      <c r="D57" s="482">
        <v>23173960</v>
      </c>
      <c r="E57" s="482">
        <v>27799164</v>
      </c>
      <c r="F57" s="482">
        <v>0</v>
      </c>
      <c r="G57" s="482">
        <v>0</v>
      </c>
      <c r="H57" s="504">
        <v>0</v>
      </c>
      <c r="I57" s="248"/>
      <c r="J57" s="248"/>
    </row>
    <row r="58" spans="1:10" ht="24" customHeight="1" x14ac:dyDescent="0.25">
      <c r="A58" s="481">
        <v>52</v>
      </c>
      <c r="B58" s="484" t="s">
        <v>1256</v>
      </c>
      <c r="C58" s="482">
        <v>329027155</v>
      </c>
      <c r="D58" s="482">
        <v>488774202</v>
      </c>
      <c r="E58" s="482">
        <v>489642577</v>
      </c>
      <c r="F58" s="482">
        <v>0</v>
      </c>
      <c r="G58" s="482">
        <v>434999273</v>
      </c>
      <c r="H58" s="504">
        <v>434999273</v>
      </c>
      <c r="I58" s="248"/>
      <c r="J58" s="248"/>
    </row>
    <row r="59" spans="1:10" ht="24.95" customHeight="1" x14ac:dyDescent="0.25">
      <c r="A59" s="485">
        <v>53</v>
      </c>
      <c r="B59" s="486" t="s">
        <v>1257</v>
      </c>
      <c r="C59" s="487">
        <v>19428317</v>
      </c>
      <c r="D59" s="487">
        <v>19428317</v>
      </c>
      <c r="E59" s="487">
        <v>18180905</v>
      </c>
      <c r="F59" s="487">
        <v>0</v>
      </c>
      <c r="G59" s="487">
        <v>18180905</v>
      </c>
      <c r="H59" s="503">
        <v>18180905</v>
      </c>
      <c r="I59" s="248"/>
      <c r="J59" s="248"/>
    </row>
    <row r="60" spans="1:10" ht="24.95" customHeight="1" x14ac:dyDescent="0.25">
      <c r="A60" s="485">
        <v>54</v>
      </c>
      <c r="B60" s="488" t="s">
        <v>1258</v>
      </c>
      <c r="C60" s="487">
        <v>19428317</v>
      </c>
      <c r="D60" s="487">
        <v>19428317</v>
      </c>
      <c r="E60" s="487">
        <v>18180905</v>
      </c>
      <c r="F60" s="487">
        <v>0</v>
      </c>
      <c r="G60" s="487">
        <v>18180905</v>
      </c>
      <c r="H60" s="503">
        <v>18180905</v>
      </c>
      <c r="I60" s="248"/>
      <c r="J60" s="248"/>
    </row>
    <row r="61" spans="1:10" ht="24.95" customHeight="1" x14ac:dyDescent="0.25">
      <c r="A61" s="485">
        <v>55</v>
      </c>
      <c r="B61" s="486" t="s">
        <v>1259</v>
      </c>
      <c r="C61" s="487">
        <v>0</v>
      </c>
      <c r="D61" s="487">
        <v>6308402</v>
      </c>
      <c r="E61" s="487">
        <v>6308402</v>
      </c>
      <c r="F61" s="487">
        <v>0</v>
      </c>
      <c r="G61" s="487">
        <v>6308402</v>
      </c>
      <c r="H61" s="503">
        <v>6308402</v>
      </c>
      <c r="I61" s="248"/>
      <c r="J61" s="248"/>
    </row>
    <row r="62" spans="1:10" ht="24.95" customHeight="1" x14ac:dyDescent="0.25">
      <c r="A62" s="485">
        <v>56</v>
      </c>
      <c r="B62" s="488" t="s">
        <v>1260</v>
      </c>
      <c r="C62" s="487">
        <v>19428317</v>
      </c>
      <c r="D62" s="487">
        <v>25736719</v>
      </c>
      <c r="E62" s="487">
        <v>24489307</v>
      </c>
      <c r="F62" s="487">
        <v>0</v>
      </c>
      <c r="G62" s="487">
        <v>24489307</v>
      </c>
      <c r="H62" s="503">
        <v>24489307</v>
      </c>
      <c r="I62" s="248"/>
      <c r="J62" s="248"/>
    </row>
    <row r="63" spans="1:10" ht="24.95" customHeight="1" x14ac:dyDescent="0.25">
      <c r="A63" s="471">
        <v>57</v>
      </c>
      <c r="B63" s="472" t="s">
        <v>1261</v>
      </c>
      <c r="C63" s="473">
        <v>19428317</v>
      </c>
      <c r="D63" s="473">
        <v>25736719</v>
      </c>
      <c r="E63" s="473">
        <v>24489307</v>
      </c>
      <c r="F63" s="473">
        <v>0</v>
      </c>
      <c r="G63" s="473">
        <v>24489307</v>
      </c>
      <c r="H63" s="473">
        <v>24489307</v>
      </c>
      <c r="I63" s="248"/>
      <c r="J63" s="248"/>
    </row>
    <row r="64" spans="1:10" ht="29.25" x14ac:dyDescent="0.25">
      <c r="A64" s="474">
        <v>58</v>
      </c>
      <c r="B64" s="475" t="s">
        <v>183</v>
      </c>
      <c r="C64" s="380">
        <f>C63+C58</f>
        <v>348455472</v>
      </c>
      <c r="D64" s="380">
        <f>D63+D58</f>
        <v>514510921</v>
      </c>
      <c r="E64" s="476"/>
      <c r="F64" s="476"/>
      <c r="G64" s="380">
        <f>G63+G58</f>
        <v>459488580</v>
      </c>
      <c r="H64" s="380">
        <f>H63+H58</f>
        <v>459488580</v>
      </c>
      <c r="I64" s="248"/>
      <c r="J64" s="248"/>
    </row>
    <row r="65" spans="1:10" x14ac:dyDescent="0.25">
      <c r="A65" s="507"/>
      <c r="B65" s="508"/>
      <c r="C65" s="509"/>
      <c r="D65" s="509"/>
      <c r="E65" s="510"/>
      <c r="F65" s="510"/>
      <c r="G65" s="509"/>
    </row>
    <row r="66" spans="1:10" x14ac:dyDescent="0.25">
      <c r="A66" s="686" t="s">
        <v>184</v>
      </c>
      <c r="B66" s="687"/>
      <c r="C66" s="687"/>
      <c r="D66" s="687"/>
      <c r="E66" s="687"/>
      <c r="F66" s="687"/>
      <c r="G66" s="687"/>
      <c r="H66" s="687"/>
      <c r="I66" s="687"/>
      <c r="J66" s="687"/>
    </row>
    <row r="67" spans="1:10" x14ac:dyDescent="0.25">
      <c r="A67" s="507"/>
      <c r="B67" s="508"/>
      <c r="C67" s="509"/>
      <c r="D67" s="509"/>
      <c r="E67" s="510"/>
      <c r="F67" s="510"/>
      <c r="G67" s="509"/>
    </row>
    <row r="68" spans="1:10" ht="15.75" thickBot="1" x14ac:dyDescent="0.3">
      <c r="A68" s="507"/>
      <c r="B68" s="508"/>
      <c r="C68" s="509"/>
      <c r="D68" s="509"/>
      <c r="E68" s="510"/>
      <c r="F68" s="510"/>
      <c r="G68" s="509"/>
    </row>
    <row r="69" spans="1:10" ht="15.75" customHeight="1" thickBot="1" x14ac:dyDescent="0.3">
      <c r="A69" s="695" t="s">
        <v>4</v>
      </c>
      <c r="B69" s="697" t="s">
        <v>185</v>
      </c>
      <c r="C69" s="699" t="s">
        <v>1268</v>
      </c>
      <c r="D69" s="700"/>
      <c r="E69" s="700"/>
      <c r="F69" s="700"/>
      <c r="G69" s="701"/>
      <c r="H69" s="688" t="s">
        <v>1268</v>
      </c>
      <c r="I69" s="689"/>
      <c r="J69" s="690"/>
    </row>
    <row r="70" spans="1:10" ht="15" customHeight="1" thickBot="1" x14ac:dyDescent="0.3">
      <c r="A70" s="696"/>
      <c r="B70" s="698"/>
      <c r="C70" s="702" t="s">
        <v>1137</v>
      </c>
      <c r="D70" s="702" t="s">
        <v>1138</v>
      </c>
      <c r="E70" s="477"/>
      <c r="F70" s="477"/>
      <c r="G70" s="704" t="s">
        <v>778</v>
      </c>
      <c r="H70" s="681" t="s">
        <v>8</v>
      </c>
      <c r="I70" s="681" t="s">
        <v>9</v>
      </c>
      <c r="J70" s="684" t="s">
        <v>1262</v>
      </c>
    </row>
    <row r="71" spans="1:10" ht="15.75" thickBot="1" x14ac:dyDescent="0.3">
      <c r="A71" s="674"/>
      <c r="B71" s="675"/>
      <c r="C71" s="703"/>
      <c r="D71" s="703"/>
      <c r="E71" s="477"/>
      <c r="F71" s="477"/>
      <c r="G71" s="698"/>
      <c r="H71" s="682"/>
      <c r="I71" s="683"/>
      <c r="J71" s="685"/>
    </row>
    <row r="72" spans="1:10" ht="24.95" customHeight="1" x14ac:dyDescent="0.25">
      <c r="A72" s="494">
        <v>1</v>
      </c>
      <c r="B72" s="495" t="s">
        <v>1139</v>
      </c>
      <c r="C72" s="496">
        <v>58035000</v>
      </c>
      <c r="D72" s="496">
        <v>58035000</v>
      </c>
      <c r="E72" s="496">
        <v>150000</v>
      </c>
      <c r="F72" s="496">
        <v>44781478</v>
      </c>
      <c r="G72" s="496">
        <v>44781478</v>
      </c>
      <c r="H72" s="511">
        <v>44781478</v>
      </c>
      <c r="I72" s="248"/>
      <c r="J72" s="248"/>
    </row>
    <row r="73" spans="1:10" ht="24.95" customHeight="1" x14ac:dyDescent="0.25">
      <c r="A73" s="494">
        <v>2</v>
      </c>
      <c r="B73" s="495" t="s">
        <v>1140</v>
      </c>
      <c r="C73" s="496">
        <v>300000</v>
      </c>
      <c r="D73" s="496">
        <v>427163</v>
      </c>
      <c r="E73" s="496">
        <v>0</v>
      </c>
      <c r="F73" s="496">
        <v>392609</v>
      </c>
      <c r="G73" s="496">
        <v>392609</v>
      </c>
      <c r="H73" s="511">
        <v>392609</v>
      </c>
      <c r="I73" s="248"/>
      <c r="J73" s="248"/>
    </row>
    <row r="74" spans="1:10" ht="24.95" customHeight="1" x14ac:dyDescent="0.25">
      <c r="A74" s="494">
        <v>3</v>
      </c>
      <c r="B74" s="495" t="s">
        <v>1141</v>
      </c>
      <c r="C74" s="496">
        <v>0</v>
      </c>
      <c r="D74" s="496">
        <v>170900</v>
      </c>
      <c r="E74" s="496">
        <v>0</v>
      </c>
      <c r="F74" s="496">
        <v>170900</v>
      </c>
      <c r="G74" s="496">
        <v>170900</v>
      </c>
      <c r="H74" s="511">
        <v>170900</v>
      </c>
      <c r="I74" s="248"/>
      <c r="J74" s="248"/>
    </row>
    <row r="75" spans="1:10" ht="24.95" customHeight="1" x14ac:dyDescent="0.25">
      <c r="A75" s="494">
        <v>4</v>
      </c>
      <c r="B75" s="499" t="s">
        <v>1142</v>
      </c>
      <c r="C75" s="496">
        <v>900000</v>
      </c>
      <c r="D75" s="496">
        <v>1387488</v>
      </c>
      <c r="E75" s="496">
        <v>0</v>
      </c>
      <c r="F75" s="496">
        <v>1387488</v>
      </c>
      <c r="G75" s="496">
        <v>1387488</v>
      </c>
      <c r="H75" s="511">
        <v>1387488</v>
      </c>
      <c r="I75" s="248"/>
      <c r="J75" s="248"/>
    </row>
    <row r="76" spans="1:10" ht="24.95" customHeight="1" x14ac:dyDescent="0.25">
      <c r="A76" s="494">
        <v>5</v>
      </c>
      <c r="B76" s="499" t="s">
        <v>1143</v>
      </c>
      <c r="C76" s="496">
        <v>59235000</v>
      </c>
      <c r="D76" s="496">
        <v>60020551</v>
      </c>
      <c r="E76" s="496">
        <v>150000</v>
      </c>
      <c r="F76" s="496">
        <v>46732475</v>
      </c>
      <c r="G76" s="496">
        <v>46732475</v>
      </c>
      <c r="H76" s="511">
        <v>46732475</v>
      </c>
      <c r="I76" s="248"/>
      <c r="J76" s="248"/>
    </row>
    <row r="77" spans="1:10" ht="24.95" customHeight="1" x14ac:dyDescent="0.25">
      <c r="A77" s="494">
        <v>6</v>
      </c>
      <c r="B77" s="495" t="s">
        <v>1144</v>
      </c>
      <c r="C77" s="496">
        <v>14027784</v>
      </c>
      <c r="D77" s="496">
        <v>14055285</v>
      </c>
      <c r="E77" s="496">
        <v>0</v>
      </c>
      <c r="F77" s="496">
        <v>14055285</v>
      </c>
      <c r="G77" s="496">
        <v>14055285</v>
      </c>
      <c r="H77" s="511">
        <v>14055285</v>
      </c>
      <c r="I77" s="248"/>
      <c r="J77" s="248"/>
    </row>
    <row r="78" spans="1:10" ht="24.95" customHeight="1" x14ac:dyDescent="0.25">
      <c r="A78" s="494">
        <v>7</v>
      </c>
      <c r="B78" s="495" t="s">
        <v>1145</v>
      </c>
      <c r="C78" s="496">
        <v>3000000</v>
      </c>
      <c r="D78" s="496">
        <v>3000000</v>
      </c>
      <c r="E78" s="496">
        <v>0</v>
      </c>
      <c r="F78" s="496">
        <v>2870287</v>
      </c>
      <c r="G78" s="496">
        <v>2870287</v>
      </c>
      <c r="H78" s="511">
        <v>2870287</v>
      </c>
      <c r="I78" s="248"/>
      <c r="J78" s="248"/>
    </row>
    <row r="79" spans="1:10" ht="24.95" customHeight="1" x14ac:dyDescent="0.25">
      <c r="A79" s="494">
        <v>8</v>
      </c>
      <c r="B79" s="495" t="s">
        <v>1146</v>
      </c>
      <c r="C79" s="496">
        <v>1300000</v>
      </c>
      <c r="D79" s="496">
        <v>1150000</v>
      </c>
      <c r="E79" s="496">
        <v>0</v>
      </c>
      <c r="F79" s="496">
        <v>0</v>
      </c>
      <c r="G79" s="496">
        <v>0</v>
      </c>
      <c r="H79" s="511">
        <v>0</v>
      </c>
      <c r="I79" s="248"/>
      <c r="J79" s="248"/>
    </row>
    <row r="80" spans="1:10" ht="24.95" customHeight="1" x14ac:dyDescent="0.25">
      <c r="A80" s="494">
        <v>9</v>
      </c>
      <c r="B80" s="499" t="s">
        <v>1147</v>
      </c>
      <c r="C80" s="496">
        <v>18327784</v>
      </c>
      <c r="D80" s="496">
        <v>18205285</v>
      </c>
      <c r="E80" s="496">
        <v>0</v>
      </c>
      <c r="F80" s="496">
        <v>16925572</v>
      </c>
      <c r="G80" s="496">
        <v>16925572</v>
      </c>
      <c r="H80" s="511">
        <v>16925572</v>
      </c>
      <c r="I80" s="248"/>
      <c r="J80" s="248"/>
    </row>
    <row r="81" spans="1:10" ht="24.95" customHeight="1" x14ac:dyDescent="0.25">
      <c r="A81" s="497">
        <v>10</v>
      </c>
      <c r="B81" s="500" t="s">
        <v>1148</v>
      </c>
      <c r="C81" s="498">
        <v>77562784</v>
      </c>
      <c r="D81" s="498">
        <v>78225836</v>
      </c>
      <c r="E81" s="498">
        <v>150000</v>
      </c>
      <c r="F81" s="498">
        <v>63658047</v>
      </c>
      <c r="G81" s="498">
        <v>63658047</v>
      </c>
      <c r="H81" s="512">
        <v>63658047</v>
      </c>
      <c r="I81" s="248"/>
      <c r="J81" s="248"/>
    </row>
    <row r="82" spans="1:10" ht="24.95" customHeight="1" x14ac:dyDescent="0.25">
      <c r="A82" s="497">
        <v>11</v>
      </c>
      <c r="B82" s="500" t="s">
        <v>1149</v>
      </c>
      <c r="C82" s="498">
        <v>15854000</v>
      </c>
      <c r="D82" s="498">
        <v>15854000</v>
      </c>
      <c r="E82" s="498">
        <v>33000</v>
      </c>
      <c r="F82" s="498">
        <v>14175995</v>
      </c>
      <c r="G82" s="498">
        <v>14175995</v>
      </c>
      <c r="H82" s="512">
        <v>14175995</v>
      </c>
      <c r="I82" s="248"/>
      <c r="J82" s="248"/>
    </row>
    <row r="83" spans="1:10" ht="24.95" customHeight="1" x14ac:dyDescent="0.25">
      <c r="A83" s="494">
        <v>12</v>
      </c>
      <c r="B83" s="495" t="s">
        <v>1150</v>
      </c>
      <c r="C83" s="496">
        <v>0</v>
      </c>
      <c r="D83" s="496">
        <v>0</v>
      </c>
      <c r="E83" s="496">
        <v>0</v>
      </c>
      <c r="F83" s="496">
        <v>0</v>
      </c>
      <c r="G83" s="496">
        <v>14113089</v>
      </c>
      <c r="H83" s="511">
        <v>14113089</v>
      </c>
      <c r="I83" s="248"/>
      <c r="J83" s="248"/>
    </row>
    <row r="84" spans="1:10" ht="24.95" customHeight="1" x14ac:dyDescent="0.25">
      <c r="A84" s="494">
        <v>13</v>
      </c>
      <c r="B84" s="495" t="s">
        <v>1151</v>
      </c>
      <c r="C84" s="496">
        <v>0</v>
      </c>
      <c r="D84" s="496">
        <v>0</v>
      </c>
      <c r="E84" s="496">
        <v>0</v>
      </c>
      <c r="F84" s="496">
        <v>0</v>
      </c>
      <c r="G84" s="496">
        <v>36141</v>
      </c>
      <c r="H84" s="511">
        <v>36141</v>
      </c>
      <c r="I84" s="248"/>
      <c r="J84" s="248"/>
    </row>
    <row r="85" spans="1:10" ht="24.95" customHeight="1" x14ac:dyDescent="0.25">
      <c r="A85" s="494">
        <v>14</v>
      </c>
      <c r="B85" s="495" t="s">
        <v>1152</v>
      </c>
      <c r="C85" s="496">
        <v>0</v>
      </c>
      <c r="D85" s="496">
        <v>0</v>
      </c>
      <c r="E85" s="496">
        <v>0</v>
      </c>
      <c r="F85" s="496">
        <v>0</v>
      </c>
      <c r="G85" s="496">
        <v>2123</v>
      </c>
      <c r="H85" s="511">
        <v>2123</v>
      </c>
      <c r="I85" s="248"/>
      <c r="J85" s="248"/>
    </row>
    <row r="86" spans="1:10" ht="24.95" customHeight="1" x14ac:dyDescent="0.25">
      <c r="A86" s="494">
        <v>15</v>
      </c>
      <c r="B86" s="495" t="s">
        <v>1153</v>
      </c>
      <c r="C86" s="496">
        <v>0</v>
      </c>
      <c r="D86" s="496">
        <v>0</v>
      </c>
      <c r="E86" s="496">
        <v>0</v>
      </c>
      <c r="F86" s="496">
        <v>0</v>
      </c>
      <c r="G86" s="496">
        <v>24642</v>
      </c>
      <c r="H86" s="511">
        <v>24642</v>
      </c>
      <c r="I86" s="248"/>
      <c r="J86" s="248"/>
    </row>
    <row r="87" spans="1:10" ht="24.95" customHeight="1" x14ac:dyDescent="0.25">
      <c r="A87" s="494">
        <v>16</v>
      </c>
      <c r="B87" s="495" t="s">
        <v>1154</v>
      </c>
      <c r="C87" s="496">
        <v>920000</v>
      </c>
      <c r="D87" s="496">
        <v>920000</v>
      </c>
      <c r="E87" s="496">
        <v>229602</v>
      </c>
      <c r="F87" s="496">
        <v>320172</v>
      </c>
      <c r="G87" s="496">
        <v>90570</v>
      </c>
      <c r="H87" s="511">
        <v>90570</v>
      </c>
      <c r="I87" s="248"/>
      <c r="J87" s="248"/>
    </row>
    <row r="88" spans="1:10" ht="24.95" customHeight="1" x14ac:dyDescent="0.25">
      <c r="A88" s="494">
        <v>17</v>
      </c>
      <c r="B88" s="495" t="s">
        <v>1155</v>
      </c>
      <c r="C88" s="496">
        <v>20949732</v>
      </c>
      <c r="D88" s="496">
        <v>20949732</v>
      </c>
      <c r="E88" s="496">
        <v>0</v>
      </c>
      <c r="F88" s="496">
        <v>15120383</v>
      </c>
      <c r="G88" s="496">
        <v>14744510</v>
      </c>
      <c r="H88" s="511">
        <v>14744510</v>
      </c>
      <c r="I88" s="248"/>
      <c r="J88" s="248"/>
    </row>
    <row r="89" spans="1:10" ht="24.95" customHeight="1" x14ac:dyDescent="0.25">
      <c r="A89" s="494">
        <v>18</v>
      </c>
      <c r="B89" s="495" t="s">
        <v>1156</v>
      </c>
      <c r="C89" s="496">
        <v>0</v>
      </c>
      <c r="D89" s="496">
        <v>2041600</v>
      </c>
      <c r="E89" s="496">
        <v>0</v>
      </c>
      <c r="F89" s="496">
        <v>1855100</v>
      </c>
      <c r="G89" s="496">
        <v>1690100</v>
      </c>
      <c r="H89" s="511">
        <v>1690100</v>
      </c>
      <c r="I89" s="248"/>
      <c r="J89" s="248"/>
    </row>
    <row r="90" spans="1:10" ht="24.95" customHeight="1" x14ac:dyDescent="0.25">
      <c r="A90" s="494">
        <v>19</v>
      </c>
      <c r="B90" s="499" t="s">
        <v>1157</v>
      </c>
      <c r="C90" s="496">
        <v>21869732</v>
      </c>
      <c r="D90" s="496">
        <v>23911332</v>
      </c>
      <c r="E90" s="496">
        <v>229602</v>
      </c>
      <c r="F90" s="496">
        <v>17295655</v>
      </c>
      <c r="G90" s="496">
        <v>16525180</v>
      </c>
      <c r="H90" s="511">
        <v>16525180</v>
      </c>
      <c r="I90" s="248"/>
      <c r="J90" s="248"/>
    </row>
    <row r="91" spans="1:10" ht="24.95" customHeight="1" x14ac:dyDescent="0.25">
      <c r="A91" s="494">
        <v>20</v>
      </c>
      <c r="B91" s="495" t="s">
        <v>1158</v>
      </c>
      <c r="C91" s="496">
        <v>480000</v>
      </c>
      <c r="D91" s="496">
        <v>667758</v>
      </c>
      <c r="E91" s="496">
        <v>0</v>
      </c>
      <c r="F91" s="496">
        <v>666767</v>
      </c>
      <c r="G91" s="496">
        <v>666543</v>
      </c>
      <c r="H91" s="511">
        <v>666543</v>
      </c>
      <c r="I91" s="248"/>
      <c r="J91" s="248"/>
    </row>
    <row r="92" spans="1:10" ht="24.95" customHeight="1" x14ac:dyDescent="0.25">
      <c r="A92" s="494">
        <v>21</v>
      </c>
      <c r="B92" s="495" t="s">
        <v>1159</v>
      </c>
      <c r="C92" s="496">
        <v>900000</v>
      </c>
      <c r="D92" s="496">
        <v>1127000</v>
      </c>
      <c r="E92" s="496">
        <v>0</v>
      </c>
      <c r="F92" s="496">
        <v>1095292</v>
      </c>
      <c r="G92" s="496">
        <v>1004641</v>
      </c>
      <c r="H92" s="511">
        <v>1004641</v>
      </c>
      <c r="I92" s="248"/>
      <c r="J92" s="248"/>
    </row>
    <row r="93" spans="1:10" ht="24.95" customHeight="1" x14ac:dyDescent="0.25">
      <c r="A93" s="494">
        <v>22</v>
      </c>
      <c r="B93" s="499" t="s">
        <v>1160</v>
      </c>
      <c r="C93" s="496">
        <v>1380000</v>
      </c>
      <c r="D93" s="496">
        <v>1794758</v>
      </c>
      <c r="E93" s="496">
        <v>0</v>
      </c>
      <c r="F93" s="496">
        <v>1762059</v>
      </c>
      <c r="G93" s="496">
        <v>1671184</v>
      </c>
      <c r="H93" s="511">
        <v>1671184</v>
      </c>
      <c r="I93" s="248"/>
      <c r="J93" s="248"/>
    </row>
    <row r="94" spans="1:10" ht="24.95" customHeight="1" x14ac:dyDescent="0.25">
      <c r="A94" s="494">
        <v>23</v>
      </c>
      <c r="B94" s="495" t="s">
        <v>1161</v>
      </c>
      <c r="C94" s="496">
        <v>12500000</v>
      </c>
      <c r="D94" s="496">
        <v>18626437</v>
      </c>
      <c r="E94" s="496">
        <v>10772806</v>
      </c>
      <c r="F94" s="496">
        <v>7853227</v>
      </c>
      <c r="G94" s="496">
        <v>6946418</v>
      </c>
      <c r="H94" s="511">
        <v>6946418</v>
      </c>
      <c r="I94" s="248"/>
      <c r="J94" s="248"/>
    </row>
    <row r="95" spans="1:10" ht="24.95" customHeight="1" x14ac:dyDescent="0.25">
      <c r="A95" s="494">
        <v>24</v>
      </c>
      <c r="B95" s="495" t="s">
        <v>1162</v>
      </c>
      <c r="C95" s="496">
        <v>0</v>
      </c>
      <c r="D95" s="496">
        <v>3850</v>
      </c>
      <c r="E95" s="496">
        <v>0</v>
      </c>
      <c r="F95" s="496">
        <v>3850</v>
      </c>
      <c r="G95" s="496">
        <v>3850</v>
      </c>
      <c r="H95" s="511">
        <v>3850</v>
      </c>
      <c r="I95" s="248"/>
      <c r="J95" s="248"/>
    </row>
    <row r="96" spans="1:10" ht="24.95" customHeight="1" x14ac:dyDescent="0.25">
      <c r="A96" s="494">
        <v>25</v>
      </c>
      <c r="B96" s="499" t="s">
        <v>1163</v>
      </c>
      <c r="C96" s="496">
        <v>4800000</v>
      </c>
      <c r="D96" s="496">
        <v>4800000</v>
      </c>
      <c r="E96" s="496">
        <v>0</v>
      </c>
      <c r="F96" s="496">
        <v>2390460</v>
      </c>
      <c r="G96" s="496">
        <v>2390460</v>
      </c>
      <c r="H96" s="511">
        <v>2390460</v>
      </c>
      <c r="I96" s="248"/>
      <c r="J96" s="248"/>
    </row>
    <row r="97" spans="1:10" ht="24.95" customHeight="1" x14ac:dyDescent="0.25">
      <c r="A97" s="494">
        <v>26</v>
      </c>
      <c r="B97" s="495" t="s">
        <v>1164</v>
      </c>
      <c r="C97" s="496">
        <v>1200000</v>
      </c>
      <c r="D97" s="496">
        <v>5857743</v>
      </c>
      <c r="E97" s="496">
        <v>0</v>
      </c>
      <c r="F97" s="496">
        <v>5857740</v>
      </c>
      <c r="G97" s="496">
        <v>3409394</v>
      </c>
      <c r="H97" s="511">
        <v>3409394</v>
      </c>
      <c r="I97" s="248"/>
      <c r="J97" s="248"/>
    </row>
    <row r="98" spans="1:10" ht="24.95" customHeight="1" x14ac:dyDescent="0.25">
      <c r="A98" s="494">
        <v>27</v>
      </c>
      <c r="B98" s="499" t="s">
        <v>1165</v>
      </c>
      <c r="C98" s="496">
        <v>0</v>
      </c>
      <c r="D98" s="496">
        <v>459389</v>
      </c>
      <c r="E98" s="496">
        <v>0</v>
      </c>
      <c r="F98" s="496">
        <v>455198</v>
      </c>
      <c r="G98" s="496">
        <v>455198</v>
      </c>
      <c r="H98" s="511">
        <v>455198</v>
      </c>
      <c r="I98" s="248"/>
      <c r="J98" s="248"/>
    </row>
    <row r="99" spans="1:10" ht="24.95" customHeight="1" x14ac:dyDescent="0.25">
      <c r="A99" s="494">
        <v>28</v>
      </c>
      <c r="B99" s="495" t="s">
        <v>1166</v>
      </c>
      <c r="C99" s="496">
        <v>0</v>
      </c>
      <c r="D99" s="496">
        <v>0</v>
      </c>
      <c r="E99" s="496">
        <v>0</v>
      </c>
      <c r="F99" s="496">
        <v>0</v>
      </c>
      <c r="G99" s="496">
        <v>39520</v>
      </c>
      <c r="H99" s="511">
        <v>39520</v>
      </c>
      <c r="I99" s="248"/>
      <c r="J99" s="248"/>
    </row>
    <row r="100" spans="1:10" ht="24.95" customHeight="1" x14ac:dyDescent="0.25">
      <c r="A100" s="494">
        <v>29</v>
      </c>
      <c r="B100" s="495" t="s">
        <v>1167</v>
      </c>
      <c r="C100" s="496">
        <v>12600000</v>
      </c>
      <c r="D100" s="496">
        <v>11400190</v>
      </c>
      <c r="E100" s="496">
        <v>0</v>
      </c>
      <c r="F100" s="496">
        <v>6483959</v>
      </c>
      <c r="G100" s="496">
        <v>6266035</v>
      </c>
      <c r="H100" s="511">
        <v>6266035</v>
      </c>
      <c r="I100" s="248"/>
      <c r="J100" s="248"/>
    </row>
    <row r="101" spans="1:10" ht="24.95" customHeight="1" x14ac:dyDescent="0.25">
      <c r="A101" s="494">
        <v>30</v>
      </c>
      <c r="B101" s="495" t="s">
        <v>1168</v>
      </c>
      <c r="C101" s="496">
        <v>9000000</v>
      </c>
      <c r="D101" s="496">
        <v>19806310</v>
      </c>
      <c r="E101" s="496">
        <v>0</v>
      </c>
      <c r="F101" s="496">
        <v>19806310</v>
      </c>
      <c r="G101" s="496">
        <v>16529523</v>
      </c>
      <c r="H101" s="511">
        <v>16529523</v>
      </c>
      <c r="I101" s="248"/>
      <c r="J101" s="248"/>
    </row>
    <row r="102" spans="1:10" ht="24.95" customHeight="1" x14ac:dyDescent="0.25">
      <c r="A102" s="494">
        <v>31</v>
      </c>
      <c r="B102" s="495" t="s">
        <v>1169</v>
      </c>
      <c r="C102" s="496">
        <v>0</v>
      </c>
      <c r="D102" s="496">
        <v>0</v>
      </c>
      <c r="E102" s="496">
        <v>0</v>
      </c>
      <c r="F102" s="496">
        <v>0</v>
      </c>
      <c r="G102" s="496">
        <v>994107</v>
      </c>
      <c r="H102" s="511">
        <v>994107</v>
      </c>
      <c r="I102" s="248"/>
      <c r="J102" s="248"/>
    </row>
    <row r="103" spans="1:10" ht="24.95" customHeight="1" x14ac:dyDescent="0.25">
      <c r="A103" s="494">
        <v>32</v>
      </c>
      <c r="B103" s="499" t="s">
        <v>1170</v>
      </c>
      <c r="C103" s="496">
        <v>40100000</v>
      </c>
      <c r="D103" s="496">
        <v>60953919</v>
      </c>
      <c r="E103" s="496">
        <v>10772806</v>
      </c>
      <c r="F103" s="496">
        <v>42850744</v>
      </c>
      <c r="G103" s="496">
        <v>36000878</v>
      </c>
      <c r="H103" s="511">
        <v>36000878</v>
      </c>
      <c r="I103" s="248"/>
      <c r="J103" s="248"/>
    </row>
    <row r="104" spans="1:10" ht="24.95" customHeight="1" x14ac:dyDescent="0.25">
      <c r="A104" s="494">
        <v>33</v>
      </c>
      <c r="B104" s="495" t="s">
        <v>1171</v>
      </c>
      <c r="C104" s="496">
        <v>50000</v>
      </c>
      <c r="D104" s="496">
        <v>62200</v>
      </c>
      <c r="E104" s="496">
        <v>0</v>
      </c>
      <c r="F104" s="496">
        <v>61288</v>
      </c>
      <c r="G104" s="496">
        <v>50143</v>
      </c>
      <c r="H104" s="511">
        <v>50143</v>
      </c>
      <c r="I104" s="248"/>
      <c r="J104" s="248"/>
    </row>
    <row r="105" spans="1:10" ht="24.95" customHeight="1" x14ac:dyDescent="0.25">
      <c r="A105" s="494">
        <v>34</v>
      </c>
      <c r="B105" s="495" t="s">
        <v>1172</v>
      </c>
      <c r="C105" s="496">
        <v>225000</v>
      </c>
      <c r="D105" s="496">
        <v>225000</v>
      </c>
      <c r="E105" s="496">
        <v>0</v>
      </c>
      <c r="F105" s="496">
        <v>0</v>
      </c>
      <c r="G105" s="496">
        <v>0</v>
      </c>
      <c r="H105" s="511">
        <v>0</v>
      </c>
      <c r="I105" s="248"/>
      <c r="J105" s="248"/>
    </row>
    <row r="106" spans="1:10" ht="24.95" customHeight="1" x14ac:dyDescent="0.25">
      <c r="A106" s="494">
        <v>35</v>
      </c>
      <c r="B106" s="499" t="s">
        <v>1173</v>
      </c>
      <c r="C106" s="496">
        <v>275000</v>
      </c>
      <c r="D106" s="496">
        <v>287200</v>
      </c>
      <c r="E106" s="496">
        <v>0</v>
      </c>
      <c r="F106" s="496">
        <v>61288</v>
      </c>
      <c r="G106" s="496">
        <v>50143</v>
      </c>
      <c r="H106" s="511">
        <v>50143</v>
      </c>
      <c r="I106" s="248"/>
      <c r="J106" s="248"/>
    </row>
    <row r="107" spans="1:10" ht="24.95" customHeight="1" x14ac:dyDescent="0.25">
      <c r="A107" s="494">
        <v>36</v>
      </c>
      <c r="B107" s="495" t="s">
        <v>1174</v>
      </c>
      <c r="C107" s="496">
        <v>18000000</v>
      </c>
      <c r="D107" s="496">
        <v>18000000</v>
      </c>
      <c r="E107" s="496">
        <v>3094748</v>
      </c>
      <c r="F107" s="496">
        <v>12857599</v>
      </c>
      <c r="G107" s="496">
        <v>11410931</v>
      </c>
      <c r="H107" s="511">
        <v>11410931</v>
      </c>
      <c r="I107" s="248"/>
      <c r="J107" s="248"/>
    </row>
    <row r="108" spans="1:10" ht="24.95" customHeight="1" x14ac:dyDescent="0.25">
      <c r="A108" s="494">
        <v>37</v>
      </c>
      <c r="B108" s="495" t="s">
        <v>1175</v>
      </c>
      <c r="C108" s="496">
        <v>5400000</v>
      </c>
      <c r="D108" s="496">
        <v>4400000</v>
      </c>
      <c r="E108" s="496">
        <v>0</v>
      </c>
      <c r="F108" s="496">
        <v>2120000</v>
      </c>
      <c r="G108" s="496">
        <v>2120000</v>
      </c>
      <c r="H108" s="511">
        <v>2120000</v>
      </c>
      <c r="I108" s="248"/>
      <c r="J108" s="248"/>
    </row>
    <row r="109" spans="1:10" ht="24.95" customHeight="1" x14ac:dyDescent="0.25">
      <c r="A109" s="494">
        <v>38</v>
      </c>
      <c r="B109" s="499" t="s">
        <v>1176</v>
      </c>
      <c r="C109" s="496">
        <v>1600000</v>
      </c>
      <c r="D109" s="496">
        <v>0</v>
      </c>
      <c r="E109" s="496">
        <v>0</v>
      </c>
      <c r="F109" s="496">
        <v>0</v>
      </c>
      <c r="G109" s="496">
        <v>0</v>
      </c>
      <c r="H109" s="511">
        <v>0</v>
      </c>
      <c r="I109" s="248"/>
      <c r="J109" s="248"/>
    </row>
    <row r="110" spans="1:10" ht="24.95" customHeight="1" x14ac:dyDescent="0.25">
      <c r="A110" s="494">
        <v>39</v>
      </c>
      <c r="B110" s="499" t="s">
        <v>1177</v>
      </c>
      <c r="C110" s="496">
        <v>450000</v>
      </c>
      <c r="D110" s="496">
        <v>550000</v>
      </c>
      <c r="E110" s="496">
        <v>0</v>
      </c>
      <c r="F110" s="496">
        <v>516</v>
      </c>
      <c r="G110" s="496">
        <v>516</v>
      </c>
      <c r="H110" s="511">
        <v>516</v>
      </c>
      <c r="I110" s="248"/>
      <c r="J110" s="248"/>
    </row>
    <row r="111" spans="1:10" ht="24.95" customHeight="1" x14ac:dyDescent="0.25">
      <c r="A111" s="494">
        <v>40</v>
      </c>
      <c r="B111" s="495" t="s">
        <v>1178</v>
      </c>
      <c r="C111" s="496">
        <v>6100000</v>
      </c>
      <c r="D111" s="496">
        <v>4351000</v>
      </c>
      <c r="E111" s="496">
        <v>0</v>
      </c>
      <c r="F111" s="496">
        <v>4053449</v>
      </c>
      <c r="G111" s="496">
        <v>3718941</v>
      </c>
      <c r="H111" s="511">
        <v>3718941</v>
      </c>
      <c r="I111" s="248"/>
      <c r="J111" s="248"/>
    </row>
    <row r="112" spans="1:10" ht="24.95" customHeight="1" x14ac:dyDescent="0.25">
      <c r="A112" s="494">
        <v>41</v>
      </c>
      <c r="B112" s="499" t="s">
        <v>1179</v>
      </c>
      <c r="C112" s="496">
        <v>31550000</v>
      </c>
      <c r="D112" s="496">
        <v>27301000</v>
      </c>
      <c r="E112" s="496">
        <v>3094748</v>
      </c>
      <c r="F112" s="496">
        <v>19031564</v>
      </c>
      <c r="G112" s="496">
        <v>17250388</v>
      </c>
      <c r="H112" s="511">
        <v>17250388</v>
      </c>
      <c r="I112" s="248"/>
      <c r="J112" s="248"/>
    </row>
    <row r="113" spans="1:10" ht="24.95" customHeight="1" x14ac:dyDescent="0.25">
      <c r="A113" s="497">
        <v>42</v>
      </c>
      <c r="B113" s="500" t="s">
        <v>1180</v>
      </c>
      <c r="C113" s="498">
        <v>95174732</v>
      </c>
      <c r="D113" s="498">
        <v>114248209</v>
      </c>
      <c r="E113" s="498">
        <v>14097156</v>
      </c>
      <c r="F113" s="498">
        <v>81001310</v>
      </c>
      <c r="G113" s="498">
        <v>71497773</v>
      </c>
      <c r="H113" s="512">
        <v>71497773</v>
      </c>
      <c r="I113" s="248"/>
      <c r="J113" s="248"/>
    </row>
    <row r="114" spans="1:10" ht="24.95" customHeight="1" x14ac:dyDescent="0.25">
      <c r="A114" s="494">
        <v>43</v>
      </c>
      <c r="B114" s="499" t="s">
        <v>1181</v>
      </c>
      <c r="C114" s="496">
        <v>330000</v>
      </c>
      <c r="D114" s="496">
        <v>0</v>
      </c>
      <c r="E114" s="496">
        <v>0</v>
      </c>
      <c r="F114" s="496">
        <v>0</v>
      </c>
      <c r="G114" s="496">
        <v>0</v>
      </c>
      <c r="H114" s="511">
        <v>0</v>
      </c>
      <c r="I114" s="248"/>
      <c r="J114" s="248"/>
    </row>
    <row r="115" spans="1:10" ht="24.95" customHeight="1" x14ac:dyDescent="0.25">
      <c r="A115" s="494">
        <v>44</v>
      </c>
      <c r="B115" s="499" t="s">
        <v>1182</v>
      </c>
      <c r="C115" s="496">
        <v>50000</v>
      </c>
      <c r="D115" s="496">
        <v>5380700</v>
      </c>
      <c r="E115" s="496">
        <v>0</v>
      </c>
      <c r="F115" s="496">
        <v>5380700</v>
      </c>
      <c r="G115" s="496">
        <v>5370700</v>
      </c>
      <c r="H115" s="511">
        <v>5370700</v>
      </c>
      <c r="I115" s="248"/>
      <c r="J115" s="248"/>
    </row>
    <row r="116" spans="1:10" ht="24.95" customHeight="1" x14ac:dyDescent="0.25">
      <c r="A116" s="494">
        <v>45</v>
      </c>
      <c r="B116" s="495" t="s">
        <v>1183</v>
      </c>
      <c r="C116" s="496">
        <v>0</v>
      </c>
      <c r="D116" s="496">
        <v>0</v>
      </c>
      <c r="E116" s="496">
        <v>0</v>
      </c>
      <c r="F116" s="496">
        <v>0</v>
      </c>
      <c r="G116" s="496">
        <v>5045000</v>
      </c>
      <c r="H116" s="511">
        <v>5045000</v>
      </c>
      <c r="I116" s="248"/>
      <c r="J116" s="248"/>
    </row>
    <row r="117" spans="1:10" ht="24.95" customHeight="1" x14ac:dyDescent="0.25">
      <c r="A117" s="497">
        <v>46</v>
      </c>
      <c r="B117" s="500" t="s">
        <v>1184</v>
      </c>
      <c r="C117" s="498">
        <v>380000</v>
      </c>
      <c r="D117" s="498">
        <v>5380700</v>
      </c>
      <c r="E117" s="498">
        <v>0</v>
      </c>
      <c r="F117" s="498">
        <v>5380700</v>
      </c>
      <c r="G117" s="498">
        <v>5370700</v>
      </c>
      <c r="H117" s="512">
        <v>5370700</v>
      </c>
      <c r="I117" s="248"/>
      <c r="J117" s="248"/>
    </row>
    <row r="118" spans="1:10" ht="24.95" customHeight="1" x14ac:dyDescent="0.25">
      <c r="A118" s="494">
        <v>47</v>
      </c>
      <c r="B118" s="495" t="s">
        <v>1185</v>
      </c>
      <c r="C118" s="496">
        <v>0</v>
      </c>
      <c r="D118" s="496">
        <v>15816579</v>
      </c>
      <c r="E118" s="496">
        <v>0</v>
      </c>
      <c r="F118" s="496">
        <v>15153135</v>
      </c>
      <c r="G118" s="496">
        <v>15153135</v>
      </c>
      <c r="H118" s="511">
        <v>15153135</v>
      </c>
      <c r="I118" s="248"/>
      <c r="J118" s="248"/>
    </row>
    <row r="119" spans="1:10" ht="24.95" customHeight="1" x14ac:dyDescent="0.25">
      <c r="A119" s="494">
        <v>48</v>
      </c>
      <c r="B119" s="499" t="s">
        <v>1186</v>
      </c>
      <c r="C119" s="496">
        <v>0</v>
      </c>
      <c r="D119" s="496">
        <v>15816579</v>
      </c>
      <c r="E119" s="496">
        <v>0</v>
      </c>
      <c r="F119" s="496">
        <v>15153135</v>
      </c>
      <c r="G119" s="496">
        <v>15153135</v>
      </c>
      <c r="H119" s="511">
        <v>15153135</v>
      </c>
      <c r="I119" s="248"/>
      <c r="J119" s="248"/>
    </row>
    <row r="120" spans="1:10" ht="24.95" customHeight="1" x14ac:dyDescent="0.25">
      <c r="A120" s="494">
        <v>49</v>
      </c>
      <c r="B120" s="499" t="s">
        <v>1187</v>
      </c>
      <c r="C120" s="496">
        <v>65500000</v>
      </c>
      <c r="D120" s="496">
        <v>65500000</v>
      </c>
      <c r="E120" s="496">
        <v>0</v>
      </c>
      <c r="F120" s="496">
        <v>62598307</v>
      </c>
      <c r="G120" s="496">
        <v>57656687</v>
      </c>
      <c r="H120" s="511">
        <v>57656687</v>
      </c>
      <c r="I120" s="248"/>
      <c r="J120" s="248"/>
    </row>
    <row r="121" spans="1:10" ht="24.95" customHeight="1" x14ac:dyDescent="0.25">
      <c r="A121" s="494">
        <v>50</v>
      </c>
      <c r="B121" s="495" t="s">
        <v>1188</v>
      </c>
      <c r="C121" s="496">
        <v>0</v>
      </c>
      <c r="D121" s="496">
        <v>0</v>
      </c>
      <c r="E121" s="496">
        <v>0</v>
      </c>
      <c r="F121" s="496">
        <v>0</v>
      </c>
      <c r="G121" s="496">
        <v>57356687</v>
      </c>
      <c r="H121" s="511">
        <v>57356687</v>
      </c>
      <c r="I121" s="248"/>
      <c r="J121" s="248"/>
    </row>
    <row r="122" spans="1:10" ht="24.95" customHeight="1" x14ac:dyDescent="0.25">
      <c r="A122" s="494">
        <v>51</v>
      </c>
      <c r="B122" s="495" t="s">
        <v>1189</v>
      </c>
      <c r="C122" s="496">
        <v>0</v>
      </c>
      <c r="D122" s="496">
        <v>0</v>
      </c>
      <c r="E122" s="496">
        <v>0</v>
      </c>
      <c r="F122" s="496">
        <v>0</v>
      </c>
      <c r="G122" s="496">
        <v>300000</v>
      </c>
      <c r="H122" s="511">
        <v>300000</v>
      </c>
      <c r="I122" s="248"/>
      <c r="J122" s="248"/>
    </row>
    <row r="123" spans="1:10" ht="24.95" customHeight="1" x14ac:dyDescent="0.25">
      <c r="A123" s="494">
        <v>52</v>
      </c>
      <c r="B123" s="499" t="s">
        <v>1190</v>
      </c>
      <c r="C123" s="496">
        <v>190000</v>
      </c>
      <c r="D123" s="496">
        <v>0</v>
      </c>
      <c r="E123" s="496">
        <v>0</v>
      </c>
      <c r="F123" s="496">
        <v>0</v>
      </c>
      <c r="G123" s="496">
        <v>0</v>
      </c>
      <c r="H123" s="511">
        <v>0</v>
      </c>
      <c r="I123" s="248"/>
      <c r="J123" s="248"/>
    </row>
    <row r="124" spans="1:10" ht="24.95" customHeight="1" x14ac:dyDescent="0.25">
      <c r="A124" s="494">
        <v>53</v>
      </c>
      <c r="B124" s="499" t="s">
        <v>1191</v>
      </c>
      <c r="C124" s="496">
        <v>18200000</v>
      </c>
      <c r="D124" s="496">
        <v>22418555</v>
      </c>
      <c r="E124" s="496">
        <v>0</v>
      </c>
      <c r="F124" s="496">
        <v>22418555</v>
      </c>
      <c r="G124" s="496">
        <v>21475335</v>
      </c>
      <c r="H124" s="511">
        <v>21475335</v>
      </c>
      <c r="I124" s="248"/>
      <c r="J124" s="248"/>
    </row>
    <row r="125" spans="1:10" ht="24.95" customHeight="1" x14ac:dyDescent="0.25">
      <c r="A125" s="494">
        <v>54</v>
      </c>
      <c r="B125" s="495" t="s">
        <v>1192</v>
      </c>
      <c r="C125" s="496">
        <v>0</v>
      </c>
      <c r="D125" s="496">
        <v>0</v>
      </c>
      <c r="E125" s="496">
        <v>0</v>
      </c>
      <c r="F125" s="496">
        <v>0</v>
      </c>
      <c r="G125" s="496">
        <v>9834100</v>
      </c>
      <c r="H125" s="511">
        <v>9834100</v>
      </c>
      <c r="I125" s="248"/>
      <c r="J125" s="248"/>
    </row>
    <row r="126" spans="1:10" ht="24.95" customHeight="1" x14ac:dyDescent="0.25">
      <c r="A126" s="494">
        <v>55</v>
      </c>
      <c r="B126" s="495" t="s">
        <v>1193</v>
      </c>
      <c r="C126" s="496">
        <v>0</v>
      </c>
      <c r="D126" s="496">
        <v>0</v>
      </c>
      <c r="E126" s="496">
        <v>0</v>
      </c>
      <c r="F126" s="496">
        <v>0</v>
      </c>
      <c r="G126" s="496">
        <v>2795825</v>
      </c>
      <c r="H126" s="511">
        <v>2795825</v>
      </c>
      <c r="I126" s="248"/>
      <c r="J126" s="248"/>
    </row>
    <row r="127" spans="1:10" ht="24.95" customHeight="1" x14ac:dyDescent="0.25">
      <c r="A127" s="494">
        <v>56</v>
      </c>
      <c r="B127" s="495" t="s">
        <v>1194</v>
      </c>
      <c r="C127" s="496">
        <v>0</v>
      </c>
      <c r="D127" s="496">
        <v>0</v>
      </c>
      <c r="E127" s="496">
        <v>0</v>
      </c>
      <c r="F127" s="496">
        <v>0</v>
      </c>
      <c r="G127" s="496">
        <v>104685</v>
      </c>
      <c r="H127" s="511">
        <v>104685</v>
      </c>
      <c r="I127" s="248"/>
      <c r="J127" s="248"/>
    </row>
    <row r="128" spans="1:10" ht="24.95" customHeight="1" x14ac:dyDescent="0.25">
      <c r="A128" s="494">
        <v>57</v>
      </c>
      <c r="B128" s="495" t="s">
        <v>1195</v>
      </c>
      <c r="C128" s="496">
        <v>0</v>
      </c>
      <c r="D128" s="496">
        <v>0</v>
      </c>
      <c r="E128" s="496">
        <v>0</v>
      </c>
      <c r="F128" s="496">
        <v>0</v>
      </c>
      <c r="G128" s="496">
        <v>8555725</v>
      </c>
      <c r="H128" s="511">
        <v>8555725</v>
      </c>
      <c r="I128" s="248"/>
      <c r="J128" s="248"/>
    </row>
    <row r="129" spans="1:10" ht="24.95" customHeight="1" x14ac:dyDescent="0.25">
      <c r="A129" s="494">
        <v>58</v>
      </c>
      <c r="B129" s="495" t="s">
        <v>1196</v>
      </c>
      <c r="C129" s="496">
        <v>0</v>
      </c>
      <c r="D129" s="496">
        <v>0</v>
      </c>
      <c r="E129" s="496">
        <v>0</v>
      </c>
      <c r="F129" s="496">
        <v>0</v>
      </c>
      <c r="G129" s="496">
        <v>185000</v>
      </c>
      <c r="H129" s="511">
        <v>185000</v>
      </c>
      <c r="I129" s="248"/>
      <c r="J129" s="248"/>
    </row>
    <row r="130" spans="1:10" ht="24.95" customHeight="1" x14ac:dyDescent="0.25">
      <c r="A130" s="494">
        <v>59</v>
      </c>
      <c r="B130" s="495" t="s">
        <v>1197</v>
      </c>
      <c r="C130" s="496">
        <v>9900000</v>
      </c>
      <c r="D130" s="496">
        <v>77853267</v>
      </c>
      <c r="E130" s="496">
        <v>0</v>
      </c>
      <c r="F130" s="496">
        <v>0</v>
      </c>
      <c r="G130" s="496">
        <v>0</v>
      </c>
      <c r="H130" s="511">
        <v>0</v>
      </c>
      <c r="I130" s="248"/>
      <c r="J130" s="248"/>
    </row>
    <row r="131" spans="1:10" ht="24.95" customHeight="1" x14ac:dyDescent="0.25">
      <c r="A131" s="497">
        <v>60</v>
      </c>
      <c r="B131" s="500" t="s">
        <v>1198</v>
      </c>
      <c r="C131" s="498">
        <v>93790000</v>
      </c>
      <c r="D131" s="498">
        <v>181588401</v>
      </c>
      <c r="E131" s="498">
        <v>0</v>
      </c>
      <c r="F131" s="498">
        <v>100169997</v>
      </c>
      <c r="G131" s="498">
        <v>94285157</v>
      </c>
      <c r="H131" s="512">
        <v>94285157</v>
      </c>
      <c r="I131" s="248"/>
      <c r="J131" s="248"/>
    </row>
    <row r="132" spans="1:10" ht="24.95" customHeight="1" x14ac:dyDescent="0.25">
      <c r="A132" s="494">
        <v>61</v>
      </c>
      <c r="B132" s="495" t="s">
        <v>1199</v>
      </c>
      <c r="C132" s="496">
        <v>1</v>
      </c>
      <c r="D132" s="496">
        <v>2500001</v>
      </c>
      <c r="E132" s="496">
        <v>0</v>
      </c>
      <c r="F132" s="496">
        <v>2480316</v>
      </c>
      <c r="G132" s="496">
        <v>2480316</v>
      </c>
      <c r="H132" s="511">
        <v>2480316</v>
      </c>
      <c r="I132" s="248"/>
      <c r="J132" s="248"/>
    </row>
    <row r="133" spans="1:10" ht="24.95" customHeight="1" x14ac:dyDescent="0.25">
      <c r="A133" s="494">
        <v>62</v>
      </c>
      <c r="B133" s="495" t="s">
        <v>1200</v>
      </c>
      <c r="C133" s="496">
        <v>500000</v>
      </c>
      <c r="D133" s="496">
        <v>14352988</v>
      </c>
      <c r="E133" s="496">
        <v>0</v>
      </c>
      <c r="F133" s="496">
        <v>14325216</v>
      </c>
      <c r="G133" s="496">
        <v>14325216</v>
      </c>
      <c r="H133" s="511">
        <v>14325216</v>
      </c>
      <c r="I133" s="248"/>
      <c r="J133" s="248"/>
    </row>
    <row r="134" spans="1:10" ht="24.95" customHeight="1" x14ac:dyDescent="0.25">
      <c r="A134" s="494">
        <v>63</v>
      </c>
      <c r="B134" s="495" t="s">
        <v>1201</v>
      </c>
      <c r="C134" s="496">
        <v>1</v>
      </c>
      <c r="D134" s="496">
        <v>9</v>
      </c>
      <c r="E134" s="496">
        <v>0</v>
      </c>
      <c r="F134" s="496">
        <v>0</v>
      </c>
      <c r="G134" s="496">
        <v>0</v>
      </c>
      <c r="H134" s="511">
        <v>0</v>
      </c>
      <c r="I134" s="248"/>
      <c r="J134" s="248"/>
    </row>
    <row r="135" spans="1:10" ht="24.95" customHeight="1" x14ac:dyDescent="0.25">
      <c r="A135" s="494">
        <v>64</v>
      </c>
      <c r="B135" s="495" t="s">
        <v>1202</v>
      </c>
      <c r="C135" s="496">
        <v>8</v>
      </c>
      <c r="D135" s="496">
        <v>0</v>
      </c>
      <c r="E135" s="496">
        <v>0</v>
      </c>
      <c r="F135" s="496">
        <v>0</v>
      </c>
      <c r="G135" s="496">
        <v>0</v>
      </c>
      <c r="H135" s="511">
        <v>0</v>
      </c>
      <c r="I135" s="248"/>
      <c r="J135" s="248"/>
    </row>
    <row r="136" spans="1:10" ht="24.95" customHeight="1" x14ac:dyDescent="0.25">
      <c r="A136" s="494">
        <v>65</v>
      </c>
      <c r="B136" s="495" t="s">
        <v>1203</v>
      </c>
      <c r="C136" s="496">
        <v>135000</v>
      </c>
      <c r="D136" s="496">
        <v>4538070</v>
      </c>
      <c r="E136" s="496">
        <v>0</v>
      </c>
      <c r="F136" s="496">
        <v>4537492</v>
      </c>
      <c r="G136" s="496">
        <v>4537492</v>
      </c>
      <c r="H136" s="511">
        <v>4537492</v>
      </c>
      <c r="I136" s="248"/>
      <c r="J136" s="248"/>
    </row>
    <row r="137" spans="1:10" ht="24.95" customHeight="1" x14ac:dyDescent="0.25">
      <c r="A137" s="497">
        <v>66</v>
      </c>
      <c r="B137" s="500" t="s">
        <v>1204</v>
      </c>
      <c r="C137" s="498">
        <v>635010</v>
      </c>
      <c r="D137" s="498">
        <v>21391068</v>
      </c>
      <c r="E137" s="498">
        <v>0</v>
      </c>
      <c r="F137" s="498">
        <v>21343024</v>
      </c>
      <c r="G137" s="498">
        <v>21343024</v>
      </c>
      <c r="H137" s="512">
        <v>21343024</v>
      </c>
      <c r="I137" s="248"/>
      <c r="J137" s="248"/>
    </row>
    <row r="138" spans="1:10" ht="24.95" customHeight="1" x14ac:dyDescent="0.25">
      <c r="A138" s="494">
        <v>67</v>
      </c>
      <c r="B138" s="495" t="s">
        <v>1205</v>
      </c>
      <c r="C138" s="496">
        <v>0</v>
      </c>
      <c r="D138" s="496">
        <v>10192512</v>
      </c>
      <c r="E138" s="496">
        <v>0</v>
      </c>
      <c r="F138" s="496">
        <v>10130224</v>
      </c>
      <c r="G138" s="496">
        <v>8298444</v>
      </c>
      <c r="H138" s="511">
        <v>8298444</v>
      </c>
      <c r="I138" s="248"/>
      <c r="J138" s="248"/>
    </row>
    <row r="139" spans="1:10" ht="24.95" customHeight="1" x14ac:dyDescent="0.25">
      <c r="A139" s="494">
        <v>68</v>
      </c>
      <c r="B139" s="495" t="s">
        <v>1206</v>
      </c>
      <c r="C139" s="496">
        <v>0</v>
      </c>
      <c r="D139" s="496">
        <v>3917500</v>
      </c>
      <c r="E139" s="496">
        <v>0</v>
      </c>
      <c r="F139" s="496">
        <v>2735160</v>
      </c>
      <c r="G139" s="496">
        <v>2240579</v>
      </c>
      <c r="H139" s="511">
        <v>2240579</v>
      </c>
      <c r="I139" s="248"/>
      <c r="J139" s="248"/>
    </row>
    <row r="140" spans="1:10" ht="24.95" customHeight="1" x14ac:dyDescent="0.25">
      <c r="A140" s="497">
        <v>69</v>
      </c>
      <c r="B140" s="500" t="s">
        <v>1207</v>
      </c>
      <c r="C140" s="498">
        <v>0</v>
      </c>
      <c r="D140" s="498">
        <v>14110012</v>
      </c>
      <c r="E140" s="498">
        <v>0</v>
      </c>
      <c r="F140" s="498">
        <v>12865384</v>
      </c>
      <c r="G140" s="498">
        <v>10539023</v>
      </c>
      <c r="H140" s="512">
        <v>10539023</v>
      </c>
      <c r="I140" s="248"/>
      <c r="J140" s="248"/>
    </row>
    <row r="141" spans="1:10" ht="24.95" customHeight="1" x14ac:dyDescent="0.25">
      <c r="A141" s="497">
        <v>70</v>
      </c>
      <c r="B141" s="500" t="s">
        <v>1208</v>
      </c>
      <c r="C141" s="498">
        <v>283396526</v>
      </c>
      <c r="D141" s="498">
        <v>430798226</v>
      </c>
      <c r="E141" s="498">
        <v>14280156</v>
      </c>
      <c r="F141" s="498">
        <v>298594457</v>
      </c>
      <c r="G141" s="498">
        <v>280869719</v>
      </c>
      <c r="H141" s="512">
        <v>280869719</v>
      </c>
      <c r="I141" s="248"/>
      <c r="J141" s="248"/>
    </row>
    <row r="142" spans="1:10" ht="24.95" customHeight="1" x14ac:dyDescent="0.25">
      <c r="A142" s="501">
        <v>71</v>
      </c>
      <c r="B142" s="502" t="s">
        <v>1263</v>
      </c>
      <c r="C142" s="503">
        <v>6478534</v>
      </c>
      <c r="D142" s="503">
        <v>6478534</v>
      </c>
      <c r="E142" s="503">
        <v>0</v>
      </c>
      <c r="F142" s="503">
        <v>6478534</v>
      </c>
      <c r="G142" s="503">
        <v>6478534</v>
      </c>
      <c r="H142" s="511">
        <v>6478534</v>
      </c>
      <c r="I142" s="248"/>
      <c r="J142" s="248"/>
    </row>
    <row r="143" spans="1:10" ht="24.95" customHeight="1" x14ac:dyDescent="0.25">
      <c r="A143" s="501">
        <v>72</v>
      </c>
      <c r="B143" s="502" t="s">
        <v>1264</v>
      </c>
      <c r="C143" s="503">
        <v>58580412</v>
      </c>
      <c r="D143" s="503">
        <v>77234161</v>
      </c>
      <c r="E143" s="503">
        <v>0</v>
      </c>
      <c r="F143" s="503">
        <v>77234161</v>
      </c>
      <c r="G143" s="503">
        <v>77234161</v>
      </c>
      <c r="H143" s="511">
        <v>77234161</v>
      </c>
      <c r="I143" s="248"/>
      <c r="J143" s="248"/>
    </row>
    <row r="144" spans="1:10" ht="24.95" customHeight="1" x14ac:dyDescent="0.25">
      <c r="A144" s="501">
        <v>73</v>
      </c>
      <c r="B144" s="505" t="s">
        <v>1265</v>
      </c>
      <c r="C144" s="503">
        <v>65058946</v>
      </c>
      <c r="D144" s="503">
        <v>83712695</v>
      </c>
      <c r="E144" s="503">
        <v>0</v>
      </c>
      <c r="F144" s="503">
        <v>83712695</v>
      </c>
      <c r="G144" s="503">
        <v>83712695</v>
      </c>
      <c r="H144" s="511">
        <v>83712695</v>
      </c>
      <c r="I144" s="248"/>
      <c r="J144" s="248"/>
    </row>
    <row r="145" spans="1:10" ht="24.95" customHeight="1" x14ac:dyDescent="0.25">
      <c r="A145" s="471">
        <v>74</v>
      </c>
      <c r="B145" s="472" t="s">
        <v>1266</v>
      </c>
      <c r="C145" s="473">
        <v>65058946</v>
      </c>
      <c r="D145" s="473">
        <v>83712695</v>
      </c>
      <c r="E145" s="473">
        <v>0</v>
      </c>
      <c r="F145" s="473">
        <v>83712695</v>
      </c>
      <c r="G145" s="473">
        <v>83712695</v>
      </c>
      <c r="H145" s="513">
        <v>83712695</v>
      </c>
      <c r="I145" s="333"/>
      <c r="J145" s="333"/>
    </row>
    <row r="146" spans="1:10" ht="29.25" x14ac:dyDescent="0.25">
      <c r="A146" s="474">
        <v>75</v>
      </c>
      <c r="B146" s="475" t="s">
        <v>1267</v>
      </c>
      <c r="C146" s="489">
        <f>C145+C141</f>
        <v>348455472</v>
      </c>
      <c r="D146" s="489">
        <f>D145+D141</f>
        <v>514510921</v>
      </c>
      <c r="E146" s="489"/>
      <c r="F146" s="489"/>
      <c r="G146" s="489">
        <f>G145+G141</f>
        <v>364582414</v>
      </c>
      <c r="H146" s="514">
        <f>H145+H141</f>
        <v>364582414</v>
      </c>
      <c r="I146" s="248"/>
      <c r="J146" s="248"/>
    </row>
    <row r="147" spans="1:10" x14ac:dyDescent="0.25">
      <c r="I147" s="334"/>
      <c r="J147" s="334"/>
    </row>
    <row r="149" spans="1:10" x14ac:dyDescent="0.25">
      <c r="A149" s="691" t="s">
        <v>282</v>
      </c>
      <c r="B149" s="692"/>
      <c r="C149" s="692"/>
      <c r="D149" s="692"/>
      <c r="E149" s="692"/>
      <c r="F149" s="692"/>
    </row>
    <row r="150" spans="1:10" ht="15.75" thickBot="1" x14ac:dyDescent="0.3">
      <c r="A150" s="693"/>
      <c r="B150" s="694"/>
      <c r="C150" s="190"/>
      <c r="D150" s="4"/>
      <c r="E150" s="4"/>
      <c r="F150" s="491" t="s">
        <v>3</v>
      </c>
    </row>
    <row r="151" spans="1:10" ht="29.25" thickBot="1" x14ac:dyDescent="0.3">
      <c r="A151" s="378">
        <v>1</v>
      </c>
      <c r="B151" s="379" t="s">
        <v>283</v>
      </c>
      <c r="C151" s="490">
        <f>C141-C58</f>
        <v>-45630629</v>
      </c>
      <c r="D151" s="490">
        <f>D141-D58</f>
        <v>-57975976</v>
      </c>
      <c r="E151" s="493">
        <f>+E48-E121</f>
        <v>110236</v>
      </c>
      <c r="F151" s="506">
        <f>+F48-F121</f>
        <v>0</v>
      </c>
      <c r="G151" s="193">
        <f>G141-G58</f>
        <v>-154129554</v>
      </c>
    </row>
    <row r="152" spans="1:10" ht="29.25" thickBot="1" x14ac:dyDescent="0.3">
      <c r="A152" s="378" t="s">
        <v>43</v>
      </c>
      <c r="B152" s="379" t="s">
        <v>284</v>
      </c>
      <c r="C152" s="490">
        <f>C145-C63</f>
        <v>45630629</v>
      </c>
      <c r="D152" s="490">
        <f>D145-D63</f>
        <v>57975976</v>
      </c>
      <c r="E152" s="492">
        <f>E50-E122</f>
        <v>500137</v>
      </c>
      <c r="F152" s="492">
        <f>F50-F122</f>
        <v>0</v>
      </c>
      <c r="G152" s="193">
        <f>G145-G63</f>
        <v>59223388</v>
      </c>
    </row>
    <row r="153" spans="1:10" x14ac:dyDescent="0.25">
      <c r="A153" s="1"/>
      <c r="B153" s="2"/>
      <c r="C153" s="3"/>
      <c r="D153" s="4"/>
      <c r="E153" s="4"/>
      <c r="F153" s="4"/>
    </row>
  </sheetData>
  <sheetProtection selectLockedCells="1" selectUnlockedCells="1"/>
  <mergeCells count="26">
    <mergeCell ref="A1:J1"/>
    <mergeCell ref="C5:C6"/>
    <mergeCell ref="D5:D6"/>
    <mergeCell ref="G5:G6"/>
    <mergeCell ref="H5:H6"/>
    <mergeCell ref="I5:I6"/>
    <mergeCell ref="J5:J6"/>
    <mergeCell ref="A5:A6"/>
    <mergeCell ref="B5:B6"/>
    <mergeCell ref="A3:F3"/>
    <mergeCell ref="C4:G4"/>
    <mergeCell ref="H4:J4"/>
    <mergeCell ref="A2:J2"/>
    <mergeCell ref="A149:F149"/>
    <mergeCell ref="A150:B150"/>
    <mergeCell ref="A69:A70"/>
    <mergeCell ref="B69:B70"/>
    <mergeCell ref="C69:G69"/>
    <mergeCell ref="C70:C71"/>
    <mergeCell ref="D70:D71"/>
    <mergeCell ref="G70:G71"/>
    <mergeCell ref="H70:H71"/>
    <mergeCell ref="I70:I71"/>
    <mergeCell ref="J70:J71"/>
    <mergeCell ref="A66:J66"/>
    <mergeCell ref="H69:J69"/>
  </mergeCells>
  <pageMargins left="0.51181102362204722" right="0.31496062992125984" top="0.74803149606299213" bottom="0.74803149606299213" header="0.31496062992125984" footer="0.31496062992125984"/>
  <pageSetup paperSize="8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0"/>
  <sheetViews>
    <sheetView workbookViewId="0">
      <selection sqref="A1:G1"/>
    </sheetView>
  </sheetViews>
  <sheetFormatPr defaultRowHeight="15" x14ac:dyDescent="0.25"/>
  <cols>
    <col min="1" max="1" width="64.42578125" customWidth="1"/>
    <col min="3" max="3" width="24.85546875" customWidth="1"/>
    <col min="4" max="4" width="23" customWidth="1"/>
    <col min="5" max="5" width="19.5703125" customWidth="1"/>
    <col min="6" max="6" width="18.140625" customWidth="1"/>
    <col min="7" max="7" width="29.42578125" customWidth="1"/>
  </cols>
  <sheetData>
    <row r="1" spans="1:7" ht="15.75" customHeight="1" x14ac:dyDescent="0.25">
      <c r="A1" s="705" t="s">
        <v>1358</v>
      </c>
      <c r="B1" s="706"/>
      <c r="C1" s="706"/>
      <c r="D1" s="706"/>
      <c r="E1" s="706"/>
      <c r="F1" s="706"/>
      <c r="G1" s="707"/>
    </row>
    <row r="2" spans="1:7" ht="15.75" x14ac:dyDescent="0.25">
      <c r="A2" s="828" t="s">
        <v>1331</v>
      </c>
      <c r="B2" s="829"/>
      <c r="C2" s="829"/>
      <c r="D2" s="829"/>
      <c r="E2" s="829"/>
      <c r="F2" s="829"/>
      <c r="G2" s="830"/>
    </row>
    <row r="3" spans="1:7" x14ac:dyDescent="0.25">
      <c r="A3" s="656"/>
      <c r="B3" s="657"/>
      <c r="C3" s="658"/>
      <c r="D3" s="658"/>
      <c r="E3" s="658"/>
      <c r="F3" s="658"/>
      <c r="G3" s="659" t="s">
        <v>1073</v>
      </c>
    </row>
    <row r="4" spans="1:7" ht="15.75" thickBot="1" x14ac:dyDescent="0.3">
      <c r="A4" s="834" t="s">
        <v>821</v>
      </c>
      <c r="B4" s="836" t="s">
        <v>1074</v>
      </c>
      <c r="C4" s="831" t="s">
        <v>1075</v>
      </c>
      <c r="D4" s="832"/>
      <c r="E4" s="832"/>
      <c r="F4" s="833"/>
      <c r="G4" s="834" t="s">
        <v>1035</v>
      </c>
    </row>
    <row r="5" spans="1:7" ht="15.75" thickBot="1" x14ac:dyDescent="0.3">
      <c r="A5" s="835"/>
      <c r="B5" s="837"/>
      <c r="C5" s="393">
        <v>2017</v>
      </c>
      <c r="D5" s="393">
        <v>2018</v>
      </c>
      <c r="E5" s="393">
        <v>2019</v>
      </c>
      <c r="F5" s="393">
        <v>2020</v>
      </c>
      <c r="G5" s="835"/>
    </row>
    <row r="6" spans="1:7" ht="15.75" thickBot="1" x14ac:dyDescent="0.3">
      <c r="A6" s="419">
        <v>1</v>
      </c>
      <c r="B6" s="420">
        <v>2</v>
      </c>
      <c r="C6" s="421">
        <v>3</v>
      </c>
      <c r="D6" s="422">
        <v>4</v>
      </c>
      <c r="E6" s="423">
        <v>5</v>
      </c>
      <c r="F6" s="424">
        <v>6</v>
      </c>
      <c r="G6" s="420">
        <v>7</v>
      </c>
    </row>
    <row r="7" spans="1:7" ht="24.95" customHeight="1" x14ac:dyDescent="0.25">
      <c r="A7" s="425" t="s">
        <v>1076</v>
      </c>
      <c r="B7" s="426" t="s">
        <v>296</v>
      </c>
      <c r="C7" s="394">
        <v>45064151</v>
      </c>
      <c r="D7" s="395">
        <v>45830241.566999994</v>
      </c>
      <c r="E7" s="396">
        <v>46609355.673638992</v>
      </c>
      <c r="F7" s="397">
        <v>47401714.720090851</v>
      </c>
      <c r="G7" s="398">
        <v>184905462.96072984</v>
      </c>
    </row>
    <row r="8" spans="1:7" ht="27.75" customHeight="1" x14ac:dyDescent="0.25">
      <c r="A8" s="427" t="s">
        <v>1077</v>
      </c>
      <c r="B8" s="428" t="s">
        <v>298</v>
      </c>
      <c r="C8" s="394">
        <v>34393496</v>
      </c>
      <c r="D8" s="395">
        <v>34978185.431999996</v>
      </c>
      <c r="E8" s="396">
        <v>35572814.584343992</v>
      </c>
      <c r="F8" s="397">
        <v>36177552.432277836</v>
      </c>
      <c r="G8" s="399">
        <v>141122048.44862181</v>
      </c>
    </row>
    <row r="9" spans="1:7" ht="24.95" customHeight="1" x14ac:dyDescent="0.25">
      <c r="A9" s="427" t="s">
        <v>1078</v>
      </c>
      <c r="B9" s="428" t="s">
        <v>301</v>
      </c>
      <c r="C9" s="394">
        <v>0</v>
      </c>
      <c r="D9" s="395">
        <v>0</v>
      </c>
      <c r="E9" s="396">
        <v>0</v>
      </c>
      <c r="F9" s="397">
        <v>0</v>
      </c>
      <c r="G9" s="399">
        <v>0</v>
      </c>
    </row>
    <row r="10" spans="1:7" ht="24.95" customHeight="1" thickBot="1" x14ac:dyDescent="0.3">
      <c r="A10" s="427" t="s">
        <v>1079</v>
      </c>
      <c r="B10" s="428" t="s">
        <v>304</v>
      </c>
      <c r="C10" s="394">
        <v>0</v>
      </c>
      <c r="D10" s="395">
        <v>0</v>
      </c>
      <c r="E10" s="396">
        <v>0</v>
      </c>
      <c r="F10" s="397">
        <v>0</v>
      </c>
      <c r="G10" s="399">
        <v>0</v>
      </c>
    </row>
    <row r="11" spans="1:7" ht="24.95" customHeight="1" thickBot="1" x14ac:dyDescent="0.3">
      <c r="A11" s="429" t="s">
        <v>1080</v>
      </c>
      <c r="B11" s="430" t="s">
        <v>307</v>
      </c>
      <c r="C11" s="400">
        <v>79457647</v>
      </c>
      <c r="D11" s="401">
        <v>80808426.998999983</v>
      </c>
      <c r="E11" s="402">
        <v>82182170.257982984</v>
      </c>
      <c r="F11" s="403">
        <v>83579267.152368695</v>
      </c>
      <c r="G11" s="404">
        <v>326027511.40935165</v>
      </c>
    </row>
    <row r="12" spans="1:7" ht="24.95" customHeight="1" thickBot="1" x14ac:dyDescent="0.3">
      <c r="A12" s="429" t="s">
        <v>1081</v>
      </c>
      <c r="B12" s="430" t="s">
        <v>310</v>
      </c>
      <c r="C12" s="400">
        <v>39728823.5</v>
      </c>
      <c r="D12" s="401">
        <v>40404213.499499992</v>
      </c>
      <c r="E12" s="402">
        <v>41091085.128991492</v>
      </c>
      <c r="F12" s="403">
        <v>41789633.576184347</v>
      </c>
      <c r="G12" s="404">
        <v>163013755.70467582</v>
      </c>
    </row>
    <row r="13" spans="1:7" ht="28.5" customHeight="1" thickBot="1" x14ac:dyDescent="0.3">
      <c r="A13" s="429" t="s">
        <v>1082</v>
      </c>
      <c r="B13" s="430" t="s">
        <v>312</v>
      </c>
      <c r="C13" s="400">
        <v>0</v>
      </c>
      <c r="D13" s="401">
        <v>0</v>
      </c>
      <c r="E13" s="402">
        <v>0</v>
      </c>
      <c r="F13" s="403">
        <v>0</v>
      </c>
      <c r="G13" s="404">
        <v>0</v>
      </c>
    </row>
    <row r="14" spans="1:7" ht="24.95" customHeight="1" x14ac:dyDescent="0.25">
      <c r="A14" s="425" t="s">
        <v>1083</v>
      </c>
      <c r="B14" s="426" t="s">
        <v>315</v>
      </c>
      <c r="C14" s="394"/>
      <c r="D14" s="395"/>
      <c r="E14" s="396"/>
      <c r="F14" s="397"/>
      <c r="G14" s="398">
        <v>0</v>
      </c>
    </row>
    <row r="15" spans="1:7" ht="24.95" customHeight="1" x14ac:dyDescent="0.25">
      <c r="A15" s="427" t="s">
        <v>1084</v>
      </c>
      <c r="B15" s="428" t="s">
        <v>317</v>
      </c>
      <c r="C15" s="405"/>
      <c r="D15" s="406"/>
      <c r="E15" s="407"/>
      <c r="F15" s="408"/>
      <c r="G15" s="399">
        <v>0</v>
      </c>
    </row>
    <row r="16" spans="1:7" ht="24.95" customHeight="1" x14ac:dyDescent="0.25">
      <c r="A16" s="427" t="s">
        <v>1085</v>
      </c>
      <c r="B16" s="426" t="s">
        <v>320</v>
      </c>
      <c r="C16" s="405"/>
      <c r="D16" s="406"/>
      <c r="E16" s="407"/>
      <c r="F16" s="408"/>
      <c r="G16" s="399">
        <v>0</v>
      </c>
    </row>
    <row r="17" spans="1:7" ht="24.95" customHeight="1" x14ac:dyDescent="0.25">
      <c r="A17" s="427" t="s">
        <v>1086</v>
      </c>
      <c r="B17" s="428" t="s">
        <v>323</v>
      </c>
      <c r="C17" s="405"/>
      <c r="D17" s="406"/>
      <c r="E17" s="407"/>
      <c r="F17" s="408"/>
      <c r="G17" s="399">
        <v>0</v>
      </c>
    </row>
    <row r="18" spans="1:7" ht="24.95" customHeight="1" x14ac:dyDescent="0.25">
      <c r="A18" s="427" t="s">
        <v>1087</v>
      </c>
      <c r="B18" s="426" t="s">
        <v>326</v>
      </c>
      <c r="C18" s="405"/>
      <c r="D18" s="406"/>
      <c r="E18" s="407"/>
      <c r="F18" s="408"/>
      <c r="G18" s="399">
        <v>0</v>
      </c>
    </row>
    <row r="19" spans="1:7" ht="24.95" customHeight="1" x14ac:dyDescent="0.25">
      <c r="A19" s="427" t="s">
        <v>1088</v>
      </c>
      <c r="B19" s="428" t="s">
        <v>329</v>
      </c>
      <c r="C19" s="405"/>
      <c r="D19" s="406"/>
      <c r="E19" s="407"/>
      <c r="F19" s="408"/>
      <c r="G19" s="399">
        <v>0</v>
      </c>
    </row>
    <row r="20" spans="1:7" ht="24.95" customHeight="1" thickBot="1" x14ac:dyDescent="0.3">
      <c r="A20" s="431" t="s">
        <v>1089</v>
      </c>
      <c r="B20" s="426" t="s">
        <v>332</v>
      </c>
      <c r="C20" s="409"/>
      <c r="D20" s="410"/>
      <c r="E20" s="411"/>
      <c r="F20" s="412"/>
      <c r="G20" s="413">
        <v>0</v>
      </c>
    </row>
    <row r="21" spans="1:7" ht="24.95" customHeight="1" thickBot="1" x14ac:dyDescent="0.3">
      <c r="A21" s="429" t="s">
        <v>1090</v>
      </c>
      <c r="B21" s="430" t="s">
        <v>334</v>
      </c>
      <c r="C21" s="400">
        <v>0</v>
      </c>
      <c r="D21" s="401">
        <v>0</v>
      </c>
      <c r="E21" s="402">
        <v>0</v>
      </c>
      <c r="F21" s="403">
        <v>0</v>
      </c>
      <c r="G21" s="404">
        <v>0</v>
      </c>
    </row>
    <row r="22" spans="1:7" ht="24.95" customHeight="1" x14ac:dyDescent="0.25">
      <c r="A22" s="425" t="s">
        <v>1083</v>
      </c>
      <c r="B22" s="426" t="s">
        <v>337</v>
      </c>
      <c r="C22" s="394"/>
      <c r="D22" s="395"/>
      <c r="E22" s="396"/>
      <c r="F22" s="397"/>
      <c r="G22" s="398">
        <v>0</v>
      </c>
    </row>
    <row r="23" spans="1:7" ht="24.95" customHeight="1" x14ac:dyDescent="0.25">
      <c r="A23" s="427" t="s">
        <v>1084</v>
      </c>
      <c r="B23" s="428" t="s">
        <v>340</v>
      </c>
      <c r="C23" s="405"/>
      <c r="D23" s="406"/>
      <c r="E23" s="407"/>
      <c r="F23" s="408"/>
      <c r="G23" s="399">
        <v>0</v>
      </c>
    </row>
    <row r="24" spans="1:7" ht="24.95" customHeight="1" x14ac:dyDescent="0.25">
      <c r="A24" s="427" t="s">
        <v>1085</v>
      </c>
      <c r="B24" s="428" t="s">
        <v>343</v>
      </c>
      <c r="C24" s="405"/>
      <c r="D24" s="406"/>
      <c r="E24" s="407"/>
      <c r="F24" s="408"/>
      <c r="G24" s="399">
        <v>0</v>
      </c>
    </row>
    <row r="25" spans="1:7" ht="24.95" customHeight="1" x14ac:dyDescent="0.25">
      <c r="A25" s="427" t="s">
        <v>1086</v>
      </c>
      <c r="B25" s="428" t="s">
        <v>346</v>
      </c>
      <c r="C25" s="405"/>
      <c r="D25" s="406"/>
      <c r="E25" s="407"/>
      <c r="F25" s="408"/>
      <c r="G25" s="399">
        <v>0</v>
      </c>
    </row>
    <row r="26" spans="1:7" ht="24.95" customHeight="1" x14ac:dyDescent="0.25">
      <c r="A26" s="427" t="s">
        <v>1087</v>
      </c>
      <c r="B26" s="428" t="s">
        <v>349</v>
      </c>
      <c r="C26" s="405"/>
      <c r="D26" s="406"/>
      <c r="E26" s="407"/>
      <c r="F26" s="408"/>
      <c r="G26" s="399">
        <v>0</v>
      </c>
    </row>
    <row r="27" spans="1:7" ht="24.95" customHeight="1" x14ac:dyDescent="0.25">
      <c r="A27" s="427" t="s">
        <v>1088</v>
      </c>
      <c r="B27" s="428" t="s">
        <v>352</v>
      </c>
      <c r="C27" s="405"/>
      <c r="D27" s="406"/>
      <c r="E27" s="407"/>
      <c r="F27" s="408"/>
      <c r="G27" s="399">
        <v>0</v>
      </c>
    </row>
    <row r="28" spans="1:7" ht="24.95" customHeight="1" thickBot="1" x14ac:dyDescent="0.3">
      <c r="A28" s="431" t="s">
        <v>1089</v>
      </c>
      <c r="B28" s="428" t="s">
        <v>355</v>
      </c>
      <c r="C28" s="409"/>
      <c r="D28" s="410"/>
      <c r="E28" s="411"/>
      <c r="F28" s="412"/>
      <c r="G28" s="413">
        <v>0</v>
      </c>
    </row>
    <row r="29" spans="1:7" ht="24.95" customHeight="1" thickBot="1" x14ac:dyDescent="0.3">
      <c r="A29" s="429" t="s">
        <v>1091</v>
      </c>
      <c r="B29" s="430" t="s">
        <v>358</v>
      </c>
      <c r="C29" s="400">
        <v>0</v>
      </c>
      <c r="D29" s="401">
        <v>0</v>
      </c>
      <c r="E29" s="402">
        <v>0</v>
      </c>
      <c r="F29" s="403">
        <v>0</v>
      </c>
      <c r="G29" s="404">
        <v>0</v>
      </c>
    </row>
    <row r="30" spans="1:7" ht="24.95" customHeight="1" thickBot="1" x14ac:dyDescent="0.3">
      <c r="A30" s="432" t="s">
        <v>1092</v>
      </c>
      <c r="B30" s="433" t="s">
        <v>361</v>
      </c>
      <c r="C30" s="414">
        <v>39728823.5</v>
      </c>
      <c r="D30" s="415">
        <v>40404213.499499992</v>
      </c>
      <c r="E30" s="416">
        <v>41091085.128991492</v>
      </c>
      <c r="F30" s="417">
        <v>41789633.576184347</v>
      </c>
      <c r="G30" s="418">
        <v>163013755.70467582</v>
      </c>
    </row>
  </sheetData>
  <sheetProtection sheet="1" selectLockedCells="1" selectUnlockedCells="1"/>
  <mergeCells count="6">
    <mergeCell ref="A1:G1"/>
    <mergeCell ref="A2:G2"/>
    <mergeCell ref="C4:F4"/>
    <mergeCell ref="G4:G5"/>
    <mergeCell ref="A4:A5"/>
    <mergeCell ref="B4:B5"/>
  </mergeCells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4"/>
  <sheetViews>
    <sheetView workbookViewId="0">
      <selection sqref="A1:K4"/>
    </sheetView>
  </sheetViews>
  <sheetFormatPr defaultRowHeight="15" x14ac:dyDescent="0.25"/>
  <cols>
    <col min="11" max="11" width="23.28515625" customWidth="1"/>
  </cols>
  <sheetData>
    <row r="1" spans="1:11" x14ac:dyDescent="0.25">
      <c r="A1" s="705" t="s">
        <v>1359</v>
      </c>
      <c r="B1" s="706"/>
      <c r="C1" s="706"/>
      <c r="D1" s="706"/>
      <c r="E1" s="706"/>
      <c r="F1" s="706"/>
      <c r="G1" s="706"/>
      <c r="H1" s="706"/>
      <c r="I1" s="706"/>
      <c r="J1" s="706"/>
      <c r="K1" s="707"/>
    </row>
    <row r="2" spans="1:11" ht="15.75" x14ac:dyDescent="0.25">
      <c r="A2" s="840" t="s">
        <v>1093</v>
      </c>
      <c r="B2" s="841"/>
      <c r="C2" s="841"/>
      <c r="D2" s="841"/>
      <c r="E2" s="841"/>
      <c r="F2" s="841"/>
      <c r="G2" s="841"/>
      <c r="H2" s="841"/>
      <c r="I2" s="841"/>
      <c r="J2" s="841"/>
      <c r="K2" s="842"/>
    </row>
    <row r="3" spans="1:11" ht="15.75" x14ac:dyDescent="0.25">
      <c r="A3" s="843" t="s">
        <v>1094</v>
      </c>
      <c r="B3" s="844"/>
      <c r="C3" s="844"/>
      <c r="D3" s="844"/>
      <c r="E3" s="844"/>
      <c r="F3" s="844"/>
      <c r="G3" s="844"/>
      <c r="H3" s="844"/>
      <c r="I3" s="844"/>
      <c r="J3" s="844"/>
      <c r="K3" s="845"/>
    </row>
    <row r="4" spans="1:11" ht="15.75" x14ac:dyDescent="0.25">
      <c r="A4" s="846" t="s">
        <v>1095</v>
      </c>
      <c r="B4" s="847"/>
      <c r="C4" s="847"/>
      <c r="D4" s="847"/>
      <c r="E4" s="847"/>
      <c r="F4" s="847"/>
      <c r="G4" s="847"/>
      <c r="H4" s="847"/>
      <c r="I4" s="847"/>
      <c r="J4" s="847"/>
      <c r="K4" s="848"/>
    </row>
    <row r="5" spans="1:11" ht="15.75" x14ac:dyDescent="0.25">
      <c r="A5" s="660"/>
      <c r="B5" s="661"/>
      <c r="C5" s="661"/>
      <c r="D5" s="661"/>
      <c r="E5" s="661"/>
      <c r="F5" s="661"/>
      <c r="G5" s="849"/>
      <c r="H5" s="849"/>
      <c r="I5" s="661"/>
      <c r="J5" s="661"/>
      <c r="K5" s="662"/>
    </row>
    <row r="6" spans="1:11" ht="16.5" thickBot="1" x14ac:dyDescent="0.3">
      <c r="A6" s="838" t="s">
        <v>1096</v>
      </c>
      <c r="B6" s="839"/>
      <c r="C6" s="839"/>
      <c r="D6" s="603"/>
      <c r="E6" s="604"/>
      <c r="F6" s="603"/>
      <c r="G6" s="604"/>
      <c r="H6" s="603"/>
      <c r="I6" s="434"/>
      <c r="J6" s="434"/>
      <c r="K6" s="435" t="s">
        <v>811</v>
      </c>
    </row>
    <row r="7" spans="1:11" ht="15.75" x14ac:dyDescent="0.25">
      <c r="A7" s="855" t="s">
        <v>1097</v>
      </c>
      <c r="B7" s="856"/>
      <c r="C7" s="856"/>
      <c r="D7" s="856"/>
      <c r="E7" s="856"/>
      <c r="F7" s="856"/>
      <c r="G7" s="856"/>
      <c r="H7" s="856"/>
      <c r="I7" s="856"/>
      <c r="J7" s="857"/>
      <c r="K7" s="436">
        <v>45064151</v>
      </c>
    </row>
    <row r="8" spans="1:11" ht="15.75" x14ac:dyDescent="0.25">
      <c r="A8" s="850" t="s">
        <v>1098</v>
      </c>
      <c r="B8" s="851"/>
      <c r="C8" s="851"/>
      <c r="D8" s="851"/>
      <c r="E8" s="851"/>
      <c r="F8" s="851"/>
      <c r="G8" s="851"/>
      <c r="H8" s="851"/>
      <c r="I8" s="851"/>
      <c r="J8" s="852"/>
      <c r="K8" s="437">
        <v>34393496</v>
      </c>
    </row>
    <row r="9" spans="1:11" ht="15.75" x14ac:dyDescent="0.25">
      <c r="A9" s="850" t="s">
        <v>1099</v>
      </c>
      <c r="B9" s="851"/>
      <c r="C9" s="851"/>
      <c r="D9" s="851"/>
      <c r="E9" s="851"/>
      <c r="F9" s="851"/>
      <c r="G9" s="851"/>
      <c r="H9" s="851"/>
      <c r="I9" s="851"/>
      <c r="J9" s="852"/>
      <c r="K9" s="437">
        <v>0</v>
      </c>
    </row>
    <row r="10" spans="1:11" ht="15.75" x14ac:dyDescent="0.25">
      <c r="A10" s="850" t="s">
        <v>1100</v>
      </c>
      <c r="B10" s="851"/>
      <c r="C10" s="851"/>
      <c r="D10" s="851"/>
      <c r="E10" s="851"/>
      <c r="F10" s="851"/>
      <c r="G10" s="851"/>
      <c r="H10" s="851"/>
      <c r="I10" s="851"/>
      <c r="J10" s="851"/>
      <c r="K10" s="437">
        <v>0</v>
      </c>
    </row>
    <row r="11" spans="1:11" ht="15.75" x14ac:dyDescent="0.25">
      <c r="A11" s="850" t="s">
        <v>1101</v>
      </c>
      <c r="B11" s="851"/>
      <c r="C11" s="851"/>
      <c r="D11" s="851"/>
      <c r="E11" s="851"/>
      <c r="F11" s="851"/>
      <c r="G11" s="851"/>
      <c r="H11" s="851"/>
      <c r="I11" s="851"/>
      <c r="J11" s="852"/>
      <c r="K11" s="438"/>
    </row>
    <row r="12" spans="1:11" ht="15.75" x14ac:dyDescent="0.25">
      <c r="A12" s="850" t="s">
        <v>1102</v>
      </c>
      <c r="B12" s="851"/>
      <c r="C12" s="851"/>
      <c r="D12" s="851"/>
      <c r="E12" s="851"/>
      <c r="F12" s="851"/>
      <c r="G12" s="851"/>
      <c r="H12" s="851"/>
      <c r="I12" s="851"/>
      <c r="J12" s="852"/>
      <c r="K12" s="438"/>
    </row>
    <row r="13" spans="1:11" ht="16.5" thickBot="1" x14ac:dyDescent="0.3">
      <c r="A13" s="850" t="s">
        <v>813</v>
      </c>
      <c r="B13" s="851"/>
      <c r="C13" s="851"/>
      <c r="D13" s="851"/>
      <c r="E13" s="851"/>
      <c r="F13" s="851"/>
      <c r="G13" s="851"/>
      <c r="H13" s="851"/>
      <c r="I13" s="851"/>
      <c r="J13" s="852"/>
      <c r="K13" s="439">
        <v>79457647</v>
      </c>
    </row>
    <row r="14" spans="1:11" ht="17.25" thickTop="1" thickBot="1" x14ac:dyDescent="0.3">
      <c r="A14" s="853" t="s">
        <v>1103</v>
      </c>
      <c r="B14" s="854"/>
      <c r="C14" s="854"/>
      <c r="D14" s="854"/>
      <c r="E14" s="440"/>
      <c r="F14" s="440"/>
      <c r="G14" s="440"/>
      <c r="H14" s="440"/>
      <c r="I14" s="440"/>
      <c r="J14" s="440"/>
      <c r="K14" s="441">
        <v>39728823.5</v>
      </c>
    </row>
  </sheetData>
  <sheetProtection sheet="1" selectLockedCells="1" selectUnlockedCells="1"/>
  <mergeCells count="14">
    <mergeCell ref="A13:J13"/>
    <mergeCell ref="A14:D14"/>
    <mergeCell ref="A7:J7"/>
    <mergeCell ref="A8:J8"/>
    <mergeCell ref="A9:J9"/>
    <mergeCell ref="A10:J10"/>
    <mergeCell ref="A11:J11"/>
    <mergeCell ref="A12:J12"/>
    <mergeCell ref="A6:C6"/>
    <mergeCell ref="A1:K1"/>
    <mergeCell ref="A2:K2"/>
    <mergeCell ref="A3:K3"/>
    <mergeCell ref="A4:K4"/>
    <mergeCell ref="G5:H5"/>
  </mergeCells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7"/>
  <sheetViews>
    <sheetView workbookViewId="0">
      <selection sqref="A1:I3"/>
    </sheetView>
  </sheetViews>
  <sheetFormatPr defaultRowHeight="15" x14ac:dyDescent="0.25"/>
  <cols>
    <col min="1" max="1" width="25.5703125" customWidth="1"/>
    <col min="2" max="2" width="17.42578125" customWidth="1"/>
    <col min="4" max="4" width="22" customWidth="1"/>
    <col min="5" max="5" width="12.85546875" customWidth="1"/>
    <col min="6" max="6" width="13.140625" customWidth="1"/>
    <col min="7" max="7" width="13.28515625" customWidth="1"/>
  </cols>
  <sheetData>
    <row r="1" spans="1:10" x14ac:dyDescent="0.25">
      <c r="A1" s="705" t="s">
        <v>1360</v>
      </c>
      <c r="B1" s="706"/>
      <c r="C1" s="706"/>
      <c r="D1" s="706"/>
      <c r="E1" s="706"/>
      <c r="F1" s="706"/>
      <c r="G1" s="706"/>
      <c r="H1" s="706"/>
      <c r="I1" s="707"/>
      <c r="J1" s="555"/>
    </row>
    <row r="2" spans="1:10" x14ac:dyDescent="0.25">
      <c r="A2" s="666" t="s">
        <v>1104</v>
      </c>
      <c r="B2" s="665"/>
      <c r="C2" s="665"/>
      <c r="D2" s="665"/>
      <c r="E2" s="665"/>
      <c r="F2" s="665"/>
      <c r="G2" s="665"/>
      <c r="H2" s="665"/>
      <c r="I2" s="667"/>
    </row>
    <row r="3" spans="1:10" x14ac:dyDescent="0.25">
      <c r="A3" s="859" t="s">
        <v>849</v>
      </c>
      <c r="B3" s="860"/>
      <c r="C3" s="860"/>
      <c r="D3" s="860"/>
      <c r="E3" s="860"/>
      <c r="F3" s="860"/>
      <c r="G3" s="860"/>
      <c r="H3" s="860"/>
      <c r="I3" s="861"/>
    </row>
    <row r="4" spans="1:10" ht="51" x14ac:dyDescent="0.25">
      <c r="A4" s="663" t="s">
        <v>1105</v>
      </c>
      <c r="B4" s="663" t="s">
        <v>1106</v>
      </c>
      <c r="C4" s="663" t="s">
        <v>1107</v>
      </c>
      <c r="D4" s="663" t="s">
        <v>1108</v>
      </c>
      <c r="E4" s="663" t="s">
        <v>1109</v>
      </c>
      <c r="F4" s="664" t="s">
        <v>1110</v>
      </c>
      <c r="G4" s="663" t="s">
        <v>1111</v>
      </c>
      <c r="H4" s="858" t="s">
        <v>1112</v>
      </c>
      <c r="I4" s="858"/>
    </row>
    <row r="5" spans="1:10" x14ac:dyDescent="0.25">
      <c r="A5" s="442"/>
      <c r="B5" s="443"/>
      <c r="C5" s="443"/>
      <c r="D5" s="443"/>
      <c r="E5" s="443"/>
      <c r="F5" s="443"/>
      <c r="G5" s="443"/>
      <c r="H5" s="444" t="s">
        <v>1113</v>
      </c>
      <c r="I5" s="444" t="s">
        <v>1114</v>
      </c>
    </row>
    <row r="6" spans="1:10" ht="24.95" customHeight="1" x14ac:dyDescent="0.25">
      <c r="A6" s="445" t="s">
        <v>1115</v>
      </c>
      <c r="B6" s="446">
        <v>6600</v>
      </c>
      <c r="C6" s="446">
        <v>6600</v>
      </c>
      <c r="D6" s="446">
        <v>13120</v>
      </c>
      <c r="E6" s="447">
        <v>1.9879</v>
      </c>
      <c r="F6" s="446">
        <v>6600</v>
      </c>
      <c r="G6" s="446">
        <v>0</v>
      </c>
      <c r="H6" s="446">
        <v>0</v>
      </c>
      <c r="I6" s="446">
        <v>0</v>
      </c>
    </row>
    <row r="7" spans="1:10" ht="24.95" customHeight="1" x14ac:dyDescent="0.25">
      <c r="A7" s="445" t="s">
        <v>1116</v>
      </c>
      <c r="B7" s="446">
        <v>4440000</v>
      </c>
      <c r="C7" s="446">
        <v>10</v>
      </c>
      <c r="D7" s="446">
        <v>7440731</v>
      </c>
      <c r="E7" s="447">
        <v>1.6758403153153154</v>
      </c>
      <c r="F7" s="446">
        <v>10</v>
      </c>
      <c r="G7" s="446">
        <v>0</v>
      </c>
      <c r="H7" s="446">
        <v>0</v>
      </c>
      <c r="I7" s="446">
        <v>0</v>
      </c>
    </row>
  </sheetData>
  <sheetProtection sheet="1" selectLockedCells="1" selectUnlockedCells="1"/>
  <mergeCells count="3">
    <mergeCell ref="H4:I4"/>
    <mergeCell ref="A1:I1"/>
    <mergeCell ref="A3:I3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"/>
  <sheetViews>
    <sheetView workbookViewId="0">
      <selection sqref="A1:B3"/>
    </sheetView>
  </sheetViews>
  <sheetFormatPr defaultRowHeight="15" x14ac:dyDescent="0.25"/>
  <cols>
    <col min="1" max="1" width="58.28515625" customWidth="1"/>
    <col min="2" max="2" width="36.140625" customWidth="1"/>
  </cols>
  <sheetData>
    <row r="1" spans="1:2" x14ac:dyDescent="0.25">
      <c r="A1" s="705" t="s">
        <v>1361</v>
      </c>
      <c r="B1" s="707"/>
    </row>
    <row r="2" spans="1:2" ht="15.75" x14ac:dyDescent="0.25">
      <c r="A2" s="862" t="s">
        <v>1332</v>
      </c>
      <c r="B2" s="863"/>
    </row>
    <row r="3" spans="1:2" ht="15.75" x14ac:dyDescent="0.25">
      <c r="A3" s="669"/>
      <c r="B3" s="670" t="s">
        <v>1117</v>
      </c>
    </row>
    <row r="4" spans="1:2" ht="15.75" x14ac:dyDescent="0.25">
      <c r="A4" s="668" t="s">
        <v>1118</v>
      </c>
      <c r="B4" s="668" t="s">
        <v>1044</v>
      </c>
    </row>
    <row r="5" spans="1:2" ht="33.75" customHeight="1" x14ac:dyDescent="0.25">
      <c r="A5" s="448" t="s">
        <v>1119</v>
      </c>
      <c r="B5" s="449">
        <v>0</v>
      </c>
    </row>
    <row r="6" spans="1:2" ht="39" customHeight="1" x14ac:dyDescent="0.25">
      <c r="A6" s="448" t="s">
        <v>1120</v>
      </c>
      <c r="B6" s="450">
        <v>0</v>
      </c>
    </row>
    <row r="7" spans="1:2" ht="47.25" customHeight="1" x14ac:dyDescent="0.25">
      <c r="A7" s="448" t="s">
        <v>1121</v>
      </c>
      <c r="B7" s="450">
        <v>0</v>
      </c>
    </row>
    <row r="8" spans="1:2" ht="33" customHeight="1" x14ac:dyDescent="0.25">
      <c r="A8" s="448" t="s">
        <v>1122</v>
      </c>
      <c r="B8" s="449">
        <v>0</v>
      </c>
    </row>
    <row r="9" spans="1:2" ht="41.25" customHeight="1" x14ac:dyDescent="0.25">
      <c r="A9" s="448" t="s">
        <v>1123</v>
      </c>
      <c r="B9" s="450">
        <v>0</v>
      </c>
    </row>
  </sheetData>
  <sheetProtection sheet="1" selectLockedCells="1" selectUnlockedCells="1"/>
  <mergeCells count="2">
    <mergeCell ref="A2:B2"/>
    <mergeCell ref="A1:B1"/>
  </mergeCells>
  <pageMargins left="1.8897637795275593" right="0.5118110236220472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3"/>
  <sheetViews>
    <sheetView workbookViewId="0">
      <selection sqref="A1:F1"/>
    </sheetView>
  </sheetViews>
  <sheetFormatPr defaultRowHeight="15" x14ac:dyDescent="0.25"/>
  <cols>
    <col min="2" max="2" width="32.5703125" customWidth="1"/>
    <col min="3" max="3" width="19.42578125" customWidth="1"/>
    <col min="4" max="5" width="22.5703125" customWidth="1"/>
    <col min="6" max="6" width="25.42578125" customWidth="1"/>
  </cols>
  <sheetData>
    <row r="1" spans="1:6" x14ac:dyDescent="0.25">
      <c r="A1" s="705" t="s">
        <v>1362</v>
      </c>
      <c r="B1" s="706"/>
      <c r="C1" s="706"/>
      <c r="D1" s="706"/>
      <c r="E1" s="706"/>
      <c r="F1" s="707"/>
    </row>
    <row r="2" spans="1:6" x14ac:dyDescent="0.25">
      <c r="A2" s="870" t="s">
        <v>289</v>
      </c>
      <c r="B2" s="871"/>
      <c r="C2" s="871"/>
      <c r="D2" s="871"/>
      <c r="E2" s="871"/>
      <c r="F2" s="872"/>
    </row>
    <row r="3" spans="1:6" ht="18.75" customHeight="1" x14ac:dyDescent="0.25">
      <c r="A3" s="864" t="s">
        <v>1124</v>
      </c>
      <c r="B3" s="865"/>
      <c r="C3" s="865"/>
      <c r="D3" s="865"/>
      <c r="E3" s="865"/>
      <c r="F3" s="866"/>
    </row>
    <row r="4" spans="1:6" ht="16.5" customHeight="1" x14ac:dyDescent="0.25">
      <c r="A4" s="867"/>
      <c r="B4" s="868"/>
      <c r="C4" s="868"/>
      <c r="D4" s="868"/>
      <c r="E4" s="868"/>
      <c r="F4" s="869"/>
    </row>
    <row r="5" spans="1:6" ht="16.5" thickBot="1" x14ac:dyDescent="0.3">
      <c r="A5" s="875" t="s">
        <v>1125</v>
      </c>
      <c r="B5" s="876"/>
      <c r="C5" s="671" t="s">
        <v>1126</v>
      </c>
      <c r="D5" s="672" t="s">
        <v>1127</v>
      </c>
      <c r="E5" s="672" t="s">
        <v>1128</v>
      </c>
      <c r="F5" s="673" t="s">
        <v>1129</v>
      </c>
    </row>
    <row r="6" spans="1:6" ht="16.5" thickBot="1" x14ac:dyDescent="0.3">
      <c r="A6" s="451" t="s">
        <v>1130</v>
      </c>
      <c r="B6" s="452"/>
      <c r="C6" s="453">
        <v>434999273</v>
      </c>
      <c r="D6" s="454">
        <v>442394260.64099997</v>
      </c>
      <c r="E6" s="454">
        <v>449914963.07189691</v>
      </c>
      <c r="F6" s="455">
        <v>457563517.4441191</v>
      </c>
    </row>
    <row r="7" spans="1:6" ht="16.5" thickBot="1" x14ac:dyDescent="0.3">
      <c r="A7" s="877" t="s">
        <v>1131</v>
      </c>
      <c r="B7" s="878"/>
      <c r="C7" s="456">
        <v>24489307</v>
      </c>
      <c r="D7" s="454">
        <v>24905625.218999997</v>
      </c>
      <c r="E7" s="454">
        <v>25329020.847722996</v>
      </c>
      <c r="F7" s="457">
        <v>25759614.202134285</v>
      </c>
    </row>
    <row r="8" spans="1:6" ht="16.5" thickBot="1" x14ac:dyDescent="0.3">
      <c r="A8" s="458" t="s">
        <v>1132</v>
      </c>
      <c r="B8" s="459"/>
      <c r="C8" s="460">
        <v>459488580</v>
      </c>
      <c r="D8" s="461">
        <v>467299885.85999995</v>
      </c>
      <c r="E8" s="461">
        <v>475243983.91961992</v>
      </c>
      <c r="F8" s="462">
        <v>483323131.64625341</v>
      </c>
    </row>
    <row r="9" spans="1:6" ht="16.5" thickBot="1" x14ac:dyDescent="0.3">
      <c r="A9" s="879" t="s">
        <v>800</v>
      </c>
      <c r="B9" s="880"/>
      <c r="C9" s="463">
        <v>280869719</v>
      </c>
      <c r="D9" s="454">
        <v>285644504.22299999</v>
      </c>
      <c r="E9" s="454">
        <v>290500460.79479098</v>
      </c>
      <c r="F9" s="455">
        <v>295438968.6283024</v>
      </c>
    </row>
    <row r="10" spans="1:6" ht="16.5" thickBot="1" x14ac:dyDescent="0.3">
      <c r="A10" s="873" t="s">
        <v>1133</v>
      </c>
      <c r="B10" s="874"/>
      <c r="C10" s="464">
        <v>83712695</v>
      </c>
      <c r="D10" s="454">
        <v>85135810.814999998</v>
      </c>
      <c r="E10" s="454">
        <v>86583119.598854989</v>
      </c>
      <c r="F10" s="457">
        <v>88055032.632035509</v>
      </c>
    </row>
    <row r="11" spans="1:6" ht="16.5" thickBot="1" x14ac:dyDescent="0.3">
      <c r="A11" s="458" t="s">
        <v>1134</v>
      </c>
      <c r="B11" s="459"/>
      <c r="C11" s="460">
        <v>364582414</v>
      </c>
      <c r="D11" s="461">
        <v>370780315.03799999</v>
      </c>
      <c r="E11" s="461">
        <v>377083580.393646</v>
      </c>
      <c r="F11" s="462">
        <v>383494001.26033789</v>
      </c>
    </row>
    <row r="12" spans="1:6" ht="15.75" x14ac:dyDescent="0.25">
      <c r="A12" s="465"/>
      <c r="B12" s="465"/>
      <c r="C12" s="466"/>
      <c r="D12" s="466"/>
      <c r="E12" s="466"/>
      <c r="F12" s="466"/>
    </row>
    <row r="13" spans="1:6" ht="15.75" x14ac:dyDescent="0.25">
      <c r="A13" s="467"/>
      <c r="B13" s="467"/>
      <c r="C13" s="468"/>
      <c r="D13" s="469" t="s">
        <v>1135</v>
      </c>
      <c r="E13" s="470"/>
      <c r="F13" s="470"/>
    </row>
  </sheetData>
  <sheetProtection sheet="1" selectLockedCells="1" selectUnlockedCells="1"/>
  <mergeCells count="7">
    <mergeCell ref="A1:F1"/>
    <mergeCell ref="A3:F4"/>
    <mergeCell ref="A2:F2"/>
    <mergeCell ref="A10:B10"/>
    <mergeCell ref="A5:B5"/>
    <mergeCell ref="A7:B7"/>
    <mergeCell ref="A9:B9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7"/>
  <sheetViews>
    <sheetView workbookViewId="0">
      <selection sqref="A1:F6"/>
    </sheetView>
  </sheetViews>
  <sheetFormatPr defaultRowHeight="15" x14ac:dyDescent="0.25"/>
  <cols>
    <col min="1" max="1" width="8.140625" style="1" customWidth="1"/>
    <col min="2" max="2" width="78" style="2" customWidth="1"/>
    <col min="3" max="3" width="15.140625" style="3" customWidth="1"/>
    <col min="4" max="4" width="13.140625" style="4" customWidth="1"/>
    <col min="5" max="5" width="13.85546875" style="4" customWidth="1"/>
    <col min="6" max="6" width="14" style="4" customWidth="1"/>
  </cols>
  <sheetData>
    <row r="1" spans="1:6" x14ac:dyDescent="0.25">
      <c r="F1" s="3" t="s">
        <v>0</v>
      </c>
    </row>
    <row r="2" spans="1:6" x14ac:dyDescent="0.25">
      <c r="A2" s="725" t="s">
        <v>285</v>
      </c>
      <c r="B2" s="725"/>
      <c r="C2" s="725"/>
      <c r="D2" s="725"/>
      <c r="E2" s="725"/>
      <c r="F2" s="725"/>
    </row>
    <row r="3" spans="1:6" x14ac:dyDescent="0.25">
      <c r="A3" s="726" t="s">
        <v>1</v>
      </c>
      <c r="B3" s="726"/>
      <c r="C3" s="726"/>
      <c r="D3" s="726"/>
      <c r="E3" s="726"/>
      <c r="F3" s="726"/>
    </row>
    <row r="5" spans="1:6" x14ac:dyDescent="0.25">
      <c r="A5" s="687" t="s">
        <v>2</v>
      </c>
      <c r="B5" s="687"/>
      <c r="C5" s="687"/>
      <c r="D5" s="687"/>
      <c r="E5" s="687"/>
      <c r="F5" s="687"/>
    </row>
    <row r="6" spans="1:6" x14ac:dyDescent="0.25">
      <c r="A6" s="5"/>
      <c r="B6" s="6"/>
      <c r="C6" s="6"/>
    </row>
    <row r="7" spans="1:6" ht="15.75" thickBot="1" x14ac:dyDescent="0.3">
      <c r="A7" s="5"/>
      <c r="B7" s="6"/>
      <c r="C7" s="6"/>
      <c r="F7" s="7" t="s">
        <v>3</v>
      </c>
    </row>
    <row r="8" spans="1:6" ht="15.75" thickBot="1" x14ac:dyDescent="0.3">
      <c r="A8" s="727" t="s">
        <v>4</v>
      </c>
      <c r="B8" s="728" t="s">
        <v>5</v>
      </c>
      <c r="C8" s="729" t="s">
        <v>286</v>
      </c>
      <c r="D8" s="730" t="s">
        <v>1136</v>
      </c>
      <c r="E8" s="731"/>
      <c r="F8" s="732"/>
    </row>
    <row r="9" spans="1:6" ht="43.5" thickBot="1" x14ac:dyDescent="0.3">
      <c r="A9" s="714"/>
      <c r="B9" s="716"/>
      <c r="C9" s="703"/>
      <c r="D9" s="8" t="s">
        <v>8</v>
      </c>
      <c r="E9" s="9" t="s">
        <v>9</v>
      </c>
      <c r="F9" s="10" t="s">
        <v>10</v>
      </c>
    </row>
    <row r="10" spans="1:6" ht="15.75" thickBot="1" x14ac:dyDescent="0.3">
      <c r="A10" s="11">
        <v>1</v>
      </c>
      <c r="B10" s="12">
        <v>2</v>
      </c>
      <c r="C10" s="13">
        <v>3</v>
      </c>
      <c r="D10" s="14">
        <v>4</v>
      </c>
      <c r="E10" s="15">
        <v>5</v>
      </c>
      <c r="F10" s="16">
        <v>6</v>
      </c>
    </row>
    <row r="11" spans="1:6" ht="15.75" thickBot="1" x14ac:dyDescent="0.3">
      <c r="A11" s="17" t="s">
        <v>11</v>
      </c>
      <c r="B11" s="18" t="s">
        <v>12</v>
      </c>
      <c r="C11" s="19">
        <v>263757</v>
      </c>
      <c r="D11" s="20">
        <v>222038</v>
      </c>
      <c r="E11" s="21"/>
      <c r="F11" s="22"/>
    </row>
    <row r="12" spans="1:6" ht="15.75" thickBot="1" x14ac:dyDescent="0.3">
      <c r="A12" s="23" t="s">
        <v>13</v>
      </c>
      <c r="B12" s="24" t="s">
        <v>14</v>
      </c>
      <c r="C12" s="19">
        <v>182457</v>
      </c>
      <c r="D12" s="25">
        <v>175563</v>
      </c>
      <c r="E12" s="26"/>
      <c r="F12" s="27"/>
    </row>
    <row r="13" spans="1:6" ht="28.5" x14ac:dyDescent="0.25">
      <c r="A13" s="28"/>
      <c r="B13" s="29" t="s">
        <v>15</v>
      </c>
      <c r="C13" s="30">
        <v>175563</v>
      </c>
      <c r="D13" s="31">
        <v>175563</v>
      </c>
      <c r="E13" s="32"/>
      <c r="F13" s="33"/>
    </row>
    <row r="14" spans="1:6" x14ac:dyDescent="0.25">
      <c r="A14" s="34" t="s">
        <v>16</v>
      </c>
      <c r="B14" s="35" t="s">
        <v>17</v>
      </c>
      <c r="C14" s="36">
        <v>67756</v>
      </c>
      <c r="D14" s="37">
        <v>71454</v>
      </c>
      <c r="E14" s="38"/>
      <c r="F14" s="39"/>
    </row>
    <row r="15" spans="1:6" x14ac:dyDescent="0.25">
      <c r="A15" s="40" t="s">
        <v>18</v>
      </c>
      <c r="B15" s="41" t="s">
        <v>19</v>
      </c>
      <c r="C15" s="42">
        <v>56874</v>
      </c>
      <c r="D15" s="43">
        <v>51287</v>
      </c>
      <c r="E15" s="38"/>
      <c r="F15" s="39"/>
    </row>
    <row r="16" spans="1:6" ht="30" x14ac:dyDescent="0.25">
      <c r="A16" s="40" t="s">
        <v>20</v>
      </c>
      <c r="B16" s="41" t="s">
        <v>21</v>
      </c>
      <c r="C16" s="44">
        <v>49305</v>
      </c>
      <c r="D16" s="43">
        <v>49376</v>
      </c>
      <c r="E16" s="38"/>
      <c r="F16" s="39"/>
    </row>
    <row r="17" spans="1:6" x14ac:dyDescent="0.25">
      <c r="A17" s="40" t="s">
        <v>22</v>
      </c>
      <c r="B17" s="41" t="s">
        <v>23</v>
      </c>
      <c r="C17" s="42">
        <v>3308</v>
      </c>
      <c r="D17" s="43">
        <v>3446</v>
      </c>
      <c r="E17" s="38"/>
      <c r="F17" s="39"/>
    </row>
    <row r="18" spans="1:6" x14ac:dyDescent="0.25">
      <c r="A18" s="45"/>
      <c r="B18" s="46" t="s">
        <v>24</v>
      </c>
      <c r="C18" s="42">
        <v>0</v>
      </c>
      <c r="D18" s="43">
        <v>0</v>
      </c>
      <c r="E18" s="38"/>
      <c r="F18" s="39"/>
    </row>
    <row r="19" spans="1:6" ht="30" x14ac:dyDescent="0.25">
      <c r="A19" s="40" t="s">
        <v>25</v>
      </c>
      <c r="B19" s="41" t="s">
        <v>26</v>
      </c>
      <c r="C19" s="44">
        <v>8221</v>
      </c>
      <c r="D19" s="43">
        <v>0</v>
      </c>
      <c r="E19" s="47"/>
      <c r="F19" s="48"/>
    </row>
    <row r="20" spans="1:6" ht="15.75" thickBot="1" x14ac:dyDescent="0.3">
      <c r="A20" s="40" t="s">
        <v>27</v>
      </c>
      <c r="B20" s="41" t="s">
        <v>28</v>
      </c>
      <c r="C20" s="49">
        <v>0</v>
      </c>
      <c r="D20" s="50">
        <v>0</v>
      </c>
      <c r="E20" s="51"/>
      <c r="F20" s="52"/>
    </row>
    <row r="21" spans="1:6" ht="15.75" thickBot="1" x14ac:dyDescent="0.3">
      <c r="A21" s="23" t="s">
        <v>29</v>
      </c>
      <c r="B21" s="53" t="s">
        <v>30</v>
      </c>
      <c r="C21" s="54">
        <v>46475</v>
      </c>
      <c r="D21" s="25">
        <v>46475</v>
      </c>
      <c r="E21" s="26"/>
      <c r="F21" s="55"/>
    </row>
    <row r="22" spans="1:6" x14ac:dyDescent="0.25">
      <c r="A22" s="34" t="s">
        <v>31</v>
      </c>
      <c r="B22" s="35" t="s">
        <v>32</v>
      </c>
      <c r="C22" s="56">
        <v>0</v>
      </c>
      <c r="D22" s="37">
        <v>0</v>
      </c>
      <c r="E22" s="32"/>
      <c r="F22" s="33"/>
    </row>
    <row r="23" spans="1:6" x14ac:dyDescent="0.25">
      <c r="A23" s="40" t="s">
        <v>33</v>
      </c>
      <c r="B23" s="41" t="s">
        <v>34</v>
      </c>
      <c r="C23" s="57">
        <v>0</v>
      </c>
      <c r="D23" s="43">
        <v>0</v>
      </c>
      <c r="E23" s="38"/>
      <c r="F23" s="39"/>
    </row>
    <row r="24" spans="1:6" x14ac:dyDescent="0.25">
      <c r="A24" s="40" t="s">
        <v>35</v>
      </c>
      <c r="B24" s="41" t="s">
        <v>36</v>
      </c>
      <c r="C24" s="57">
        <v>0</v>
      </c>
      <c r="D24" s="43">
        <v>0</v>
      </c>
      <c r="E24" s="38"/>
      <c r="F24" s="39"/>
    </row>
    <row r="25" spans="1:6" x14ac:dyDescent="0.25">
      <c r="A25" s="40" t="s">
        <v>37</v>
      </c>
      <c r="B25" s="41" t="s">
        <v>38</v>
      </c>
      <c r="C25" s="57">
        <v>0</v>
      </c>
      <c r="D25" s="43">
        <v>0</v>
      </c>
      <c r="E25" s="38"/>
      <c r="F25" s="39"/>
    </row>
    <row r="26" spans="1:6" x14ac:dyDescent="0.25">
      <c r="A26" s="40" t="s">
        <v>39</v>
      </c>
      <c r="B26" s="41" t="s">
        <v>40</v>
      </c>
      <c r="C26" s="58">
        <v>46475</v>
      </c>
      <c r="D26" s="59">
        <v>46475</v>
      </c>
      <c r="E26" s="47"/>
      <c r="F26" s="39"/>
    </row>
    <row r="27" spans="1:6" ht="15.75" thickBot="1" x14ac:dyDescent="0.3">
      <c r="A27" s="60" t="s">
        <v>41</v>
      </c>
      <c r="B27" s="61" t="s">
        <v>42</v>
      </c>
      <c r="C27" s="57">
        <v>0</v>
      </c>
      <c r="D27" s="50">
        <v>0</v>
      </c>
      <c r="E27" s="51"/>
      <c r="F27" s="52"/>
    </row>
    <row r="28" spans="1:6" ht="15.75" thickBot="1" x14ac:dyDescent="0.3">
      <c r="A28" s="62" t="s">
        <v>43</v>
      </c>
      <c r="B28" s="24" t="s">
        <v>44</v>
      </c>
      <c r="C28" s="63">
        <v>0</v>
      </c>
      <c r="D28" s="25">
        <v>0</v>
      </c>
      <c r="E28" s="26"/>
      <c r="F28" s="55"/>
    </row>
    <row r="29" spans="1:6" x14ac:dyDescent="0.25">
      <c r="A29" s="34" t="s">
        <v>45</v>
      </c>
      <c r="B29" s="35" t="s">
        <v>46</v>
      </c>
      <c r="C29" s="56">
        <v>0</v>
      </c>
      <c r="D29" s="37">
        <v>0</v>
      </c>
      <c r="E29" s="32"/>
      <c r="F29" s="33"/>
    </row>
    <row r="30" spans="1:6" x14ac:dyDescent="0.25">
      <c r="A30" s="40" t="s">
        <v>47</v>
      </c>
      <c r="B30" s="41" t="s">
        <v>48</v>
      </c>
      <c r="C30" s="57">
        <v>0</v>
      </c>
      <c r="D30" s="43">
        <v>0</v>
      </c>
      <c r="E30" s="38"/>
      <c r="F30" s="39"/>
    </row>
    <row r="31" spans="1:6" x14ac:dyDescent="0.25">
      <c r="A31" s="40" t="s">
        <v>49</v>
      </c>
      <c r="B31" s="41" t="s">
        <v>50</v>
      </c>
      <c r="C31" s="57">
        <v>0</v>
      </c>
      <c r="D31" s="43">
        <v>0</v>
      </c>
      <c r="E31" s="38"/>
      <c r="F31" s="39"/>
    </row>
    <row r="32" spans="1:6" x14ac:dyDescent="0.25">
      <c r="A32" s="40" t="s">
        <v>51</v>
      </c>
      <c r="B32" s="41" t="s">
        <v>52</v>
      </c>
      <c r="C32" s="57">
        <v>0</v>
      </c>
      <c r="D32" s="43">
        <v>0</v>
      </c>
      <c r="E32" s="38"/>
      <c r="F32" s="39"/>
    </row>
    <row r="33" spans="1:6" x14ac:dyDescent="0.25">
      <c r="A33" s="40" t="s">
        <v>53</v>
      </c>
      <c r="B33" s="41" t="s">
        <v>54</v>
      </c>
      <c r="C33" s="57">
        <v>0</v>
      </c>
      <c r="D33" s="43">
        <v>0</v>
      </c>
      <c r="E33" s="47"/>
      <c r="F33" s="39"/>
    </row>
    <row r="34" spans="1:6" ht="15.75" thickBot="1" x14ac:dyDescent="0.3">
      <c r="A34" s="60" t="s">
        <v>55</v>
      </c>
      <c r="B34" s="61" t="s">
        <v>42</v>
      </c>
      <c r="C34" s="57">
        <v>0</v>
      </c>
      <c r="D34" s="50">
        <v>0</v>
      </c>
      <c r="E34" s="51"/>
      <c r="F34" s="52"/>
    </row>
    <row r="35" spans="1:6" ht="15.75" thickBot="1" x14ac:dyDescent="0.3">
      <c r="A35" s="62" t="s">
        <v>56</v>
      </c>
      <c r="B35" s="24" t="s">
        <v>57</v>
      </c>
      <c r="C35" s="54">
        <v>35106</v>
      </c>
      <c r="D35" s="25">
        <v>35106</v>
      </c>
      <c r="E35" s="64"/>
      <c r="F35" s="55"/>
    </row>
    <row r="36" spans="1:6" ht="30" x14ac:dyDescent="0.25">
      <c r="A36" s="65" t="s">
        <v>58</v>
      </c>
      <c r="B36" s="66" t="s">
        <v>59</v>
      </c>
      <c r="C36" s="67"/>
      <c r="D36" s="68"/>
      <c r="E36" s="69"/>
      <c r="F36" s="70"/>
    </row>
    <row r="37" spans="1:6" x14ac:dyDescent="0.25">
      <c r="A37" s="71" t="s">
        <v>60</v>
      </c>
      <c r="B37" s="72" t="s">
        <v>61</v>
      </c>
      <c r="C37" s="73">
        <v>2951</v>
      </c>
      <c r="D37" s="37">
        <v>2951</v>
      </c>
      <c r="E37" s="32"/>
      <c r="F37" s="33"/>
    </row>
    <row r="38" spans="1:6" x14ac:dyDescent="0.25">
      <c r="A38" s="34" t="s">
        <v>62</v>
      </c>
      <c r="B38" s="41" t="s">
        <v>63</v>
      </c>
      <c r="C38" s="73">
        <v>27450</v>
      </c>
      <c r="D38" s="43">
        <v>27450</v>
      </c>
      <c r="E38" s="38"/>
      <c r="F38" s="39"/>
    </row>
    <row r="39" spans="1:6" x14ac:dyDescent="0.25">
      <c r="A39" s="40" t="s">
        <v>64</v>
      </c>
      <c r="B39" s="41" t="s">
        <v>65</v>
      </c>
      <c r="C39" s="73">
        <v>4575</v>
      </c>
      <c r="D39" s="43">
        <v>4575</v>
      </c>
      <c r="E39" s="38"/>
      <c r="F39" s="39"/>
    </row>
    <row r="40" spans="1:6" ht="30" x14ac:dyDescent="0.25">
      <c r="A40" s="40" t="s">
        <v>66</v>
      </c>
      <c r="B40" s="41" t="s">
        <v>67</v>
      </c>
      <c r="C40" s="73">
        <v>30</v>
      </c>
      <c r="D40" s="74">
        <v>30</v>
      </c>
      <c r="E40" s="38"/>
      <c r="F40" s="39"/>
    </row>
    <row r="41" spans="1:6" ht="45.75" thickBot="1" x14ac:dyDescent="0.3">
      <c r="A41" s="40" t="s">
        <v>68</v>
      </c>
      <c r="B41" s="41" t="s">
        <v>69</v>
      </c>
      <c r="C41" s="75">
        <v>100</v>
      </c>
      <c r="D41" s="76">
        <v>100</v>
      </c>
      <c r="E41" s="51"/>
      <c r="F41" s="52"/>
    </row>
    <row r="42" spans="1:6" ht="15.75" thickBot="1" x14ac:dyDescent="0.3">
      <c r="A42" s="62" t="s">
        <v>70</v>
      </c>
      <c r="B42" s="24" t="s">
        <v>71</v>
      </c>
      <c r="C42" s="54">
        <v>9984</v>
      </c>
      <c r="D42" s="25">
        <v>9984</v>
      </c>
      <c r="E42" s="26"/>
      <c r="F42" s="55"/>
    </row>
    <row r="43" spans="1:6" x14ac:dyDescent="0.25">
      <c r="A43" s="34" t="s">
        <v>72</v>
      </c>
      <c r="B43" s="35" t="s">
        <v>73</v>
      </c>
      <c r="C43" s="77"/>
      <c r="D43" s="37"/>
      <c r="E43" s="32"/>
      <c r="F43" s="33"/>
    </row>
    <row r="44" spans="1:6" x14ac:dyDescent="0.25">
      <c r="A44" s="34" t="s">
        <v>74</v>
      </c>
      <c r="B44" s="41" t="s">
        <v>75</v>
      </c>
      <c r="C44" s="77">
        <v>2448</v>
      </c>
      <c r="D44" s="43">
        <v>2448</v>
      </c>
      <c r="E44" s="38"/>
      <c r="F44" s="39"/>
    </row>
    <row r="45" spans="1:6" x14ac:dyDescent="0.25">
      <c r="A45" s="40" t="s">
        <v>76</v>
      </c>
      <c r="B45" s="41" t="s">
        <v>77</v>
      </c>
      <c r="C45" s="77">
        <v>216</v>
      </c>
      <c r="D45" s="43">
        <v>216</v>
      </c>
      <c r="E45" s="38"/>
      <c r="F45" s="39"/>
    </row>
    <row r="46" spans="1:6" x14ac:dyDescent="0.25">
      <c r="A46" s="40" t="s">
        <v>78</v>
      </c>
      <c r="B46" s="41" t="s">
        <v>79</v>
      </c>
      <c r="C46" s="77">
        <v>5379</v>
      </c>
      <c r="D46" s="43">
        <v>5379</v>
      </c>
      <c r="E46" s="38"/>
      <c r="F46" s="39"/>
    </row>
    <row r="47" spans="1:6" x14ac:dyDescent="0.25">
      <c r="A47" s="40" t="s">
        <v>80</v>
      </c>
      <c r="B47" s="41" t="s">
        <v>81</v>
      </c>
      <c r="C47" s="56">
        <v>0</v>
      </c>
      <c r="D47" s="43">
        <v>0</v>
      </c>
      <c r="E47" s="38"/>
      <c r="F47" s="39"/>
    </row>
    <row r="48" spans="1:6" x14ac:dyDescent="0.25">
      <c r="A48" s="40" t="s">
        <v>82</v>
      </c>
      <c r="B48" s="41" t="s">
        <v>83</v>
      </c>
      <c r="C48" s="77">
        <v>1941</v>
      </c>
      <c r="D48" s="43">
        <v>1941</v>
      </c>
      <c r="E48" s="38"/>
      <c r="F48" s="39"/>
    </row>
    <row r="49" spans="1:6" x14ac:dyDescent="0.25">
      <c r="A49" s="40" t="s">
        <v>84</v>
      </c>
      <c r="B49" s="41" t="s">
        <v>85</v>
      </c>
      <c r="C49" s="56">
        <v>0</v>
      </c>
      <c r="D49" s="43">
        <v>0</v>
      </c>
      <c r="E49" s="38"/>
      <c r="F49" s="39"/>
    </row>
    <row r="50" spans="1:6" x14ac:dyDescent="0.25">
      <c r="A50" s="40" t="s">
        <v>86</v>
      </c>
      <c r="B50" s="41" t="s">
        <v>87</v>
      </c>
      <c r="C50" s="56">
        <v>0</v>
      </c>
      <c r="D50" s="43">
        <v>0</v>
      </c>
      <c r="E50" s="38"/>
      <c r="F50" s="39"/>
    </row>
    <row r="51" spans="1:6" x14ac:dyDescent="0.25">
      <c r="A51" s="40" t="s">
        <v>88</v>
      </c>
      <c r="B51" s="41" t="s">
        <v>89</v>
      </c>
      <c r="C51" s="56">
        <v>0</v>
      </c>
      <c r="D51" s="43">
        <v>0</v>
      </c>
      <c r="E51" s="38"/>
      <c r="F51" s="39"/>
    </row>
    <row r="52" spans="1:6" x14ac:dyDescent="0.25">
      <c r="A52" s="60" t="s">
        <v>90</v>
      </c>
      <c r="B52" s="61" t="s">
        <v>91</v>
      </c>
      <c r="C52" s="56">
        <v>0</v>
      </c>
      <c r="D52" s="43">
        <v>0</v>
      </c>
      <c r="E52" s="47"/>
      <c r="F52" s="39"/>
    </row>
    <row r="53" spans="1:6" ht="15.75" thickBot="1" x14ac:dyDescent="0.3">
      <c r="A53" s="60" t="s">
        <v>92</v>
      </c>
      <c r="B53" s="61" t="s">
        <v>93</v>
      </c>
      <c r="C53" s="56">
        <v>0</v>
      </c>
      <c r="D53" s="50">
        <v>0</v>
      </c>
      <c r="E53" s="51"/>
      <c r="F53" s="52"/>
    </row>
    <row r="54" spans="1:6" ht="15.75" thickBot="1" x14ac:dyDescent="0.3">
      <c r="A54" s="62" t="s">
        <v>94</v>
      </c>
      <c r="B54" s="24" t="s">
        <v>95</v>
      </c>
      <c r="C54" s="63">
        <v>0</v>
      </c>
      <c r="D54" s="78">
        <v>0</v>
      </c>
      <c r="E54" s="79"/>
      <c r="F54" s="80"/>
    </row>
    <row r="55" spans="1:6" x14ac:dyDescent="0.25">
      <c r="A55" s="34" t="s">
        <v>96</v>
      </c>
      <c r="B55" s="35" t="s">
        <v>97</v>
      </c>
      <c r="C55" s="56">
        <v>0</v>
      </c>
      <c r="D55" s="37">
        <v>0</v>
      </c>
      <c r="E55" s="32"/>
      <c r="F55" s="33"/>
    </row>
    <row r="56" spans="1:6" x14ac:dyDescent="0.25">
      <c r="A56" s="40" t="s">
        <v>98</v>
      </c>
      <c r="B56" s="41" t="s">
        <v>99</v>
      </c>
      <c r="C56" s="57">
        <v>0</v>
      </c>
      <c r="D56" s="43">
        <v>0</v>
      </c>
      <c r="E56" s="38"/>
      <c r="F56" s="39"/>
    </row>
    <row r="57" spans="1:6" x14ac:dyDescent="0.25">
      <c r="A57" s="40" t="s">
        <v>100</v>
      </c>
      <c r="B57" s="41" t="s">
        <v>101</v>
      </c>
      <c r="C57" s="81">
        <v>0</v>
      </c>
      <c r="D57" s="43">
        <v>0</v>
      </c>
      <c r="E57" s="38"/>
      <c r="F57" s="39"/>
    </row>
    <row r="58" spans="1:6" x14ac:dyDescent="0.25">
      <c r="A58" s="40" t="s">
        <v>102</v>
      </c>
      <c r="B58" s="41" t="s">
        <v>103</v>
      </c>
      <c r="C58" s="81">
        <v>0</v>
      </c>
      <c r="D58" s="43">
        <v>0</v>
      </c>
      <c r="E58" s="38"/>
      <c r="F58" s="39"/>
    </row>
    <row r="59" spans="1:6" ht="15.75" thickBot="1" x14ac:dyDescent="0.3">
      <c r="A59" s="40" t="s">
        <v>104</v>
      </c>
      <c r="B59" s="82" t="s">
        <v>105</v>
      </c>
      <c r="C59" s="42">
        <v>0</v>
      </c>
      <c r="D59" s="50">
        <v>0</v>
      </c>
      <c r="E59" s="51"/>
      <c r="F59" s="52"/>
    </row>
    <row r="60" spans="1:6" ht="15.75" thickBot="1" x14ac:dyDescent="0.3">
      <c r="A60" s="62" t="s">
        <v>106</v>
      </c>
      <c r="B60" s="24" t="s">
        <v>107</v>
      </c>
      <c r="C60" s="83">
        <v>0</v>
      </c>
      <c r="D60" s="84">
        <v>0</v>
      </c>
      <c r="E60" s="64"/>
      <c r="F60" s="55"/>
    </row>
    <row r="61" spans="1:6" x14ac:dyDescent="0.25">
      <c r="A61" s="34" t="s">
        <v>108</v>
      </c>
      <c r="B61" s="35" t="s">
        <v>109</v>
      </c>
      <c r="C61" s="56">
        <v>0</v>
      </c>
      <c r="D61" s="37">
        <v>0</v>
      </c>
      <c r="E61" s="32"/>
      <c r="F61" s="33"/>
    </row>
    <row r="62" spans="1:6" x14ac:dyDescent="0.25">
      <c r="A62" s="40" t="s">
        <v>110</v>
      </c>
      <c r="B62" s="41" t="s">
        <v>111</v>
      </c>
      <c r="C62" s="56">
        <v>0</v>
      </c>
      <c r="D62" s="43">
        <v>0</v>
      </c>
      <c r="E62" s="38"/>
      <c r="F62" s="39"/>
    </row>
    <row r="63" spans="1:6" x14ac:dyDescent="0.25">
      <c r="A63" s="40" t="s">
        <v>112</v>
      </c>
      <c r="B63" s="41" t="s">
        <v>113</v>
      </c>
      <c r="C63" s="57">
        <v>0</v>
      </c>
      <c r="D63" s="43">
        <v>0</v>
      </c>
      <c r="E63" s="38"/>
      <c r="F63" s="39"/>
    </row>
    <row r="64" spans="1:6" ht="15.75" thickBot="1" x14ac:dyDescent="0.3">
      <c r="A64" s="60"/>
      <c r="B64" s="61" t="s">
        <v>114</v>
      </c>
      <c r="C64" s="85">
        <v>0</v>
      </c>
      <c r="D64" s="50">
        <v>0</v>
      </c>
      <c r="E64" s="51"/>
      <c r="F64" s="52"/>
    </row>
    <row r="65" spans="1:6" ht="15.75" thickBot="1" x14ac:dyDescent="0.3">
      <c r="A65" s="62" t="s">
        <v>115</v>
      </c>
      <c r="B65" s="53" t="s">
        <v>116</v>
      </c>
      <c r="C65" s="63">
        <v>0</v>
      </c>
      <c r="D65" s="86">
        <v>0</v>
      </c>
      <c r="E65" s="79"/>
      <c r="F65" s="87"/>
    </row>
    <row r="66" spans="1:6" x14ac:dyDescent="0.25">
      <c r="A66" s="34" t="s">
        <v>117</v>
      </c>
      <c r="B66" s="35" t="s">
        <v>118</v>
      </c>
      <c r="C66" s="88">
        <v>0</v>
      </c>
      <c r="D66" s="89">
        <v>0</v>
      </c>
      <c r="E66" s="32"/>
      <c r="F66" s="33"/>
    </row>
    <row r="67" spans="1:6" x14ac:dyDescent="0.25">
      <c r="A67" s="40" t="s">
        <v>119</v>
      </c>
      <c r="B67" s="41" t="s">
        <v>120</v>
      </c>
      <c r="C67" s="88">
        <v>0</v>
      </c>
      <c r="D67" s="43">
        <v>0</v>
      </c>
      <c r="E67" s="38"/>
      <c r="F67" s="39"/>
    </row>
    <row r="68" spans="1:6" x14ac:dyDescent="0.25">
      <c r="A68" s="40" t="s">
        <v>121</v>
      </c>
      <c r="B68" s="41" t="s">
        <v>122</v>
      </c>
      <c r="C68" s="88">
        <v>0</v>
      </c>
      <c r="D68" s="74">
        <v>0</v>
      </c>
      <c r="E68" s="38"/>
      <c r="F68" s="39"/>
    </row>
    <row r="69" spans="1:6" ht="15.75" thickBot="1" x14ac:dyDescent="0.3">
      <c r="A69" s="60"/>
      <c r="B69" s="61" t="s">
        <v>123</v>
      </c>
      <c r="C69" s="85">
        <v>0</v>
      </c>
      <c r="D69" s="50">
        <v>0</v>
      </c>
      <c r="E69" s="51"/>
      <c r="F69" s="52"/>
    </row>
    <row r="70" spans="1:6" ht="15.75" thickBot="1" x14ac:dyDescent="0.3">
      <c r="A70" s="90"/>
      <c r="B70" s="91" t="s">
        <v>124</v>
      </c>
      <c r="C70" s="92">
        <v>267128</v>
      </c>
      <c r="D70" s="93">
        <v>267128</v>
      </c>
      <c r="E70" s="94"/>
      <c r="F70" s="95"/>
    </row>
    <row r="71" spans="1:6" ht="15.75" thickBot="1" x14ac:dyDescent="0.3">
      <c r="A71" s="90"/>
      <c r="B71" s="91" t="s">
        <v>125</v>
      </c>
      <c r="C71" s="96">
        <v>0</v>
      </c>
      <c r="D71" s="97">
        <v>0</v>
      </c>
      <c r="E71" s="94"/>
      <c r="F71" s="98"/>
    </row>
    <row r="72" spans="1:6" ht="15.75" thickBot="1" x14ac:dyDescent="0.3">
      <c r="A72" s="62"/>
      <c r="B72" s="24" t="s">
        <v>126</v>
      </c>
      <c r="C72" s="92">
        <v>267128</v>
      </c>
      <c r="D72" s="99">
        <v>267128</v>
      </c>
      <c r="E72" s="100"/>
      <c r="F72" s="101"/>
    </row>
    <row r="73" spans="1:6" ht="15.75" thickBot="1" x14ac:dyDescent="0.3">
      <c r="A73" s="62" t="s">
        <v>127</v>
      </c>
      <c r="B73" s="24" t="s">
        <v>128</v>
      </c>
      <c r="C73" s="54">
        <v>121571</v>
      </c>
      <c r="D73" s="99">
        <v>121571</v>
      </c>
      <c r="E73" s="79"/>
      <c r="F73" s="80"/>
    </row>
    <row r="74" spans="1:6" ht="15.75" thickBot="1" x14ac:dyDescent="0.3">
      <c r="A74" s="23" t="s">
        <v>129</v>
      </c>
      <c r="B74" s="24" t="s">
        <v>130</v>
      </c>
      <c r="C74" s="83">
        <v>0</v>
      </c>
      <c r="D74" s="84">
        <v>0</v>
      </c>
      <c r="E74" s="79"/>
      <c r="F74" s="80"/>
    </row>
    <row r="75" spans="1:6" ht="15.75" thickBot="1" x14ac:dyDescent="0.3">
      <c r="A75" s="102" t="s">
        <v>131</v>
      </c>
      <c r="B75" s="53" t="s">
        <v>132</v>
      </c>
      <c r="C75" s="83">
        <v>0</v>
      </c>
      <c r="D75" s="84">
        <v>0</v>
      </c>
      <c r="E75" s="79"/>
      <c r="F75" s="80"/>
    </row>
    <row r="76" spans="1:6" x14ac:dyDescent="0.25">
      <c r="A76" s="34" t="s">
        <v>133</v>
      </c>
      <c r="B76" s="35" t="s">
        <v>134</v>
      </c>
      <c r="C76" s="57">
        <v>0</v>
      </c>
      <c r="D76" s="37">
        <v>0</v>
      </c>
      <c r="E76" s="32"/>
      <c r="F76" s="33"/>
    </row>
    <row r="77" spans="1:6" x14ac:dyDescent="0.25">
      <c r="A77" s="34"/>
      <c r="B77" s="35" t="s">
        <v>135</v>
      </c>
      <c r="C77" s="57">
        <v>0</v>
      </c>
      <c r="D77" s="43">
        <v>0</v>
      </c>
      <c r="E77" s="38"/>
      <c r="F77" s="39"/>
    </row>
    <row r="78" spans="1:6" x14ac:dyDescent="0.25">
      <c r="A78" s="34"/>
      <c r="B78" s="35" t="s">
        <v>136</v>
      </c>
      <c r="C78" s="57">
        <v>0</v>
      </c>
      <c r="D78" s="37">
        <v>0</v>
      </c>
      <c r="E78" s="38"/>
      <c r="F78" s="39"/>
    </row>
    <row r="79" spans="1:6" x14ac:dyDescent="0.25">
      <c r="A79" s="40" t="s">
        <v>137</v>
      </c>
      <c r="B79" s="41" t="s">
        <v>138</v>
      </c>
      <c r="C79" s="57">
        <v>0</v>
      </c>
      <c r="D79" s="43">
        <v>0</v>
      </c>
      <c r="E79" s="38"/>
      <c r="F79" s="39"/>
    </row>
    <row r="80" spans="1:6" ht="15.75" thickBot="1" x14ac:dyDescent="0.3">
      <c r="A80" s="60" t="s">
        <v>139</v>
      </c>
      <c r="B80" s="103" t="s">
        <v>140</v>
      </c>
      <c r="C80" s="57">
        <v>0</v>
      </c>
      <c r="D80" s="50">
        <v>0</v>
      </c>
      <c r="E80" s="51"/>
      <c r="F80" s="52"/>
    </row>
    <row r="81" spans="1:6" ht="15.75" thickBot="1" x14ac:dyDescent="0.3">
      <c r="A81" s="102" t="s">
        <v>141</v>
      </c>
      <c r="B81" s="53" t="s">
        <v>142</v>
      </c>
      <c r="C81" s="83">
        <v>0</v>
      </c>
      <c r="D81" s="104">
        <v>0</v>
      </c>
      <c r="E81" s="105"/>
      <c r="F81" s="106"/>
    </row>
    <row r="82" spans="1:6" x14ac:dyDescent="0.25">
      <c r="A82" s="34" t="s">
        <v>143</v>
      </c>
      <c r="B82" s="35" t="s">
        <v>144</v>
      </c>
      <c r="C82" s="57">
        <v>0</v>
      </c>
      <c r="D82" s="37">
        <v>0</v>
      </c>
      <c r="E82" s="32"/>
      <c r="F82" s="33"/>
    </row>
    <row r="83" spans="1:6" x14ac:dyDescent="0.25">
      <c r="A83" s="40" t="s">
        <v>145</v>
      </c>
      <c r="B83" s="41" t="s">
        <v>146</v>
      </c>
      <c r="C83" s="57">
        <v>0</v>
      </c>
      <c r="D83" s="43">
        <v>0</v>
      </c>
      <c r="E83" s="38"/>
      <c r="F83" s="39"/>
    </row>
    <row r="84" spans="1:6" x14ac:dyDescent="0.25">
      <c r="A84" s="40" t="s">
        <v>147</v>
      </c>
      <c r="B84" s="41" t="s">
        <v>148</v>
      </c>
      <c r="C84" s="57">
        <v>0</v>
      </c>
      <c r="D84" s="43">
        <v>0</v>
      </c>
      <c r="E84" s="38"/>
      <c r="F84" s="39"/>
    </row>
    <row r="85" spans="1:6" ht="15.75" thickBot="1" x14ac:dyDescent="0.3">
      <c r="A85" s="107" t="s">
        <v>149</v>
      </c>
      <c r="B85" s="108" t="s">
        <v>150</v>
      </c>
      <c r="C85" s="109">
        <v>0</v>
      </c>
      <c r="D85" s="110">
        <v>0</v>
      </c>
      <c r="E85" s="111"/>
      <c r="F85" s="112"/>
    </row>
    <row r="86" spans="1:6" ht="15.75" thickBot="1" x14ac:dyDescent="0.3">
      <c r="A86" s="102" t="s">
        <v>151</v>
      </c>
      <c r="B86" s="53" t="s">
        <v>152</v>
      </c>
      <c r="C86" s="113">
        <v>121571</v>
      </c>
      <c r="D86" s="114">
        <v>121571</v>
      </c>
      <c r="E86" s="79"/>
      <c r="F86" s="87"/>
    </row>
    <row r="87" spans="1:6" x14ac:dyDescent="0.25">
      <c r="A87" s="34" t="s">
        <v>153</v>
      </c>
      <c r="B87" s="35" t="s">
        <v>154</v>
      </c>
      <c r="C87" s="115">
        <v>121571</v>
      </c>
      <c r="D87" s="37">
        <v>121571</v>
      </c>
      <c r="E87" s="32"/>
      <c r="F87" s="33"/>
    </row>
    <row r="88" spans="1:6" x14ac:dyDescent="0.25">
      <c r="A88" s="116"/>
      <c r="B88" s="41" t="s">
        <v>155</v>
      </c>
      <c r="C88" s="115">
        <v>17475</v>
      </c>
      <c r="D88" s="43">
        <v>17475</v>
      </c>
      <c r="E88" s="38"/>
      <c r="F88" s="39"/>
    </row>
    <row r="89" spans="1:6" x14ac:dyDescent="0.25">
      <c r="A89" s="116"/>
      <c r="B89" s="117" t="s">
        <v>156</v>
      </c>
      <c r="C89" s="115">
        <v>104096</v>
      </c>
      <c r="D89" s="43">
        <v>104096</v>
      </c>
      <c r="E89" s="38"/>
      <c r="F89" s="39"/>
    </row>
    <row r="90" spans="1:6" ht="15.75" thickBot="1" x14ac:dyDescent="0.3">
      <c r="A90" s="60" t="s">
        <v>157</v>
      </c>
      <c r="B90" s="61" t="s">
        <v>158</v>
      </c>
      <c r="C90" s="57">
        <v>0</v>
      </c>
      <c r="D90" s="50">
        <v>0</v>
      </c>
      <c r="E90" s="51"/>
      <c r="F90" s="52"/>
    </row>
    <row r="91" spans="1:6" ht="15.75" thickBot="1" x14ac:dyDescent="0.3">
      <c r="A91" s="102" t="s">
        <v>159</v>
      </c>
      <c r="B91" s="53" t="s">
        <v>160</v>
      </c>
      <c r="C91" s="83">
        <v>0</v>
      </c>
      <c r="D91" s="104">
        <v>0</v>
      </c>
      <c r="E91" s="105"/>
      <c r="F91" s="106"/>
    </row>
    <row r="92" spans="1:6" x14ac:dyDescent="0.25">
      <c r="A92" s="34" t="s">
        <v>161</v>
      </c>
      <c r="B92" s="35" t="s">
        <v>162</v>
      </c>
      <c r="C92" s="57">
        <v>0</v>
      </c>
      <c r="D92" s="37">
        <v>0</v>
      </c>
      <c r="E92" s="32"/>
      <c r="F92" s="33"/>
    </row>
    <row r="93" spans="1:6" x14ac:dyDescent="0.25">
      <c r="A93" s="40" t="s">
        <v>163</v>
      </c>
      <c r="B93" s="41" t="s">
        <v>164</v>
      </c>
      <c r="C93" s="57">
        <v>0</v>
      </c>
      <c r="D93" s="43">
        <v>0</v>
      </c>
      <c r="E93" s="38"/>
      <c r="F93" s="39"/>
    </row>
    <row r="94" spans="1:6" x14ac:dyDescent="0.25">
      <c r="A94" s="60" t="s">
        <v>165</v>
      </c>
      <c r="B94" s="61" t="s">
        <v>166</v>
      </c>
      <c r="C94" s="85">
        <v>0</v>
      </c>
      <c r="D94" s="43">
        <v>0</v>
      </c>
      <c r="E94" s="38"/>
      <c r="F94" s="39"/>
    </row>
    <row r="95" spans="1:6" x14ac:dyDescent="0.25">
      <c r="A95" s="40" t="s">
        <v>167</v>
      </c>
      <c r="B95" s="41" t="s">
        <v>168</v>
      </c>
      <c r="C95" s="57">
        <v>0</v>
      </c>
      <c r="D95" s="43">
        <v>0</v>
      </c>
      <c r="E95" s="38"/>
      <c r="F95" s="39"/>
    </row>
    <row r="96" spans="1:6" x14ac:dyDescent="0.25">
      <c r="A96" s="40"/>
      <c r="B96" s="41" t="s">
        <v>169</v>
      </c>
      <c r="C96" s="57">
        <v>0</v>
      </c>
      <c r="D96" s="43">
        <v>0</v>
      </c>
      <c r="E96" s="38"/>
      <c r="F96" s="39"/>
    </row>
    <row r="97" spans="1:6" ht="15.75" thickBot="1" x14ac:dyDescent="0.3">
      <c r="A97" s="116"/>
      <c r="B97" s="117" t="s">
        <v>170</v>
      </c>
      <c r="C97" s="118">
        <v>0</v>
      </c>
      <c r="D97" s="50">
        <v>0</v>
      </c>
      <c r="E97" s="51"/>
      <c r="F97" s="52"/>
    </row>
    <row r="98" spans="1:6" ht="15.75" thickBot="1" x14ac:dyDescent="0.3">
      <c r="A98" s="102" t="s">
        <v>171</v>
      </c>
      <c r="B98" s="53" t="s">
        <v>172</v>
      </c>
      <c r="C98" s="83">
        <v>0</v>
      </c>
      <c r="D98" s="104">
        <v>0</v>
      </c>
      <c r="E98" s="105"/>
      <c r="F98" s="106"/>
    </row>
    <row r="99" spans="1:6" x14ac:dyDescent="0.25">
      <c r="A99" s="119" t="s">
        <v>173</v>
      </c>
      <c r="B99" s="35" t="s">
        <v>174</v>
      </c>
      <c r="C99" s="57">
        <v>0</v>
      </c>
      <c r="D99" s="37">
        <v>0</v>
      </c>
      <c r="E99" s="32"/>
      <c r="F99" s="33"/>
    </row>
    <row r="100" spans="1:6" x14ac:dyDescent="0.25">
      <c r="A100" s="120" t="s">
        <v>175</v>
      </c>
      <c r="B100" s="41" t="s">
        <v>176</v>
      </c>
      <c r="C100" s="57">
        <v>0</v>
      </c>
      <c r="D100" s="43">
        <v>0</v>
      </c>
      <c r="E100" s="38"/>
      <c r="F100" s="39"/>
    </row>
    <row r="101" spans="1:6" x14ac:dyDescent="0.25">
      <c r="A101" s="121" t="s">
        <v>177</v>
      </c>
      <c r="B101" s="41" t="s">
        <v>178</v>
      </c>
      <c r="C101" s="57">
        <v>0</v>
      </c>
      <c r="D101" s="43">
        <v>0</v>
      </c>
      <c r="E101" s="38"/>
      <c r="F101" s="39"/>
    </row>
    <row r="102" spans="1:6" ht="15.75" thickBot="1" x14ac:dyDescent="0.3">
      <c r="A102" s="122" t="s">
        <v>179</v>
      </c>
      <c r="B102" s="61" t="s">
        <v>180</v>
      </c>
      <c r="C102" s="57">
        <v>0</v>
      </c>
      <c r="D102" s="50">
        <v>0</v>
      </c>
      <c r="E102" s="51"/>
      <c r="F102" s="52"/>
    </row>
    <row r="103" spans="1:6" ht="15.75" thickBot="1" x14ac:dyDescent="0.3">
      <c r="A103" s="102" t="s">
        <v>181</v>
      </c>
      <c r="B103" s="53" t="s">
        <v>182</v>
      </c>
      <c r="C103" s="123">
        <v>0</v>
      </c>
      <c r="D103" s="104">
        <v>0</v>
      </c>
      <c r="E103" s="105"/>
      <c r="F103" s="106"/>
    </row>
    <row r="104" spans="1:6" ht="15.75" thickBot="1" x14ac:dyDescent="0.3">
      <c r="A104" s="124"/>
      <c r="B104" s="125" t="s">
        <v>183</v>
      </c>
      <c r="C104" s="54">
        <v>388699</v>
      </c>
      <c r="D104" s="126">
        <v>388699</v>
      </c>
      <c r="E104" s="127"/>
      <c r="F104" s="128"/>
    </row>
    <row r="105" spans="1:6" x14ac:dyDescent="0.25">
      <c r="A105" s="129"/>
      <c r="B105" s="130"/>
      <c r="C105" s="131"/>
      <c r="D105" s="132"/>
      <c r="E105" s="132"/>
      <c r="F105" s="132"/>
    </row>
    <row r="106" spans="1:6" ht="15.75" thickBot="1" x14ac:dyDescent="0.3">
      <c r="A106" s="733" t="s">
        <v>184</v>
      </c>
      <c r="B106" s="733"/>
      <c r="C106" s="733"/>
      <c r="D106" s="733"/>
      <c r="E106" s="733"/>
      <c r="F106" s="733"/>
    </row>
    <row r="107" spans="1:6" ht="15.75" thickBot="1" x14ac:dyDescent="0.3">
      <c r="A107" s="695" t="s">
        <v>4</v>
      </c>
      <c r="B107" s="728" t="s">
        <v>185</v>
      </c>
      <c r="C107" s="729" t="s">
        <v>6</v>
      </c>
      <c r="D107" s="730" t="s">
        <v>7</v>
      </c>
      <c r="E107" s="731"/>
      <c r="F107" s="732"/>
    </row>
    <row r="108" spans="1:6" ht="43.5" thickBot="1" x14ac:dyDescent="0.3">
      <c r="A108" s="696"/>
      <c r="B108" s="716"/>
      <c r="C108" s="703"/>
      <c r="D108" s="8" t="s">
        <v>8</v>
      </c>
      <c r="E108" s="9" t="s">
        <v>9</v>
      </c>
      <c r="F108" s="10" t="s">
        <v>10</v>
      </c>
    </row>
    <row r="109" spans="1:6" ht="15.75" thickBot="1" x14ac:dyDescent="0.3">
      <c r="A109" s="62">
        <v>1</v>
      </c>
      <c r="B109" s="133">
        <v>2</v>
      </c>
      <c r="C109" s="134">
        <v>3</v>
      </c>
      <c r="D109" s="135">
        <v>4</v>
      </c>
      <c r="E109" s="136">
        <v>5</v>
      </c>
      <c r="F109" s="137">
        <v>6</v>
      </c>
    </row>
    <row r="110" spans="1:6" ht="15.75" thickBot="1" x14ac:dyDescent="0.3">
      <c r="A110" s="17" t="s">
        <v>186</v>
      </c>
      <c r="B110" s="138" t="s">
        <v>187</v>
      </c>
      <c r="C110" s="139">
        <v>311191</v>
      </c>
      <c r="D110" s="140">
        <v>311191</v>
      </c>
      <c r="E110" s="141"/>
      <c r="F110" s="142"/>
    </row>
    <row r="111" spans="1:6" x14ac:dyDescent="0.25">
      <c r="A111" s="65" t="s">
        <v>188</v>
      </c>
      <c r="B111" s="143" t="s">
        <v>189</v>
      </c>
      <c r="C111" s="144">
        <v>61680</v>
      </c>
      <c r="D111" s="145">
        <v>61680</v>
      </c>
      <c r="E111" s="146"/>
      <c r="F111" s="147"/>
    </row>
    <row r="112" spans="1:6" x14ac:dyDescent="0.25">
      <c r="A112" s="40" t="s">
        <v>190</v>
      </c>
      <c r="B112" s="148" t="s">
        <v>191</v>
      </c>
      <c r="C112" s="77">
        <v>12392</v>
      </c>
      <c r="D112" s="149">
        <v>12392</v>
      </c>
      <c r="E112" s="150"/>
      <c r="F112" s="151"/>
    </row>
    <row r="113" spans="1:6" x14ac:dyDescent="0.25">
      <c r="A113" s="40" t="s">
        <v>192</v>
      </c>
      <c r="B113" s="148" t="s">
        <v>193</v>
      </c>
      <c r="C113" s="77">
        <v>64067</v>
      </c>
      <c r="D113" s="149">
        <v>64067</v>
      </c>
      <c r="E113" s="152"/>
      <c r="F113" s="153"/>
    </row>
    <row r="114" spans="1:6" x14ac:dyDescent="0.25">
      <c r="A114" s="40" t="s">
        <v>194</v>
      </c>
      <c r="B114" s="154" t="s">
        <v>195</v>
      </c>
      <c r="C114" s="77">
        <v>875</v>
      </c>
      <c r="D114" s="149">
        <v>875</v>
      </c>
      <c r="E114" s="152"/>
      <c r="F114" s="153"/>
    </row>
    <row r="115" spans="1:6" x14ac:dyDescent="0.25">
      <c r="A115" s="40" t="s">
        <v>196</v>
      </c>
      <c r="B115" s="148" t="s">
        <v>197</v>
      </c>
      <c r="C115" s="56">
        <v>0</v>
      </c>
      <c r="D115" s="149">
        <v>0</v>
      </c>
      <c r="E115" s="152"/>
      <c r="F115" s="153"/>
    </row>
    <row r="116" spans="1:6" x14ac:dyDescent="0.25">
      <c r="A116" s="40" t="s">
        <v>198</v>
      </c>
      <c r="B116" s="155" t="s">
        <v>199</v>
      </c>
      <c r="C116" s="56">
        <v>0</v>
      </c>
      <c r="D116" s="149">
        <v>0</v>
      </c>
      <c r="E116" s="152"/>
      <c r="F116" s="153"/>
    </row>
    <row r="117" spans="1:6" x14ac:dyDescent="0.25">
      <c r="A117" s="40" t="s">
        <v>200</v>
      </c>
      <c r="B117" s="148" t="s">
        <v>201</v>
      </c>
      <c r="C117" s="56">
        <v>0</v>
      </c>
      <c r="D117" s="149">
        <v>0</v>
      </c>
      <c r="E117" s="152"/>
      <c r="F117" s="153"/>
    </row>
    <row r="118" spans="1:6" x14ac:dyDescent="0.25">
      <c r="A118" s="40" t="s">
        <v>202</v>
      </c>
      <c r="B118" s="148" t="s">
        <v>203</v>
      </c>
      <c r="C118" s="56">
        <v>0</v>
      </c>
      <c r="D118" s="149">
        <v>0</v>
      </c>
      <c r="E118" s="152"/>
      <c r="F118" s="153"/>
    </row>
    <row r="119" spans="1:6" x14ac:dyDescent="0.25">
      <c r="A119" s="40" t="s">
        <v>204</v>
      </c>
      <c r="B119" s="155" t="s">
        <v>205</v>
      </c>
      <c r="C119" s="77">
        <v>10418</v>
      </c>
      <c r="D119" s="149">
        <v>10418</v>
      </c>
      <c r="E119" s="152"/>
      <c r="F119" s="153"/>
    </row>
    <row r="120" spans="1:6" x14ac:dyDescent="0.25">
      <c r="A120" s="40" t="s">
        <v>206</v>
      </c>
      <c r="B120" s="155" t="s">
        <v>207</v>
      </c>
      <c r="C120" s="56">
        <v>0</v>
      </c>
      <c r="D120" s="149">
        <v>0</v>
      </c>
      <c r="E120" s="152"/>
      <c r="F120" s="153"/>
    </row>
    <row r="121" spans="1:6" x14ac:dyDescent="0.25">
      <c r="A121" s="40" t="s">
        <v>208</v>
      </c>
      <c r="B121" s="148" t="s">
        <v>209</v>
      </c>
      <c r="C121" s="56">
        <v>0</v>
      </c>
      <c r="D121" s="149">
        <v>0</v>
      </c>
      <c r="E121" s="152"/>
      <c r="F121" s="153"/>
    </row>
    <row r="122" spans="1:6" x14ac:dyDescent="0.25">
      <c r="A122" s="116" t="s">
        <v>210</v>
      </c>
      <c r="B122" s="156" t="s">
        <v>211</v>
      </c>
      <c r="C122" s="56">
        <v>0</v>
      </c>
      <c r="D122" s="149">
        <v>0</v>
      </c>
      <c r="E122" s="152"/>
      <c r="F122" s="153"/>
    </row>
    <row r="123" spans="1:6" x14ac:dyDescent="0.25">
      <c r="A123" s="40" t="s">
        <v>212</v>
      </c>
      <c r="B123" s="156" t="s">
        <v>213</v>
      </c>
      <c r="C123" s="56">
        <v>0</v>
      </c>
      <c r="D123" s="149">
        <v>0</v>
      </c>
      <c r="E123" s="152"/>
      <c r="F123" s="153"/>
    </row>
    <row r="124" spans="1:6" x14ac:dyDescent="0.25">
      <c r="A124" s="40" t="s">
        <v>214</v>
      </c>
      <c r="B124" s="156" t="s">
        <v>215</v>
      </c>
      <c r="C124" s="56">
        <v>0</v>
      </c>
      <c r="D124" s="149">
        <v>0</v>
      </c>
      <c r="E124" s="152"/>
      <c r="F124" s="153"/>
    </row>
    <row r="125" spans="1:6" x14ac:dyDescent="0.25">
      <c r="A125" s="40" t="s">
        <v>216</v>
      </c>
      <c r="B125" s="148" t="s">
        <v>217</v>
      </c>
      <c r="C125" s="77">
        <v>24908</v>
      </c>
      <c r="D125" s="149">
        <v>24908</v>
      </c>
      <c r="E125" s="152"/>
      <c r="F125" s="153"/>
    </row>
    <row r="126" spans="1:6" ht="15.75" thickBot="1" x14ac:dyDescent="0.3">
      <c r="A126" s="40" t="s">
        <v>218</v>
      </c>
      <c r="B126" s="148" t="s">
        <v>219</v>
      </c>
      <c r="C126" s="77">
        <v>136851</v>
      </c>
      <c r="D126" s="157">
        <v>136851</v>
      </c>
      <c r="E126" s="158"/>
      <c r="F126" s="159"/>
    </row>
    <row r="127" spans="1:6" ht="15.75" thickBot="1" x14ac:dyDescent="0.3">
      <c r="A127" s="62" t="s">
        <v>43</v>
      </c>
      <c r="B127" s="160" t="s">
        <v>220</v>
      </c>
      <c r="C127" s="54">
        <v>3169</v>
      </c>
      <c r="D127" s="126">
        <v>3169</v>
      </c>
      <c r="E127" s="141"/>
      <c r="F127" s="161"/>
    </row>
    <row r="128" spans="1:6" x14ac:dyDescent="0.25">
      <c r="A128" s="34" t="s">
        <v>45</v>
      </c>
      <c r="B128" s="148" t="s">
        <v>221</v>
      </c>
      <c r="C128" s="77">
        <v>3169</v>
      </c>
      <c r="D128" s="145">
        <v>3169</v>
      </c>
      <c r="E128" s="146"/>
      <c r="F128" s="162"/>
    </row>
    <row r="129" spans="1:6" x14ac:dyDescent="0.25">
      <c r="A129" s="34" t="s">
        <v>222</v>
      </c>
      <c r="B129" s="148" t="s">
        <v>223</v>
      </c>
      <c r="C129" s="56">
        <v>0</v>
      </c>
      <c r="D129" s="149">
        <v>0</v>
      </c>
      <c r="E129" s="152"/>
      <c r="F129" s="153"/>
    </row>
    <row r="130" spans="1:6" x14ac:dyDescent="0.25">
      <c r="A130" s="34"/>
      <c r="B130" s="156" t="s">
        <v>224</v>
      </c>
      <c r="C130" s="56">
        <v>0</v>
      </c>
      <c r="D130" s="149">
        <v>0</v>
      </c>
      <c r="E130" s="152"/>
      <c r="F130" s="153"/>
    </row>
    <row r="131" spans="1:6" x14ac:dyDescent="0.25">
      <c r="A131" s="34" t="s">
        <v>47</v>
      </c>
      <c r="B131" s="156" t="s">
        <v>225</v>
      </c>
      <c r="C131" s="56">
        <v>0</v>
      </c>
      <c r="D131" s="149">
        <v>0</v>
      </c>
      <c r="E131" s="152"/>
      <c r="F131" s="153"/>
    </row>
    <row r="132" spans="1:6" x14ac:dyDescent="0.25">
      <c r="A132" s="34"/>
      <c r="B132" s="156" t="s">
        <v>226</v>
      </c>
      <c r="C132" s="56">
        <v>0</v>
      </c>
      <c r="D132" s="149">
        <v>0</v>
      </c>
      <c r="E132" s="152"/>
      <c r="F132" s="153"/>
    </row>
    <row r="133" spans="1:6" x14ac:dyDescent="0.25">
      <c r="A133" s="34" t="s">
        <v>49</v>
      </c>
      <c r="B133" s="163" t="s">
        <v>199</v>
      </c>
      <c r="C133" s="56">
        <v>0</v>
      </c>
      <c r="D133" s="149">
        <v>0</v>
      </c>
      <c r="E133" s="152"/>
      <c r="F133" s="153"/>
    </row>
    <row r="134" spans="1:6" x14ac:dyDescent="0.25">
      <c r="A134" s="34" t="s">
        <v>51</v>
      </c>
      <c r="B134" s="164" t="s">
        <v>201</v>
      </c>
      <c r="C134" s="56">
        <v>0</v>
      </c>
      <c r="D134" s="149">
        <v>0</v>
      </c>
      <c r="E134" s="152"/>
      <c r="F134" s="153"/>
    </row>
    <row r="135" spans="1:6" x14ac:dyDescent="0.25">
      <c r="A135" s="34" t="s">
        <v>53</v>
      </c>
      <c r="B135" s="148" t="s">
        <v>203</v>
      </c>
      <c r="C135" s="56">
        <v>0</v>
      </c>
      <c r="D135" s="149">
        <v>0</v>
      </c>
      <c r="E135" s="152"/>
      <c r="F135" s="153"/>
    </row>
    <row r="136" spans="1:6" x14ac:dyDescent="0.25">
      <c r="A136" s="34" t="s">
        <v>55</v>
      </c>
      <c r="B136" s="148" t="s">
        <v>227</v>
      </c>
      <c r="C136" s="56">
        <v>0</v>
      </c>
      <c r="D136" s="149">
        <v>0</v>
      </c>
      <c r="E136" s="152"/>
      <c r="F136" s="153"/>
    </row>
    <row r="137" spans="1:6" x14ac:dyDescent="0.25">
      <c r="A137" s="40" t="s">
        <v>228</v>
      </c>
      <c r="B137" s="148" t="s">
        <v>229</v>
      </c>
      <c r="C137" s="57">
        <v>0</v>
      </c>
      <c r="D137" s="149">
        <v>0</v>
      </c>
      <c r="E137" s="152"/>
      <c r="F137" s="153"/>
    </row>
    <row r="138" spans="1:6" x14ac:dyDescent="0.25">
      <c r="A138" s="34" t="s">
        <v>230</v>
      </c>
      <c r="B138" s="148" t="s">
        <v>209</v>
      </c>
      <c r="C138" s="56">
        <v>0</v>
      </c>
      <c r="D138" s="149">
        <v>0</v>
      </c>
      <c r="E138" s="152"/>
      <c r="F138" s="153"/>
    </row>
    <row r="139" spans="1:6" x14ac:dyDescent="0.25">
      <c r="A139" s="34" t="s">
        <v>231</v>
      </c>
      <c r="B139" s="148" t="s">
        <v>232</v>
      </c>
      <c r="C139" s="56">
        <v>0</v>
      </c>
      <c r="D139" s="149">
        <v>0</v>
      </c>
      <c r="E139" s="152"/>
      <c r="F139" s="153"/>
    </row>
    <row r="140" spans="1:6" ht="15.75" thickBot="1" x14ac:dyDescent="0.3">
      <c r="A140" s="40" t="s">
        <v>233</v>
      </c>
      <c r="B140" s="148" t="s">
        <v>234</v>
      </c>
      <c r="C140" s="56">
        <v>0</v>
      </c>
      <c r="D140" s="149">
        <v>0</v>
      </c>
      <c r="E140" s="152"/>
      <c r="F140" s="153"/>
    </row>
    <row r="141" spans="1:6" ht="15.75" thickBot="1" x14ac:dyDescent="0.3">
      <c r="A141" s="62"/>
      <c r="B141" s="24" t="s">
        <v>235</v>
      </c>
      <c r="C141" s="54">
        <v>314360</v>
      </c>
      <c r="D141" s="126">
        <v>314360</v>
      </c>
      <c r="E141" s="141"/>
      <c r="F141" s="142"/>
    </row>
    <row r="142" spans="1:6" ht="15.75" thickBot="1" x14ac:dyDescent="0.3">
      <c r="A142" s="62" t="s">
        <v>56</v>
      </c>
      <c r="B142" s="24" t="s">
        <v>236</v>
      </c>
      <c r="C142" s="54">
        <v>74339</v>
      </c>
      <c r="D142" s="165">
        <v>74339</v>
      </c>
      <c r="E142" s="166"/>
      <c r="F142" s="167"/>
    </row>
    <row r="143" spans="1:6" ht="15.75" thickBot="1" x14ac:dyDescent="0.3">
      <c r="A143" s="23" t="s">
        <v>237</v>
      </c>
      <c r="B143" s="24" t="s">
        <v>238</v>
      </c>
      <c r="C143" s="83">
        <v>0</v>
      </c>
      <c r="D143" s="168">
        <v>0</v>
      </c>
      <c r="E143" s="166"/>
      <c r="F143" s="167"/>
    </row>
    <row r="144" spans="1:6" ht="15.75" thickBot="1" x14ac:dyDescent="0.3">
      <c r="A144" s="62" t="s">
        <v>131</v>
      </c>
      <c r="B144" s="24" t="s">
        <v>239</v>
      </c>
      <c r="C144" s="169">
        <v>0</v>
      </c>
      <c r="D144" s="170">
        <v>0</v>
      </c>
      <c r="E144" s="166"/>
      <c r="F144" s="167"/>
    </row>
    <row r="145" spans="1:6" x14ac:dyDescent="0.25">
      <c r="A145" s="34" t="s">
        <v>240</v>
      </c>
      <c r="B145" s="171" t="s">
        <v>241</v>
      </c>
      <c r="C145" s="172">
        <v>0</v>
      </c>
      <c r="D145" s="145">
        <v>0</v>
      </c>
      <c r="E145" s="173"/>
      <c r="F145" s="162"/>
    </row>
    <row r="146" spans="1:6" x14ac:dyDescent="0.25">
      <c r="A146" s="34" t="s">
        <v>242</v>
      </c>
      <c r="B146" s="171" t="s">
        <v>243</v>
      </c>
      <c r="C146" s="172">
        <v>0</v>
      </c>
      <c r="D146" s="149">
        <v>0</v>
      </c>
      <c r="E146" s="152"/>
      <c r="F146" s="153"/>
    </row>
    <row r="147" spans="1:6" ht="15.75" thickBot="1" x14ac:dyDescent="0.3">
      <c r="A147" s="34" t="s">
        <v>244</v>
      </c>
      <c r="B147" s="171" t="s">
        <v>245</v>
      </c>
      <c r="C147" s="172">
        <v>0</v>
      </c>
      <c r="D147" s="157">
        <v>0</v>
      </c>
      <c r="E147" s="158"/>
      <c r="F147" s="159"/>
    </row>
    <row r="148" spans="1:6" ht="15.75" thickBot="1" x14ac:dyDescent="0.3">
      <c r="A148" s="62" t="s">
        <v>141</v>
      </c>
      <c r="B148" s="24" t="s">
        <v>246</v>
      </c>
      <c r="C148" s="83">
        <v>0</v>
      </c>
      <c r="D148" s="168">
        <v>0</v>
      </c>
      <c r="E148" s="166"/>
      <c r="F148" s="167"/>
    </row>
    <row r="149" spans="1:6" x14ac:dyDescent="0.25">
      <c r="A149" s="34" t="s">
        <v>247</v>
      </c>
      <c r="B149" s="171" t="s">
        <v>248</v>
      </c>
      <c r="C149" s="172">
        <v>0</v>
      </c>
      <c r="D149" s="145">
        <v>0</v>
      </c>
      <c r="E149" s="173"/>
      <c r="F149" s="162"/>
    </row>
    <row r="150" spans="1:6" x14ac:dyDescent="0.25">
      <c r="A150" s="34" t="s">
        <v>249</v>
      </c>
      <c r="B150" s="171" t="s">
        <v>250</v>
      </c>
      <c r="C150" s="172">
        <v>0</v>
      </c>
      <c r="D150" s="149">
        <v>0</v>
      </c>
      <c r="E150" s="152"/>
      <c r="F150" s="153"/>
    </row>
    <row r="151" spans="1:6" x14ac:dyDescent="0.25">
      <c r="A151" s="34" t="s">
        <v>251</v>
      </c>
      <c r="B151" s="171" t="s">
        <v>252</v>
      </c>
      <c r="C151" s="172">
        <v>0</v>
      </c>
      <c r="D151" s="149">
        <v>0</v>
      </c>
      <c r="E151" s="152"/>
      <c r="F151" s="153"/>
    </row>
    <row r="152" spans="1:6" x14ac:dyDescent="0.25">
      <c r="A152" s="34" t="s">
        <v>253</v>
      </c>
      <c r="B152" s="171" t="s">
        <v>254</v>
      </c>
      <c r="C152" s="172">
        <v>0</v>
      </c>
      <c r="D152" s="149">
        <v>0</v>
      </c>
      <c r="E152" s="152"/>
      <c r="F152" s="153"/>
    </row>
    <row r="153" spans="1:6" x14ac:dyDescent="0.25">
      <c r="A153" s="40" t="s">
        <v>255</v>
      </c>
      <c r="B153" s="174" t="s">
        <v>256</v>
      </c>
      <c r="C153" s="172">
        <v>0</v>
      </c>
      <c r="D153" s="149">
        <v>0</v>
      </c>
      <c r="E153" s="152"/>
      <c r="F153" s="153"/>
    </row>
    <row r="154" spans="1:6" ht="15.75" thickBot="1" x14ac:dyDescent="0.3">
      <c r="A154" s="116" t="s">
        <v>257</v>
      </c>
      <c r="B154" s="175" t="s">
        <v>258</v>
      </c>
      <c r="C154" s="176">
        <v>0</v>
      </c>
      <c r="D154" s="157">
        <v>0</v>
      </c>
      <c r="E154" s="158"/>
      <c r="F154" s="159"/>
    </row>
    <row r="155" spans="1:6" ht="15.75" thickBot="1" x14ac:dyDescent="0.3">
      <c r="A155" s="62" t="s">
        <v>151</v>
      </c>
      <c r="B155" s="24" t="s">
        <v>259</v>
      </c>
      <c r="C155" s="113">
        <v>74339</v>
      </c>
      <c r="D155" s="170">
        <v>74339</v>
      </c>
      <c r="E155" s="177"/>
      <c r="F155" s="161"/>
    </row>
    <row r="156" spans="1:6" x14ac:dyDescent="0.25">
      <c r="A156" s="34" t="s">
        <v>260</v>
      </c>
      <c r="B156" s="171" t="s">
        <v>261</v>
      </c>
      <c r="C156" s="178">
        <v>6308</v>
      </c>
      <c r="D156" s="145">
        <v>6308</v>
      </c>
      <c r="E156" s="173"/>
      <c r="F156" s="162"/>
    </row>
    <row r="157" spans="1:6" x14ac:dyDescent="0.25">
      <c r="A157" s="34" t="s">
        <v>262</v>
      </c>
      <c r="B157" s="171" t="s">
        <v>263</v>
      </c>
      <c r="C157" s="172">
        <v>0</v>
      </c>
      <c r="D157" s="149">
        <v>0</v>
      </c>
      <c r="E157" s="152"/>
      <c r="F157" s="153"/>
    </row>
    <row r="158" spans="1:6" x14ac:dyDescent="0.25">
      <c r="A158" s="34" t="s">
        <v>264</v>
      </c>
      <c r="B158" s="171" t="s">
        <v>265</v>
      </c>
      <c r="C158" s="178">
        <v>68031</v>
      </c>
      <c r="D158" s="149">
        <v>68031</v>
      </c>
      <c r="E158" s="152"/>
      <c r="F158" s="153"/>
    </row>
    <row r="159" spans="1:6" x14ac:dyDescent="0.25">
      <c r="A159" s="34" t="s">
        <v>266</v>
      </c>
      <c r="B159" s="171" t="s">
        <v>267</v>
      </c>
      <c r="C159" s="172">
        <v>0</v>
      </c>
      <c r="D159" s="149">
        <v>0</v>
      </c>
      <c r="E159" s="152"/>
      <c r="F159" s="153"/>
    </row>
    <row r="160" spans="1:6" x14ac:dyDescent="0.25">
      <c r="A160" s="40" t="s">
        <v>268</v>
      </c>
      <c r="B160" s="174" t="s">
        <v>269</v>
      </c>
      <c r="C160" s="172">
        <v>0</v>
      </c>
      <c r="D160" s="149">
        <v>0</v>
      </c>
      <c r="E160" s="152"/>
      <c r="F160" s="153"/>
    </row>
    <row r="161" spans="1:6" ht="15.75" thickBot="1" x14ac:dyDescent="0.3">
      <c r="A161" s="116" t="s">
        <v>270</v>
      </c>
      <c r="B161" s="175" t="s">
        <v>271</v>
      </c>
      <c r="C161" s="176">
        <v>0</v>
      </c>
      <c r="D161" s="179">
        <v>0</v>
      </c>
      <c r="E161" s="158"/>
      <c r="F161" s="159"/>
    </row>
    <row r="162" spans="1:6" ht="15.75" thickBot="1" x14ac:dyDescent="0.3">
      <c r="A162" s="23" t="s">
        <v>60</v>
      </c>
      <c r="B162" s="24" t="s">
        <v>272</v>
      </c>
      <c r="C162" s="180">
        <v>0</v>
      </c>
      <c r="D162" s="168">
        <v>0</v>
      </c>
      <c r="E162" s="166"/>
      <c r="F162" s="167"/>
    </row>
    <row r="163" spans="1:6" x14ac:dyDescent="0.25">
      <c r="A163" s="34" t="s">
        <v>273</v>
      </c>
      <c r="B163" s="171" t="s">
        <v>274</v>
      </c>
      <c r="C163" s="172">
        <v>0</v>
      </c>
      <c r="D163" s="145">
        <v>0</v>
      </c>
      <c r="E163" s="173"/>
      <c r="F163" s="162"/>
    </row>
    <row r="164" spans="1:6" x14ac:dyDescent="0.25">
      <c r="A164" s="34" t="s">
        <v>275</v>
      </c>
      <c r="B164" s="171" t="s">
        <v>276</v>
      </c>
      <c r="C164" s="172">
        <v>0</v>
      </c>
      <c r="D164" s="149">
        <v>0</v>
      </c>
      <c r="E164" s="152"/>
      <c r="F164" s="153"/>
    </row>
    <row r="165" spans="1:6" x14ac:dyDescent="0.25">
      <c r="A165" s="34" t="s">
        <v>277</v>
      </c>
      <c r="B165" s="171" t="s">
        <v>278</v>
      </c>
      <c r="C165" s="172">
        <v>0</v>
      </c>
      <c r="D165" s="149">
        <v>0</v>
      </c>
      <c r="E165" s="152"/>
      <c r="F165" s="153"/>
    </row>
    <row r="166" spans="1:6" ht="15.75" thickBot="1" x14ac:dyDescent="0.3">
      <c r="A166" s="107" t="s">
        <v>279</v>
      </c>
      <c r="B166" s="181" t="s">
        <v>280</v>
      </c>
      <c r="C166" s="172">
        <v>0</v>
      </c>
      <c r="D166" s="157">
        <v>0</v>
      </c>
      <c r="E166" s="158"/>
      <c r="F166" s="159"/>
    </row>
    <row r="167" spans="1:6" ht="15.75" thickBot="1" x14ac:dyDescent="0.3">
      <c r="A167" s="124"/>
      <c r="B167" s="182" t="s">
        <v>281</v>
      </c>
      <c r="C167" s="183">
        <v>388699</v>
      </c>
      <c r="D167" s="184">
        <v>388699</v>
      </c>
      <c r="E167" s="185"/>
      <c r="F167" s="186"/>
    </row>
    <row r="168" spans="1:6" x14ac:dyDescent="0.25">
      <c r="A168" s="187"/>
      <c r="B168" s="188"/>
      <c r="C168" s="189"/>
      <c r="D168" s="132"/>
      <c r="E168" s="132"/>
      <c r="F168" s="132"/>
    </row>
    <row r="169" spans="1:6" x14ac:dyDescent="0.25">
      <c r="A169" s="691" t="s">
        <v>282</v>
      </c>
      <c r="B169" s="692"/>
      <c r="C169" s="692"/>
      <c r="D169" s="692"/>
      <c r="E169" s="692"/>
      <c r="F169" s="692"/>
    </row>
    <row r="170" spans="1:6" ht="15.75" thickBot="1" x14ac:dyDescent="0.3">
      <c r="A170" s="693"/>
      <c r="B170" s="694"/>
      <c r="C170" s="190"/>
      <c r="D170" s="191"/>
      <c r="E170" s="191"/>
      <c r="F170" s="190" t="s">
        <v>3</v>
      </c>
    </row>
    <row r="171" spans="1:6" ht="29.25" thickBot="1" x14ac:dyDescent="0.3">
      <c r="A171" s="62">
        <v>1</v>
      </c>
      <c r="B171" s="192" t="s">
        <v>283</v>
      </c>
      <c r="C171" s="193">
        <f>C72-C141</f>
        <v>-47232</v>
      </c>
      <c r="D171" s="194">
        <f>D72-D141</f>
        <v>-47232</v>
      </c>
      <c r="E171" s="127">
        <f>+E72-E141</f>
        <v>0</v>
      </c>
      <c r="F171" s="128">
        <f>+F72-F141</f>
        <v>0</v>
      </c>
    </row>
    <row r="172" spans="1:6" ht="29.25" thickBot="1" x14ac:dyDescent="0.3">
      <c r="A172" s="62" t="s">
        <v>43</v>
      </c>
      <c r="B172" s="192" t="s">
        <v>284</v>
      </c>
      <c r="C172" s="193">
        <f>+C73-C142</f>
        <v>47232</v>
      </c>
      <c r="D172" s="194">
        <f>D73-D142</f>
        <v>47232</v>
      </c>
      <c r="E172" s="195">
        <f>E74-E142</f>
        <v>0</v>
      </c>
      <c r="F172" s="87">
        <f>F74-F142</f>
        <v>0</v>
      </c>
    </row>
    <row r="177" spans="4:4" x14ac:dyDescent="0.25">
      <c r="D177" s="4">
        <f>C104-C167</f>
        <v>0</v>
      </c>
    </row>
  </sheetData>
  <mergeCells count="14">
    <mergeCell ref="A170:B170"/>
    <mergeCell ref="A106:F106"/>
    <mergeCell ref="A107:A108"/>
    <mergeCell ref="B107:B108"/>
    <mergeCell ref="C107:C108"/>
    <mergeCell ref="D107:F107"/>
    <mergeCell ref="A169:F169"/>
    <mergeCell ref="A2:F2"/>
    <mergeCell ref="A3:F3"/>
    <mergeCell ref="A5:F5"/>
    <mergeCell ref="A8:A9"/>
    <mergeCell ref="B8:B9"/>
    <mergeCell ref="C8:C9"/>
    <mergeCell ref="D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9"/>
  <sheetViews>
    <sheetView workbookViewId="0">
      <selection activeCell="I9" sqref="I9"/>
    </sheetView>
  </sheetViews>
  <sheetFormatPr defaultRowHeight="15" x14ac:dyDescent="0.25"/>
  <cols>
    <col min="1" max="1" width="4" style="233" bestFit="1" customWidth="1"/>
    <col min="2" max="2" width="81.28515625" style="233" bestFit="1" customWidth="1"/>
    <col min="3" max="3" width="8" style="233" customWidth="1"/>
    <col min="4" max="4" width="13.140625" style="233" customWidth="1"/>
    <col min="5" max="5" width="15.85546875" style="233" customWidth="1"/>
    <col min="6" max="6" width="15.5703125" style="233" customWidth="1"/>
  </cols>
  <sheetData>
    <row r="1" spans="1:8" x14ac:dyDescent="0.25">
      <c r="A1" s="705" t="s">
        <v>1342</v>
      </c>
      <c r="B1" s="706"/>
      <c r="C1" s="706"/>
      <c r="D1" s="706"/>
      <c r="E1" s="706"/>
      <c r="F1" s="707"/>
      <c r="G1" s="516"/>
      <c r="H1" s="516"/>
    </row>
    <row r="2" spans="1:8" ht="15.75" customHeight="1" x14ac:dyDescent="0.25">
      <c r="A2" s="734" t="s">
        <v>1281</v>
      </c>
      <c r="B2" s="735"/>
      <c r="C2" s="735"/>
      <c r="D2" s="735"/>
      <c r="E2" s="735"/>
      <c r="F2" s="736"/>
    </row>
    <row r="3" spans="1:8" ht="15" customHeight="1" x14ac:dyDescent="0.25">
      <c r="A3" s="737" t="s">
        <v>288</v>
      </c>
      <c r="B3" s="738"/>
      <c r="C3" s="738"/>
      <c r="D3" s="738"/>
      <c r="E3" s="738"/>
      <c r="F3" s="739"/>
    </row>
    <row r="4" spans="1:8" x14ac:dyDescent="0.25">
      <c r="A4" s="742" t="s">
        <v>290</v>
      </c>
      <c r="B4" s="619" t="s">
        <v>291</v>
      </c>
      <c r="C4" s="744" t="s">
        <v>292</v>
      </c>
      <c r="D4" s="678" t="s">
        <v>293</v>
      </c>
      <c r="E4" s="678" t="s">
        <v>293</v>
      </c>
      <c r="F4" s="678"/>
    </row>
    <row r="5" spans="1:8" x14ac:dyDescent="0.25">
      <c r="A5" s="743"/>
      <c r="B5" s="196" t="s">
        <v>294</v>
      </c>
      <c r="C5" s="745"/>
      <c r="D5" s="196" t="s">
        <v>295</v>
      </c>
      <c r="E5" s="196" t="s">
        <v>777</v>
      </c>
      <c r="F5" s="196" t="s">
        <v>778</v>
      </c>
    </row>
    <row r="6" spans="1:8" x14ac:dyDescent="0.25">
      <c r="A6" s="198" t="s">
        <v>296</v>
      </c>
      <c r="B6" s="199" t="s">
        <v>17</v>
      </c>
      <c r="C6" s="200" t="s">
        <v>297</v>
      </c>
      <c r="D6" s="201">
        <v>66756259</v>
      </c>
      <c r="E6" s="201">
        <v>67756259</v>
      </c>
      <c r="F6" s="201">
        <v>67756259</v>
      </c>
    </row>
    <row r="7" spans="1:8" x14ac:dyDescent="0.25">
      <c r="A7" s="198" t="s">
        <v>298</v>
      </c>
      <c r="B7" s="202" t="s">
        <v>299</v>
      </c>
      <c r="C7" s="200" t="s">
        <v>300</v>
      </c>
      <c r="D7" s="201">
        <v>59144717</v>
      </c>
      <c r="E7" s="201">
        <v>56874492</v>
      </c>
      <c r="F7" s="201">
        <v>56874492</v>
      </c>
    </row>
    <row r="8" spans="1:8" ht="25.5" x14ac:dyDescent="0.25">
      <c r="A8" s="198" t="s">
        <v>301</v>
      </c>
      <c r="B8" s="202" t="s">
        <v>302</v>
      </c>
      <c r="C8" s="200" t="s">
        <v>303</v>
      </c>
      <c r="D8" s="201">
        <v>53247899</v>
      </c>
      <c r="E8" s="201">
        <v>49304635</v>
      </c>
      <c r="F8" s="201">
        <v>49304635</v>
      </c>
    </row>
    <row r="9" spans="1:8" x14ac:dyDescent="0.25">
      <c r="A9" s="198" t="s">
        <v>304</v>
      </c>
      <c r="B9" s="202" t="s">
        <v>305</v>
      </c>
      <c r="C9" s="200" t="s">
        <v>306</v>
      </c>
      <c r="D9" s="201">
        <v>3308280</v>
      </c>
      <c r="E9" s="201">
        <v>3582049</v>
      </c>
      <c r="F9" s="201">
        <v>3582049</v>
      </c>
    </row>
    <row r="10" spans="1:8" x14ac:dyDescent="0.25">
      <c r="A10" s="198" t="s">
        <v>307</v>
      </c>
      <c r="B10" s="202" t="s">
        <v>308</v>
      </c>
      <c r="C10" s="200" t="s">
        <v>309</v>
      </c>
      <c r="D10" s="201">
        <f>'[1]5'!D24</f>
        <v>0</v>
      </c>
      <c r="E10" s="201">
        <v>8220571</v>
      </c>
      <c r="F10" s="201">
        <v>8220571</v>
      </c>
    </row>
    <row r="11" spans="1:8" x14ac:dyDescent="0.25">
      <c r="A11" s="198" t="s">
        <v>310</v>
      </c>
      <c r="B11" s="202" t="s">
        <v>28</v>
      </c>
      <c r="C11" s="200" t="s">
        <v>311</v>
      </c>
      <c r="D11" s="201">
        <f>'[1]5'!D25</f>
        <v>0</v>
      </c>
      <c r="E11" s="201">
        <f>'[1]5'!E25</f>
        <v>0</v>
      </c>
      <c r="F11" s="201">
        <f>'[1]5'!F25</f>
        <v>0</v>
      </c>
    </row>
    <row r="12" spans="1:8" x14ac:dyDescent="0.25">
      <c r="A12" s="198" t="s">
        <v>312</v>
      </c>
      <c r="B12" s="202" t="s">
        <v>313</v>
      </c>
      <c r="C12" s="200" t="s">
        <v>314</v>
      </c>
      <c r="D12" s="614">
        <f>SUM(D6:D11)</f>
        <v>182457155</v>
      </c>
      <c r="E12" s="614">
        <f t="shared" ref="E12:F12" si="0">SUM(E6:E11)</f>
        <v>185738006</v>
      </c>
      <c r="F12" s="614">
        <f t="shared" si="0"/>
        <v>185738006</v>
      </c>
    </row>
    <row r="13" spans="1:8" x14ac:dyDescent="0.25">
      <c r="A13" s="198" t="s">
        <v>315</v>
      </c>
      <c r="B13" s="202" t="s">
        <v>32</v>
      </c>
      <c r="C13" s="200" t="s">
        <v>316</v>
      </c>
      <c r="D13" s="201">
        <f>'[1]5'!D27</f>
        <v>0</v>
      </c>
      <c r="E13" s="201">
        <f>'[1]5'!E27</f>
        <v>0</v>
      </c>
      <c r="F13" s="201">
        <f>'[1]5'!F27</f>
        <v>0</v>
      </c>
    </row>
    <row r="14" spans="1:8" ht="25.5" x14ac:dyDescent="0.25">
      <c r="A14" s="198" t="s">
        <v>317</v>
      </c>
      <c r="B14" s="202" t="s">
        <v>318</v>
      </c>
      <c r="C14" s="200" t="s">
        <v>319</v>
      </c>
      <c r="D14" s="201">
        <f>'[1]5'!D28</f>
        <v>0</v>
      </c>
      <c r="E14" s="201">
        <f>'[1]5'!E28</f>
        <v>0</v>
      </c>
      <c r="F14" s="201">
        <f>'[1]5'!F28</f>
        <v>0</v>
      </c>
    </row>
    <row r="15" spans="1:8" ht="25.5" x14ac:dyDescent="0.25">
      <c r="A15" s="198" t="s">
        <v>320</v>
      </c>
      <c r="B15" s="202" t="s">
        <v>321</v>
      </c>
      <c r="C15" s="200" t="s">
        <v>322</v>
      </c>
      <c r="D15" s="201">
        <f>'[1]5'!D29</f>
        <v>0</v>
      </c>
      <c r="E15" s="201">
        <f>'[1]5'!E29</f>
        <v>0</v>
      </c>
      <c r="F15" s="201">
        <f>'[1]5'!F29</f>
        <v>0</v>
      </c>
    </row>
    <row r="16" spans="1:8" ht="25.5" x14ac:dyDescent="0.25">
      <c r="A16" s="198" t="s">
        <v>323</v>
      </c>
      <c r="B16" s="202" t="s">
        <v>324</v>
      </c>
      <c r="C16" s="200" t="s">
        <v>325</v>
      </c>
      <c r="D16" s="201">
        <f>'[1]5'!D30</f>
        <v>0</v>
      </c>
      <c r="E16" s="201">
        <f>'[1]5'!E30</f>
        <v>0</v>
      </c>
      <c r="F16" s="201">
        <f>'[1]5'!F30</f>
        <v>0</v>
      </c>
    </row>
    <row r="17" spans="1:6" x14ac:dyDescent="0.25">
      <c r="A17" s="198" t="s">
        <v>326</v>
      </c>
      <c r="B17" s="202" t="s">
        <v>327</v>
      </c>
      <c r="C17" s="200" t="s">
        <v>328</v>
      </c>
      <c r="D17" s="201">
        <v>81300000</v>
      </c>
      <c r="E17" s="201">
        <v>168903391</v>
      </c>
      <c r="F17" s="201">
        <v>169268977</v>
      </c>
    </row>
    <row r="18" spans="1:6" x14ac:dyDescent="0.25">
      <c r="A18" s="203" t="s">
        <v>329</v>
      </c>
      <c r="B18" s="204" t="s">
        <v>330</v>
      </c>
      <c r="C18" s="205" t="s">
        <v>331</v>
      </c>
      <c r="D18" s="614">
        <f>SUM(D12:D17)</f>
        <v>263757155</v>
      </c>
      <c r="E18" s="614">
        <f t="shared" ref="E18:F18" si="1">SUM(E12:E17)</f>
        <v>354641397</v>
      </c>
      <c r="F18" s="614">
        <f t="shared" si="1"/>
        <v>355006983</v>
      </c>
    </row>
    <row r="19" spans="1:6" x14ac:dyDescent="0.25">
      <c r="A19" s="198" t="s">
        <v>332</v>
      </c>
      <c r="B19" s="202" t="s">
        <v>46</v>
      </c>
      <c r="C19" s="200" t="s">
        <v>333</v>
      </c>
      <c r="D19" s="201">
        <f>'[1]5'!D36</f>
        <v>0</v>
      </c>
      <c r="E19" s="201">
        <f>'[1]5'!E36</f>
        <v>0</v>
      </c>
      <c r="F19" s="201">
        <f>'[1]5'!F36</f>
        <v>0</v>
      </c>
    </row>
    <row r="20" spans="1:6" ht="25.5" x14ac:dyDescent="0.25">
      <c r="A20" s="198" t="s">
        <v>334</v>
      </c>
      <c r="B20" s="202" t="s">
        <v>335</v>
      </c>
      <c r="C20" s="200" t="s">
        <v>336</v>
      </c>
      <c r="D20" s="201">
        <f>'[1]5'!D37</f>
        <v>0</v>
      </c>
      <c r="E20" s="201">
        <f>'[1]5'!E37</f>
        <v>0</v>
      </c>
      <c r="F20" s="201">
        <f>'[1]5'!F37</f>
        <v>0</v>
      </c>
    </row>
    <row r="21" spans="1:6" ht="25.5" x14ac:dyDescent="0.25">
      <c r="A21" s="198" t="s">
        <v>337</v>
      </c>
      <c r="B21" s="202" t="s">
        <v>338</v>
      </c>
      <c r="C21" s="200" t="s">
        <v>339</v>
      </c>
      <c r="D21" s="201">
        <f>'[1]5'!D38</f>
        <v>0</v>
      </c>
      <c r="E21" s="201">
        <f>'[1]5'!E38</f>
        <v>0</v>
      </c>
      <c r="F21" s="201">
        <f>'[1]5'!F38</f>
        <v>0</v>
      </c>
    </row>
    <row r="22" spans="1:6" ht="25.5" x14ac:dyDescent="0.25">
      <c r="A22" s="198" t="s">
        <v>340</v>
      </c>
      <c r="B22" s="202" t="s">
        <v>341</v>
      </c>
      <c r="C22" s="200" t="s">
        <v>342</v>
      </c>
      <c r="D22" s="201">
        <f>'[1]5'!D39</f>
        <v>0</v>
      </c>
      <c r="E22" s="201">
        <f>'[1]5'!E39</f>
        <v>0</v>
      </c>
      <c r="F22" s="201">
        <f>'[1]5'!F39</f>
        <v>0</v>
      </c>
    </row>
    <row r="23" spans="1:6" x14ac:dyDescent="0.25">
      <c r="A23" s="198" t="s">
        <v>343</v>
      </c>
      <c r="B23" s="202" t="s">
        <v>344</v>
      </c>
      <c r="C23" s="200" t="s">
        <v>345</v>
      </c>
      <c r="D23" s="201">
        <f>'[1]5'!D40</f>
        <v>0</v>
      </c>
      <c r="E23" s="201">
        <f>'[1]5'!E40</f>
        <v>0</v>
      </c>
      <c r="F23" s="201">
        <f>'[1]5'!F40</f>
        <v>0</v>
      </c>
    </row>
    <row r="24" spans="1:6" x14ac:dyDescent="0.25">
      <c r="A24" s="203" t="s">
        <v>346</v>
      </c>
      <c r="B24" s="204" t="s">
        <v>347</v>
      </c>
      <c r="C24" s="205" t="s">
        <v>348</v>
      </c>
      <c r="D24" s="614">
        <f>SUM(D19:D23)</f>
        <v>0</v>
      </c>
      <c r="E24" s="614">
        <f t="shared" ref="E24:F24" si="2">SUM(E19:E23)</f>
        <v>0</v>
      </c>
      <c r="F24" s="614">
        <f t="shared" si="2"/>
        <v>0</v>
      </c>
    </row>
    <row r="25" spans="1:6" x14ac:dyDescent="0.25">
      <c r="A25" s="198" t="s">
        <v>349</v>
      </c>
      <c r="B25" s="202" t="s">
        <v>350</v>
      </c>
      <c r="C25" s="200" t="s">
        <v>351</v>
      </c>
      <c r="D25" s="201">
        <v>0</v>
      </c>
      <c r="E25" s="201">
        <f>'[1]5'!E42</f>
        <v>0</v>
      </c>
      <c r="F25" s="201">
        <f>'[1]5'!F42</f>
        <v>0</v>
      </c>
    </row>
    <row r="26" spans="1:6" x14ac:dyDescent="0.25">
      <c r="A26" s="198" t="s">
        <v>352</v>
      </c>
      <c r="B26" s="202" t="s">
        <v>353</v>
      </c>
      <c r="C26" s="200" t="s">
        <v>354</v>
      </c>
      <c r="D26" s="201">
        <f>'[1]5'!D43</f>
        <v>0</v>
      </c>
      <c r="E26" s="201">
        <f>'[1]5'!E43</f>
        <v>0</v>
      </c>
      <c r="F26" s="201">
        <f>'[1]5'!F43</f>
        <v>0</v>
      </c>
    </row>
    <row r="27" spans="1:6" x14ac:dyDescent="0.25">
      <c r="A27" s="198" t="s">
        <v>355</v>
      </c>
      <c r="B27" s="202" t="s">
        <v>356</v>
      </c>
      <c r="C27" s="200" t="s">
        <v>357</v>
      </c>
      <c r="D27" s="614">
        <f>SUM(D25:D26)</f>
        <v>0</v>
      </c>
      <c r="E27" s="614">
        <f t="shared" ref="E27:F27" si="3">SUM(E25:E26)</f>
        <v>0</v>
      </c>
      <c r="F27" s="614">
        <f t="shared" si="3"/>
        <v>0</v>
      </c>
    </row>
    <row r="28" spans="1:6" x14ac:dyDescent="0.25">
      <c r="A28" s="198" t="s">
        <v>358</v>
      </c>
      <c r="B28" s="202" t="s">
        <v>359</v>
      </c>
      <c r="C28" s="200" t="s">
        <v>360</v>
      </c>
      <c r="D28" s="201">
        <f>'[1]5'!D45</f>
        <v>0</v>
      </c>
      <c r="E28" s="201">
        <f>'[1]5'!E45</f>
        <v>0</v>
      </c>
      <c r="F28" s="201">
        <f>'[1]5'!F45</f>
        <v>0</v>
      </c>
    </row>
    <row r="29" spans="1:6" x14ac:dyDescent="0.25">
      <c r="A29" s="198" t="s">
        <v>361</v>
      </c>
      <c r="B29" s="202" t="s">
        <v>362</v>
      </c>
      <c r="C29" s="200" t="s">
        <v>363</v>
      </c>
      <c r="D29" s="201">
        <f>'[1]5'!D46</f>
        <v>0</v>
      </c>
      <c r="E29" s="201">
        <f>'[1]5'!E46</f>
        <v>0</v>
      </c>
      <c r="F29" s="201">
        <f>'[1]5'!F46</f>
        <v>0</v>
      </c>
    </row>
    <row r="30" spans="1:6" x14ac:dyDescent="0.25">
      <c r="A30" s="198" t="s">
        <v>364</v>
      </c>
      <c r="B30" s="202" t="s">
        <v>365</v>
      </c>
      <c r="C30" s="200" t="s">
        <v>366</v>
      </c>
      <c r="D30" s="201">
        <v>4800000</v>
      </c>
      <c r="E30" s="201">
        <v>4800000</v>
      </c>
      <c r="F30" s="201">
        <v>4621638</v>
      </c>
    </row>
    <row r="31" spans="1:6" x14ac:dyDescent="0.25">
      <c r="A31" s="198" t="s">
        <v>367</v>
      </c>
      <c r="B31" s="202" t="s">
        <v>368</v>
      </c>
      <c r="C31" s="200" t="s">
        <v>369</v>
      </c>
      <c r="D31" s="201">
        <v>36000000</v>
      </c>
      <c r="E31" s="201">
        <v>36000000</v>
      </c>
      <c r="F31" s="201">
        <v>33227356</v>
      </c>
    </row>
    <row r="32" spans="1:6" x14ac:dyDescent="0.25">
      <c r="A32" s="198" t="s">
        <v>370</v>
      </c>
      <c r="B32" s="202" t="s">
        <v>371</v>
      </c>
      <c r="C32" s="200" t="s">
        <v>372</v>
      </c>
      <c r="D32" s="201">
        <f>'[1]5'!D49</f>
        <v>0</v>
      </c>
      <c r="E32" s="201">
        <f>'[1]5'!E49</f>
        <v>0</v>
      </c>
      <c r="F32" s="201">
        <f>'[1]5'!F49</f>
        <v>0</v>
      </c>
    </row>
    <row r="33" spans="1:6" x14ac:dyDescent="0.25">
      <c r="A33" s="198" t="s">
        <v>373</v>
      </c>
      <c r="B33" s="202" t="s">
        <v>374</v>
      </c>
      <c r="C33" s="200" t="s">
        <v>375</v>
      </c>
      <c r="D33" s="201">
        <f>'[1]5'!D50</f>
        <v>0</v>
      </c>
      <c r="E33" s="201">
        <f>'[1]5'!E50</f>
        <v>0</v>
      </c>
      <c r="F33" s="201">
        <f>'[1]5'!F50</f>
        <v>0</v>
      </c>
    </row>
    <row r="34" spans="1:6" x14ac:dyDescent="0.25">
      <c r="A34" s="198" t="s">
        <v>376</v>
      </c>
      <c r="B34" s="202" t="s">
        <v>65</v>
      </c>
      <c r="C34" s="200" t="s">
        <v>377</v>
      </c>
      <c r="D34" s="201">
        <v>6000000</v>
      </c>
      <c r="E34" s="201">
        <v>6794551</v>
      </c>
      <c r="F34" s="201">
        <v>6890419</v>
      </c>
    </row>
    <row r="35" spans="1:6" x14ac:dyDescent="0.25">
      <c r="A35" s="198" t="s">
        <v>378</v>
      </c>
      <c r="B35" s="202" t="s">
        <v>379</v>
      </c>
      <c r="C35" s="200" t="s">
        <v>380</v>
      </c>
      <c r="D35" s="201">
        <v>100000</v>
      </c>
      <c r="E35" s="201">
        <v>2302248</v>
      </c>
      <c r="F35" s="201">
        <v>77490</v>
      </c>
    </row>
    <row r="36" spans="1:6" x14ac:dyDescent="0.25">
      <c r="A36" s="198" t="s">
        <v>381</v>
      </c>
      <c r="B36" s="202" t="s">
        <v>382</v>
      </c>
      <c r="C36" s="200" t="s">
        <v>383</v>
      </c>
      <c r="D36" s="614">
        <f>SUM(D31:D35)</f>
        <v>42100000</v>
      </c>
      <c r="E36" s="614">
        <f t="shared" ref="E36:F36" si="4">SUM(E31:E35)</f>
        <v>45096799</v>
      </c>
      <c r="F36" s="614">
        <f t="shared" si="4"/>
        <v>40195265</v>
      </c>
    </row>
    <row r="37" spans="1:6" x14ac:dyDescent="0.25">
      <c r="A37" s="198" t="s">
        <v>384</v>
      </c>
      <c r="B37" s="202" t="s">
        <v>385</v>
      </c>
      <c r="C37" s="200" t="s">
        <v>386</v>
      </c>
      <c r="D37" s="201">
        <f>'[1]5'!D54</f>
        <v>100000</v>
      </c>
      <c r="E37" s="201">
        <v>5069526</v>
      </c>
      <c r="F37" s="201">
        <v>247248</v>
      </c>
    </row>
    <row r="38" spans="1:6" x14ac:dyDescent="0.25">
      <c r="A38" s="203" t="s">
        <v>387</v>
      </c>
      <c r="B38" s="204" t="s">
        <v>388</v>
      </c>
      <c r="C38" s="205" t="s">
        <v>389</v>
      </c>
      <c r="D38" s="614">
        <f>D27+D28+D29+D30+D36+D37</f>
        <v>47000000</v>
      </c>
      <c r="E38" s="614">
        <f>E27+E28+E29+E30+E36+E37</f>
        <v>54966325</v>
      </c>
      <c r="F38" s="614">
        <f>F27+F28+F29+F30+F36+F37</f>
        <v>45064151</v>
      </c>
    </row>
    <row r="39" spans="1:6" x14ac:dyDescent="0.25">
      <c r="A39" s="198" t="s">
        <v>390</v>
      </c>
      <c r="B39" s="206" t="s">
        <v>73</v>
      </c>
      <c r="C39" s="200" t="s">
        <v>391</v>
      </c>
      <c r="D39" s="201">
        <v>7000000</v>
      </c>
      <c r="E39" s="201">
        <v>7000000</v>
      </c>
      <c r="F39" s="201">
        <v>5038331</v>
      </c>
    </row>
    <row r="40" spans="1:6" x14ac:dyDescent="0.25">
      <c r="A40" s="198" t="s">
        <v>392</v>
      </c>
      <c r="B40" s="206" t="s">
        <v>75</v>
      </c>
      <c r="C40" s="200" t="s">
        <v>393</v>
      </c>
      <c r="D40" s="201">
        <v>7500000</v>
      </c>
      <c r="E40" s="201">
        <v>15780874</v>
      </c>
      <c r="F40" s="201">
        <v>7521366</v>
      </c>
    </row>
    <row r="41" spans="1:6" x14ac:dyDescent="0.25">
      <c r="A41" s="198" t="s">
        <v>394</v>
      </c>
      <c r="B41" s="206" t="s">
        <v>395</v>
      </c>
      <c r="C41" s="200" t="s">
        <v>396</v>
      </c>
      <c r="D41" s="201">
        <v>1000000</v>
      </c>
      <c r="E41" s="201">
        <v>1894385</v>
      </c>
      <c r="F41" s="201">
        <v>1453615</v>
      </c>
    </row>
    <row r="42" spans="1:6" x14ac:dyDescent="0.25">
      <c r="A42" s="198" t="s">
        <v>397</v>
      </c>
      <c r="B42" s="206" t="s">
        <v>398</v>
      </c>
      <c r="C42" s="200" t="s">
        <v>399</v>
      </c>
      <c r="D42" s="201">
        <v>720000</v>
      </c>
      <c r="E42" s="201">
        <v>11047947</v>
      </c>
      <c r="F42" s="201">
        <v>3595078</v>
      </c>
    </row>
    <row r="43" spans="1:6" x14ac:dyDescent="0.25">
      <c r="A43" s="198" t="s">
        <v>400</v>
      </c>
      <c r="B43" s="206" t="s">
        <v>81</v>
      </c>
      <c r="C43" s="200" t="s">
        <v>401</v>
      </c>
      <c r="D43" s="201">
        <f>'[1]5'!D60</f>
        <v>0</v>
      </c>
      <c r="E43" s="201">
        <f>'[1]5'!E60</f>
        <v>0</v>
      </c>
      <c r="F43" s="201">
        <f>'[1]5'!F60</f>
        <v>0</v>
      </c>
    </row>
    <row r="44" spans="1:6" x14ac:dyDescent="0.25">
      <c r="A44" s="198" t="s">
        <v>402</v>
      </c>
      <c r="B44" s="206" t="s">
        <v>403</v>
      </c>
      <c r="C44" s="200" t="s">
        <v>404</v>
      </c>
      <c r="D44" s="201">
        <v>1900000</v>
      </c>
      <c r="E44" s="201">
        <v>3346557</v>
      </c>
      <c r="F44" s="201">
        <v>4527398</v>
      </c>
    </row>
    <row r="45" spans="1:6" x14ac:dyDescent="0.25">
      <c r="A45" s="198" t="s">
        <v>405</v>
      </c>
      <c r="B45" s="206" t="s">
        <v>85</v>
      </c>
      <c r="C45" s="200" t="s">
        <v>406</v>
      </c>
      <c r="D45" s="201">
        <f>'[1]5'!D62</f>
        <v>0</v>
      </c>
      <c r="E45" s="201">
        <f>'[1]5'!E62</f>
        <v>0</v>
      </c>
      <c r="F45" s="201">
        <f>'[1]5'!F62</f>
        <v>0</v>
      </c>
    </row>
    <row r="46" spans="1:6" x14ac:dyDescent="0.25">
      <c r="A46" s="198" t="s">
        <v>407</v>
      </c>
      <c r="B46" s="206" t="s">
        <v>408</v>
      </c>
      <c r="C46" s="200" t="s">
        <v>409</v>
      </c>
      <c r="D46" s="201">
        <f>'[1]5'!D63</f>
        <v>0</v>
      </c>
      <c r="E46" s="201">
        <f>'[1]5'!E63</f>
        <v>0</v>
      </c>
      <c r="F46" s="201">
        <f>'[1]5'!F63</f>
        <v>0</v>
      </c>
    </row>
    <row r="47" spans="1:6" x14ac:dyDescent="0.25">
      <c r="A47" s="198">
        <v>42</v>
      </c>
      <c r="B47" s="206" t="s">
        <v>410</v>
      </c>
      <c r="C47" s="200" t="s">
        <v>411</v>
      </c>
      <c r="D47" s="201">
        <v>50000</v>
      </c>
      <c r="E47" s="201">
        <f>'[1]5'!E64</f>
        <v>0</v>
      </c>
      <c r="F47" s="201">
        <f>'[1]5'!F64</f>
        <v>0</v>
      </c>
    </row>
    <row r="48" spans="1:6" x14ac:dyDescent="0.25">
      <c r="A48" s="198">
        <v>43</v>
      </c>
      <c r="B48" s="206" t="s">
        <v>412</v>
      </c>
      <c r="C48" s="200" t="s">
        <v>413</v>
      </c>
      <c r="D48" s="614">
        <f>SUM(D46:D47)</f>
        <v>50000</v>
      </c>
      <c r="E48" s="614">
        <f t="shared" ref="E48:F48" si="5">SUM(E46:E47)</f>
        <v>0</v>
      </c>
      <c r="F48" s="614">
        <f t="shared" si="5"/>
        <v>0</v>
      </c>
    </row>
    <row r="49" spans="1:6" x14ac:dyDescent="0.25">
      <c r="A49" s="198">
        <v>44</v>
      </c>
      <c r="B49" s="206" t="s">
        <v>414</v>
      </c>
      <c r="C49" s="200" t="s">
        <v>415</v>
      </c>
      <c r="D49" s="201">
        <f>'[1]5'!D66</f>
        <v>0</v>
      </c>
      <c r="E49" s="201">
        <f>'[1]5'!E66</f>
        <v>0</v>
      </c>
      <c r="F49" s="201">
        <f>'[1]5'!F66</f>
        <v>0</v>
      </c>
    </row>
    <row r="50" spans="1:6" x14ac:dyDescent="0.25">
      <c r="A50" s="198">
        <v>45</v>
      </c>
      <c r="B50" s="206" t="s">
        <v>416</v>
      </c>
      <c r="C50" s="200" t="s">
        <v>417</v>
      </c>
      <c r="D50" s="201">
        <f>'[1]5'!D67</f>
        <v>0</v>
      </c>
      <c r="E50" s="201">
        <f>'[1]5'!E67</f>
        <v>0</v>
      </c>
      <c r="F50" s="201">
        <f>'[1]5'!F67</f>
        <v>0</v>
      </c>
    </row>
    <row r="51" spans="1:6" x14ac:dyDescent="0.25">
      <c r="A51" s="198" t="s">
        <v>418</v>
      </c>
      <c r="B51" s="206" t="s">
        <v>419</v>
      </c>
      <c r="C51" s="200" t="s">
        <v>420</v>
      </c>
      <c r="D51" s="614">
        <f>SUM(D49:D50)</f>
        <v>0</v>
      </c>
      <c r="E51" s="614">
        <f t="shared" ref="E51:F51" si="6">SUM(E49:E50)</f>
        <v>0</v>
      </c>
      <c r="F51" s="614">
        <f t="shared" si="6"/>
        <v>0</v>
      </c>
    </row>
    <row r="52" spans="1:6" x14ac:dyDescent="0.25">
      <c r="A52" s="198" t="s">
        <v>421</v>
      </c>
      <c r="B52" s="206" t="s">
        <v>422</v>
      </c>
      <c r="C52" s="200" t="s">
        <v>423</v>
      </c>
      <c r="D52" s="201">
        <f>'[1]5'!D69</f>
        <v>0</v>
      </c>
      <c r="E52" s="201">
        <v>21037</v>
      </c>
      <c r="F52" s="201">
        <v>21037</v>
      </c>
    </row>
    <row r="53" spans="1:6" x14ac:dyDescent="0.25">
      <c r="A53" s="198" t="s">
        <v>424</v>
      </c>
      <c r="B53" s="206" t="s">
        <v>93</v>
      </c>
      <c r="C53" s="200" t="s">
        <v>425</v>
      </c>
      <c r="D53" s="201">
        <v>100000</v>
      </c>
      <c r="E53" s="201">
        <v>15886155</v>
      </c>
      <c r="F53" s="201">
        <v>12236671</v>
      </c>
    </row>
    <row r="54" spans="1:6" x14ac:dyDescent="0.25">
      <c r="A54" s="203" t="s">
        <v>426</v>
      </c>
      <c r="B54" s="204" t="s">
        <v>427</v>
      </c>
      <c r="C54" s="205" t="s">
        <v>428</v>
      </c>
      <c r="D54" s="614">
        <f>D39+D40+D41+D42+D43+D44+D45+D48+D51+D52+D53</f>
        <v>18270000</v>
      </c>
      <c r="E54" s="614">
        <f t="shared" ref="E54:F54" si="7">E39+E40+E41+E42+E43+E44+E45+E48+E51+E52+E53</f>
        <v>54976955</v>
      </c>
      <c r="F54" s="614">
        <f t="shared" si="7"/>
        <v>34393496</v>
      </c>
    </row>
    <row r="55" spans="1:6" x14ac:dyDescent="0.25">
      <c r="A55" s="198" t="s">
        <v>429</v>
      </c>
      <c r="B55" s="206" t="s">
        <v>97</v>
      </c>
      <c r="C55" s="200" t="s">
        <v>430</v>
      </c>
      <c r="D55" s="201">
        <f>'[1]5'!D72</f>
        <v>0</v>
      </c>
      <c r="E55" s="201">
        <f>'[1]5'!E72</f>
        <v>0</v>
      </c>
      <c r="F55" s="201">
        <f>'[1]5'!F72</f>
        <v>0</v>
      </c>
    </row>
    <row r="56" spans="1:6" x14ac:dyDescent="0.25">
      <c r="A56" s="198" t="s">
        <v>431</v>
      </c>
      <c r="B56" s="206" t="s">
        <v>99</v>
      </c>
      <c r="C56" s="200" t="s">
        <v>432</v>
      </c>
      <c r="D56" s="201">
        <f>'[1]5'!D73</f>
        <v>0</v>
      </c>
      <c r="E56" s="201">
        <f>'[1]5'!E73</f>
        <v>0</v>
      </c>
      <c r="F56" s="201">
        <f>'[1]5'!F73</f>
        <v>0</v>
      </c>
    </row>
    <row r="57" spans="1:6" x14ac:dyDescent="0.25">
      <c r="A57" s="198" t="s">
        <v>433</v>
      </c>
      <c r="B57" s="206" t="s">
        <v>101</v>
      </c>
      <c r="C57" s="200" t="s">
        <v>434</v>
      </c>
      <c r="D57" s="201">
        <f>'[1]5'!D74</f>
        <v>0</v>
      </c>
      <c r="E57" s="201">
        <f>'[1]5'!E74</f>
        <v>0</v>
      </c>
      <c r="F57" s="201">
        <f>'[1]5'!F74</f>
        <v>0</v>
      </c>
    </row>
    <row r="58" spans="1:6" x14ac:dyDescent="0.25">
      <c r="A58" s="198" t="s">
        <v>435</v>
      </c>
      <c r="B58" s="206" t="s">
        <v>103</v>
      </c>
      <c r="C58" s="200" t="s">
        <v>436</v>
      </c>
      <c r="D58" s="201">
        <f>'[1]5'!D75</f>
        <v>0</v>
      </c>
      <c r="E58" s="201">
        <f>'[1]5'!E75</f>
        <v>0</v>
      </c>
      <c r="F58" s="201">
        <f>'[1]5'!F75</f>
        <v>0</v>
      </c>
    </row>
    <row r="59" spans="1:6" x14ac:dyDescent="0.25">
      <c r="A59" s="198" t="s">
        <v>437</v>
      </c>
      <c r="B59" s="206" t="s">
        <v>105</v>
      </c>
      <c r="C59" s="200" t="s">
        <v>438</v>
      </c>
      <c r="D59" s="201">
        <f>'[1]5'!D76</f>
        <v>0</v>
      </c>
      <c r="E59" s="201">
        <f>'[1]5'!E76</f>
        <v>0</v>
      </c>
      <c r="F59" s="201">
        <f>'[1]5'!F76</f>
        <v>0</v>
      </c>
    </row>
    <row r="60" spans="1:6" x14ac:dyDescent="0.25">
      <c r="A60" s="203" t="s">
        <v>439</v>
      </c>
      <c r="B60" s="204" t="s">
        <v>440</v>
      </c>
      <c r="C60" s="205" t="s">
        <v>441</v>
      </c>
      <c r="D60" s="614">
        <f>SUM(D55:D59)</f>
        <v>0</v>
      </c>
      <c r="E60" s="614">
        <f t="shared" ref="E60:F60" si="8">SUM(E55:E59)</f>
        <v>0</v>
      </c>
      <c r="F60" s="614">
        <f t="shared" si="8"/>
        <v>0</v>
      </c>
    </row>
    <row r="61" spans="1:6" ht="25.5" x14ac:dyDescent="0.25">
      <c r="A61" s="198" t="s">
        <v>442</v>
      </c>
      <c r="B61" s="206" t="s">
        <v>443</v>
      </c>
      <c r="C61" s="200" t="s">
        <v>444</v>
      </c>
      <c r="D61" s="201">
        <f>'[1]5'!D78</f>
        <v>0</v>
      </c>
      <c r="E61" s="201">
        <v>500137</v>
      </c>
      <c r="F61" s="201">
        <f>'[1]5'!F78</f>
        <v>0</v>
      </c>
    </row>
    <row r="62" spans="1:6" x14ac:dyDescent="0.25">
      <c r="A62" s="198" t="s">
        <v>445</v>
      </c>
      <c r="B62" s="206" t="s">
        <v>446</v>
      </c>
      <c r="C62" s="200" t="s">
        <v>447</v>
      </c>
      <c r="D62" s="201">
        <f>'[1]5'!D79</f>
        <v>0</v>
      </c>
      <c r="E62" s="201">
        <f>'[1]5'!E79</f>
        <v>0</v>
      </c>
      <c r="F62" s="201">
        <f>'[1]5'!F79</f>
        <v>0</v>
      </c>
    </row>
    <row r="63" spans="1:6" ht="25.5" x14ac:dyDescent="0.25">
      <c r="A63" s="198" t="s">
        <v>448</v>
      </c>
      <c r="B63" s="206" t="s">
        <v>449</v>
      </c>
      <c r="C63" s="200" t="s">
        <v>450</v>
      </c>
      <c r="D63" s="201">
        <f>'[1]5'!D80</f>
        <v>0</v>
      </c>
      <c r="E63" s="201">
        <f>'[1]5'!E80</f>
        <v>0</v>
      </c>
      <c r="F63" s="201">
        <f>'[1]5'!F80</f>
        <v>0</v>
      </c>
    </row>
    <row r="64" spans="1:6" ht="25.5" x14ac:dyDescent="0.25">
      <c r="A64" s="198" t="s">
        <v>451</v>
      </c>
      <c r="B64" s="202" t="s">
        <v>452</v>
      </c>
      <c r="C64" s="200" t="s">
        <v>453</v>
      </c>
      <c r="D64" s="201">
        <f>'[1]5'!D81</f>
        <v>0</v>
      </c>
      <c r="E64" s="201">
        <f>'[1]5'!E81</f>
        <v>0</v>
      </c>
      <c r="F64" s="201">
        <f>'[1]5'!F81</f>
        <v>0</v>
      </c>
    </row>
    <row r="65" spans="1:6" x14ac:dyDescent="0.25">
      <c r="A65" s="198" t="s">
        <v>454</v>
      </c>
      <c r="B65" s="206" t="s">
        <v>455</v>
      </c>
      <c r="C65" s="200" t="s">
        <v>456</v>
      </c>
      <c r="D65" s="201">
        <f>'[1]5'!D82</f>
        <v>0</v>
      </c>
      <c r="E65" s="201">
        <v>515428</v>
      </c>
      <c r="F65" s="201">
        <v>534643</v>
      </c>
    </row>
    <row r="66" spans="1:6" x14ac:dyDescent="0.25">
      <c r="A66" s="203" t="s">
        <v>457</v>
      </c>
      <c r="B66" s="204" t="s">
        <v>458</v>
      </c>
      <c r="C66" s="205" t="s">
        <v>459</v>
      </c>
      <c r="D66" s="614">
        <f>SUM(D61:D65)</f>
        <v>0</v>
      </c>
      <c r="E66" s="614">
        <f t="shared" ref="E66:F66" si="9">SUM(E61:E65)</f>
        <v>1015565</v>
      </c>
      <c r="F66" s="614">
        <f t="shared" si="9"/>
        <v>534643</v>
      </c>
    </row>
    <row r="67" spans="1:6" ht="25.5" x14ac:dyDescent="0.25">
      <c r="A67" s="198" t="s">
        <v>460</v>
      </c>
      <c r="B67" s="206" t="s">
        <v>461</v>
      </c>
      <c r="C67" s="200" t="s">
        <v>462</v>
      </c>
      <c r="D67" s="201">
        <f>'[1]5'!D84</f>
        <v>0</v>
      </c>
      <c r="E67" s="201">
        <v>18548756</v>
      </c>
      <c r="F67" s="201">
        <f>'[1]5'!F84</f>
        <v>0</v>
      </c>
    </row>
    <row r="68" spans="1:6" x14ac:dyDescent="0.25">
      <c r="A68" s="198" t="s">
        <v>463</v>
      </c>
      <c r="B68" s="202" t="s">
        <v>464</v>
      </c>
      <c r="C68" s="200" t="s">
        <v>465</v>
      </c>
      <c r="D68" s="201">
        <f>'[1]5'!D85</f>
        <v>0</v>
      </c>
      <c r="E68" s="201">
        <f>'[1]5'!E85</f>
        <v>0</v>
      </c>
      <c r="F68" s="201">
        <f>'[1]5'!F85</f>
        <v>0</v>
      </c>
    </row>
    <row r="69" spans="1:6" ht="25.5" x14ac:dyDescent="0.25">
      <c r="A69" s="198" t="s">
        <v>466</v>
      </c>
      <c r="B69" s="202" t="s">
        <v>467</v>
      </c>
      <c r="C69" s="200" t="s">
        <v>468</v>
      </c>
      <c r="D69" s="201">
        <f>'[1]5'!D86</f>
        <v>0</v>
      </c>
      <c r="E69" s="201">
        <f>'[1]5'!E86</f>
        <v>0</v>
      </c>
      <c r="F69" s="201">
        <f>'[1]5'!F86</f>
        <v>0</v>
      </c>
    </row>
    <row r="70" spans="1:6" ht="25.5" x14ac:dyDescent="0.25">
      <c r="A70" s="198" t="s">
        <v>469</v>
      </c>
      <c r="B70" s="202" t="s">
        <v>470</v>
      </c>
      <c r="C70" s="200" t="s">
        <v>471</v>
      </c>
      <c r="D70" s="201">
        <f>'[1]5'!D87</f>
        <v>0</v>
      </c>
      <c r="E70" s="201">
        <v>4625204</v>
      </c>
      <c r="F70" s="201">
        <f>'[1]5'!F87</f>
        <v>0</v>
      </c>
    </row>
    <row r="71" spans="1:6" x14ac:dyDescent="0.25">
      <c r="A71" s="198" t="s">
        <v>472</v>
      </c>
      <c r="B71" s="206" t="s">
        <v>473</v>
      </c>
      <c r="C71" s="200" t="s">
        <v>474</v>
      </c>
      <c r="D71" s="201">
        <f>'[1]5'!D88</f>
        <v>0</v>
      </c>
      <c r="E71" s="201">
        <f>'[1]5'!E88</f>
        <v>0</v>
      </c>
      <c r="F71" s="201">
        <f>'[1]5'!F88</f>
        <v>0</v>
      </c>
    </row>
    <row r="72" spans="1:6" x14ac:dyDescent="0.25">
      <c r="A72" s="203" t="s">
        <v>475</v>
      </c>
      <c r="B72" s="204" t="s">
        <v>476</v>
      </c>
      <c r="C72" s="205" t="s">
        <v>477</v>
      </c>
      <c r="D72" s="614">
        <f>SUM(D67:D71)</f>
        <v>0</v>
      </c>
      <c r="E72" s="614">
        <f t="shared" ref="E72:F72" si="10">SUM(E67:E71)</f>
        <v>23173960</v>
      </c>
      <c r="F72" s="614">
        <f t="shared" si="10"/>
        <v>0</v>
      </c>
    </row>
    <row r="73" spans="1:6" ht="15.75" thickBot="1" x14ac:dyDescent="0.3">
      <c r="A73" s="207" t="s">
        <v>478</v>
      </c>
      <c r="B73" s="208" t="s">
        <v>479</v>
      </c>
      <c r="C73" s="209" t="s">
        <v>480</v>
      </c>
      <c r="D73" s="615">
        <f>D18+D24+D38+D54+D60+D66+D72</f>
        <v>329027155</v>
      </c>
      <c r="E73" s="615">
        <f>E18+E24+E38+E54+E60+E66+E72</f>
        <v>488774202</v>
      </c>
      <c r="F73" s="615">
        <f>F18+F24+F38+F54+F60+F66+F72</f>
        <v>434999273</v>
      </c>
    </row>
    <row r="74" spans="1:6" ht="15.75" thickTop="1" x14ac:dyDescent="0.25">
      <c r="A74" s="210" t="s">
        <v>296</v>
      </c>
      <c r="B74" s="211" t="s">
        <v>481</v>
      </c>
      <c r="C74" s="212" t="s">
        <v>482</v>
      </c>
      <c r="D74" s="201">
        <f>'[1]5'!D91</f>
        <v>0</v>
      </c>
      <c r="E74" s="201">
        <f>'[1]5'!E91</f>
        <v>0</v>
      </c>
      <c r="F74" s="201">
        <f>'[1]5'!F91</f>
        <v>0</v>
      </c>
    </row>
    <row r="75" spans="1:6" x14ac:dyDescent="0.25">
      <c r="A75" s="198" t="s">
        <v>298</v>
      </c>
      <c r="B75" s="206" t="s">
        <v>483</v>
      </c>
      <c r="C75" s="202" t="s">
        <v>484</v>
      </c>
      <c r="D75" s="201">
        <f>'[1]5'!D92</f>
        <v>0</v>
      </c>
      <c r="E75" s="201">
        <f>'[1]5'!E92</f>
        <v>0</v>
      </c>
      <c r="F75" s="201">
        <f>'[1]5'!F92</f>
        <v>0</v>
      </c>
    </row>
    <row r="76" spans="1:6" x14ac:dyDescent="0.25">
      <c r="A76" s="198" t="s">
        <v>301</v>
      </c>
      <c r="B76" s="213" t="s">
        <v>485</v>
      </c>
      <c r="C76" s="202" t="s">
        <v>486</v>
      </c>
      <c r="D76" s="201">
        <f>'[1]5'!D93</f>
        <v>0</v>
      </c>
      <c r="E76" s="201">
        <f>'[1]5'!E93</f>
        <v>0</v>
      </c>
      <c r="F76" s="201">
        <f>'[1]5'!F93</f>
        <v>0</v>
      </c>
    </row>
    <row r="77" spans="1:6" x14ac:dyDescent="0.25">
      <c r="A77" s="198" t="s">
        <v>304</v>
      </c>
      <c r="B77" s="206" t="s">
        <v>487</v>
      </c>
      <c r="C77" s="202" t="s">
        <v>488</v>
      </c>
      <c r="D77" s="614">
        <f>SUM(D74:D76)</f>
        <v>0</v>
      </c>
      <c r="E77" s="614">
        <f t="shared" ref="E77:F77" si="11">SUM(E74:E76)</f>
        <v>0</v>
      </c>
      <c r="F77" s="614">
        <f t="shared" si="11"/>
        <v>0</v>
      </c>
    </row>
    <row r="78" spans="1:6" x14ac:dyDescent="0.25">
      <c r="A78" s="198" t="s">
        <v>307</v>
      </c>
      <c r="B78" s="206" t="s">
        <v>489</v>
      </c>
      <c r="C78" s="202" t="s">
        <v>490</v>
      </c>
      <c r="D78" s="201">
        <f>'[1]5'!D95</f>
        <v>0</v>
      </c>
      <c r="E78" s="201">
        <f>'[1]5'!E95</f>
        <v>0</v>
      </c>
      <c r="F78" s="201">
        <f>'[1]5'!F95</f>
        <v>0</v>
      </c>
    </row>
    <row r="79" spans="1:6" x14ac:dyDescent="0.25">
      <c r="A79" s="198" t="s">
        <v>310</v>
      </c>
      <c r="B79" s="213" t="s">
        <v>491</v>
      </c>
      <c r="C79" s="202" t="s">
        <v>492</v>
      </c>
      <c r="D79" s="201">
        <f>'[1]5'!D96</f>
        <v>0</v>
      </c>
      <c r="E79" s="201">
        <f>'[1]5'!E96</f>
        <v>0</v>
      </c>
      <c r="F79" s="201">
        <f>'[1]5'!F96</f>
        <v>0</v>
      </c>
    </row>
    <row r="80" spans="1:6" x14ac:dyDescent="0.25">
      <c r="A80" s="198" t="s">
        <v>312</v>
      </c>
      <c r="B80" s="206" t="s">
        <v>493</v>
      </c>
      <c r="C80" s="202" t="s">
        <v>494</v>
      </c>
      <c r="D80" s="201">
        <f>'[1]5'!D97</f>
        <v>0</v>
      </c>
      <c r="E80" s="201">
        <f>'[1]5'!E97</f>
        <v>0</v>
      </c>
      <c r="F80" s="201">
        <f>'[1]5'!F97</f>
        <v>0</v>
      </c>
    </row>
    <row r="81" spans="1:6" x14ac:dyDescent="0.25">
      <c r="A81" s="198" t="s">
        <v>315</v>
      </c>
      <c r="B81" s="213" t="s">
        <v>150</v>
      </c>
      <c r="C81" s="202" t="s">
        <v>495</v>
      </c>
      <c r="D81" s="201">
        <f>'[1]5'!D98</f>
        <v>0</v>
      </c>
      <c r="E81" s="201">
        <f>'[1]5'!E98</f>
        <v>0</v>
      </c>
      <c r="F81" s="201">
        <f>'[1]5'!F98</f>
        <v>0</v>
      </c>
    </row>
    <row r="82" spans="1:6" x14ac:dyDescent="0.25">
      <c r="A82" s="198" t="s">
        <v>317</v>
      </c>
      <c r="B82" s="213" t="s">
        <v>496</v>
      </c>
      <c r="C82" s="202" t="s">
        <v>497</v>
      </c>
      <c r="D82" s="614">
        <f>SUM(D78:D81)</f>
        <v>0</v>
      </c>
      <c r="E82" s="614">
        <f t="shared" ref="E82:F82" si="12">SUM(E78:E81)</f>
        <v>0</v>
      </c>
      <c r="F82" s="614">
        <f t="shared" si="12"/>
        <v>0</v>
      </c>
    </row>
    <row r="83" spans="1:6" x14ac:dyDescent="0.25">
      <c r="A83" s="198" t="s">
        <v>320</v>
      </c>
      <c r="B83" s="202" t="s">
        <v>154</v>
      </c>
      <c r="C83" s="202" t="s">
        <v>498</v>
      </c>
      <c r="D83" s="201">
        <v>19428317</v>
      </c>
      <c r="E83" s="201">
        <v>19428317</v>
      </c>
      <c r="F83" s="201">
        <v>18180905</v>
      </c>
    </row>
    <row r="84" spans="1:6" x14ac:dyDescent="0.25">
      <c r="A84" s="198" t="s">
        <v>323</v>
      </c>
      <c r="B84" s="202" t="s">
        <v>158</v>
      </c>
      <c r="C84" s="202" t="s">
        <v>499</v>
      </c>
      <c r="D84" s="201">
        <f>'[1]5'!D101</f>
        <v>0</v>
      </c>
      <c r="E84" s="201">
        <f>'[1]5'!E101</f>
        <v>0</v>
      </c>
      <c r="F84" s="201">
        <f>'[1]5'!F101</f>
        <v>0</v>
      </c>
    </row>
    <row r="85" spans="1:6" x14ac:dyDescent="0.25">
      <c r="A85" s="198" t="s">
        <v>326</v>
      </c>
      <c r="B85" s="202" t="s">
        <v>500</v>
      </c>
      <c r="C85" s="202" t="s">
        <v>501</v>
      </c>
      <c r="D85" s="614">
        <f>SUM(D83:D84)</f>
        <v>19428317</v>
      </c>
      <c r="E85" s="614">
        <f t="shared" ref="E85:F85" si="13">SUM(E83:E84)</f>
        <v>19428317</v>
      </c>
      <c r="F85" s="614">
        <f t="shared" si="13"/>
        <v>18180905</v>
      </c>
    </row>
    <row r="86" spans="1:6" x14ac:dyDescent="0.25">
      <c r="A86" s="198" t="s">
        <v>329</v>
      </c>
      <c r="B86" s="213" t="s">
        <v>162</v>
      </c>
      <c r="C86" s="202" t="s">
        <v>502</v>
      </c>
      <c r="D86" s="201">
        <f>'[1]5'!D103</f>
        <v>0</v>
      </c>
      <c r="E86" s="201">
        <f>'[1]5'!E103</f>
        <v>0</v>
      </c>
      <c r="F86" s="201">
        <f>'[1]5'!F103</f>
        <v>0</v>
      </c>
    </row>
    <row r="87" spans="1:6" x14ac:dyDescent="0.25">
      <c r="A87" s="198" t="s">
        <v>332</v>
      </c>
      <c r="B87" s="213" t="s">
        <v>164</v>
      </c>
      <c r="C87" s="202" t="s">
        <v>503</v>
      </c>
      <c r="D87" s="201">
        <f>'[1]5'!D104</f>
        <v>0</v>
      </c>
      <c r="E87" s="201">
        <f>'[1]5'!E104</f>
        <v>0</v>
      </c>
      <c r="F87" s="201">
        <f>'[1]5'!F104</f>
        <v>0</v>
      </c>
    </row>
    <row r="88" spans="1:6" x14ac:dyDescent="0.25">
      <c r="A88" s="198" t="s">
        <v>334</v>
      </c>
      <c r="B88" s="213" t="s">
        <v>504</v>
      </c>
      <c r="C88" s="202" t="s">
        <v>505</v>
      </c>
      <c r="D88" s="201">
        <f>'[1]5'!D105</f>
        <v>0</v>
      </c>
      <c r="E88" s="201">
        <f>'[1]5'!E105</f>
        <v>0</v>
      </c>
      <c r="F88" s="201">
        <f>'[1]5'!F105</f>
        <v>0</v>
      </c>
    </row>
    <row r="89" spans="1:6" x14ac:dyDescent="0.25">
      <c r="A89" s="198" t="s">
        <v>337</v>
      </c>
      <c r="B89" s="213" t="s">
        <v>166</v>
      </c>
      <c r="C89" s="202" t="s">
        <v>506</v>
      </c>
      <c r="D89" s="201">
        <f>'[1]5'!D106</f>
        <v>0</v>
      </c>
      <c r="E89" s="201">
        <f>'[1]5'!E106</f>
        <v>0</v>
      </c>
      <c r="F89" s="201">
        <f>'[1]5'!F106</f>
        <v>0</v>
      </c>
    </row>
    <row r="90" spans="1:6" x14ac:dyDescent="0.25">
      <c r="A90" s="198" t="s">
        <v>340</v>
      </c>
      <c r="B90" s="206" t="s">
        <v>507</v>
      </c>
      <c r="C90" s="202" t="s">
        <v>508</v>
      </c>
      <c r="D90" s="201">
        <f>'[1]5'!D107</f>
        <v>0</v>
      </c>
      <c r="E90" s="201">
        <f>'[1]5'!E107</f>
        <v>0</v>
      </c>
      <c r="F90" s="201">
        <f>'[1]5'!F107</f>
        <v>0</v>
      </c>
    </row>
    <row r="91" spans="1:6" x14ac:dyDescent="0.25">
      <c r="A91" s="198">
        <v>18</v>
      </c>
      <c r="B91" s="206" t="s">
        <v>509</v>
      </c>
      <c r="C91" s="202" t="s">
        <v>510</v>
      </c>
      <c r="D91" s="201">
        <f>'[1]5'!D108</f>
        <v>0</v>
      </c>
      <c r="E91" s="201">
        <f>'[1]5'!E108</f>
        <v>0</v>
      </c>
      <c r="F91" s="201">
        <f>'[1]5'!F108</f>
        <v>0</v>
      </c>
    </row>
    <row r="92" spans="1:6" x14ac:dyDescent="0.25">
      <c r="A92" s="198">
        <v>19</v>
      </c>
      <c r="B92" s="206" t="s">
        <v>511</v>
      </c>
      <c r="C92" s="202" t="s">
        <v>512</v>
      </c>
      <c r="D92" s="201">
        <f>'[1]5'!D109</f>
        <v>0</v>
      </c>
      <c r="E92" s="201">
        <f>'[1]5'!E109</f>
        <v>0</v>
      </c>
      <c r="F92" s="201">
        <f>'[1]5'!F109</f>
        <v>0</v>
      </c>
    </row>
    <row r="93" spans="1:6" x14ac:dyDescent="0.25">
      <c r="A93" s="198">
        <v>20</v>
      </c>
      <c r="B93" s="206" t="s">
        <v>513</v>
      </c>
      <c r="C93" s="202" t="s">
        <v>514</v>
      </c>
      <c r="D93" s="614">
        <f>SUM(D91:D92)</f>
        <v>0</v>
      </c>
      <c r="E93" s="614">
        <f t="shared" ref="E93:F93" si="14">SUM(E91:E92)</f>
        <v>0</v>
      </c>
      <c r="F93" s="614">
        <f t="shared" si="14"/>
        <v>0</v>
      </c>
    </row>
    <row r="94" spans="1:6" x14ac:dyDescent="0.25">
      <c r="A94" s="198">
        <v>21</v>
      </c>
      <c r="B94" s="206" t="s">
        <v>515</v>
      </c>
      <c r="C94" s="202" t="s">
        <v>516</v>
      </c>
      <c r="D94" s="614">
        <f>D77+D82+D85+D93</f>
        <v>19428317</v>
      </c>
      <c r="E94" s="614">
        <f t="shared" ref="E94:F94" si="15">E77+E82+E85+E93</f>
        <v>19428317</v>
      </c>
      <c r="F94" s="614">
        <f t="shared" si="15"/>
        <v>18180905</v>
      </c>
    </row>
    <row r="95" spans="1:6" x14ac:dyDescent="0.25">
      <c r="A95" s="198">
        <v>22</v>
      </c>
      <c r="B95" s="206" t="s">
        <v>517</v>
      </c>
      <c r="C95" s="202" t="s">
        <v>518</v>
      </c>
      <c r="D95" s="201">
        <f>'[1]5'!D112</f>
        <v>0</v>
      </c>
      <c r="E95" s="201">
        <f>'[1]5'!E112</f>
        <v>0</v>
      </c>
      <c r="F95" s="201">
        <f>'[1]5'!F112</f>
        <v>0</v>
      </c>
    </row>
    <row r="96" spans="1:6" x14ac:dyDescent="0.25">
      <c r="A96" s="198">
        <v>23</v>
      </c>
      <c r="B96" s="206" t="s">
        <v>519</v>
      </c>
      <c r="C96" s="202" t="s">
        <v>520</v>
      </c>
      <c r="D96" s="201">
        <f>'[1]5'!D113</f>
        <v>0</v>
      </c>
      <c r="E96" s="201">
        <f>'[1]5'!E113</f>
        <v>0</v>
      </c>
      <c r="F96" s="201">
        <f>'[1]5'!F113</f>
        <v>0</v>
      </c>
    </row>
    <row r="97" spans="1:6" x14ac:dyDescent="0.25">
      <c r="A97" s="198">
        <v>24</v>
      </c>
      <c r="B97" s="213" t="s">
        <v>178</v>
      </c>
      <c r="C97" s="202" t="s">
        <v>521</v>
      </c>
      <c r="D97" s="201">
        <f>'[1]5'!D114</f>
        <v>0</v>
      </c>
      <c r="E97" s="201">
        <f>'[1]5'!E114</f>
        <v>0</v>
      </c>
      <c r="F97" s="201">
        <f>'[1]5'!F114</f>
        <v>0</v>
      </c>
    </row>
    <row r="98" spans="1:6" x14ac:dyDescent="0.25">
      <c r="A98" s="198">
        <v>25</v>
      </c>
      <c r="B98" s="213" t="s">
        <v>522</v>
      </c>
      <c r="C98" s="202" t="s">
        <v>523</v>
      </c>
      <c r="D98" s="201">
        <f>'[1]5'!D115</f>
        <v>0</v>
      </c>
      <c r="E98" s="201">
        <f>'[1]5'!E115</f>
        <v>0</v>
      </c>
      <c r="F98" s="201">
        <f>'[1]5'!F115</f>
        <v>0</v>
      </c>
    </row>
    <row r="99" spans="1:6" x14ac:dyDescent="0.25">
      <c r="A99" s="198">
        <v>26</v>
      </c>
      <c r="B99" s="213" t="s">
        <v>524</v>
      </c>
      <c r="C99" s="202" t="s">
        <v>525</v>
      </c>
      <c r="D99" s="201">
        <f>'[1]5'!D116</f>
        <v>0</v>
      </c>
      <c r="E99" s="201">
        <f>'[1]5'!E116</f>
        <v>0</v>
      </c>
      <c r="F99" s="201">
        <f>'[1]5'!F116</f>
        <v>0</v>
      </c>
    </row>
    <row r="100" spans="1:6" x14ac:dyDescent="0.25">
      <c r="A100" s="198">
        <v>27</v>
      </c>
      <c r="B100" s="213" t="s">
        <v>526</v>
      </c>
      <c r="C100" s="202" t="s">
        <v>527</v>
      </c>
      <c r="D100" s="614">
        <f>SUM(D95:D99)</f>
        <v>0</v>
      </c>
      <c r="E100" s="614">
        <f t="shared" ref="E100:F100" si="16">SUM(E95:E99)</f>
        <v>0</v>
      </c>
      <c r="F100" s="614">
        <f t="shared" si="16"/>
        <v>0</v>
      </c>
    </row>
    <row r="101" spans="1:6" x14ac:dyDescent="0.25">
      <c r="A101" s="198">
        <v>28</v>
      </c>
      <c r="B101" s="206" t="s">
        <v>182</v>
      </c>
      <c r="C101" s="202" t="s">
        <v>528</v>
      </c>
      <c r="D101" s="201">
        <f>'[1]5'!D118</f>
        <v>0</v>
      </c>
      <c r="E101" s="201">
        <f>'[1]5'!E118</f>
        <v>0</v>
      </c>
      <c r="F101" s="201">
        <f>'[1]5'!F118</f>
        <v>0</v>
      </c>
    </row>
    <row r="102" spans="1:6" x14ac:dyDescent="0.25">
      <c r="A102" s="198">
        <v>29</v>
      </c>
      <c r="B102" s="206" t="s">
        <v>529</v>
      </c>
      <c r="C102" s="202" t="s">
        <v>530</v>
      </c>
      <c r="D102" s="201">
        <f>'[1]5'!D119</f>
        <v>0</v>
      </c>
      <c r="E102" s="201">
        <f>'[1]5'!E119</f>
        <v>0</v>
      </c>
      <c r="F102" s="201">
        <f>'[1]5'!F119</f>
        <v>0</v>
      </c>
    </row>
    <row r="103" spans="1:6" x14ac:dyDescent="0.25">
      <c r="A103" s="203">
        <v>30</v>
      </c>
      <c r="B103" s="214" t="s">
        <v>531</v>
      </c>
      <c r="C103" s="204" t="s">
        <v>532</v>
      </c>
      <c r="D103" s="614">
        <f>SUM(D100:D102)+D94</f>
        <v>19428317</v>
      </c>
      <c r="E103" s="614">
        <f t="shared" ref="E103:F103" si="17">SUM(E100:E102)+E94</f>
        <v>19428317</v>
      </c>
      <c r="F103" s="614">
        <f t="shared" si="17"/>
        <v>18180905</v>
      </c>
    </row>
    <row r="104" spans="1:6" x14ac:dyDescent="0.25">
      <c r="A104" s="215"/>
      <c r="B104" s="215" t="s">
        <v>533</v>
      </c>
      <c r="C104" s="215" t="s">
        <v>534</v>
      </c>
      <c r="D104" s="216">
        <f>D103+D73</f>
        <v>348455472</v>
      </c>
      <c r="E104" s="216">
        <f t="shared" ref="E104:F104" si="18">E103+E73</f>
        <v>508202519</v>
      </c>
      <c r="F104" s="216">
        <f t="shared" si="18"/>
        <v>453180178</v>
      </c>
    </row>
    <row r="105" spans="1:6" ht="15.75" x14ac:dyDescent="0.25">
      <c r="A105" s="746" t="s">
        <v>287</v>
      </c>
      <c r="B105" s="746"/>
      <c r="C105" s="746"/>
      <c r="D105" s="746"/>
      <c r="E105" s="302"/>
      <c r="F105" s="302"/>
    </row>
    <row r="106" spans="1:6" x14ac:dyDescent="0.25">
      <c r="A106" s="740" t="s">
        <v>288</v>
      </c>
      <c r="B106" s="740"/>
      <c r="C106" s="740"/>
      <c r="D106" s="740"/>
      <c r="E106" s="302"/>
      <c r="F106" s="302"/>
    </row>
    <row r="107" spans="1:6" x14ac:dyDescent="0.25">
      <c r="A107" s="741" t="s">
        <v>289</v>
      </c>
      <c r="B107" s="741"/>
      <c r="C107" s="741"/>
      <c r="D107" s="741"/>
      <c r="E107" s="302"/>
      <c r="F107" s="302"/>
    </row>
    <row r="108" spans="1:6" x14ac:dyDescent="0.25">
      <c r="A108" s="742" t="s">
        <v>290</v>
      </c>
      <c r="B108" s="196" t="s">
        <v>535</v>
      </c>
      <c r="C108" s="744" t="s">
        <v>292</v>
      </c>
      <c r="D108" s="197" t="s">
        <v>293</v>
      </c>
      <c r="E108" s="197" t="s">
        <v>293</v>
      </c>
      <c r="F108" s="197"/>
    </row>
    <row r="109" spans="1:6" x14ac:dyDescent="0.25">
      <c r="A109" s="743"/>
      <c r="B109" s="196" t="s">
        <v>294</v>
      </c>
      <c r="C109" s="745"/>
      <c r="D109" s="196" t="s">
        <v>295</v>
      </c>
      <c r="E109" s="196" t="s">
        <v>295</v>
      </c>
      <c r="F109" s="196" t="s">
        <v>803</v>
      </c>
    </row>
    <row r="110" spans="1:6" x14ac:dyDescent="0.25">
      <c r="A110" s="217" t="s">
        <v>296</v>
      </c>
      <c r="B110" s="218" t="s">
        <v>536</v>
      </c>
      <c r="C110" s="219" t="s">
        <v>537</v>
      </c>
      <c r="D110" s="201">
        <v>58035000</v>
      </c>
      <c r="E110" s="201">
        <v>58035000</v>
      </c>
      <c r="F110" s="201">
        <v>44781478</v>
      </c>
    </row>
    <row r="111" spans="1:6" x14ac:dyDescent="0.25">
      <c r="A111" s="217" t="s">
        <v>298</v>
      </c>
      <c r="B111" s="218" t="s">
        <v>538</v>
      </c>
      <c r="C111" s="220" t="s">
        <v>539</v>
      </c>
      <c r="D111" s="201">
        <f>'[1]5'!D130</f>
        <v>0</v>
      </c>
      <c r="E111" s="201">
        <f>'[1]5'!E130</f>
        <v>0</v>
      </c>
      <c r="F111" s="201">
        <f>'[1]5'!F130</f>
        <v>0</v>
      </c>
    </row>
    <row r="112" spans="1:6" x14ac:dyDescent="0.25">
      <c r="A112" s="217" t="s">
        <v>301</v>
      </c>
      <c r="B112" s="218" t="s">
        <v>540</v>
      </c>
      <c r="C112" s="220" t="s">
        <v>541</v>
      </c>
      <c r="D112" s="201">
        <f>'[1]5'!D131</f>
        <v>0</v>
      </c>
      <c r="E112" s="201">
        <f>'[1]5'!E131</f>
        <v>0</v>
      </c>
      <c r="F112" s="201">
        <f>'[1]5'!F131</f>
        <v>0</v>
      </c>
    </row>
    <row r="113" spans="1:6" x14ac:dyDescent="0.25">
      <c r="A113" s="217" t="s">
        <v>304</v>
      </c>
      <c r="B113" s="199" t="s">
        <v>542</v>
      </c>
      <c r="C113" s="220" t="s">
        <v>543</v>
      </c>
      <c r="D113" s="201">
        <f>'[1]5'!D132</f>
        <v>0</v>
      </c>
      <c r="E113" s="201">
        <f>'[1]5'!E132</f>
        <v>0</v>
      </c>
      <c r="F113" s="201">
        <f>'[1]5'!F132</f>
        <v>0</v>
      </c>
    </row>
    <row r="114" spans="1:6" x14ac:dyDescent="0.25">
      <c r="A114" s="217" t="s">
        <v>307</v>
      </c>
      <c r="B114" s="199" t="s">
        <v>544</v>
      </c>
      <c r="C114" s="220" t="s">
        <v>545</v>
      </c>
      <c r="D114" s="201">
        <f>'[1]5'!D133</f>
        <v>0</v>
      </c>
      <c r="E114" s="201">
        <f>'[1]5'!E133</f>
        <v>0</v>
      </c>
      <c r="F114" s="201">
        <f>'[1]5'!F133</f>
        <v>0</v>
      </c>
    </row>
    <row r="115" spans="1:6" x14ac:dyDescent="0.25">
      <c r="A115" s="217" t="s">
        <v>310</v>
      </c>
      <c r="B115" s="199" t="s">
        <v>546</v>
      </c>
      <c r="C115" s="220" t="s">
        <v>547</v>
      </c>
      <c r="D115" s="201">
        <f>'[1]5'!D134</f>
        <v>0</v>
      </c>
      <c r="E115" s="201">
        <f>'[1]5'!E134</f>
        <v>0</v>
      </c>
      <c r="F115" s="201">
        <f>'[1]5'!F134</f>
        <v>0</v>
      </c>
    </row>
    <row r="116" spans="1:6" x14ac:dyDescent="0.25">
      <c r="A116" s="217" t="s">
        <v>312</v>
      </c>
      <c r="B116" s="199" t="s">
        <v>548</v>
      </c>
      <c r="C116" s="220" t="s">
        <v>549</v>
      </c>
      <c r="D116" s="201">
        <f>'[1]5'!D135</f>
        <v>0</v>
      </c>
      <c r="E116" s="201">
        <f>'[1]5'!E135</f>
        <v>0</v>
      </c>
      <c r="F116" s="201">
        <f>'[1]5'!F135</f>
        <v>0</v>
      </c>
    </row>
    <row r="117" spans="1:6" x14ac:dyDescent="0.25">
      <c r="A117" s="217" t="s">
        <v>315</v>
      </c>
      <c r="B117" s="199" t="s">
        <v>550</v>
      </c>
      <c r="C117" s="220" t="s">
        <v>551</v>
      </c>
      <c r="D117" s="201">
        <f>'[1]5'!D136</f>
        <v>0</v>
      </c>
      <c r="E117" s="201">
        <f>'[1]5'!E136</f>
        <v>0</v>
      </c>
      <c r="F117" s="201">
        <f>'[1]5'!F136</f>
        <v>0</v>
      </c>
    </row>
    <row r="118" spans="1:6" x14ac:dyDescent="0.25">
      <c r="A118" s="217" t="s">
        <v>317</v>
      </c>
      <c r="B118" s="202" t="s">
        <v>552</v>
      </c>
      <c r="C118" s="220" t="s">
        <v>553</v>
      </c>
      <c r="D118" s="201">
        <v>300000</v>
      </c>
      <c r="E118" s="201">
        <v>427163</v>
      </c>
      <c r="F118" s="201">
        <v>392609</v>
      </c>
    </row>
    <row r="119" spans="1:6" x14ac:dyDescent="0.25">
      <c r="A119" s="217" t="s">
        <v>320</v>
      </c>
      <c r="B119" s="202" t="s">
        <v>554</v>
      </c>
      <c r="C119" s="220" t="s">
        <v>555</v>
      </c>
      <c r="D119" s="201">
        <v>0</v>
      </c>
      <c r="E119" s="201">
        <v>170900</v>
      </c>
      <c r="F119" s="201">
        <v>170900</v>
      </c>
    </row>
    <row r="120" spans="1:6" x14ac:dyDescent="0.25">
      <c r="A120" s="217" t="s">
        <v>323</v>
      </c>
      <c r="B120" s="202" t="s">
        <v>556</v>
      </c>
      <c r="C120" s="220" t="s">
        <v>557</v>
      </c>
      <c r="D120" s="201">
        <f>'[1]5'!D139</f>
        <v>0</v>
      </c>
      <c r="E120" s="201">
        <f>'[1]5'!E139</f>
        <v>0</v>
      </c>
      <c r="F120" s="201">
        <f>'[1]5'!F139</f>
        <v>0</v>
      </c>
    </row>
    <row r="121" spans="1:6" x14ac:dyDescent="0.25">
      <c r="A121" s="217" t="s">
        <v>326</v>
      </c>
      <c r="B121" s="202" t="s">
        <v>558</v>
      </c>
      <c r="C121" s="220" t="s">
        <v>559</v>
      </c>
      <c r="D121" s="201">
        <f>'[1]5'!D140</f>
        <v>0</v>
      </c>
      <c r="E121" s="201">
        <f>'[1]5'!E140</f>
        <v>0</v>
      </c>
      <c r="F121" s="201">
        <f>'[1]5'!F140</f>
        <v>0</v>
      </c>
    </row>
    <row r="122" spans="1:6" x14ac:dyDescent="0.25">
      <c r="A122" s="217" t="s">
        <v>329</v>
      </c>
      <c r="B122" s="202" t="s">
        <v>560</v>
      </c>
      <c r="C122" s="220" t="s">
        <v>561</v>
      </c>
      <c r="D122" s="201">
        <v>900000</v>
      </c>
      <c r="E122" s="201">
        <v>1387488</v>
      </c>
      <c r="F122" s="201">
        <v>1387488</v>
      </c>
    </row>
    <row r="123" spans="1:6" x14ac:dyDescent="0.25">
      <c r="A123" s="217" t="s">
        <v>332</v>
      </c>
      <c r="B123" s="199" t="s">
        <v>562</v>
      </c>
      <c r="C123" s="220" t="s">
        <v>563</v>
      </c>
      <c r="D123" s="614">
        <f>SUM(D110:D122)</f>
        <v>59235000</v>
      </c>
      <c r="E123" s="614">
        <f t="shared" ref="E123:F123" si="19">SUM(E110:E122)</f>
        <v>60020551</v>
      </c>
      <c r="F123" s="614">
        <f t="shared" si="19"/>
        <v>46732475</v>
      </c>
    </row>
    <row r="124" spans="1:6" x14ac:dyDescent="0.25">
      <c r="A124" s="217" t="s">
        <v>334</v>
      </c>
      <c r="B124" s="202" t="s">
        <v>564</v>
      </c>
      <c r="C124" s="220" t="s">
        <v>565</v>
      </c>
      <c r="D124" s="201">
        <v>14027784</v>
      </c>
      <c r="E124" s="201">
        <v>14055285</v>
      </c>
      <c r="F124" s="201">
        <v>14055285</v>
      </c>
    </row>
    <row r="125" spans="1:6" x14ac:dyDescent="0.25">
      <c r="A125" s="217" t="s">
        <v>337</v>
      </c>
      <c r="B125" s="202" t="s">
        <v>566</v>
      </c>
      <c r="C125" s="220" t="s">
        <v>567</v>
      </c>
      <c r="D125" s="201">
        <v>3000000</v>
      </c>
      <c r="E125" s="201">
        <v>3000000</v>
      </c>
      <c r="F125" s="201">
        <v>2870287</v>
      </c>
    </row>
    <row r="126" spans="1:6" x14ac:dyDescent="0.25">
      <c r="A126" s="217" t="s">
        <v>340</v>
      </c>
      <c r="B126" s="200" t="s">
        <v>568</v>
      </c>
      <c r="C126" s="220" t="s">
        <v>569</v>
      </c>
      <c r="D126" s="201">
        <v>1300000</v>
      </c>
      <c r="E126" s="201">
        <v>1150000</v>
      </c>
      <c r="F126" s="201">
        <f>'[1]5'!F145</f>
        <v>0</v>
      </c>
    </row>
    <row r="127" spans="1:6" x14ac:dyDescent="0.25">
      <c r="A127" s="217" t="s">
        <v>343</v>
      </c>
      <c r="B127" s="202" t="s">
        <v>570</v>
      </c>
      <c r="C127" s="220" t="s">
        <v>571</v>
      </c>
      <c r="D127" s="614">
        <f>SUM(D124:D126)</f>
        <v>18327784</v>
      </c>
      <c r="E127" s="614">
        <f t="shared" ref="E127:F127" si="20">SUM(E124:E126)</f>
        <v>18205285</v>
      </c>
      <c r="F127" s="614">
        <f t="shared" si="20"/>
        <v>16925572</v>
      </c>
    </row>
    <row r="128" spans="1:6" x14ac:dyDescent="0.25">
      <c r="A128" s="221" t="s">
        <v>346</v>
      </c>
      <c r="B128" s="222" t="s">
        <v>572</v>
      </c>
      <c r="C128" s="223" t="s">
        <v>573</v>
      </c>
      <c r="D128" s="614">
        <f>D123+D127</f>
        <v>77562784</v>
      </c>
      <c r="E128" s="614">
        <f t="shared" ref="E128:F128" si="21">E123+E127</f>
        <v>78225836</v>
      </c>
      <c r="F128" s="614">
        <f t="shared" si="21"/>
        <v>63658047</v>
      </c>
    </row>
    <row r="129" spans="1:6" x14ac:dyDescent="0.25">
      <c r="A129" s="221" t="s">
        <v>349</v>
      </c>
      <c r="B129" s="204" t="s">
        <v>574</v>
      </c>
      <c r="C129" s="223" t="s">
        <v>575</v>
      </c>
      <c r="D129" s="201">
        <v>15854000</v>
      </c>
      <c r="E129" s="201">
        <v>15854000</v>
      </c>
      <c r="F129" s="201">
        <v>14175995</v>
      </c>
    </row>
    <row r="130" spans="1:6" x14ac:dyDescent="0.25">
      <c r="A130" s="217" t="s">
        <v>352</v>
      </c>
      <c r="B130" s="202" t="s">
        <v>576</v>
      </c>
      <c r="C130" s="220" t="s">
        <v>577</v>
      </c>
      <c r="D130" s="201">
        <v>920000</v>
      </c>
      <c r="E130" s="201">
        <v>920000</v>
      </c>
      <c r="F130" s="201">
        <v>90570</v>
      </c>
    </row>
    <row r="131" spans="1:6" x14ac:dyDescent="0.25">
      <c r="A131" s="217" t="s">
        <v>355</v>
      </c>
      <c r="B131" s="202" t="s">
        <v>578</v>
      </c>
      <c r="C131" s="220" t="s">
        <v>579</v>
      </c>
      <c r="D131" s="201">
        <v>20949732</v>
      </c>
      <c r="E131" s="201">
        <v>20949732</v>
      </c>
      <c r="F131" s="201">
        <v>14744510</v>
      </c>
    </row>
    <row r="132" spans="1:6" x14ac:dyDescent="0.25">
      <c r="A132" s="217" t="s">
        <v>358</v>
      </c>
      <c r="B132" s="202" t="s">
        <v>580</v>
      </c>
      <c r="C132" s="220" t="s">
        <v>581</v>
      </c>
      <c r="D132" s="201">
        <v>0</v>
      </c>
      <c r="E132" s="201">
        <v>2041600</v>
      </c>
      <c r="F132" s="201">
        <v>1690100</v>
      </c>
    </row>
    <row r="133" spans="1:6" x14ac:dyDescent="0.25">
      <c r="A133" s="217" t="s">
        <v>361</v>
      </c>
      <c r="B133" s="202" t="s">
        <v>582</v>
      </c>
      <c r="C133" s="220" t="s">
        <v>583</v>
      </c>
      <c r="D133" s="614">
        <f>SUM(D130:D132)</f>
        <v>21869732</v>
      </c>
      <c r="E133" s="614">
        <f t="shared" ref="E133:F133" si="22">SUM(E130:E132)</f>
        <v>23911332</v>
      </c>
      <c r="F133" s="614">
        <f t="shared" si="22"/>
        <v>16525180</v>
      </c>
    </row>
    <row r="134" spans="1:6" x14ac:dyDescent="0.25">
      <c r="A134" s="217" t="s">
        <v>364</v>
      </c>
      <c r="B134" s="202" t="s">
        <v>584</v>
      </c>
      <c r="C134" s="220" t="s">
        <v>585</v>
      </c>
      <c r="D134" s="201">
        <v>480000</v>
      </c>
      <c r="E134" s="201">
        <v>667758</v>
      </c>
      <c r="F134" s="201">
        <v>666543</v>
      </c>
    </row>
    <row r="135" spans="1:6" x14ac:dyDescent="0.25">
      <c r="A135" s="217" t="s">
        <v>367</v>
      </c>
      <c r="B135" s="202" t="s">
        <v>586</v>
      </c>
      <c r="C135" s="220" t="s">
        <v>587</v>
      </c>
      <c r="D135" s="201">
        <v>900000</v>
      </c>
      <c r="E135" s="201">
        <v>1127000</v>
      </c>
      <c r="F135" s="201">
        <v>1004641</v>
      </c>
    </row>
    <row r="136" spans="1:6" x14ac:dyDescent="0.25">
      <c r="A136" s="217" t="s">
        <v>370</v>
      </c>
      <c r="B136" s="202" t="s">
        <v>588</v>
      </c>
      <c r="C136" s="220" t="s">
        <v>589</v>
      </c>
      <c r="D136" s="614">
        <f>SUM(D134:D135)</f>
        <v>1380000</v>
      </c>
      <c r="E136" s="614">
        <f t="shared" ref="E136:F136" si="23">SUM(E134:E135)</f>
        <v>1794758</v>
      </c>
      <c r="F136" s="614">
        <f t="shared" si="23"/>
        <v>1671184</v>
      </c>
    </row>
    <row r="137" spans="1:6" x14ac:dyDescent="0.25">
      <c r="A137" s="217" t="s">
        <v>373</v>
      </c>
      <c r="B137" s="202" t="s">
        <v>590</v>
      </c>
      <c r="C137" s="220" t="s">
        <v>591</v>
      </c>
      <c r="D137" s="201">
        <v>12500000</v>
      </c>
      <c r="E137" s="201">
        <v>18626437</v>
      </c>
      <c r="F137" s="201">
        <v>6946418</v>
      </c>
    </row>
    <row r="138" spans="1:6" x14ac:dyDescent="0.25">
      <c r="A138" s="217" t="s">
        <v>376</v>
      </c>
      <c r="B138" s="202" t="s">
        <v>592</v>
      </c>
      <c r="C138" s="220" t="s">
        <v>593</v>
      </c>
      <c r="D138" s="201">
        <f>'[1]5'!D163</f>
        <v>0</v>
      </c>
      <c r="E138" s="201">
        <v>3850</v>
      </c>
      <c r="F138" s="201">
        <v>3850</v>
      </c>
    </row>
    <row r="139" spans="1:6" x14ac:dyDescent="0.25">
      <c r="A139" s="217" t="s">
        <v>378</v>
      </c>
      <c r="B139" s="202" t="s">
        <v>594</v>
      </c>
      <c r="C139" s="220" t="s">
        <v>595</v>
      </c>
      <c r="D139" s="201">
        <v>4800000</v>
      </c>
      <c r="E139" s="201">
        <v>4800000</v>
      </c>
      <c r="F139" s="201">
        <v>2390460</v>
      </c>
    </row>
    <row r="140" spans="1:6" x14ac:dyDescent="0.25">
      <c r="A140" s="217" t="s">
        <v>381</v>
      </c>
      <c r="B140" s="202" t="s">
        <v>596</v>
      </c>
      <c r="C140" s="220" t="s">
        <v>597</v>
      </c>
      <c r="D140" s="201">
        <v>1200000</v>
      </c>
      <c r="E140" s="201">
        <v>5857743</v>
      </c>
      <c r="F140" s="201">
        <v>3409394</v>
      </c>
    </row>
    <row r="141" spans="1:6" x14ac:dyDescent="0.25">
      <c r="A141" s="217" t="s">
        <v>384</v>
      </c>
      <c r="B141" s="224" t="s">
        <v>598</v>
      </c>
      <c r="C141" s="220" t="s">
        <v>599</v>
      </c>
      <c r="D141" s="201">
        <v>0</v>
      </c>
      <c r="E141" s="201">
        <v>459389</v>
      </c>
      <c r="F141" s="201">
        <v>455198</v>
      </c>
    </row>
    <row r="142" spans="1:6" x14ac:dyDescent="0.25">
      <c r="A142" s="217" t="s">
        <v>387</v>
      </c>
      <c r="B142" s="200" t="s">
        <v>600</v>
      </c>
      <c r="C142" s="220" t="s">
        <v>601</v>
      </c>
      <c r="D142" s="201">
        <v>12600000</v>
      </c>
      <c r="E142" s="201">
        <v>11400190</v>
      </c>
      <c r="F142" s="201">
        <v>6266035</v>
      </c>
    </row>
    <row r="143" spans="1:6" x14ac:dyDescent="0.25">
      <c r="A143" s="217" t="s">
        <v>390</v>
      </c>
      <c r="B143" s="202" t="s">
        <v>602</v>
      </c>
      <c r="C143" s="220" t="s">
        <v>603</v>
      </c>
      <c r="D143" s="201">
        <v>9000000</v>
      </c>
      <c r="E143" s="201">
        <v>19806310</v>
      </c>
      <c r="F143" s="201">
        <v>16529523</v>
      </c>
    </row>
    <row r="144" spans="1:6" x14ac:dyDescent="0.25">
      <c r="A144" s="217" t="s">
        <v>392</v>
      </c>
      <c r="B144" s="202" t="s">
        <v>604</v>
      </c>
      <c r="C144" s="220" t="s">
        <v>605</v>
      </c>
      <c r="D144" s="614">
        <f>SUM(D137:D143)</f>
        <v>40100000</v>
      </c>
      <c r="E144" s="614">
        <f t="shared" ref="E144:F144" si="24">SUM(E137:E143)</f>
        <v>60953919</v>
      </c>
      <c r="F144" s="614">
        <f t="shared" si="24"/>
        <v>36000878</v>
      </c>
    </row>
    <row r="145" spans="1:6" x14ac:dyDescent="0.25">
      <c r="A145" s="217" t="s">
        <v>394</v>
      </c>
      <c r="B145" s="202" t="s">
        <v>606</v>
      </c>
      <c r="C145" s="220" t="s">
        <v>607</v>
      </c>
      <c r="D145" s="201">
        <v>50000</v>
      </c>
      <c r="E145" s="201">
        <v>62200</v>
      </c>
      <c r="F145" s="201">
        <v>50143</v>
      </c>
    </row>
    <row r="146" spans="1:6" x14ac:dyDescent="0.25">
      <c r="A146" s="217" t="s">
        <v>397</v>
      </c>
      <c r="B146" s="202" t="s">
        <v>608</v>
      </c>
      <c r="C146" s="220" t="s">
        <v>609</v>
      </c>
      <c r="D146" s="201">
        <v>225000</v>
      </c>
      <c r="E146" s="201">
        <v>225000</v>
      </c>
      <c r="F146" s="201">
        <v>0</v>
      </c>
    </row>
    <row r="147" spans="1:6" x14ac:dyDescent="0.25">
      <c r="A147" s="217" t="s">
        <v>400</v>
      </c>
      <c r="B147" s="202" t="s">
        <v>610</v>
      </c>
      <c r="C147" s="220" t="s">
        <v>611</v>
      </c>
      <c r="D147" s="614">
        <f>SUM(D145:D146)</f>
        <v>275000</v>
      </c>
      <c r="E147" s="614">
        <f t="shared" ref="E147:F147" si="25">SUM(E145:E146)</f>
        <v>287200</v>
      </c>
      <c r="F147" s="614">
        <f t="shared" si="25"/>
        <v>50143</v>
      </c>
    </row>
    <row r="148" spans="1:6" x14ac:dyDescent="0.25">
      <c r="A148" s="217" t="s">
        <v>402</v>
      </c>
      <c r="B148" s="202" t="s">
        <v>612</v>
      </c>
      <c r="C148" s="220" t="s">
        <v>613</v>
      </c>
      <c r="D148" s="201">
        <v>18000000</v>
      </c>
      <c r="E148" s="201">
        <v>18000000</v>
      </c>
      <c r="F148" s="201">
        <v>11410931</v>
      </c>
    </row>
    <row r="149" spans="1:6" x14ac:dyDescent="0.25">
      <c r="A149" s="217" t="s">
        <v>405</v>
      </c>
      <c r="B149" s="202" t="s">
        <v>614</v>
      </c>
      <c r="C149" s="220" t="s">
        <v>615</v>
      </c>
      <c r="D149" s="201">
        <v>5400000</v>
      </c>
      <c r="E149" s="201">
        <v>4400000</v>
      </c>
      <c r="F149" s="201">
        <v>2120000</v>
      </c>
    </row>
    <row r="150" spans="1:6" x14ac:dyDescent="0.25">
      <c r="A150" s="217" t="s">
        <v>407</v>
      </c>
      <c r="B150" s="202" t="s">
        <v>616</v>
      </c>
      <c r="C150" s="220" t="s">
        <v>617</v>
      </c>
      <c r="D150" s="201">
        <v>1600000</v>
      </c>
      <c r="E150" s="201">
        <f>'[1]5'!E175</f>
        <v>0</v>
      </c>
      <c r="F150" s="201">
        <f>'[1]5'!F175</f>
        <v>0</v>
      </c>
    </row>
    <row r="151" spans="1:6" x14ac:dyDescent="0.25">
      <c r="A151" s="217" t="s">
        <v>618</v>
      </c>
      <c r="B151" s="202" t="s">
        <v>619</v>
      </c>
      <c r="C151" s="220" t="s">
        <v>620</v>
      </c>
      <c r="D151" s="201">
        <v>450000</v>
      </c>
      <c r="E151" s="201">
        <v>550000</v>
      </c>
      <c r="F151" s="201">
        <v>516</v>
      </c>
    </row>
    <row r="152" spans="1:6" x14ac:dyDescent="0.25">
      <c r="A152" s="217" t="s">
        <v>621</v>
      </c>
      <c r="B152" s="202" t="s">
        <v>622</v>
      </c>
      <c r="C152" s="220" t="s">
        <v>623</v>
      </c>
      <c r="D152" s="201">
        <v>6100000</v>
      </c>
      <c r="E152" s="201">
        <v>4351000</v>
      </c>
      <c r="F152" s="201">
        <v>3718941</v>
      </c>
    </row>
    <row r="153" spans="1:6" x14ac:dyDescent="0.25">
      <c r="A153" s="217" t="s">
        <v>624</v>
      </c>
      <c r="B153" s="202" t="s">
        <v>625</v>
      </c>
      <c r="C153" s="220" t="s">
        <v>626</v>
      </c>
      <c r="D153" s="614">
        <f>SUM(D148:D152)</f>
        <v>31550000</v>
      </c>
      <c r="E153" s="614">
        <f t="shared" ref="E153:F153" si="26">SUM(E148:E152)</f>
        <v>27301000</v>
      </c>
      <c r="F153" s="614">
        <f t="shared" si="26"/>
        <v>17250388</v>
      </c>
    </row>
    <row r="154" spans="1:6" x14ac:dyDescent="0.25">
      <c r="A154" s="221" t="s">
        <v>627</v>
      </c>
      <c r="B154" s="204" t="s">
        <v>628</v>
      </c>
      <c r="C154" s="223" t="s">
        <v>629</v>
      </c>
      <c r="D154" s="614">
        <f>D133+D136+D144+D147+D153</f>
        <v>95174732</v>
      </c>
      <c r="E154" s="614">
        <f t="shared" ref="E154:F154" si="27">E133+E136+E144+E147+E153</f>
        <v>114248209</v>
      </c>
      <c r="F154" s="614">
        <f t="shared" si="27"/>
        <v>71497773</v>
      </c>
    </row>
    <row r="155" spans="1:6" x14ac:dyDescent="0.25">
      <c r="A155" s="217" t="s">
        <v>418</v>
      </c>
      <c r="B155" s="206" t="s">
        <v>630</v>
      </c>
      <c r="C155" s="220" t="s">
        <v>631</v>
      </c>
      <c r="D155" s="201">
        <f>'[1]5'!D180</f>
        <v>0</v>
      </c>
      <c r="E155" s="201">
        <f>'[1]5'!E180</f>
        <v>0</v>
      </c>
      <c r="F155" s="201">
        <f>'[1]5'!F180</f>
        <v>0</v>
      </c>
    </row>
    <row r="156" spans="1:6" x14ac:dyDescent="0.25">
      <c r="A156" s="217" t="s">
        <v>421</v>
      </c>
      <c r="B156" s="206" t="s">
        <v>632</v>
      </c>
      <c r="C156" s="220" t="s">
        <v>633</v>
      </c>
      <c r="D156" s="201">
        <f>'[1]5'!D181</f>
        <v>0</v>
      </c>
      <c r="E156" s="201">
        <f>'[1]5'!E181</f>
        <v>0</v>
      </c>
      <c r="F156" s="201">
        <f>'[1]5'!F181</f>
        <v>0</v>
      </c>
    </row>
    <row r="157" spans="1:6" x14ac:dyDescent="0.25">
      <c r="A157" s="217" t="s">
        <v>424</v>
      </c>
      <c r="B157" s="225" t="s">
        <v>634</v>
      </c>
      <c r="C157" s="220" t="s">
        <v>635</v>
      </c>
      <c r="D157" s="201">
        <f>'[1]5'!D182</f>
        <v>0</v>
      </c>
      <c r="E157" s="201">
        <f>'[1]5'!E182</f>
        <v>0</v>
      </c>
      <c r="F157" s="201">
        <f>'[1]5'!F182</f>
        <v>0</v>
      </c>
    </row>
    <row r="158" spans="1:6" x14ac:dyDescent="0.25">
      <c r="A158" s="217" t="s">
        <v>426</v>
      </c>
      <c r="B158" s="225" t="s">
        <v>636</v>
      </c>
      <c r="C158" s="220" t="s">
        <v>637</v>
      </c>
      <c r="D158" s="201">
        <f>'[1]5'!D183</f>
        <v>0</v>
      </c>
      <c r="E158" s="201">
        <f>'[1]5'!E183</f>
        <v>0</v>
      </c>
      <c r="F158" s="201">
        <f>'[1]5'!F183</f>
        <v>0</v>
      </c>
    </row>
    <row r="159" spans="1:6" x14ac:dyDescent="0.25">
      <c r="A159" s="217" t="s">
        <v>429</v>
      </c>
      <c r="B159" s="225" t="s">
        <v>638</v>
      </c>
      <c r="C159" s="220" t="s">
        <v>639</v>
      </c>
      <c r="D159" s="201">
        <f>'[1]5'!D184</f>
        <v>0</v>
      </c>
      <c r="E159" s="201">
        <f>'[1]5'!E184</f>
        <v>0</v>
      </c>
      <c r="F159" s="201">
        <f>'[1]5'!F184</f>
        <v>0</v>
      </c>
    </row>
    <row r="160" spans="1:6" x14ac:dyDescent="0.25">
      <c r="A160" s="217" t="s">
        <v>431</v>
      </c>
      <c r="B160" s="206" t="s">
        <v>640</v>
      </c>
      <c r="C160" s="220" t="s">
        <v>641</v>
      </c>
      <c r="D160" s="201">
        <f>'[1]5'!D185</f>
        <v>0</v>
      </c>
      <c r="E160" s="201">
        <f>'[1]5'!E185</f>
        <v>0</v>
      </c>
      <c r="F160" s="201">
        <f>'[1]5'!F185</f>
        <v>0</v>
      </c>
    </row>
    <row r="161" spans="1:6" x14ac:dyDescent="0.25">
      <c r="A161" s="217" t="s">
        <v>433</v>
      </c>
      <c r="B161" s="206" t="s">
        <v>642</v>
      </c>
      <c r="C161" s="220" t="s">
        <v>643</v>
      </c>
      <c r="D161" s="201">
        <v>330000</v>
      </c>
      <c r="E161" s="201">
        <f>'[1]5'!E186</f>
        <v>0</v>
      </c>
      <c r="F161" s="201">
        <f>'[1]5'!F186</f>
        <v>0</v>
      </c>
    </row>
    <row r="162" spans="1:6" x14ac:dyDescent="0.25">
      <c r="A162" s="217" t="s">
        <v>435</v>
      </c>
      <c r="B162" s="206" t="s">
        <v>644</v>
      </c>
      <c r="C162" s="220" t="s">
        <v>645</v>
      </c>
      <c r="D162" s="201">
        <v>50000</v>
      </c>
      <c r="E162" s="201">
        <v>5380700</v>
      </c>
      <c r="F162" s="201">
        <v>5370700</v>
      </c>
    </row>
    <row r="163" spans="1:6" x14ac:dyDescent="0.25">
      <c r="A163" s="221" t="s">
        <v>437</v>
      </c>
      <c r="B163" s="226" t="s">
        <v>646</v>
      </c>
      <c r="C163" s="223" t="s">
        <v>647</v>
      </c>
      <c r="D163" s="614">
        <f>SUM(D155:D162)</f>
        <v>380000</v>
      </c>
      <c r="E163" s="614">
        <f t="shared" ref="E163:F163" si="28">SUM(E155:E162)</f>
        <v>5380700</v>
      </c>
      <c r="F163" s="614">
        <f t="shared" si="28"/>
        <v>5370700</v>
      </c>
    </row>
    <row r="164" spans="1:6" x14ac:dyDescent="0.25">
      <c r="A164" s="217" t="s">
        <v>439</v>
      </c>
      <c r="B164" s="227" t="s">
        <v>648</v>
      </c>
      <c r="C164" s="220" t="s">
        <v>649</v>
      </c>
      <c r="D164" s="201">
        <f>'[1]5'!D189</f>
        <v>0</v>
      </c>
      <c r="E164" s="201">
        <f>'[1]5'!E189</f>
        <v>0</v>
      </c>
      <c r="F164" s="201">
        <f>'[1]5'!F189</f>
        <v>0</v>
      </c>
    </row>
    <row r="165" spans="1:6" x14ac:dyDescent="0.25">
      <c r="A165" s="217">
        <v>56</v>
      </c>
      <c r="B165" s="227" t="s">
        <v>197</v>
      </c>
      <c r="C165" s="220" t="s">
        <v>650</v>
      </c>
      <c r="D165" s="201">
        <f>'[1]5'!D190</f>
        <v>0</v>
      </c>
      <c r="E165" s="201">
        <v>15816579</v>
      </c>
      <c r="F165" s="201">
        <v>15153135</v>
      </c>
    </row>
    <row r="166" spans="1:6" x14ac:dyDescent="0.25">
      <c r="A166" s="217">
        <v>57</v>
      </c>
      <c r="B166" s="227" t="s">
        <v>651</v>
      </c>
      <c r="C166" s="220" t="s">
        <v>652</v>
      </c>
      <c r="D166" s="201">
        <f>'[1]5'!D191</f>
        <v>0</v>
      </c>
      <c r="E166" s="201">
        <f>'[1]5'!E191</f>
        <v>0</v>
      </c>
      <c r="F166" s="201">
        <f>'[1]5'!F191</f>
        <v>0</v>
      </c>
    </row>
    <row r="167" spans="1:6" x14ac:dyDescent="0.25">
      <c r="A167" s="217">
        <v>58</v>
      </c>
      <c r="B167" s="227" t="s">
        <v>653</v>
      </c>
      <c r="C167" s="220" t="s">
        <v>654</v>
      </c>
      <c r="D167" s="201">
        <f>'[1]5'!D192</f>
        <v>0</v>
      </c>
      <c r="E167" s="201">
        <f>'[1]5'!E192</f>
        <v>0</v>
      </c>
      <c r="F167" s="201">
        <f>'[1]5'!F192</f>
        <v>0</v>
      </c>
    </row>
    <row r="168" spans="1:6" x14ac:dyDescent="0.25">
      <c r="A168" s="217">
        <v>59</v>
      </c>
      <c r="B168" s="227" t="s">
        <v>655</v>
      </c>
      <c r="C168" s="220" t="s">
        <v>656</v>
      </c>
      <c r="D168" s="614">
        <f>SUM(D165:D167)</f>
        <v>0</v>
      </c>
      <c r="E168" s="614">
        <f t="shared" ref="E168:F168" si="29">SUM(E165:E167)</f>
        <v>15816579</v>
      </c>
      <c r="F168" s="614">
        <f t="shared" si="29"/>
        <v>15153135</v>
      </c>
    </row>
    <row r="169" spans="1:6" x14ac:dyDescent="0.25">
      <c r="A169" s="217">
        <v>60</v>
      </c>
      <c r="B169" s="227" t="s">
        <v>657</v>
      </c>
      <c r="C169" s="220" t="s">
        <v>658</v>
      </c>
      <c r="D169" s="201">
        <f>'[1]5'!D194</f>
        <v>0</v>
      </c>
      <c r="E169" s="201">
        <f>'[1]5'!E194</f>
        <v>0</v>
      </c>
      <c r="F169" s="201">
        <f>'[1]5'!F194</f>
        <v>0</v>
      </c>
    </row>
    <row r="170" spans="1:6" x14ac:dyDescent="0.25">
      <c r="A170" s="217">
        <v>61</v>
      </c>
      <c r="B170" s="227" t="s">
        <v>659</v>
      </c>
      <c r="C170" s="220" t="s">
        <v>660</v>
      </c>
      <c r="D170" s="201">
        <f>'[1]5'!D195</f>
        <v>0</v>
      </c>
      <c r="E170" s="201">
        <f>'[1]5'!E195</f>
        <v>0</v>
      </c>
      <c r="F170" s="201">
        <f>'[1]5'!F195</f>
        <v>0</v>
      </c>
    </row>
    <row r="171" spans="1:6" x14ac:dyDescent="0.25">
      <c r="A171" s="217">
        <v>62</v>
      </c>
      <c r="B171" s="227" t="s">
        <v>661</v>
      </c>
      <c r="C171" s="220" t="s">
        <v>662</v>
      </c>
      <c r="D171" s="201">
        <f>'[1]5'!D196</f>
        <v>0</v>
      </c>
      <c r="E171" s="201">
        <f>'[1]5'!E196</f>
        <v>0</v>
      </c>
      <c r="F171" s="201">
        <f>'[1]5'!F196</f>
        <v>0</v>
      </c>
    </row>
    <row r="172" spans="1:6" x14ac:dyDescent="0.25">
      <c r="A172" s="217">
        <v>63</v>
      </c>
      <c r="B172" s="227" t="s">
        <v>663</v>
      </c>
      <c r="C172" s="220" t="s">
        <v>664</v>
      </c>
      <c r="D172" s="201">
        <v>65500000</v>
      </c>
      <c r="E172" s="201">
        <v>65500000</v>
      </c>
      <c r="F172" s="201">
        <v>57656687</v>
      </c>
    </row>
    <row r="173" spans="1:6" x14ac:dyDescent="0.25">
      <c r="A173" s="217">
        <v>64</v>
      </c>
      <c r="B173" s="227" t="s">
        <v>665</v>
      </c>
      <c r="C173" s="220" t="s">
        <v>666</v>
      </c>
      <c r="D173" s="201">
        <f>'[1]5'!D202</f>
        <v>0</v>
      </c>
      <c r="E173" s="201">
        <f>'[1]5'!E202</f>
        <v>0</v>
      </c>
      <c r="F173" s="201">
        <f>'[1]5'!F202</f>
        <v>0</v>
      </c>
    </row>
    <row r="174" spans="1:6" x14ac:dyDescent="0.25">
      <c r="A174" s="217">
        <v>65</v>
      </c>
      <c r="B174" s="227" t="s">
        <v>667</v>
      </c>
      <c r="C174" s="220" t="s">
        <v>668</v>
      </c>
      <c r="D174" s="201">
        <v>190000</v>
      </c>
      <c r="E174" s="201">
        <f>'[1]5'!E203</f>
        <v>0</v>
      </c>
      <c r="F174" s="201">
        <f>'[1]5'!F203</f>
        <v>0</v>
      </c>
    </row>
    <row r="175" spans="1:6" x14ac:dyDescent="0.25">
      <c r="A175" s="217">
        <v>66</v>
      </c>
      <c r="B175" s="227" t="s">
        <v>211</v>
      </c>
      <c r="C175" s="220" t="s">
        <v>669</v>
      </c>
      <c r="D175" s="201">
        <f>'[1]5'!D204</f>
        <v>0</v>
      </c>
      <c r="E175" s="201">
        <f>'[1]5'!E204</f>
        <v>0</v>
      </c>
      <c r="F175" s="201">
        <f>'[1]5'!F204</f>
        <v>0</v>
      </c>
    </row>
    <row r="176" spans="1:6" x14ac:dyDescent="0.25">
      <c r="A176" s="217">
        <v>67</v>
      </c>
      <c r="B176" s="228" t="s">
        <v>213</v>
      </c>
      <c r="C176" s="220" t="s">
        <v>670</v>
      </c>
      <c r="D176" s="201">
        <f>'[1]5'!D205</f>
        <v>0</v>
      </c>
      <c r="E176" s="201">
        <f>'[1]5'!E205</f>
        <v>0</v>
      </c>
      <c r="F176" s="201">
        <f>'[1]5'!F205</f>
        <v>0</v>
      </c>
    </row>
    <row r="177" spans="1:6" x14ac:dyDescent="0.25">
      <c r="A177" s="217">
        <v>68</v>
      </c>
      <c r="B177" s="227" t="s">
        <v>671</v>
      </c>
      <c r="C177" s="220" t="s">
        <v>672</v>
      </c>
      <c r="D177" s="201">
        <f>'[1]5'!D206</f>
        <v>0</v>
      </c>
      <c r="E177" s="201">
        <f>'[1]5'!E206</f>
        <v>0</v>
      </c>
      <c r="F177" s="201">
        <f>'[1]5'!F206</f>
        <v>0</v>
      </c>
    </row>
    <row r="178" spans="1:6" x14ac:dyDescent="0.25">
      <c r="A178" s="217">
        <v>69</v>
      </c>
      <c r="B178" s="227" t="s">
        <v>217</v>
      </c>
      <c r="C178" s="220" t="s">
        <v>673</v>
      </c>
      <c r="D178" s="201">
        <v>18200000</v>
      </c>
      <c r="E178" s="201">
        <v>22418555</v>
      </c>
      <c r="F178" s="201">
        <v>21475335</v>
      </c>
    </row>
    <row r="179" spans="1:6" x14ac:dyDescent="0.25">
      <c r="A179" s="217">
        <v>70</v>
      </c>
      <c r="B179" s="228" t="s">
        <v>219</v>
      </c>
      <c r="C179" s="220" t="s">
        <v>674</v>
      </c>
      <c r="D179" s="201">
        <v>9900000</v>
      </c>
      <c r="E179" s="201">
        <v>77853267</v>
      </c>
      <c r="F179" s="201">
        <v>0</v>
      </c>
    </row>
    <row r="180" spans="1:6" x14ac:dyDescent="0.25">
      <c r="A180" s="221">
        <v>71</v>
      </c>
      <c r="B180" s="226" t="s">
        <v>675</v>
      </c>
      <c r="C180" s="223" t="s">
        <v>676</v>
      </c>
      <c r="D180" s="614">
        <f>SUM(D168:D179)+D164</f>
        <v>93790000</v>
      </c>
      <c r="E180" s="614">
        <f t="shared" ref="E180:F180" si="30">SUM(E168:E179)+E164</f>
        <v>181588401</v>
      </c>
      <c r="F180" s="614">
        <f t="shared" si="30"/>
        <v>94285157</v>
      </c>
    </row>
    <row r="181" spans="1:6" x14ac:dyDescent="0.25">
      <c r="A181" s="217">
        <v>72</v>
      </c>
      <c r="B181" s="229" t="s">
        <v>677</v>
      </c>
      <c r="C181" s="220" t="s">
        <v>678</v>
      </c>
      <c r="D181" s="201">
        <f>'[1]5'!D210</f>
        <v>0</v>
      </c>
      <c r="E181" s="201">
        <f>'[1]5'!E210</f>
        <v>0</v>
      </c>
      <c r="F181" s="201">
        <f>'[1]5'!F210</f>
        <v>0</v>
      </c>
    </row>
    <row r="182" spans="1:6" x14ac:dyDescent="0.25">
      <c r="A182" s="217">
        <v>73</v>
      </c>
      <c r="B182" s="229" t="s">
        <v>679</v>
      </c>
      <c r="C182" s="220" t="s">
        <v>680</v>
      </c>
      <c r="D182" s="201">
        <f>'[1]5'!D211</f>
        <v>0</v>
      </c>
      <c r="E182" s="201">
        <f>'[1]5'!E211</f>
        <v>0</v>
      </c>
      <c r="F182" s="201">
        <f>'[1]5'!F211</f>
        <v>0</v>
      </c>
    </row>
    <row r="183" spans="1:6" x14ac:dyDescent="0.25">
      <c r="A183" s="217">
        <v>74</v>
      </c>
      <c r="B183" s="229" t="s">
        <v>681</v>
      </c>
      <c r="C183" s="220" t="s">
        <v>682</v>
      </c>
      <c r="D183" s="201">
        <v>1</v>
      </c>
      <c r="E183" s="201">
        <v>2500001</v>
      </c>
      <c r="F183" s="201">
        <v>2480316</v>
      </c>
    </row>
    <row r="184" spans="1:6" x14ac:dyDescent="0.25">
      <c r="A184" s="217">
        <v>75</v>
      </c>
      <c r="B184" s="229" t="s">
        <v>683</v>
      </c>
      <c r="C184" s="220" t="s">
        <v>684</v>
      </c>
      <c r="D184" s="201">
        <v>500000</v>
      </c>
      <c r="E184" s="201">
        <v>14352988</v>
      </c>
      <c r="F184" s="201">
        <v>14325216</v>
      </c>
    </row>
    <row r="185" spans="1:6" x14ac:dyDescent="0.25">
      <c r="A185" s="217">
        <v>76</v>
      </c>
      <c r="B185" s="200" t="s">
        <v>685</v>
      </c>
      <c r="C185" s="220" t="s">
        <v>686</v>
      </c>
      <c r="D185" s="201">
        <v>1</v>
      </c>
      <c r="E185" s="201">
        <v>9</v>
      </c>
      <c r="F185" s="201">
        <f>'[1]5'!F214</f>
        <v>0</v>
      </c>
    </row>
    <row r="186" spans="1:6" x14ac:dyDescent="0.25">
      <c r="A186" s="217">
        <v>77</v>
      </c>
      <c r="B186" s="200" t="s">
        <v>687</v>
      </c>
      <c r="C186" s="220" t="s">
        <v>688</v>
      </c>
      <c r="D186" s="201">
        <v>8</v>
      </c>
      <c r="E186" s="201">
        <f>'[1]5'!E215</f>
        <v>0</v>
      </c>
      <c r="F186" s="201">
        <f>'[1]5'!F215</f>
        <v>0</v>
      </c>
    </row>
    <row r="187" spans="1:6" x14ac:dyDescent="0.25">
      <c r="A187" s="217">
        <v>78</v>
      </c>
      <c r="B187" s="200" t="s">
        <v>689</v>
      </c>
      <c r="C187" s="220" t="s">
        <v>690</v>
      </c>
      <c r="D187" s="201">
        <v>135000</v>
      </c>
      <c r="E187" s="201">
        <v>4538070</v>
      </c>
      <c r="F187" s="201">
        <v>4537492</v>
      </c>
    </row>
    <row r="188" spans="1:6" x14ac:dyDescent="0.25">
      <c r="A188" s="221">
        <v>79</v>
      </c>
      <c r="B188" s="205" t="s">
        <v>691</v>
      </c>
      <c r="C188" s="223" t="s">
        <v>692</v>
      </c>
      <c r="D188" s="614">
        <f>SUM(D181:D187)</f>
        <v>635010</v>
      </c>
      <c r="E188" s="614">
        <f t="shared" ref="E188:F188" si="31">SUM(E181:E187)</f>
        <v>21391068</v>
      </c>
      <c r="F188" s="614">
        <f t="shared" si="31"/>
        <v>21343024</v>
      </c>
    </row>
    <row r="189" spans="1:6" x14ac:dyDescent="0.25">
      <c r="A189" s="217">
        <v>80</v>
      </c>
      <c r="B189" s="206" t="s">
        <v>693</v>
      </c>
      <c r="C189" s="220" t="s">
        <v>694</v>
      </c>
      <c r="D189" s="201">
        <f>'[1]5'!D218</f>
        <v>0</v>
      </c>
      <c r="E189" s="201">
        <v>10192512</v>
      </c>
      <c r="F189" s="201">
        <v>8298444</v>
      </c>
    </row>
    <row r="190" spans="1:6" x14ac:dyDescent="0.25">
      <c r="A190" s="217">
        <v>81</v>
      </c>
      <c r="B190" s="206" t="s">
        <v>695</v>
      </c>
      <c r="C190" s="220" t="s">
        <v>696</v>
      </c>
      <c r="D190" s="201">
        <f>'[1]5'!D219</f>
        <v>0</v>
      </c>
      <c r="E190" s="201">
        <f>'[1]5'!E219</f>
        <v>0</v>
      </c>
      <c r="F190" s="201">
        <f>'[1]5'!F219</f>
        <v>0</v>
      </c>
    </row>
    <row r="191" spans="1:6" x14ac:dyDescent="0.25">
      <c r="A191" s="217">
        <v>82</v>
      </c>
      <c r="B191" s="206" t="s">
        <v>697</v>
      </c>
      <c r="C191" s="220" t="s">
        <v>698</v>
      </c>
      <c r="D191" s="201">
        <f>'[1]5'!D220</f>
        <v>0</v>
      </c>
      <c r="E191" s="201">
        <f>'[1]5'!E220</f>
        <v>0</v>
      </c>
      <c r="F191" s="201">
        <f>'[1]5'!F220</f>
        <v>0</v>
      </c>
    </row>
    <row r="192" spans="1:6" x14ac:dyDescent="0.25">
      <c r="A192" s="217">
        <v>83</v>
      </c>
      <c r="B192" s="206" t="s">
        <v>699</v>
      </c>
      <c r="C192" s="220" t="s">
        <v>700</v>
      </c>
      <c r="D192" s="201">
        <f>'[1]5'!D221</f>
        <v>0</v>
      </c>
      <c r="E192" s="201">
        <v>3917500</v>
      </c>
      <c r="F192" s="201">
        <v>2240579</v>
      </c>
    </row>
    <row r="193" spans="1:6" x14ac:dyDescent="0.25">
      <c r="A193" s="221">
        <v>84</v>
      </c>
      <c r="B193" s="226" t="s">
        <v>701</v>
      </c>
      <c r="C193" s="223" t="s">
        <v>702</v>
      </c>
      <c r="D193" s="614">
        <f>SUM(D189:D192)</f>
        <v>0</v>
      </c>
      <c r="E193" s="614">
        <f t="shared" ref="E193:F193" si="32">SUM(E189:E192)</f>
        <v>14110012</v>
      </c>
      <c r="F193" s="614">
        <f t="shared" si="32"/>
        <v>10539023</v>
      </c>
    </row>
    <row r="194" spans="1:6" ht="25.5" x14ac:dyDescent="0.25">
      <c r="A194" s="217">
        <v>85</v>
      </c>
      <c r="B194" s="206" t="s">
        <v>703</v>
      </c>
      <c r="C194" s="220" t="s">
        <v>704</v>
      </c>
      <c r="D194" s="201">
        <f>'[1]5'!D223</f>
        <v>0</v>
      </c>
      <c r="E194" s="201">
        <f>'[1]5'!E223</f>
        <v>0</v>
      </c>
      <c r="F194" s="201">
        <f>'[1]5'!F223</f>
        <v>0</v>
      </c>
    </row>
    <row r="195" spans="1:6" x14ac:dyDescent="0.25">
      <c r="A195" s="217">
        <v>86</v>
      </c>
      <c r="B195" s="206" t="s">
        <v>705</v>
      </c>
      <c r="C195" s="220" t="s">
        <v>706</v>
      </c>
      <c r="D195" s="201">
        <f>'[1]5'!D224</f>
        <v>0</v>
      </c>
      <c r="E195" s="201">
        <f>'[1]5'!E224</f>
        <v>0</v>
      </c>
      <c r="F195" s="201">
        <f>'[1]5'!F224</f>
        <v>0</v>
      </c>
    </row>
    <row r="196" spans="1:6" ht="25.5" x14ac:dyDescent="0.25">
      <c r="A196" s="217">
        <v>87</v>
      </c>
      <c r="B196" s="206" t="s">
        <v>707</v>
      </c>
      <c r="C196" s="220" t="s">
        <v>708</v>
      </c>
      <c r="D196" s="201">
        <f>'[1]5'!D225</f>
        <v>0</v>
      </c>
      <c r="E196" s="201">
        <f>'[1]5'!E225</f>
        <v>0</v>
      </c>
      <c r="F196" s="201">
        <f>'[1]5'!F225</f>
        <v>0</v>
      </c>
    </row>
    <row r="197" spans="1:6" x14ac:dyDescent="0.25">
      <c r="A197" s="217">
        <v>88</v>
      </c>
      <c r="B197" s="206" t="s">
        <v>709</v>
      </c>
      <c r="C197" s="220" t="s">
        <v>710</v>
      </c>
      <c r="D197" s="201">
        <f>'[1]5'!D226</f>
        <v>0</v>
      </c>
      <c r="E197" s="201">
        <f>'[1]5'!E226</f>
        <v>0</v>
      </c>
      <c r="F197" s="201">
        <f>'[1]5'!F226</f>
        <v>0</v>
      </c>
    </row>
    <row r="198" spans="1:6" ht="25.5" x14ac:dyDescent="0.25">
      <c r="A198" s="217">
        <v>89</v>
      </c>
      <c r="B198" s="206" t="s">
        <v>711</v>
      </c>
      <c r="C198" s="220" t="s">
        <v>712</v>
      </c>
      <c r="D198" s="201">
        <f>'[1]5'!D227</f>
        <v>0</v>
      </c>
      <c r="E198" s="201">
        <f>'[1]5'!E227</f>
        <v>0</v>
      </c>
      <c r="F198" s="201">
        <f>'[1]5'!F227</f>
        <v>0</v>
      </c>
    </row>
    <row r="199" spans="1:6" x14ac:dyDescent="0.25">
      <c r="A199" s="217">
        <v>90</v>
      </c>
      <c r="B199" s="206" t="s">
        <v>713</v>
      </c>
      <c r="C199" s="220" t="s">
        <v>714</v>
      </c>
      <c r="D199" s="201">
        <f>'[1]5'!D228</f>
        <v>0</v>
      </c>
      <c r="E199" s="201">
        <f>'[1]5'!E228</f>
        <v>0</v>
      </c>
      <c r="F199" s="201">
        <f>'[1]5'!F228</f>
        <v>0</v>
      </c>
    </row>
    <row r="200" spans="1:6" x14ac:dyDescent="0.25">
      <c r="A200" s="217">
        <v>91</v>
      </c>
      <c r="B200" s="206" t="s">
        <v>232</v>
      </c>
      <c r="C200" s="220" t="s">
        <v>715</v>
      </c>
      <c r="D200" s="201">
        <f>'[1]5'!D229</f>
        <v>0</v>
      </c>
      <c r="E200" s="201">
        <f>'[1]5'!E229</f>
        <v>0</v>
      </c>
      <c r="F200" s="201">
        <f>'[1]5'!F229</f>
        <v>0</v>
      </c>
    </row>
    <row r="201" spans="1:6" x14ac:dyDescent="0.25">
      <c r="A201" s="217">
        <v>92</v>
      </c>
      <c r="B201" s="206" t="s">
        <v>716</v>
      </c>
      <c r="C201" s="220" t="s">
        <v>717</v>
      </c>
      <c r="D201" s="201">
        <f>'[1]5'!D230</f>
        <v>0</v>
      </c>
      <c r="E201" s="201">
        <f>'[1]5'!E230</f>
        <v>0</v>
      </c>
      <c r="F201" s="201">
        <f>'[1]5'!F230</f>
        <v>0</v>
      </c>
    </row>
    <row r="202" spans="1:6" x14ac:dyDescent="0.25">
      <c r="A202" s="217">
        <v>93</v>
      </c>
      <c r="B202" s="206" t="s">
        <v>718</v>
      </c>
      <c r="C202" s="220" t="s">
        <v>719</v>
      </c>
      <c r="D202" s="201">
        <f>'[1]5'!D231</f>
        <v>0</v>
      </c>
      <c r="E202" s="201">
        <f>'[1]5'!E231</f>
        <v>0</v>
      </c>
      <c r="F202" s="201">
        <f>'[1]5'!F231</f>
        <v>0</v>
      </c>
    </row>
    <row r="203" spans="1:6" x14ac:dyDescent="0.25">
      <c r="A203" s="221">
        <v>94</v>
      </c>
      <c r="B203" s="226" t="s">
        <v>720</v>
      </c>
      <c r="C203" s="223" t="s">
        <v>721</v>
      </c>
      <c r="D203" s="614">
        <f>SUM(D194:D202)</f>
        <v>0</v>
      </c>
      <c r="E203" s="614">
        <f t="shared" ref="E203:F203" si="33">SUM(E194:E202)</f>
        <v>0</v>
      </c>
      <c r="F203" s="614">
        <f t="shared" si="33"/>
        <v>0</v>
      </c>
    </row>
    <row r="204" spans="1:6" ht="15.75" thickBot="1" x14ac:dyDescent="0.3">
      <c r="A204" s="230">
        <v>95</v>
      </c>
      <c r="B204" s="209" t="s">
        <v>722</v>
      </c>
      <c r="C204" s="231" t="s">
        <v>723</v>
      </c>
      <c r="D204" s="615">
        <f>D203+D193+D188+D180+D163+D154+D129+D128</f>
        <v>283396526</v>
      </c>
      <c r="E204" s="615">
        <f t="shared" ref="E204:F204" si="34">E203+E193+E188+E180+E163+E154+E129+E128</f>
        <v>430798226</v>
      </c>
      <c r="F204" s="615">
        <f t="shared" si="34"/>
        <v>280869719</v>
      </c>
    </row>
    <row r="205" spans="1:6" ht="15.75" thickTop="1" x14ac:dyDescent="0.25">
      <c r="A205" s="210" t="s">
        <v>296</v>
      </c>
      <c r="B205" s="232" t="s">
        <v>241</v>
      </c>
      <c r="C205" s="212" t="s">
        <v>724</v>
      </c>
      <c r="D205" s="201">
        <f>'[1]5'!D234</f>
        <v>0</v>
      </c>
      <c r="E205" s="201">
        <f>'[1]5'!E234</f>
        <v>0</v>
      </c>
      <c r="F205" s="201">
        <f>'[1]5'!F234</f>
        <v>0</v>
      </c>
    </row>
    <row r="206" spans="1:6" x14ac:dyDescent="0.25">
      <c r="A206" s="198" t="s">
        <v>298</v>
      </c>
      <c r="B206" s="206" t="s">
        <v>243</v>
      </c>
      <c r="C206" s="202" t="s">
        <v>725</v>
      </c>
      <c r="D206" s="201">
        <f>'[1]5'!D235</f>
        <v>0</v>
      </c>
      <c r="E206" s="201">
        <f>'[1]5'!E235</f>
        <v>0</v>
      </c>
      <c r="F206" s="201">
        <f>'[1]5'!F235</f>
        <v>0</v>
      </c>
    </row>
    <row r="207" spans="1:6" x14ac:dyDescent="0.25">
      <c r="A207" s="198" t="s">
        <v>301</v>
      </c>
      <c r="B207" s="206" t="s">
        <v>726</v>
      </c>
      <c r="C207" s="202" t="s">
        <v>727</v>
      </c>
      <c r="D207" s="201">
        <f>'[1]5'!D236</f>
        <v>0</v>
      </c>
      <c r="E207" s="201">
        <f>'[1]5'!E236</f>
        <v>0</v>
      </c>
      <c r="F207" s="201">
        <f>'[1]5'!F236</f>
        <v>0</v>
      </c>
    </row>
    <row r="208" spans="1:6" x14ac:dyDescent="0.25">
      <c r="A208" s="198" t="s">
        <v>304</v>
      </c>
      <c r="B208" s="206" t="s">
        <v>728</v>
      </c>
      <c r="C208" s="202" t="s">
        <v>729</v>
      </c>
      <c r="D208" s="614">
        <f>SUM(D205:D207)</f>
        <v>0</v>
      </c>
      <c r="E208" s="614">
        <f t="shared" ref="E208:F208" si="35">SUM(E205:E207)</f>
        <v>0</v>
      </c>
      <c r="F208" s="614">
        <f t="shared" si="35"/>
        <v>0</v>
      </c>
    </row>
    <row r="209" spans="1:6" x14ac:dyDescent="0.25">
      <c r="A209" s="198" t="s">
        <v>307</v>
      </c>
      <c r="B209" s="213" t="s">
        <v>248</v>
      </c>
      <c r="C209" s="202" t="s">
        <v>730</v>
      </c>
      <c r="D209" s="201">
        <f>'[1]5'!D238</f>
        <v>0</v>
      </c>
      <c r="E209" s="201">
        <f>'[1]5'!E238</f>
        <v>0</v>
      </c>
      <c r="F209" s="201">
        <f>'[1]5'!F238</f>
        <v>0</v>
      </c>
    </row>
    <row r="210" spans="1:6" x14ac:dyDescent="0.25">
      <c r="A210" s="198" t="s">
        <v>310</v>
      </c>
      <c r="B210" s="206" t="s">
        <v>250</v>
      </c>
      <c r="C210" s="202" t="s">
        <v>731</v>
      </c>
      <c r="D210" s="201">
        <f>'[1]5'!D239</f>
        <v>0</v>
      </c>
      <c r="E210" s="201">
        <f>'[1]5'!E239</f>
        <v>0</v>
      </c>
      <c r="F210" s="201">
        <f>'[1]5'!F239</f>
        <v>0</v>
      </c>
    </row>
    <row r="211" spans="1:6" x14ac:dyDescent="0.25">
      <c r="A211" s="198" t="s">
        <v>312</v>
      </c>
      <c r="B211" s="206" t="s">
        <v>252</v>
      </c>
      <c r="C211" s="202" t="s">
        <v>732</v>
      </c>
      <c r="D211" s="201">
        <f>'[1]5'!D240</f>
        <v>0</v>
      </c>
      <c r="E211" s="201">
        <f>'[1]5'!E240</f>
        <v>0</v>
      </c>
      <c r="F211" s="201">
        <f>'[1]5'!F240</f>
        <v>0</v>
      </c>
    </row>
    <row r="212" spans="1:6" x14ac:dyDescent="0.25">
      <c r="A212" s="198" t="s">
        <v>315</v>
      </c>
      <c r="B212" s="206" t="s">
        <v>254</v>
      </c>
      <c r="C212" s="202" t="s">
        <v>733</v>
      </c>
      <c r="D212" s="201">
        <f>'[1]5'!D241</f>
        <v>0</v>
      </c>
      <c r="E212" s="201">
        <f>'[1]5'!E241</f>
        <v>0</v>
      </c>
      <c r="F212" s="201">
        <f>'[1]5'!F241</f>
        <v>0</v>
      </c>
    </row>
    <row r="213" spans="1:6" x14ac:dyDescent="0.25">
      <c r="A213" s="198" t="s">
        <v>317</v>
      </c>
      <c r="B213" s="206" t="s">
        <v>734</v>
      </c>
      <c r="C213" s="202" t="s">
        <v>735</v>
      </c>
      <c r="D213" s="201">
        <f>'[1]5'!D242</f>
        <v>0</v>
      </c>
      <c r="E213" s="201">
        <f>'[1]5'!E242</f>
        <v>0</v>
      </c>
      <c r="F213" s="201">
        <f>'[1]5'!F242</f>
        <v>0</v>
      </c>
    </row>
    <row r="214" spans="1:6" x14ac:dyDescent="0.25">
      <c r="A214" s="198">
        <v>10</v>
      </c>
      <c r="B214" s="206" t="s">
        <v>258</v>
      </c>
      <c r="C214" s="202" t="s">
        <v>736</v>
      </c>
      <c r="D214" s="201">
        <f>'[1]5'!D243</f>
        <v>0</v>
      </c>
      <c r="E214" s="201">
        <f>'[1]5'!E243</f>
        <v>0</v>
      </c>
      <c r="F214" s="201">
        <f>'[1]5'!F243</f>
        <v>0</v>
      </c>
    </row>
    <row r="215" spans="1:6" x14ac:dyDescent="0.25">
      <c r="A215" s="198">
        <v>11</v>
      </c>
      <c r="B215" s="213" t="s">
        <v>737</v>
      </c>
      <c r="C215" s="202" t="s">
        <v>738</v>
      </c>
      <c r="D215" s="614">
        <f>SUM(D209:D214)</f>
        <v>0</v>
      </c>
      <c r="E215" s="614">
        <f t="shared" ref="E215:F215" si="36">SUM(E209:E214)</f>
        <v>0</v>
      </c>
      <c r="F215" s="614">
        <f t="shared" si="36"/>
        <v>0</v>
      </c>
    </row>
    <row r="216" spans="1:6" x14ac:dyDescent="0.25">
      <c r="A216" s="198">
        <v>12</v>
      </c>
      <c r="B216" s="213" t="s">
        <v>261</v>
      </c>
      <c r="C216" s="202" t="s">
        <v>739</v>
      </c>
      <c r="D216" s="201">
        <v>0</v>
      </c>
      <c r="E216" s="201">
        <f>'[1]5'!E245</f>
        <v>0</v>
      </c>
      <c r="F216" s="201">
        <f>'[1]5'!F245</f>
        <v>0</v>
      </c>
    </row>
    <row r="217" spans="1:6" x14ac:dyDescent="0.25">
      <c r="A217" s="198">
        <v>13</v>
      </c>
      <c r="B217" s="213" t="s">
        <v>263</v>
      </c>
      <c r="C217" s="202" t="s">
        <v>740</v>
      </c>
      <c r="D217" s="201">
        <v>6478534</v>
      </c>
      <c r="E217" s="201">
        <v>6478534</v>
      </c>
      <c r="F217" s="201">
        <v>6478534</v>
      </c>
    </row>
    <row r="218" spans="1:6" x14ac:dyDescent="0.25">
      <c r="A218" s="198">
        <v>14</v>
      </c>
      <c r="B218" s="213" t="s">
        <v>741</v>
      </c>
      <c r="C218" s="202" t="s">
        <v>742</v>
      </c>
      <c r="D218" s="201">
        <v>58580412</v>
      </c>
      <c r="E218" s="201">
        <v>77234161</v>
      </c>
      <c r="F218" s="201">
        <v>77234161</v>
      </c>
    </row>
    <row r="219" spans="1:6" x14ac:dyDescent="0.25">
      <c r="A219" s="198">
        <v>15</v>
      </c>
      <c r="B219" s="213" t="s">
        <v>743</v>
      </c>
      <c r="C219" s="202" t="s">
        <v>744</v>
      </c>
      <c r="D219" s="201">
        <f>'[1]5'!D250</f>
        <v>0</v>
      </c>
      <c r="E219" s="201">
        <f>'[1]5'!E250</f>
        <v>0</v>
      </c>
      <c r="F219" s="201">
        <f>'[1]5'!F250</f>
        <v>0</v>
      </c>
    </row>
    <row r="220" spans="1:6" x14ac:dyDescent="0.25">
      <c r="A220" s="198">
        <v>16</v>
      </c>
      <c r="B220" s="213" t="s">
        <v>745</v>
      </c>
      <c r="C220" s="202" t="s">
        <v>746</v>
      </c>
      <c r="D220" s="201">
        <f>'[1]5'!D251</f>
        <v>0</v>
      </c>
      <c r="E220" s="201">
        <f>'[1]5'!E251</f>
        <v>0</v>
      </c>
      <c r="F220" s="201">
        <f>'[1]5'!F251</f>
        <v>0</v>
      </c>
    </row>
    <row r="221" spans="1:6" x14ac:dyDescent="0.25">
      <c r="A221" s="198">
        <v>17</v>
      </c>
      <c r="B221" s="213" t="s">
        <v>747</v>
      </c>
      <c r="C221" s="202" t="s">
        <v>748</v>
      </c>
      <c r="D221" s="201">
        <f>'[1]5'!D252</f>
        <v>0</v>
      </c>
      <c r="E221" s="201">
        <f>'[1]5'!E252</f>
        <v>0</v>
      </c>
      <c r="F221" s="201">
        <f>'[1]5'!F252</f>
        <v>0</v>
      </c>
    </row>
    <row r="222" spans="1:6" x14ac:dyDescent="0.25">
      <c r="A222" s="198">
        <v>18</v>
      </c>
      <c r="B222" s="213" t="s">
        <v>749</v>
      </c>
      <c r="C222" s="202" t="s">
        <v>750</v>
      </c>
      <c r="D222" s="201">
        <f>'[1]5'!D253</f>
        <v>0</v>
      </c>
      <c r="E222" s="201">
        <f>'[1]5'!E253</f>
        <v>0</v>
      </c>
      <c r="F222" s="201">
        <f>'[1]5'!F253</f>
        <v>0</v>
      </c>
    </row>
    <row r="223" spans="1:6" x14ac:dyDescent="0.25">
      <c r="A223" s="198">
        <v>19</v>
      </c>
      <c r="B223" s="213" t="s">
        <v>751</v>
      </c>
      <c r="C223" s="202" t="s">
        <v>752</v>
      </c>
      <c r="D223" s="201">
        <f>'[1]5'!D254</f>
        <v>0</v>
      </c>
      <c r="E223" s="201">
        <f>'[1]5'!E254</f>
        <v>0</v>
      </c>
      <c r="F223" s="201">
        <f>'[1]5'!F254</f>
        <v>0</v>
      </c>
    </row>
    <row r="224" spans="1:6" x14ac:dyDescent="0.25">
      <c r="A224" s="198">
        <v>20</v>
      </c>
      <c r="B224" s="213" t="s">
        <v>753</v>
      </c>
      <c r="C224" s="202" t="s">
        <v>754</v>
      </c>
      <c r="D224" s="614">
        <f>SUM(D222:D223)</f>
        <v>0</v>
      </c>
      <c r="E224" s="614">
        <f t="shared" ref="E224:F224" si="37">SUM(E222:E223)</f>
        <v>0</v>
      </c>
      <c r="F224" s="614">
        <f t="shared" si="37"/>
        <v>0</v>
      </c>
    </row>
    <row r="225" spans="1:6" x14ac:dyDescent="0.25">
      <c r="A225" s="198">
        <v>21</v>
      </c>
      <c r="B225" s="213" t="s">
        <v>755</v>
      </c>
      <c r="C225" s="202" t="s">
        <v>756</v>
      </c>
      <c r="D225" s="614">
        <f>D208+D215+D216+D217+D218+D219+D220+D221+D224</f>
        <v>65058946</v>
      </c>
      <c r="E225" s="614">
        <f t="shared" ref="E225:F225" si="38">E208+E215+E216+E217+E218+E219+E220+E221+E224</f>
        <v>83712695</v>
      </c>
      <c r="F225" s="614">
        <f t="shared" si="38"/>
        <v>83712695</v>
      </c>
    </row>
    <row r="226" spans="1:6" x14ac:dyDescent="0.25">
      <c r="A226" s="198">
        <v>22</v>
      </c>
      <c r="B226" s="213" t="s">
        <v>757</v>
      </c>
      <c r="C226" s="202" t="s">
        <v>758</v>
      </c>
      <c r="D226" s="201">
        <f>'[1]5'!D257</f>
        <v>0</v>
      </c>
      <c r="E226" s="201">
        <f>'[1]5'!E257</f>
        <v>0</v>
      </c>
      <c r="F226" s="201">
        <f>'[1]5'!F257</f>
        <v>0</v>
      </c>
    </row>
    <row r="227" spans="1:6" x14ac:dyDescent="0.25">
      <c r="A227" s="198">
        <v>23</v>
      </c>
      <c r="B227" s="206" t="s">
        <v>759</v>
      </c>
      <c r="C227" s="202" t="s">
        <v>760</v>
      </c>
      <c r="D227" s="201">
        <f>'[1]5'!D258</f>
        <v>0</v>
      </c>
      <c r="E227" s="201">
        <f>'[1]5'!E258</f>
        <v>0</v>
      </c>
      <c r="F227" s="201">
        <f>'[1]5'!F258</f>
        <v>0</v>
      </c>
    </row>
    <row r="228" spans="1:6" x14ac:dyDescent="0.25">
      <c r="A228" s="198">
        <v>24</v>
      </c>
      <c r="B228" s="213" t="s">
        <v>761</v>
      </c>
      <c r="C228" s="202" t="s">
        <v>762</v>
      </c>
      <c r="D228" s="201">
        <f>'[1]5'!D259</f>
        <v>0</v>
      </c>
      <c r="E228" s="201">
        <f>'[1]5'!E259</f>
        <v>0</v>
      </c>
      <c r="F228" s="201">
        <f>'[1]5'!F259</f>
        <v>0</v>
      </c>
    </row>
    <row r="229" spans="1:6" x14ac:dyDescent="0.25">
      <c r="A229" s="198">
        <v>25</v>
      </c>
      <c r="B229" s="213" t="s">
        <v>763</v>
      </c>
      <c r="C229" s="202" t="s">
        <v>764</v>
      </c>
      <c r="D229" s="201">
        <f>'[1]5'!D260</f>
        <v>0</v>
      </c>
      <c r="E229" s="201">
        <f>'[1]5'!E260</f>
        <v>0</v>
      </c>
      <c r="F229" s="201">
        <f>'[1]5'!F260</f>
        <v>0</v>
      </c>
    </row>
    <row r="230" spans="1:6" x14ac:dyDescent="0.25">
      <c r="A230" s="198">
        <v>26</v>
      </c>
      <c r="B230" s="213" t="s">
        <v>765</v>
      </c>
      <c r="C230" s="202" t="s">
        <v>766</v>
      </c>
      <c r="D230" s="201">
        <f>'[1]5'!D261</f>
        <v>0</v>
      </c>
      <c r="E230" s="201">
        <f>'[1]5'!E261</f>
        <v>0</v>
      </c>
      <c r="F230" s="201">
        <f>'[1]5'!F261</f>
        <v>0</v>
      </c>
    </row>
    <row r="231" spans="1:6" x14ac:dyDescent="0.25">
      <c r="A231" s="198">
        <v>27</v>
      </c>
      <c r="B231" s="213" t="s">
        <v>767</v>
      </c>
      <c r="C231" s="202" t="s">
        <v>768</v>
      </c>
      <c r="D231" s="614">
        <f>SUM(D226:D230)</f>
        <v>0</v>
      </c>
      <c r="E231" s="614">
        <f t="shared" ref="E231:F231" si="39">SUM(E226:E230)</f>
        <v>0</v>
      </c>
      <c r="F231" s="614">
        <f t="shared" si="39"/>
        <v>0</v>
      </c>
    </row>
    <row r="232" spans="1:6" x14ac:dyDescent="0.25">
      <c r="A232" s="198">
        <v>28</v>
      </c>
      <c r="B232" s="206" t="s">
        <v>769</v>
      </c>
      <c r="C232" s="202" t="s">
        <v>770</v>
      </c>
      <c r="D232" s="201">
        <f>'[1]5'!D263</f>
        <v>0</v>
      </c>
      <c r="E232" s="201">
        <f>'[1]5'!E263</f>
        <v>0</v>
      </c>
      <c r="F232" s="201">
        <f>'[1]5'!F263</f>
        <v>0</v>
      </c>
    </row>
    <row r="233" spans="1:6" x14ac:dyDescent="0.25">
      <c r="A233" s="198">
        <v>29</v>
      </c>
      <c r="B233" s="206" t="s">
        <v>771</v>
      </c>
      <c r="C233" s="202" t="s">
        <v>772</v>
      </c>
      <c r="D233" s="201">
        <f>'[1]5'!D264</f>
        <v>0</v>
      </c>
      <c r="E233" s="201">
        <f>'[1]5'!E264</f>
        <v>0</v>
      </c>
      <c r="F233" s="201">
        <f>'[1]5'!F264</f>
        <v>0</v>
      </c>
    </row>
    <row r="234" spans="1:6" x14ac:dyDescent="0.25">
      <c r="A234" s="203">
        <v>30</v>
      </c>
      <c r="B234" s="214" t="s">
        <v>773</v>
      </c>
      <c r="C234" s="204" t="s">
        <v>774</v>
      </c>
      <c r="D234" s="614">
        <f>D225+D231+D232+D233</f>
        <v>65058946</v>
      </c>
      <c r="E234" s="614">
        <f t="shared" ref="E234:F234" si="40">E225+E231+E232+E233</f>
        <v>83712695</v>
      </c>
      <c r="F234" s="614">
        <f t="shared" si="40"/>
        <v>83712695</v>
      </c>
    </row>
    <row r="235" spans="1:6" ht="15.75" thickBot="1" x14ac:dyDescent="0.3">
      <c r="A235" s="215"/>
      <c r="B235" s="215" t="s">
        <v>775</v>
      </c>
      <c r="C235" s="215" t="s">
        <v>776</v>
      </c>
      <c r="D235" s="216">
        <f>D234+D204</f>
        <v>348455472</v>
      </c>
      <c r="E235" s="216">
        <f t="shared" ref="E235:F235" si="41">E234+E204</f>
        <v>514510921</v>
      </c>
      <c r="F235" s="216">
        <f t="shared" si="41"/>
        <v>364582414</v>
      </c>
    </row>
    <row r="236" spans="1:6" ht="30" thickBot="1" x14ac:dyDescent="0.3">
      <c r="A236" s="313"/>
      <c r="B236" s="314" t="s">
        <v>282</v>
      </c>
      <c r="C236" s="315">
        <v>0</v>
      </c>
      <c r="D236" s="316">
        <f>D125-D199</f>
        <v>3000000</v>
      </c>
      <c r="E236" s="195">
        <f>E125-E199</f>
        <v>3000000</v>
      </c>
      <c r="F236" s="87">
        <f>F125-F199</f>
        <v>2870287</v>
      </c>
    </row>
    <row r="237" spans="1:6" ht="45.75" thickBot="1" x14ac:dyDescent="0.3">
      <c r="A237" s="317"/>
      <c r="B237" s="318"/>
      <c r="C237" s="319" t="s">
        <v>849</v>
      </c>
      <c r="D237" s="320"/>
      <c r="E237" s="321"/>
      <c r="F237" s="321"/>
    </row>
    <row r="238" spans="1:6" ht="29.25" thickBot="1" x14ac:dyDescent="0.3">
      <c r="A238" s="322">
        <v>1</v>
      </c>
      <c r="B238" s="323" t="s">
        <v>850</v>
      </c>
      <c r="C238" s="324"/>
      <c r="D238" s="325">
        <f>D73-D204</f>
        <v>45630629</v>
      </c>
      <c r="E238" s="325">
        <f t="shared" ref="E238:F238" si="42">E73-E204</f>
        <v>57975976</v>
      </c>
      <c r="F238" s="325">
        <f t="shared" si="42"/>
        <v>154129554</v>
      </c>
    </row>
    <row r="239" spans="1:6" ht="29.25" thickBot="1" x14ac:dyDescent="0.3">
      <c r="A239" s="322" t="s">
        <v>43</v>
      </c>
      <c r="B239" s="323" t="s">
        <v>851</v>
      </c>
      <c r="C239" s="324"/>
      <c r="D239" s="325">
        <f>D103-D234</f>
        <v>-45630629</v>
      </c>
      <c r="E239" s="325">
        <f t="shared" ref="E239:F239" si="43">E103-E234</f>
        <v>-64284378</v>
      </c>
      <c r="F239" s="325">
        <f t="shared" si="43"/>
        <v>-65531790</v>
      </c>
    </row>
  </sheetData>
  <sheetProtection selectLockedCells="1" selectUnlockedCells="1"/>
  <mergeCells count="10">
    <mergeCell ref="A108:A109"/>
    <mergeCell ref="C108:C109"/>
    <mergeCell ref="A4:A5"/>
    <mergeCell ref="C4:C5"/>
    <mergeCell ref="A105:D105"/>
    <mergeCell ref="A2:F2"/>
    <mergeCell ref="A3:F3"/>
    <mergeCell ref="A106:D106"/>
    <mergeCell ref="A1:F1"/>
    <mergeCell ref="A107:D107"/>
  </mergeCells>
  <pageMargins left="0.31496062992125984" right="0.31496062992125984" top="0.74803149606299213" bottom="0.74803149606299213" header="0.31496062992125984" footer="0.31496062992125984"/>
  <pageSetup paperSize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0"/>
  <sheetViews>
    <sheetView workbookViewId="0">
      <selection activeCell="K19" sqref="K19"/>
    </sheetView>
  </sheetViews>
  <sheetFormatPr defaultRowHeight="15" x14ac:dyDescent="0.25"/>
  <cols>
    <col min="1" max="1" width="4" bestFit="1" customWidth="1"/>
    <col min="2" max="2" width="81.28515625" bestFit="1" customWidth="1"/>
    <col min="3" max="3" width="7.85546875" customWidth="1"/>
    <col min="4" max="4" width="16.140625" style="302" customWidth="1"/>
    <col min="5" max="5" width="15.28515625" style="302" customWidth="1"/>
    <col min="6" max="6" width="15.5703125" style="302" customWidth="1"/>
  </cols>
  <sheetData>
    <row r="1" spans="1:6" x14ac:dyDescent="0.25">
      <c r="A1" s="705" t="s">
        <v>1343</v>
      </c>
      <c r="B1" s="706"/>
      <c r="C1" s="706"/>
      <c r="D1" s="706"/>
      <c r="E1" s="706"/>
      <c r="F1" s="707"/>
    </row>
    <row r="2" spans="1:6" ht="15.75" x14ac:dyDescent="0.25">
      <c r="A2" s="756" t="s">
        <v>1282</v>
      </c>
      <c r="B2" s="757"/>
      <c r="C2" s="757"/>
      <c r="D2" s="757"/>
      <c r="E2" s="757"/>
      <c r="F2" s="758"/>
    </row>
    <row r="3" spans="1:6" x14ac:dyDescent="0.25">
      <c r="A3" s="759" t="s">
        <v>288</v>
      </c>
      <c r="B3" s="760"/>
      <c r="C3" s="760"/>
      <c r="D3" s="760"/>
      <c r="E3" s="760"/>
      <c r="F3" s="761"/>
    </row>
    <row r="4" spans="1:6" x14ac:dyDescent="0.25">
      <c r="A4" s="753" t="s">
        <v>290</v>
      </c>
      <c r="B4" s="618" t="s">
        <v>291</v>
      </c>
      <c r="C4" s="754" t="s">
        <v>292</v>
      </c>
      <c r="D4" s="611" t="s">
        <v>293</v>
      </c>
      <c r="E4" s="611" t="s">
        <v>293</v>
      </c>
      <c r="F4" s="611"/>
    </row>
    <row r="5" spans="1:6" x14ac:dyDescent="0.25">
      <c r="A5" s="750"/>
      <c r="B5" s="254" t="s">
        <v>294</v>
      </c>
      <c r="C5" s="752"/>
      <c r="D5" s="196" t="s">
        <v>295</v>
      </c>
      <c r="E5" s="196" t="s">
        <v>777</v>
      </c>
      <c r="F5" s="196" t="s">
        <v>778</v>
      </c>
    </row>
    <row r="6" spans="1:6" x14ac:dyDescent="0.25">
      <c r="A6" s="255" t="s">
        <v>296</v>
      </c>
      <c r="B6" s="256" t="s">
        <v>17</v>
      </c>
      <c r="C6" s="257" t="s">
        <v>297</v>
      </c>
      <c r="D6" s="258">
        <v>0</v>
      </c>
      <c r="E6" s="258">
        <v>0</v>
      </c>
      <c r="F6" s="258">
        <v>0</v>
      </c>
    </row>
    <row r="7" spans="1:6" x14ac:dyDescent="0.25">
      <c r="A7" s="255" t="s">
        <v>298</v>
      </c>
      <c r="B7" s="259" t="s">
        <v>299</v>
      </c>
      <c r="C7" s="257" t="s">
        <v>300</v>
      </c>
      <c r="D7" s="258">
        <v>0</v>
      </c>
      <c r="E7" s="258">
        <v>0</v>
      </c>
      <c r="F7" s="258">
        <v>0</v>
      </c>
    </row>
    <row r="8" spans="1:6" ht="25.5" x14ac:dyDescent="0.25">
      <c r="A8" s="255" t="s">
        <v>301</v>
      </c>
      <c r="B8" s="259" t="s">
        <v>302</v>
      </c>
      <c r="C8" s="257" t="s">
        <v>303</v>
      </c>
      <c r="D8" s="258">
        <v>0</v>
      </c>
      <c r="E8" s="258">
        <v>0</v>
      </c>
      <c r="F8" s="258">
        <v>0</v>
      </c>
    </row>
    <row r="9" spans="1:6" x14ac:dyDescent="0.25">
      <c r="A9" s="255" t="s">
        <v>304</v>
      </c>
      <c r="B9" s="259" t="s">
        <v>305</v>
      </c>
      <c r="C9" s="257" t="s">
        <v>306</v>
      </c>
      <c r="D9" s="258">
        <v>0</v>
      </c>
      <c r="E9" s="258">
        <v>0</v>
      </c>
      <c r="F9" s="258">
        <v>0</v>
      </c>
    </row>
    <row r="10" spans="1:6" x14ac:dyDescent="0.25">
      <c r="A10" s="255" t="s">
        <v>307</v>
      </c>
      <c r="B10" s="259" t="s">
        <v>308</v>
      </c>
      <c r="C10" s="257" t="s">
        <v>309</v>
      </c>
      <c r="D10" s="258">
        <v>0</v>
      </c>
      <c r="E10" s="258">
        <v>0</v>
      </c>
      <c r="F10" s="258">
        <v>0</v>
      </c>
    </row>
    <row r="11" spans="1:6" x14ac:dyDescent="0.25">
      <c r="A11" s="255" t="s">
        <v>310</v>
      </c>
      <c r="B11" s="259" t="s">
        <v>28</v>
      </c>
      <c r="C11" s="257" t="s">
        <v>311</v>
      </c>
      <c r="D11" s="258">
        <v>0</v>
      </c>
      <c r="E11" s="258">
        <v>0</v>
      </c>
      <c r="F11" s="258">
        <v>0</v>
      </c>
    </row>
    <row r="12" spans="1:6" x14ac:dyDescent="0.25">
      <c r="A12" s="255" t="s">
        <v>312</v>
      </c>
      <c r="B12" s="259" t="s">
        <v>313</v>
      </c>
      <c r="C12" s="257" t="s">
        <v>314</v>
      </c>
      <c r="D12" s="614">
        <v>0</v>
      </c>
      <c r="E12" s="614">
        <v>0</v>
      </c>
      <c r="F12" s="614">
        <v>0</v>
      </c>
    </row>
    <row r="13" spans="1:6" x14ac:dyDescent="0.25">
      <c r="A13" s="255" t="s">
        <v>315</v>
      </c>
      <c r="B13" s="259" t="s">
        <v>32</v>
      </c>
      <c r="C13" s="257" t="s">
        <v>316</v>
      </c>
      <c r="D13" s="258">
        <v>0</v>
      </c>
      <c r="E13" s="258">
        <v>0</v>
      </c>
      <c r="F13" s="258">
        <v>0</v>
      </c>
    </row>
    <row r="14" spans="1:6" ht="25.5" x14ac:dyDescent="0.25">
      <c r="A14" s="255" t="s">
        <v>317</v>
      </c>
      <c r="B14" s="259" t="s">
        <v>318</v>
      </c>
      <c r="C14" s="257" t="s">
        <v>319</v>
      </c>
      <c r="D14" s="258">
        <v>0</v>
      </c>
      <c r="E14" s="258">
        <v>0</v>
      </c>
      <c r="F14" s="258">
        <v>0</v>
      </c>
    </row>
    <row r="15" spans="1:6" ht="25.5" x14ac:dyDescent="0.25">
      <c r="A15" s="255" t="s">
        <v>320</v>
      </c>
      <c r="B15" s="259" t="s">
        <v>321</v>
      </c>
      <c r="C15" s="257" t="s">
        <v>322</v>
      </c>
      <c r="D15" s="258">
        <v>0</v>
      </c>
      <c r="E15" s="258">
        <v>0</v>
      </c>
      <c r="F15" s="258">
        <v>0</v>
      </c>
    </row>
    <row r="16" spans="1:6" ht="25.5" x14ac:dyDescent="0.25">
      <c r="A16" s="255" t="s">
        <v>323</v>
      </c>
      <c r="B16" s="259" t="s">
        <v>324</v>
      </c>
      <c r="C16" s="257" t="s">
        <v>325</v>
      </c>
      <c r="D16" s="258">
        <v>0</v>
      </c>
      <c r="E16" s="258">
        <v>0</v>
      </c>
      <c r="F16" s="258">
        <v>0</v>
      </c>
    </row>
    <row r="17" spans="1:6" x14ac:dyDescent="0.25">
      <c r="A17" s="255" t="s">
        <v>326</v>
      </c>
      <c r="B17" s="259" t="s">
        <v>327</v>
      </c>
      <c r="C17" s="257" t="s">
        <v>328</v>
      </c>
      <c r="D17" s="258">
        <f>'[2]3'!D17</f>
        <v>0</v>
      </c>
      <c r="E17" s="258">
        <v>0</v>
      </c>
      <c r="F17" s="258">
        <v>0</v>
      </c>
    </row>
    <row r="18" spans="1:6" x14ac:dyDescent="0.25">
      <c r="A18" s="260" t="s">
        <v>329</v>
      </c>
      <c r="B18" s="261" t="s">
        <v>330</v>
      </c>
      <c r="C18" s="262" t="s">
        <v>331</v>
      </c>
      <c r="D18" s="614">
        <f>SUM(D12:D17)</f>
        <v>0</v>
      </c>
      <c r="E18" s="614">
        <f t="shared" ref="E18:F18" si="0">SUM(E12:E17)</f>
        <v>0</v>
      </c>
      <c r="F18" s="614">
        <f t="shared" si="0"/>
        <v>0</v>
      </c>
    </row>
    <row r="19" spans="1:6" x14ac:dyDescent="0.25">
      <c r="A19" s="255" t="s">
        <v>332</v>
      </c>
      <c r="B19" s="259" t="s">
        <v>46</v>
      </c>
      <c r="C19" s="257" t="s">
        <v>333</v>
      </c>
      <c r="D19" s="258">
        <v>0</v>
      </c>
      <c r="E19" s="258">
        <v>0</v>
      </c>
      <c r="F19" s="258">
        <v>0</v>
      </c>
    </row>
    <row r="20" spans="1:6" ht="25.5" x14ac:dyDescent="0.25">
      <c r="A20" s="255" t="s">
        <v>334</v>
      </c>
      <c r="B20" s="259" t="s">
        <v>335</v>
      </c>
      <c r="C20" s="257" t="s">
        <v>336</v>
      </c>
      <c r="D20" s="258">
        <v>0</v>
      </c>
      <c r="E20" s="258">
        <v>0</v>
      </c>
      <c r="F20" s="258">
        <v>0</v>
      </c>
    </row>
    <row r="21" spans="1:6" ht="25.5" x14ac:dyDescent="0.25">
      <c r="A21" s="255" t="s">
        <v>337</v>
      </c>
      <c r="B21" s="259" t="s">
        <v>338</v>
      </c>
      <c r="C21" s="257" t="s">
        <v>339</v>
      </c>
      <c r="D21" s="258">
        <v>0</v>
      </c>
      <c r="E21" s="258">
        <v>0</v>
      </c>
      <c r="F21" s="258">
        <v>0</v>
      </c>
    </row>
    <row r="22" spans="1:6" ht="25.5" x14ac:dyDescent="0.25">
      <c r="A22" s="255" t="s">
        <v>340</v>
      </c>
      <c r="B22" s="259" t="s">
        <v>341</v>
      </c>
      <c r="C22" s="257" t="s">
        <v>342</v>
      </c>
      <c r="D22" s="258">
        <v>0</v>
      </c>
      <c r="E22" s="258">
        <v>0</v>
      </c>
      <c r="F22" s="258">
        <v>0</v>
      </c>
    </row>
    <row r="23" spans="1:6" x14ac:dyDescent="0.25">
      <c r="A23" s="255" t="s">
        <v>343</v>
      </c>
      <c r="B23" s="259" t="s">
        <v>344</v>
      </c>
      <c r="C23" s="257" t="s">
        <v>345</v>
      </c>
      <c r="D23" s="258">
        <v>0</v>
      </c>
      <c r="E23" s="258">
        <v>0</v>
      </c>
      <c r="F23" s="258">
        <v>0</v>
      </c>
    </row>
    <row r="24" spans="1:6" x14ac:dyDescent="0.25">
      <c r="A24" s="260" t="s">
        <v>346</v>
      </c>
      <c r="B24" s="261" t="s">
        <v>347</v>
      </c>
      <c r="C24" s="262" t="s">
        <v>348</v>
      </c>
      <c r="D24" s="614">
        <f>SUM(D19:D23)</f>
        <v>0</v>
      </c>
      <c r="E24" s="614">
        <f t="shared" ref="E24:F24" si="1">SUM(E19:E23)</f>
        <v>0</v>
      </c>
      <c r="F24" s="614">
        <f t="shared" si="1"/>
        <v>0</v>
      </c>
    </row>
    <row r="25" spans="1:6" x14ac:dyDescent="0.25">
      <c r="A25" s="255" t="s">
        <v>349</v>
      </c>
      <c r="B25" s="259" t="s">
        <v>350</v>
      </c>
      <c r="C25" s="257" t="s">
        <v>351</v>
      </c>
      <c r="D25" s="258">
        <v>0</v>
      </c>
      <c r="E25" s="258">
        <v>0</v>
      </c>
      <c r="F25" s="258">
        <v>0</v>
      </c>
    </row>
    <row r="26" spans="1:6" x14ac:dyDescent="0.25">
      <c r="A26" s="255" t="s">
        <v>352</v>
      </c>
      <c r="B26" s="259" t="s">
        <v>353</v>
      </c>
      <c r="C26" s="257" t="s">
        <v>354</v>
      </c>
      <c r="D26" s="258">
        <v>0</v>
      </c>
      <c r="E26" s="258">
        <v>0</v>
      </c>
      <c r="F26" s="258">
        <v>0</v>
      </c>
    </row>
    <row r="27" spans="1:6" x14ac:dyDescent="0.25">
      <c r="A27" s="255" t="s">
        <v>355</v>
      </c>
      <c r="B27" s="259" t="s">
        <v>356</v>
      </c>
      <c r="C27" s="257" t="s">
        <v>357</v>
      </c>
      <c r="D27" s="614">
        <f>SUM(D25:D26)</f>
        <v>0</v>
      </c>
      <c r="E27" s="614">
        <f t="shared" ref="E27:F27" si="2">SUM(E25:E26)</f>
        <v>0</v>
      </c>
      <c r="F27" s="614">
        <f t="shared" si="2"/>
        <v>0</v>
      </c>
    </row>
    <row r="28" spans="1:6" x14ac:dyDescent="0.25">
      <c r="A28" s="255" t="s">
        <v>358</v>
      </c>
      <c r="B28" s="259" t="s">
        <v>359</v>
      </c>
      <c r="C28" s="257" t="s">
        <v>360</v>
      </c>
      <c r="D28" s="258">
        <v>0</v>
      </c>
      <c r="E28" s="258">
        <v>0</v>
      </c>
      <c r="F28" s="258">
        <v>0</v>
      </c>
    </row>
    <row r="29" spans="1:6" x14ac:dyDescent="0.25">
      <c r="A29" s="255" t="s">
        <v>361</v>
      </c>
      <c r="B29" s="259" t="s">
        <v>362</v>
      </c>
      <c r="C29" s="257" t="s">
        <v>363</v>
      </c>
      <c r="D29" s="258">
        <v>0</v>
      </c>
      <c r="E29" s="258">
        <v>0</v>
      </c>
      <c r="F29" s="258">
        <v>0</v>
      </c>
    </row>
    <row r="30" spans="1:6" x14ac:dyDescent="0.25">
      <c r="A30" s="255" t="s">
        <v>364</v>
      </c>
      <c r="B30" s="259" t="s">
        <v>365</v>
      </c>
      <c r="C30" s="257" t="s">
        <v>366</v>
      </c>
      <c r="D30" s="258">
        <v>0</v>
      </c>
      <c r="E30" s="258">
        <v>0</v>
      </c>
      <c r="F30" s="258">
        <v>0</v>
      </c>
    </row>
    <row r="31" spans="1:6" x14ac:dyDescent="0.25">
      <c r="A31" s="255" t="s">
        <v>367</v>
      </c>
      <c r="B31" s="259" t="s">
        <v>368</v>
      </c>
      <c r="C31" s="257" t="s">
        <v>369</v>
      </c>
      <c r="D31" s="258">
        <v>0</v>
      </c>
      <c r="E31" s="258">
        <v>0</v>
      </c>
      <c r="F31" s="258">
        <v>0</v>
      </c>
    </row>
    <row r="32" spans="1:6" x14ac:dyDescent="0.25">
      <c r="A32" s="255" t="s">
        <v>370</v>
      </c>
      <c r="B32" s="259" t="s">
        <v>371</v>
      </c>
      <c r="C32" s="257" t="s">
        <v>372</v>
      </c>
      <c r="D32" s="258">
        <v>0</v>
      </c>
      <c r="E32" s="258">
        <v>0</v>
      </c>
      <c r="F32" s="258">
        <v>0</v>
      </c>
    </row>
    <row r="33" spans="1:6" x14ac:dyDescent="0.25">
      <c r="A33" s="255" t="s">
        <v>373</v>
      </c>
      <c r="B33" s="259" t="s">
        <v>374</v>
      </c>
      <c r="C33" s="257" t="s">
        <v>375</v>
      </c>
      <c r="D33" s="258">
        <v>0</v>
      </c>
      <c r="E33" s="258">
        <v>0</v>
      </c>
      <c r="F33" s="258">
        <v>0</v>
      </c>
    </row>
    <row r="34" spans="1:6" x14ac:dyDescent="0.25">
      <c r="A34" s="255" t="s">
        <v>376</v>
      </c>
      <c r="B34" s="259" t="s">
        <v>65</v>
      </c>
      <c r="C34" s="257" t="s">
        <v>377</v>
      </c>
      <c r="D34" s="258">
        <v>0</v>
      </c>
      <c r="E34" s="258">
        <v>0</v>
      </c>
      <c r="F34" s="258">
        <v>0</v>
      </c>
    </row>
    <row r="35" spans="1:6" x14ac:dyDescent="0.25">
      <c r="A35" s="255" t="s">
        <v>378</v>
      </c>
      <c r="B35" s="259" t="s">
        <v>379</v>
      </c>
      <c r="C35" s="257" t="s">
        <v>380</v>
      </c>
      <c r="D35" s="258">
        <v>0</v>
      </c>
      <c r="E35" s="258">
        <v>0</v>
      </c>
      <c r="F35" s="258">
        <v>0</v>
      </c>
    </row>
    <row r="36" spans="1:6" x14ac:dyDescent="0.25">
      <c r="A36" s="255" t="s">
        <v>381</v>
      </c>
      <c r="B36" s="259" t="s">
        <v>382</v>
      </c>
      <c r="C36" s="257" t="s">
        <v>383</v>
      </c>
      <c r="D36" s="614">
        <f>SUM(D31:D35)</f>
        <v>0</v>
      </c>
      <c r="E36" s="614">
        <f t="shared" ref="E36:F36" si="3">SUM(E31:E35)</f>
        <v>0</v>
      </c>
      <c r="F36" s="614">
        <f t="shared" si="3"/>
        <v>0</v>
      </c>
    </row>
    <row r="37" spans="1:6" x14ac:dyDescent="0.25">
      <c r="A37" s="255" t="s">
        <v>384</v>
      </c>
      <c r="B37" s="259" t="s">
        <v>385</v>
      </c>
      <c r="C37" s="257" t="s">
        <v>386</v>
      </c>
      <c r="D37" s="258">
        <v>0</v>
      </c>
      <c r="E37" s="258">
        <v>0</v>
      </c>
      <c r="F37" s="258">
        <v>0</v>
      </c>
    </row>
    <row r="38" spans="1:6" x14ac:dyDescent="0.25">
      <c r="A38" s="260" t="s">
        <v>387</v>
      </c>
      <c r="B38" s="261" t="s">
        <v>388</v>
      </c>
      <c r="C38" s="262" t="s">
        <v>389</v>
      </c>
      <c r="D38" s="614">
        <f>D27+D28+D29+D30+D36+D37</f>
        <v>0</v>
      </c>
      <c r="E38" s="614">
        <f t="shared" ref="E38:F38" si="4">E27+E28+E29+E30+E36+E37</f>
        <v>0</v>
      </c>
      <c r="F38" s="614">
        <f t="shared" si="4"/>
        <v>0</v>
      </c>
    </row>
    <row r="39" spans="1:6" x14ac:dyDescent="0.25">
      <c r="A39" s="255" t="s">
        <v>390</v>
      </c>
      <c r="B39" s="206" t="s">
        <v>73</v>
      </c>
      <c r="C39" s="257" t="s">
        <v>391</v>
      </c>
      <c r="D39" s="258">
        <v>0</v>
      </c>
      <c r="E39" s="258">
        <v>0</v>
      </c>
      <c r="F39" s="258">
        <v>0</v>
      </c>
    </row>
    <row r="40" spans="1:6" x14ac:dyDescent="0.25">
      <c r="A40" s="255" t="s">
        <v>392</v>
      </c>
      <c r="B40" s="206" t="s">
        <v>75</v>
      </c>
      <c r="C40" s="257" t="s">
        <v>393</v>
      </c>
      <c r="D40" s="258">
        <v>0</v>
      </c>
      <c r="E40" s="258">
        <v>32290570</v>
      </c>
      <c r="F40" s="258">
        <v>5000</v>
      </c>
    </row>
    <row r="41" spans="1:6" x14ac:dyDescent="0.25">
      <c r="A41" s="255" t="s">
        <v>394</v>
      </c>
      <c r="B41" s="206" t="s">
        <v>395</v>
      </c>
      <c r="C41" s="257" t="s">
        <v>396</v>
      </c>
      <c r="D41" s="258">
        <v>0</v>
      </c>
      <c r="E41" s="258">
        <v>0</v>
      </c>
      <c r="F41" s="258">
        <v>0</v>
      </c>
    </row>
    <row r="42" spans="1:6" x14ac:dyDescent="0.25">
      <c r="A42" s="255" t="s">
        <v>397</v>
      </c>
      <c r="B42" s="206" t="s">
        <v>398</v>
      </c>
      <c r="C42" s="257" t="s">
        <v>399</v>
      </c>
      <c r="D42" s="258">
        <v>0</v>
      </c>
      <c r="E42" s="258">
        <v>0</v>
      </c>
      <c r="F42" s="258">
        <v>0</v>
      </c>
    </row>
    <row r="43" spans="1:6" x14ac:dyDescent="0.25">
      <c r="A43" s="255" t="s">
        <v>400</v>
      </c>
      <c r="B43" s="206" t="s">
        <v>81</v>
      </c>
      <c r="C43" s="257" t="s">
        <v>401</v>
      </c>
      <c r="D43" s="258">
        <v>17300000</v>
      </c>
      <c r="E43" s="258">
        <v>36152043</v>
      </c>
      <c r="F43" s="258">
        <v>18217196</v>
      </c>
    </row>
    <row r="44" spans="1:6" x14ac:dyDescent="0.25">
      <c r="A44" s="255" t="s">
        <v>402</v>
      </c>
      <c r="B44" s="206" t="s">
        <v>403</v>
      </c>
      <c r="C44" s="257" t="s">
        <v>404</v>
      </c>
      <c r="D44" s="258">
        <v>4600000</v>
      </c>
      <c r="E44" s="258">
        <v>4600000</v>
      </c>
      <c r="F44" s="258">
        <v>4579632</v>
      </c>
    </row>
    <row r="45" spans="1:6" x14ac:dyDescent="0.25">
      <c r="A45" s="255" t="s">
        <v>405</v>
      </c>
      <c r="B45" s="206" t="s">
        <v>85</v>
      </c>
      <c r="C45" s="257" t="s">
        <v>406</v>
      </c>
      <c r="D45" s="258">
        <v>0</v>
      </c>
      <c r="E45" s="258">
        <v>0</v>
      </c>
      <c r="F45" s="258">
        <v>0</v>
      </c>
    </row>
    <row r="46" spans="1:6" x14ac:dyDescent="0.25">
      <c r="A46" s="255" t="s">
        <v>407</v>
      </c>
      <c r="B46" s="206" t="s">
        <v>408</v>
      </c>
      <c r="C46" s="257" t="s">
        <v>409</v>
      </c>
      <c r="D46" s="258">
        <v>0</v>
      </c>
      <c r="E46" s="258">
        <v>0</v>
      </c>
      <c r="F46" s="258">
        <v>0</v>
      </c>
    </row>
    <row r="47" spans="1:6" x14ac:dyDescent="0.25">
      <c r="A47" s="255">
        <v>42</v>
      </c>
      <c r="B47" s="206" t="s">
        <v>410</v>
      </c>
      <c r="C47" s="257" t="s">
        <v>411</v>
      </c>
      <c r="D47" s="258">
        <v>1000</v>
      </c>
      <c r="E47" s="258">
        <v>1000</v>
      </c>
      <c r="F47" s="258">
        <v>0</v>
      </c>
    </row>
    <row r="48" spans="1:6" x14ac:dyDescent="0.25">
      <c r="A48" s="255">
        <v>43</v>
      </c>
      <c r="B48" s="206" t="s">
        <v>412</v>
      </c>
      <c r="C48" s="257" t="s">
        <v>413</v>
      </c>
      <c r="D48" s="614">
        <f>SUM(D46:D47)</f>
        <v>1000</v>
      </c>
      <c r="E48" s="614">
        <f t="shared" ref="E48:F48" si="5">SUM(E46:E47)</f>
        <v>1000</v>
      </c>
      <c r="F48" s="614">
        <f t="shared" si="5"/>
        <v>0</v>
      </c>
    </row>
    <row r="49" spans="1:6" x14ac:dyDescent="0.25">
      <c r="A49" s="255">
        <v>44</v>
      </c>
      <c r="B49" s="206" t="s">
        <v>414</v>
      </c>
      <c r="C49" s="257" t="s">
        <v>415</v>
      </c>
      <c r="D49" s="258">
        <v>0</v>
      </c>
      <c r="E49" s="258">
        <v>0</v>
      </c>
      <c r="F49" s="258">
        <v>0</v>
      </c>
    </row>
    <row r="50" spans="1:6" x14ac:dyDescent="0.25">
      <c r="A50" s="255">
        <v>45</v>
      </c>
      <c r="B50" s="206" t="s">
        <v>416</v>
      </c>
      <c r="C50" s="257" t="s">
        <v>417</v>
      </c>
      <c r="D50" s="258">
        <v>0</v>
      </c>
      <c r="E50" s="258">
        <v>0</v>
      </c>
      <c r="F50" s="258">
        <v>0</v>
      </c>
    </row>
    <row r="51" spans="1:6" x14ac:dyDescent="0.25">
      <c r="A51" s="255" t="s">
        <v>418</v>
      </c>
      <c r="B51" s="206" t="s">
        <v>419</v>
      </c>
      <c r="C51" s="257" t="s">
        <v>420</v>
      </c>
      <c r="D51" s="614">
        <f>SUM(D49:D50)</f>
        <v>0</v>
      </c>
      <c r="E51" s="614">
        <f t="shared" ref="E51:F51" si="6">SUM(E49:E50)</f>
        <v>0</v>
      </c>
      <c r="F51" s="614">
        <f t="shared" si="6"/>
        <v>0</v>
      </c>
    </row>
    <row r="52" spans="1:6" x14ac:dyDescent="0.25">
      <c r="A52" s="255" t="s">
        <v>421</v>
      </c>
      <c r="B52" s="206" t="s">
        <v>422</v>
      </c>
      <c r="C52" s="257" t="s">
        <v>423</v>
      </c>
      <c r="D52" s="258">
        <v>0</v>
      </c>
      <c r="E52" s="258">
        <v>0</v>
      </c>
      <c r="F52" s="258">
        <v>0</v>
      </c>
    </row>
    <row r="53" spans="1:6" x14ac:dyDescent="0.25">
      <c r="A53" s="255" t="s">
        <v>424</v>
      </c>
      <c r="B53" s="206" t="s">
        <v>93</v>
      </c>
      <c r="C53" s="257" t="s">
        <v>425</v>
      </c>
      <c r="D53" s="258">
        <v>0</v>
      </c>
      <c r="E53" s="258">
        <v>1335713</v>
      </c>
      <c r="F53" s="258">
        <v>61831</v>
      </c>
    </row>
    <row r="54" spans="1:6" x14ac:dyDescent="0.25">
      <c r="A54" s="260" t="s">
        <v>426</v>
      </c>
      <c r="B54" s="263" t="s">
        <v>427</v>
      </c>
      <c r="C54" s="262" t="s">
        <v>428</v>
      </c>
      <c r="D54" s="614">
        <f>D39+D40+D41+D42+D43+D44+D45+D48+D51+D52+D53</f>
        <v>21901000</v>
      </c>
      <c r="E54" s="614">
        <f t="shared" ref="E54:F54" si="7">E39+E40+E41+E42+E43+E44+E45+E48+E51+E52+E53</f>
        <v>74379326</v>
      </c>
      <c r="F54" s="614">
        <f t="shared" si="7"/>
        <v>22863659</v>
      </c>
    </row>
    <row r="55" spans="1:6" x14ac:dyDescent="0.25">
      <c r="A55" s="255" t="s">
        <v>429</v>
      </c>
      <c r="B55" s="206" t="s">
        <v>97</v>
      </c>
      <c r="C55" s="257" t="s">
        <v>430</v>
      </c>
      <c r="D55" s="258">
        <v>0</v>
      </c>
      <c r="E55" s="258">
        <v>0</v>
      </c>
      <c r="F55" s="258">
        <v>0</v>
      </c>
    </row>
    <row r="56" spans="1:6" x14ac:dyDescent="0.25">
      <c r="A56" s="255" t="s">
        <v>431</v>
      </c>
      <c r="B56" s="206" t="s">
        <v>99</v>
      </c>
      <c r="C56" s="257" t="s">
        <v>432</v>
      </c>
      <c r="D56" s="258">
        <v>0</v>
      </c>
      <c r="E56" s="258">
        <v>0</v>
      </c>
      <c r="F56" s="258">
        <v>0</v>
      </c>
    </row>
    <row r="57" spans="1:6" x14ac:dyDescent="0.25">
      <c r="A57" s="255" t="s">
        <v>433</v>
      </c>
      <c r="B57" s="206" t="s">
        <v>101</v>
      </c>
      <c r="C57" s="257" t="s">
        <v>434</v>
      </c>
      <c r="D57" s="258">
        <v>0</v>
      </c>
      <c r="E57" s="258">
        <v>0</v>
      </c>
      <c r="F57" s="258">
        <v>0</v>
      </c>
    </row>
    <row r="58" spans="1:6" x14ac:dyDescent="0.25">
      <c r="A58" s="255" t="s">
        <v>435</v>
      </c>
      <c r="B58" s="206" t="s">
        <v>103</v>
      </c>
      <c r="C58" s="257" t="s">
        <v>436</v>
      </c>
      <c r="D58" s="258">
        <v>0</v>
      </c>
      <c r="E58" s="258">
        <v>0</v>
      </c>
      <c r="F58" s="258">
        <v>0</v>
      </c>
    </row>
    <row r="59" spans="1:6" x14ac:dyDescent="0.25">
      <c r="A59" s="255" t="s">
        <v>437</v>
      </c>
      <c r="B59" s="206" t="s">
        <v>105</v>
      </c>
      <c r="C59" s="257" t="s">
        <v>438</v>
      </c>
      <c r="D59" s="258">
        <v>0</v>
      </c>
      <c r="E59" s="258">
        <v>0</v>
      </c>
      <c r="F59" s="258">
        <v>0</v>
      </c>
    </row>
    <row r="60" spans="1:6" x14ac:dyDescent="0.25">
      <c r="A60" s="260" t="s">
        <v>439</v>
      </c>
      <c r="B60" s="261" t="s">
        <v>440</v>
      </c>
      <c r="C60" s="262" t="s">
        <v>441</v>
      </c>
      <c r="D60" s="614">
        <f>SUM(D55:D59)</f>
        <v>0</v>
      </c>
      <c r="E60" s="614">
        <f t="shared" ref="E60:F60" si="8">SUM(E55:E59)</f>
        <v>0</v>
      </c>
      <c r="F60" s="614">
        <f t="shared" si="8"/>
        <v>0</v>
      </c>
    </row>
    <row r="61" spans="1:6" ht="25.5" x14ac:dyDescent="0.25">
      <c r="A61" s="255" t="s">
        <v>442</v>
      </c>
      <c r="B61" s="206" t="s">
        <v>443</v>
      </c>
      <c r="C61" s="257" t="s">
        <v>444</v>
      </c>
      <c r="D61" s="258">
        <v>0</v>
      </c>
      <c r="E61" s="258">
        <v>0</v>
      </c>
      <c r="F61" s="258">
        <v>0</v>
      </c>
    </row>
    <row r="62" spans="1:6" x14ac:dyDescent="0.25">
      <c r="A62" s="255" t="s">
        <v>445</v>
      </c>
      <c r="B62" s="206" t="s">
        <v>446</v>
      </c>
      <c r="C62" s="257" t="s">
        <v>447</v>
      </c>
      <c r="D62" s="258">
        <v>0</v>
      </c>
      <c r="E62" s="258">
        <v>0</v>
      </c>
      <c r="F62" s="258">
        <v>0</v>
      </c>
    </row>
    <row r="63" spans="1:6" ht="25.5" x14ac:dyDescent="0.25">
      <c r="A63" s="255" t="s">
        <v>448</v>
      </c>
      <c r="B63" s="206" t="s">
        <v>449</v>
      </c>
      <c r="C63" s="257" t="s">
        <v>450</v>
      </c>
      <c r="D63" s="258">
        <v>0</v>
      </c>
      <c r="E63" s="258">
        <v>0</v>
      </c>
      <c r="F63" s="258">
        <v>0</v>
      </c>
    </row>
    <row r="64" spans="1:6" ht="25.5" x14ac:dyDescent="0.25">
      <c r="A64" s="255" t="s">
        <v>451</v>
      </c>
      <c r="B64" s="259" t="s">
        <v>452</v>
      </c>
      <c r="C64" s="257" t="s">
        <v>453</v>
      </c>
      <c r="D64" s="258">
        <v>0</v>
      </c>
      <c r="E64" s="258">
        <v>0</v>
      </c>
      <c r="F64" s="258">
        <v>0</v>
      </c>
    </row>
    <row r="65" spans="1:6" x14ac:dyDescent="0.25">
      <c r="A65" s="255" t="s">
        <v>454</v>
      </c>
      <c r="B65" s="206" t="s">
        <v>455</v>
      </c>
      <c r="C65" s="257" t="s">
        <v>456</v>
      </c>
      <c r="D65" s="258">
        <v>0</v>
      </c>
      <c r="E65" s="258">
        <v>12007913</v>
      </c>
      <c r="F65" s="258">
        <v>0</v>
      </c>
    </row>
    <row r="66" spans="1:6" x14ac:dyDescent="0.25">
      <c r="A66" s="260" t="s">
        <v>457</v>
      </c>
      <c r="B66" s="261" t="s">
        <v>458</v>
      </c>
      <c r="C66" s="262" t="s">
        <v>459</v>
      </c>
      <c r="D66" s="614">
        <f>SUM(D61:D65)</f>
        <v>0</v>
      </c>
      <c r="E66" s="614">
        <f t="shared" ref="E66:F66" si="9">SUM(E61:E65)</f>
        <v>12007913</v>
      </c>
      <c r="F66" s="614">
        <f t="shared" si="9"/>
        <v>0</v>
      </c>
    </row>
    <row r="67" spans="1:6" ht="25.5" x14ac:dyDescent="0.25">
      <c r="A67" s="255" t="s">
        <v>460</v>
      </c>
      <c r="B67" s="206" t="s">
        <v>461</v>
      </c>
      <c r="C67" s="257" t="s">
        <v>462</v>
      </c>
      <c r="D67" s="258">
        <v>0</v>
      </c>
      <c r="E67" s="258">
        <v>0</v>
      </c>
      <c r="F67" s="258">
        <v>0</v>
      </c>
    </row>
    <row r="68" spans="1:6" x14ac:dyDescent="0.25">
      <c r="A68" s="255" t="s">
        <v>463</v>
      </c>
      <c r="B68" s="259" t="s">
        <v>464</v>
      </c>
      <c r="C68" s="257" t="s">
        <v>465</v>
      </c>
      <c r="D68" s="258">
        <v>0</v>
      </c>
      <c r="E68" s="258">
        <v>0</v>
      </c>
      <c r="F68" s="258">
        <v>0</v>
      </c>
    </row>
    <row r="69" spans="1:6" ht="25.5" x14ac:dyDescent="0.25">
      <c r="A69" s="255" t="s">
        <v>466</v>
      </c>
      <c r="B69" s="259" t="s">
        <v>467</v>
      </c>
      <c r="C69" s="257" t="s">
        <v>468</v>
      </c>
      <c r="D69" s="258">
        <v>0</v>
      </c>
      <c r="E69" s="258">
        <v>0</v>
      </c>
      <c r="F69" s="258">
        <v>0</v>
      </c>
    </row>
    <row r="70" spans="1:6" ht="25.5" x14ac:dyDescent="0.25">
      <c r="A70" s="255" t="s">
        <v>469</v>
      </c>
      <c r="B70" s="259" t="s">
        <v>470</v>
      </c>
      <c r="C70" s="257" t="s">
        <v>471</v>
      </c>
      <c r="D70" s="258">
        <v>0</v>
      </c>
      <c r="E70" s="258">
        <v>0</v>
      </c>
      <c r="F70" s="258">
        <v>0</v>
      </c>
    </row>
    <row r="71" spans="1:6" x14ac:dyDescent="0.25">
      <c r="A71" s="255" t="s">
        <v>472</v>
      </c>
      <c r="B71" s="206" t="s">
        <v>473</v>
      </c>
      <c r="C71" s="257" t="s">
        <v>474</v>
      </c>
      <c r="D71" s="258">
        <v>0</v>
      </c>
      <c r="E71" s="258">
        <v>0</v>
      </c>
      <c r="F71" s="258">
        <v>0</v>
      </c>
    </row>
    <row r="72" spans="1:6" x14ac:dyDescent="0.25">
      <c r="A72" s="260" t="s">
        <v>475</v>
      </c>
      <c r="B72" s="261" t="s">
        <v>476</v>
      </c>
      <c r="C72" s="262" t="s">
        <v>477</v>
      </c>
      <c r="D72" s="614">
        <f>SUM(D67:D71)</f>
        <v>0</v>
      </c>
      <c r="E72" s="614">
        <f t="shared" ref="E72:F72" si="10">SUM(E67:E71)</f>
        <v>0</v>
      </c>
      <c r="F72" s="614">
        <f t="shared" si="10"/>
        <v>0</v>
      </c>
    </row>
    <row r="73" spans="1:6" ht="15.75" thickBot="1" x14ac:dyDescent="0.3">
      <c r="A73" s="264" t="s">
        <v>478</v>
      </c>
      <c r="B73" s="208" t="s">
        <v>479</v>
      </c>
      <c r="C73" s="265" t="s">
        <v>480</v>
      </c>
      <c r="D73" s="615">
        <f>D18+D24+D38+D54+D60+D66+D72</f>
        <v>21901000</v>
      </c>
      <c r="E73" s="615">
        <f t="shared" ref="E73:F73" si="11">E18+E24+E38+E54+E60+E66+E72</f>
        <v>86387239</v>
      </c>
      <c r="F73" s="615">
        <f t="shared" si="11"/>
        <v>22863659</v>
      </c>
    </row>
    <row r="74" spans="1:6" ht="15.75" thickTop="1" x14ac:dyDescent="0.25">
      <c r="A74" s="266" t="s">
        <v>296</v>
      </c>
      <c r="B74" s="211" t="s">
        <v>481</v>
      </c>
      <c r="C74" s="267" t="s">
        <v>482</v>
      </c>
      <c r="D74" s="258">
        <v>0</v>
      </c>
      <c r="E74" s="258">
        <v>0</v>
      </c>
      <c r="F74" s="258">
        <v>0</v>
      </c>
    </row>
    <row r="75" spans="1:6" x14ac:dyDescent="0.25">
      <c r="A75" s="255" t="s">
        <v>298</v>
      </c>
      <c r="B75" s="206" t="s">
        <v>483</v>
      </c>
      <c r="C75" s="259" t="s">
        <v>484</v>
      </c>
      <c r="D75" s="258">
        <v>0</v>
      </c>
      <c r="E75" s="258">
        <v>0</v>
      </c>
      <c r="F75" s="258">
        <v>0</v>
      </c>
    </row>
    <row r="76" spans="1:6" x14ac:dyDescent="0.25">
      <c r="A76" s="255" t="s">
        <v>301</v>
      </c>
      <c r="B76" s="213" t="s">
        <v>485</v>
      </c>
      <c r="C76" s="259" t="s">
        <v>486</v>
      </c>
      <c r="D76" s="258">
        <v>0</v>
      </c>
      <c r="E76" s="258">
        <v>0</v>
      </c>
      <c r="F76" s="258">
        <v>0</v>
      </c>
    </row>
    <row r="77" spans="1:6" x14ac:dyDescent="0.25">
      <c r="A77" s="255" t="s">
        <v>304</v>
      </c>
      <c r="B77" s="206" t="s">
        <v>487</v>
      </c>
      <c r="C77" s="259" t="s">
        <v>488</v>
      </c>
      <c r="D77" s="614">
        <f>SUM(D74:D76)</f>
        <v>0</v>
      </c>
      <c r="E77" s="614">
        <f t="shared" ref="E77:F77" si="12">SUM(E74:E76)</f>
        <v>0</v>
      </c>
      <c r="F77" s="614">
        <f t="shared" si="12"/>
        <v>0</v>
      </c>
    </row>
    <row r="78" spans="1:6" x14ac:dyDescent="0.25">
      <c r="A78" s="255" t="s">
        <v>307</v>
      </c>
      <c r="B78" s="206" t="s">
        <v>489</v>
      </c>
      <c r="C78" s="259" t="s">
        <v>490</v>
      </c>
      <c r="D78" s="258">
        <v>0</v>
      </c>
      <c r="E78" s="258">
        <v>0</v>
      </c>
      <c r="F78" s="258">
        <v>0</v>
      </c>
    </row>
    <row r="79" spans="1:6" x14ac:dyDescent="0.25">
      <c r="A79" s="255" t="s">
        <v>310</v>
      </c>
      <c r="B79" s="213" t="s">
        <v>491</v>
      </c>
      <c r="C79" s="259" t="s">
        <v>492</v>
      </c>
      <c r="D79" s="258">
        <v>0</v>
      </c>
      <c r="E79" s="258">
        <v>0</v>
      </c>
      <c r="F79" s="258">
        <v>0</v>
      </c>
    </row>
    <row r="80" spans="1:6" x14ac:dyDescent="0.25">
      <c r="A80" s="255" t="s">
        <v>312</v>
      </c>
      <c r="B80" s="206" t="s">
        <v>493</v>
      </c>
      <c r="C80" s="259" t="s">
        <v>494</v>
      </c>
      <c r="D80" s="258">
        <v>0</v>
      </c>
      <c r="E80" s="258">
        <v>0</v>
      </c>
      <c r="F80" s="258">
        <v>0</v>
      </c>
    </row>
    <row r="81" spans="1:6" x14ac:dyDescent="0.25">
      <c r="A81" s="255" t="s">
        <v>315</v>
      </c>
      <c r="B81" s="213" t="s">
        <v>150</v>
      </c>
      <c r="C81" s="259" t="s">
        <v>495</v>
      </c>
      <c r="D81" s="258">
        <v>0</v>
      </c>
      <c r="E81" s="258">
        <v>0</v>
      </c>
      <c r="F81" s="258">
        <v>0</v>
      </c>
    </row>
    <row r="82" spans="1:6" x14ac:dyDescent="0.25">
      <c r="A82" s="255" t="s">
        <v>317</v>
      </c>
      <c r="B82" s="213" t="s">
        <v>496</v>
      </c>
      <c r="C82" s="259" t="s">
        <v>497</v>
      </c>
      <c r="D82" s="614">
        <f>SUM(D78:D81)</f>
        <v>0</v>
      </c>
      <c r="E82" s="614">
        <f t="shared" ref="E82:F82" si="13">SUM(E78:E81)</f>
        <v>0</v>
      </c>
      <c r="F82" s="614">
        <f t="shared" si="13"/>
        <v>0</v>
      </c>
    </row>
    <row r="83" spans="1:6" x14ac:dyDescent="0.25">
      <c r="A83" s="255" t="s">
        <v>320</v>
      </c>
      <c r="B83" s="259" t="s">
        <v>154</v>
      </c>
      <c r="C83" s="259" t="s">
        <v>498</v>
      </c>
      <c r="D83" s="258">
        <v>2287588</v>
      </c>
      <c r="E83" s="258">
        <v>2287588</v>
      </c>
      <c r="F83" s="258">
        <v>2287588</v>
      </c>
    </row>
    <row r="84" spans="1:6" x14ac:dyDescent="0.25">
      <c r="A84" s="255" t="s">
        <v>323</v>
      </c>
      <c r="B84" s="259" t="s">
        <v>158</v>
      </c>
      <c r="C84" s="259" t="s">
        <v>499</v>
      </c>
      <c r="D84" s="258">
        <v>0</v>
      </c>
      <c r="E84" s="258">
        <v>0</v>
      </c>
      <c r="F84" s="258">
        <v>0</v>
      </c>
    </row>
    <row r="85" spans="1:6" x14ac:dyDescent="0.25">
      <c r="A85" s="255" t="s">
        <v>326</v>
      </c>
      <c r="B85" s="259" t="s">
        <v>500</v>
      </c>
      <c r="C85" s="259" t="s">
        <v>501</v>
      </c>
      <c r="D85" s="614">
        <f>SUM(D83:D84)</f>
        <v>2287588</v>
      </c>
      <c r="E85" s="614">
        <f t="shared" ref="E85:F85" si="14">SUM(E83:E84)</f>
        <v>2287588</v>
      </c>
      <c r="F85" s="614">
        <f t="shared" si="14"/>
        <v>2287588</v>
      </c>
    </row>
    <row r="86" spans="1:6" x14ac:dyDescent="0.25">
      <c r="A86" s="255" t="s">
        <v>329</v>
      </c>
      <c r="B86" s="213" t="s">
        <v>162</v>
      </c>
      <c r="C86" s="259" t="s">
        <v>502</v>
      </c>
      <c r="D86" s="258">
        <v>0</v>
      </c>
      <c r="E86" s="258">
        <v>0</v>
      </c>
      <c r="F86" s="258">
        <v>0</v>
      </c>
    </row>
    <row r="87" spans="1:6" x14ac:dyDescent="0.25">
      <c r="A87" s="255" t="s">
        <v>332</v>
      </c>
      <c r="B87" s="213" t="s">
        <v>164</v>
      </c>
      <c r="C87" s="259" t="s">
        <v>503</v>
      </c>
      <c r="D87" s="258">
        <v>0</v>
      </c>
      <c r="E87" s="258">
        <v>0</v>
      </c>
      <c r="F87" s="258">
        <v>0</v>
      </c>
    </row>
    <row r="88" spans="1:6" x14ac:dyDescent="0.25">
      <c r="A88" s="255" t="s">
        <v>334</v>
      </c>
      <c r="B88" s="213" t="s">
        <v>504</v>
      </c>
      <c r="C88" s="259" t="s">
        <v>505</v>
      </c>
      <c r="D88" s="258">
        <v>58580412</v>
      </c>
      <c r="E88" s="258">
        <v>77234161</v>
      </c>
      <c r="F88" s="258">
        <v>77234161</v>
      </c>
    </row>
    <row r="89" spans="1:6" x14ac:dyDescent="0.25">
      <c r="A89" s="255" t="s">
        <v>337</v>
      </c>
      <c r="B89" s="213" t="s">
        <v>166</v>
      </c>
      <c r="C89" s="259" t="s">
        <v>506</v>
      </c>
      <c r="D89" s="258">
        <v>0</v>
      </c>
      <c r="E89" s="258">
        <v>0</v>
      </c>
      <c r="F89" s="258">
        <v>0</v>
      </c>
    </row>
    <row r="90" spans="1:6" x14ac:dyDescent="0.25">
      <c r="A90" s="255" t="s">
        <v>340</v>
      </c>
      <c r="B90" s="206" t="s">
        <v>507</v>
      </c>
      <c r="C90" s="259" t="s">
        <v>508</v>
      </c>
      <c r="D90" s="258">
        <v>0</v>
      </c>
      <c r="E90" s="258">
        <v>0</v>
      </c>
      <c r="F90" s="258">
        <v>0</v>
      </c>
    </row>
    <row r="91" spans="1:6" x14ac:dyDescent="0.25">
      <c r="A91" s="255">
        <v>18</v>
      </c>
      <c r="B91" s="206" t="s">
        <v>509</v>
      </c>
      <c r="C91" s="259" t="s">
        <v>510</v>
      </c>
      <c r="D91" s="258">
        <v>0</v>
      </c>
      <c r="E91" s="258">
        <v>0</v>
      </c>
      <c r="F91" s="258">
        <v>0</v>
      </c>
    </row>
    <row r="92" spans="1:6" x14ac:dyDescent="0.25">
      <c r="A92" s="255">
        <v>19</v>
      </c>
      <c r="B92" s="206" t="s">
        <v>511</v>
      </c>
      <c r="C92" s="259" t="s">
        <v>512</v>
      </c>
      <c r="D92" s="258">
        <v>0</v>
      </c>
      <c r="E92" s="258">
        <v>0</v>
      </c>
      <c r="F92" s="258">
        <v>0</v>
      </c>
    </row>
    <row r="93" spans="1:6" x14ac:dyDescent="0.25">
      <c r="A93" s="255">
        <v>20</v>
      </c>
      <c r="B93" s="206" t="s">
        <v>513</v>
      </c>
      <c r="C93" s="259" t="s">
        <v>514</v>
      </c>
      <c r="D93" s="614">
        <f>SUM(D91:D92)</f>
        <v>0</v>
      </c>
      <c r="E93" s="614">
        <f t="shared" ref="E93:F93" si="15">SUM(E91:E92)</f>
        <v>0</v>
      </c>
      <c r="F93" s="614">
        <f t="shared" si="15"/>
        <v>0</v>
      </c>
    </row>
    <row r="94" spans="1:6" x14ac:dyDescent="0.25">
      <c r="A94" s="255">
        <v>21</v>
      </c>
      <c r="B94" s="206" t="s">
        <v>515</v>
      </c>
      <c r="C94" s="259" t="s">
        <v>516</v>
      </c>
      <c r="D94" s="614">
        <f>D77+D86+D87+D88+D89+D90+D82+D85+D93</f>
        <v>60868000</v>
      </c>
      <c r="E94" s="614">
        <f t="shared" ref="E94:F94" si="16">E77+E86+E87+E88+E89+E90+E82+E85+E93</f>
        <v>79521749</v>
      </c>
      <c r="F94" s="614">
        <f t="shared" si="16"/>
        <v>79521749</v>
      </c>
    </row>
    <row r="95" spans="1:6" x14ac:dyDescent="0.25">
      <c r="A95" s="255">
        <v>22</v>
      </c>
      <c r="B95" s="206" t="s">
        <v>517</v>
      </c>
      <c r="C95" s="259" t="s">
        <v>518</v>
      </c>
      <c r="D95" s="258">
        <v>0</v>
      </c>
      <c r="E95" s="258">
        <v>0</v>
      </c>
      <c r="F95" s="258">
        <v>0</v>
      </c>
    </row>
    <row r="96" spans="1:6" x14ac:dyDescent="0.25">
      <c r="A96" s="255">
        <v>23</v>
      </c>
      <c r="B96" s="206" t="s">
        <v>519</v>
      </c>
      <c r="C96" s="259" t="s">
        <v>520</v>
      </c>
      <c r="D96" s="258">
        <v>0</v>
      </c>
      <c r="E96" s="258">
        <v>0</v>
      </c>
      <c r="F96" s="258">
        <v>0</v>
      </c>
    </row>
    <row r="97" spans="1:6" x14ac:dyDescent="0.25">
      <c r="A97" s="255">
        <v>24</v>
      </c>
      <c r="B97" s="213" t="s">
        <v>178</v>
      </c>
      <c r="C97" s="259" t="s">
        <v>521</v>
      </c>
      <c r="D97" s="258">
        <v>0</v>
      </c>
      <c r="E97" s="258">
        <v>0</v>
      </c>
      <c r="F97" s="258">
        <v>0</v>
      </c>
    </row>
    <row r="98" spans="1:6" x14ac:dyDescent="0.25">
      <c r="A98" s="255">
        <v>25</v>
      </c>
      <c r="B98" s="213" t="s">
        <v>522</v>
      </c>
      <c r="C98" s="259" t="s">
        <v>523</v>
      </c>
      <c r="D98" s="258">
        <v>0</v>
      </c>
      <c r="E98" s="258">
        <v>0</v>
      </c>
      <c r="F98" s="258">
        <v>0</v>
      </c>
    </row>
    <row r="99" spans="1:6" x14ac:dyDescent="0.25">
      <c r="A99" s="255">
        <v>26</v>
      </c>
      <c r="B99" s="213" t="s">
        <v>524</v>
      </c>
      <c r="C99" s="259" t="s">
        <v>525</v>
      </c>
      <c r="D99" s="258">
        <v>0</v>
      </c>
      <c r="E99" s="258">
        <v>0</v>
      </c>
      <c r="F99" s="258">
        <v>0</v>
      </c>
    </row>
    <row r="100" spans="1:6" x14ac:dyDescent="0.25">
      <c r="A100" s="255">
        <v>27</v>
      </c>
      <c r="B100" s="213" t="s">
        <v>526</v>
      </c>
      <c r="C100" s="259" t="s">
        <v>527</v>
      </c>
      <c r="D100" s="614">
        <f>SUM(D95:D99)</f>
        <v>0</v>
      </c>
      <c r="E100" s="614">
        <f t="shared" ref="E100:F100" si="17">SUM(E95:E99)</f>
        <v>0</v>
      </c>
      <c r="F100" s="614">
        <f t="shared" si="17"/>
        <v>0</v>
      </c>
    </row>
    <row r="101" spans="1:6" x14ac:dyDescent="0.25">
      <c r="A101" s="255">
        <v>28</v>
      </c>
      <c r="B101" s="206" t="s">
        <v>182</v>
      </c>
      <c r="C101" s="259" t="s">
        <v>528</v>
      </c>
      <c r="D101" s="258">
        <v>0</v>
      </c>
      <c r="E101" s="258">
        <v>0</v>
      </c>
      <c r="F101" s="258">
        <v>0</v>
      </c>
    </row>
    <row r="102" spans="1:6" x14ac:dyDescent="0.25">
      <c r="A102" s="255">
        <v>29</v>
      </c>
      <c r="B102" s="206" t="s">
        <v>529</v>
      </c>
      <c r="C102" s="259" t="s">
        <v>530</v>
      </c>
      <c r="D102" s="258">
        <v>0</v>
      </c>
      <c r="E102" s="258">
        <v>0</v>
      </c>
      <c r="F102" s="258">
        <v>0</v>
      </c>
    </row>
    <row r="103" spans="1:6" x14ac:dyDescent="0.25">
      <c r="A103" s="260">
        <v>30</v>
      </c>
      <c r="B103" s="214" t="s">
        <v>531</v>
      </c>
      <c r="C103" s="261" t="s">
        <v>532</v>
      </c>
      <c r="D103" s="614">
        <f>D94+D100+D101+D102</f>
        <v>60868000</v>
      </c>
      <c r="E103" s="614">
        <f t="shared" ref="E103:F103" si="18">E94+E100+E101+E102</f>
        <v>79521749</v>
      </c>
      <c r="F103" s="614">
        <f t="shared" si="18"/>
        <v>79521749</v>
      </c>
    </row>
    <row r="104" spans="1:6" x14ac:dyDescent="0.25">
      <c r="A104" s="248"/>
      <c r="B104" s="248" t="s">
        <v>533</v>
      </c>
      <c r="C104" s="248"/>
      <c r="D104" s="337">
        <f>D103+D73</f>
        <v>82769000</v>
      </c>
      <c r="E104" s="337">
        <f t="shared" ref="E104:F104" si="19">E103+E73</f>
        <v>165908988</v>
      </c>
      <c r="F104" s="337">
        <f t="shared" si="19"/>
        <v>102385408</v>
      </c>
    </row>
    <row r="105" spans="1:6" ht="15.75" x14ac:dyDescent="0.25">
      <c r="A105" s="755" t="s">
        <v>809</v>
      </c>
      <c r="B105" s="755"/>
      <c r="C105" s="755"/>
      <c r="D105" s="755"/>
    </row>
    <row r="106" spans="1:6" x14ac:dyDescent="0.25">
      <c r="A106" s="747" t="s">
        <v>288</v>
      </c>
      <c r="B106" s="747"/>
      <c r="C106" s="747"/>
      <c r="D106" s="747"/>
    </row>
    <row r="107" spans="1:6" x14ac:dyDescent="0.25">
      <c r="A107" s="748" t="s">
        <v>289</v>
      </c>
      <c r="B107" s="748"/>
      <c r="C107" s="748"/>
      <c r="D107" s="748"/>
    </row>
    <row r="108" spans="1:6" x14ac:dyDescent="0.25">
      <c r="A108" s="749" t="s">
        <v>290</v>
      </c>
      <c r="B108" s="254" t="s">
        <v>535</v>
      </c>
      <c r="C108" s="751" t="s">
        <v>292</v>
      </c>
      <c r="D108" s="197" t="s">
        <v>293</v>
      </c>
      <c r="E108" s="197" t="s">
        <v>293</v>
      </c>
      <c r="F108" s="197" t="s">
        <v>293</v>
      </c>
    </row>
    <row r="109" spans="1:6" x14ac:dyDescent="0.25">
      <c r="A109" s="750"/>
      <c r="B109" s="254" t="s">
        <v>294</v>
      </c>
      <c r="C109" s="752"/>
      <c r="D109" s="196" t="s">
        <v>295</v>
      </c>
      <c r="E109" s="196" t="s">
        <v>295</v>
      </c>
      <c r="F109" s="196" t="s">
        <v>295</v>
      </c>
    </row>
    <row r="110" spans="1:6" x14ac:dyDescent="0.25">
      <c r="A110" s="269" t="s">
        <v>296</v>
      </c>
      <c r="B110" s="270" t="s">
        <v>536</v>
      </c>
      <c r="C110" s="271" t="s">
        <v>537</v>
      </c>
      <c r="D110" s="258">
        <v>35508000</v>
      </c>
      <c r="E110" s="258">
        <v>72144023</v>
      </c>
      <c r="F110" s="258">
        <v>35174147</v>
      </c>
    </row>
    <row r="111" spans="1:6" x14ac:dyDescent="0.25">
      <c r="A111" s="269" t="s">
        <v>298</v>
      </c>
      <c r="B111" s="270" t="s">
        <v>538</v>
      </c>
      <c r="C111" s="272" t="s">
        <v>539</v>
      </c>
      <c r="D111" s="258">
        <v>0</v>
      </c>
      <c r="E111" s="258">
        <v>0</v>
      </c>
      <c r="F111" s="258">
        <v>0</v>
      </c>
    </row>
    <row r="112" spans="1:6" x14ac:dyDescent="0.25">
      <c r="A112" s="269" t="s">
        <v>301</v>
      </c>
      <c r="B112" s="270" t="s">
        <v>540</v>
      </c>
      <c r="C112" s="272" t="s">
        <v>541</v>
      </c>
      <c r="D112" s="258">
        <v>0</v>
      </c>
      <c r="E112" s="258">
        <v>0</v>
      </c>
      <c r="F112" s="258">
        <v>0</v>
      </c>
    </row>
    <row r="113" spans="1:6" x14ac:dyDescent="0.25">
      <c r="A113" s="269" t="s">
        <v>304</v>
      </c>
      <c r="B113" s="256" t="s">
        <v>542</v>
      </c>
      <c r="C113" s="272" t="s">
        <v>543</v>
      </c>
      <c r="D113" s="258">
        <v>0</v>
      </c>
      <c r="E113" s="258">
        <v>0</v>
      </c>
      <c r="F113" s="258">
        <v>0</v>
      </c>
    </row>
    <row r="114" spans="1:6" x14ac:dyDescent="0.25">
      <c r="A114" s="269" t="s">
        <v>307</v>
      </c>
      <c r="B114" s="256" t="s">
        <v>544</v>
      </c>
      <c r="C114" s="272" t="s">
        <v>545</v>
      </c>
      <c r="D114" s="258">
        <v>0</v>
      </c>
      <c r="E114" s="258">
        <v>2048000</v>
      </c>
      <c r="F114" s="258">
        <v>2048000</v>
      </c>
    </row>
    <row r="115" spans="1:6" x14ac:dyDescent="0.25">
      <c r="A115" s="269" t="s">
        <v>310</v>
      </c>
      <c r="B115" s="256" t="s">
        <v>546</v>
      </c>
      <c r="C115" s="272" t="s">
        <v>547</v>
      </c>
      <c r="D115" s="258">
        <v>0</v>
      </c>
      <c r="E115" s="258">
        <v>0</v>
      </c>
      <c r="F115" s="258">
        <v>0</v>
      </c>
    </row>
    <row r="116" spans="1:6" x14ac:dyDescent="0.25">
      <c r="A116" s="269" t="s">
        <v>312</v>
      </c>
      <c r="B116" s="256" t="s">
        <v>548</v>
      </c>
      <c r="C116" s="272" t="s">
        <v>549</v>
      </c>
      <c r="D116" s="258">
        <v>1800000</v>
      </c>
      <c r="E116" s="258">
        <v>1800000</v>
      </c>
      <c r="F116" s="258">
        <v>1754077</v>
      </c>
    </row>
    <row r="117" spans="1:6" x14ac:dyDescent="0.25">
      <c r="A117" s="269" t="s">
        <v>315</v>
      </c>
      <c r="B117" s="256" t="s">
        <v>550</v>
      </c>
      <c r="C117" s="272" t="s">
        <v>551</v>
      </c>
      <c r="D117" s="258">
        <v>0</v>
      </c>
      <c r="E117" s="258">
        <v>0</v>
      </c>
      <c r="F117" s="258">
        <v>0</v>
      </c>
    </row>
    <row r="118" spans="1:6" x14ac:dyDescent="0.25">
      <c r="A118" s="269" t="s">
        <v>317</v>
      </c>
      <c r="B118" s="259" t="s">
        <v>552</v>
      </c>
      <c r="C118" s="272" t="s">
        <v>553</v>
      </c>
      <c r="D118" s="258">
        <v>900000</v>
      </c>
      <c r="E118" s="258">
        <v>1733208</v>
      </c>
      <c r="F118" s="258">
        <v>660297</v>
      </c>
    </row>
    <row r="119" spans="1:6" x14ac:dyDescent="0.25">
      <c r="A119" s="269" t="s">
        <v>320</v>
      </c>
      <c r="B119" s="259" t="s">
        <v>554</v>
      </c>
      <c r="C119" s="272" t="s">
        <v>555</v>
      </c>
      <c r="D119" s="258">
        <v>0</v>
      </c>
      <c r="E119" s="258">
        <v>387850</v>
      </c>
      <c r="F119" s="258">
        <v>262450</v>
      </c>
    </row>
    <row r="120" spans="1:6" x14ac:dyDescent="0.25">
      <c r="A120" s="269" t="s">
        <v>323</v>
      </c>
      <c r="B120" s="259" t="s">
        <v>556</v>
      </c>
      <c r="C120" s="272" t="s">
        <v>557</v>
      </c>
      <c r="D120" s="258">
        <v>0</v>
      </c>
      <c r="E120" s="258">
        <v>0</v>
      </c>
      <c r="F120" s="258">
        <v>0</v>
      </c>
    </row>
    <row r="121" spans="1:6" x14ac:dyDescent="0.25">
      <c r="A121" s="269" t="s">
        <v>326</v>
      </c>
      <c r="B121" s="259" t="s">
        <v>558</v>
      </c>
      <c r="C121" s="272" t="s">
        <v>559</v>
      </c>
      <c r="D121" s="258">
        <v>0</v>
      </c>
      <c r="E121" s="258">
        <v>0</v>
      </c>
      <c r="F121" s="258">
        <v>0</v>
      </c>
    </row>
    <row r="122" spans="1:6" x14ac:dyDescent="0.25">
      <c r="A122" s="269" t="s">
        <v>329</v>
      </c>
      <c r="B122" s="259" t="s">
        <v>560</v>
      </c>
      <c r="C122" s="272" t="s">
        <v>561</v>
      </c>
      <c r="D122" s="258">
        <v>0</v>
      </c>
      <c r="E122" s="258">
        <v>2823953</v>
      </c>
      <c r="F122" s="258">
        <v>1901153</v>
      </c>
    </row>
    <row r="123" spans="1:6" x14ac:dyDescent="0.25">
      <c r="A123" s="269" t="s">
        <v>332</v>
      </c>
      <c r="B123" s="256" t="s">
        <v>562</v>
      </c>
      <c r="C123" s="272" t="s">
        <v>563</v>
      </c>
      <c r="D123" s="614">
        <f>SUM(D110:D122)</f>
        <v>38208000</v>
      </c>
      <c r="E123" s="614">
        <f t="shared" ref="E123:F123" si="20">SUM(E110:E122)</f>
        <v>80937034</v>
      </c>
      <c r="F123" s="614">
        <f t="shared" si="20"/>
        <v>41800124</v>
      </c>
    </row>
    <row r="124" spans="1:6" x14ac:dyDescent="0.25">
      <c r="A124" s="269" t="s">
        <v>334</v>
      </c>
      <c r="B124" s="259" t="s">
        <v>564</v>
      </c>
      <c r="C124" s="272" t="s">
        <v>565</v>
      </c>
      <c r="D124" s="258">
        <v>0</v>
      </c>
      <c r="E124" s="258">
        <v>0</v>
      </c>
      <c r="F124" s="258">
        <v>0</v>
      </c>
    </row>
    <row r="125" spans="1:6" x14ac:dyDescent="0.25">
      <c r="A125" s="269" t="s">
        <v>337</v>
      </c>
      <c r="B125" s="259" t="s">
        <v>566</v>
      </c>
      <c r="C125" s="272" t="s">
        <v>567</v>
      </c>
      <c r="D125" s="258">
        <v>0</v>
      </c>
      <c r="E125" s="258">
        <v>4911653</v>
      </c>
      <c r="F125" s="258">
        <v>4191653</v>
      </c>
    </row>
    <row r="126" spans="1:6" x14ac:dyDescent="0.25">
      <c r="A126" s="269" t="s">
        <v>340</v>
      </c>
      <c r="B126" s="257" t="s">
        <v>568</v>
      </c>
      <c r="C126" s="272" t="s">
        <v>569</v>
      </c>
      <c r="D126" s="258">
        <v>0</v>
      </c>
      <c r="E126" s="258">
        <v>135439</v>
      </c>
      <c r="F126" s="258">
        <v>135439</v>
      </c>
    </row>
    <row r="127" spans="1:6" x14ac:dyDescent="0.25">
      <c r="A127" s="269" t="s">
        <v>343</v>
      </c>
      <c r="B127" s="259" t="s">
        <v>570</v>
      </c>
      <c r="C127" s="272" t="s">
        <v>571</v>
      </c>
      <c r="D127" s="614">
        <f>SUM(D124:D126)</f>
        <v>0</v>
      </c>
      <c r="E127" s="614">
        <f t="shared" ref="E127:F127" si="21">SUM(E124:E126)</f>
        <v>5047092</v>
      </c>
      <c r="F127" s="614">
        <f t="shared" si="21"/>
        <v>4327092</v>
      </c>
    </row>
    <row r="128" spans="1:6" x14ac:dyDescent="0.25">
      <c r="A128" s="273" t="s">
        <v>346</v>
      </c>
      <c r="B128" s="274" t="s">
        <v>572</v>
      </c>
      <c r="C128" s="275" t="s">
        <v>573</v>
      </c>
      <c r="D128" s="614">
        <f>D123+D127</f>
        <v>38208000</v>
      </c>
      <c r="E128" s="614">
        <f t="shared" ref="E128:F128" si="22">E123+E127</f>
        <v>85984126</v>
      </c>
      <c r="F128" s="614">
        <f t="shared" si="22"/>
        <v>46127216</v>
      </c>
    </row>
    <row r="129" spans="1:6" x14ac:dyDescent="0.25">
      <c r="A129" s="273" t="s">
        <v>349</v>
      </c>
      <c r="B129" s="261" t="s">
        <v>574</v>
      </c>
      <c r="C129" s="275" t="s">
        <v>575</v>
      </c>
      <c r="D129" s="258">
        <v>7751000</v>
      </c>
      <c r="E129" s="258">
        <v>18787911</v>
      </c>
      <c r="F129" s="258">
        <v>10113723</v>
      </c>
    </row>
    <row r="130" spans="1:6" x14ac:dyDescent="0.25">
      <c r="A130" s="269" t="s">
        <v>352</v>
      </c>
      <c r="B130" s="259" t="s">
        <v>576</v>
      </c>
      <c r="C130" s="272" t="s">
        <v>577</v>
      </c>
      <c r="D130" s="258">
        <v>350000</v>
      </c>
      <c r="E130" s="258">
        <v>350000</v>
      </c>
      <c r="F130" s="258">
        <v>294419</v>
      </c>
    </row>
    <row r="131" spans="1:6" x14ac:dyDescent="0.25">
      <c r="A131" s="269" t="s">
        <v>355</v>
      </c>
      <c r="B131" s="259" t="s">
        <v>578</v>
      </c>
      <c r="C131" s="272" t="s">
        <v>579</v>
      </c>
      <c r="D131" s="258">
        <v>25000000</v>
      </c>
      <c r="E131" s="258">
        <v>27535440</v>
      </c>
      <c r="F131" s="258">
        <v>27474536</v>
      </c>
    </row>
    <row r="132" spans="1:6" x14ac:dyDescent="0.25">
      <c r="A132" s="269" t="s">
        <v>358</v>
      </c>
      <c r="B132" s="259" t="s">
        <v>580</v>
      </c>
      <c r="C132" s="272" t="s">
        <v>581</v>
      </c>
      <c r="D132" s="258">
        <v>0</v>
      </c>
      <c r="E132" s="258">
        <v>8360150</v>
      </c>
      <c r="F132" s="258">
        <v>1431275</v>
      </c>
    </row>
    <row r="133" spans="1:6" x14ac:dyDescent="0.25">
      <c r="A133" s="269" t="s">
        <v>361</v>
      </c>
      <c r="B133" s="259" t="s">
        <v>582</v>
      </c>
      <c r="C133" s="272" t="s">
        <v>583</v>
      </c>
      <c r="D133" s="614">
        <f>SUM(D130:D132)</f>
        <v>25350000</v>
      </c>
      <c r="E133" s="614">
        <f t="shared" ref="E133:F133" si="23">SUM(E130:E132)</f>
        <v>36245590</v>
      </c>
      <c r="F133" s="614">
        <f t="shared" si="23"/>
        <v>29200230</v>
      </c>
    </row>
    <row r="134" spans="1:6" x14ac:dyDescent="0.25">
      <c r="A134" s="269" t="s">
        <v>364</v>
      </c>
      <c r="B134" s="259" t="s">
        <v>584</v>
      </c>
      <c r="C134" s="272" t="s">
        <v>585</v>
      </c>
      <c r="D134" s="258">
        <v>450000</v>
      </c>
      <c r="E134" s="258">
        <v>410000</v>
      </c>
      <c r="F134" s="258">
        <v>279407</v>
      </c>
    </row>
    <row r="135" spans="1:6" x14ac:dyDescent="0.25">
      <c r="A135" s="269" t="s">
        <v>367</v>
      </c>
      <c r="B135" s="259" t="s">
        <v>586</v>
      </c>
      <c r="C135" s="272" t="s">
        <v>587</v>
      </c>
      <c r="D135" s="258">
        <v>410000</v>
      </c>
      <c r="E135" s="258">
        <v>575409</v>
      </c>
      <c r="F135" s="258">
        <v>535374</v>
      </c>
    </row>
    <row r="136" spans="1:6" x14ac:dyDescent="0.25">
      <c r="A136" s="269" t="s">
        <v>370</v>
      </c>
      <c r="B136" s="259" t="s">
        <v>588</v>
      </c>
      <c r="C136" s="272" t="s">
        <v>589</v>
      </c>
      <c r="D136" s="614">
        <f>SUM(D134:D135)</f>
        <v>860000</v>
      </c>
      <c r="E136" s="614">
        <f t="shared" ref="E136:F136" si="24">SUM(E134:E135)</f>
        <v>985409</v>
      </c>
      <c r="F136" s="614">
        <f t="shared" si="24"/>
        <v>814781</v>
      </c>
    </row>
    <row r="137" spans="1:6" x14ac:dyDescent="0.25">
      <c r="A137" s="269" t="s">
        <v>373</v>
      </c>
      <c r="B137" s="259" t="s">
        <v>590</v>
      </c>
      <c r="C137" s="272" t="s">
        <v>591</v>
      </c>
      <c r="D137" s="258">
        <v>2500000</v>
      </c>
      <c r="E137" s="258">
        <v>4000357</v>
      </c>
      <c r="F137" s="258">
        <v>3366366</v>
      </c>
    </row>
    <row r="138" spans="1:6" x14ac:dyDescent="0.25">
      <c r="A138" s="269" t="s">
        <v>376</v>
      </c>
      <c r="B138" s="259" t="s">
        <v>592</v>
      </c>
      <c r="C138" s="272" t="s">
        <v>593</v>
      </c>
      <c r="D138" s="258">
        <v>0</v>
      </c>
      <c r="E138" s="258">
        <v>0</v>
      </c>
      <c r="F138" s="258">
        <v>0</v>
      </c>
    </row>
    <row r="139" spans="1:6" x14ac:dyDescent="0.25">
      <c r="A139" s="269" t="s">
        <v>378</v>
      </c>
      <c r="B139" s="259" t="s">
        <v>594</v>
      </c>
      <c r="C139" s="272" t="s">
        <v>595</v>
      </c>
      <c r="D139" s="258">
        <v>0</v>
      </c>
      <c r="E139" s="258">
        <v>0</v>
      </c>
      <c r="F139" s="258">
        <v>0</v>
      </c>
    </row>
    <row r="140" spans="1:6" x14ac:dyDescent="0.25">
      <c r="A140" s="269" t="s">
        <v>381</v>
      </c>
      <c r="B140" s="259" t="s">
        <v>596</v>
      </c>
      <c r="C140" s="272" t="s">
        <v>597</v>
      </c>
      <c r="D140" s="258">
        <v>250000</v>
      </c>
      <c r="E140" s="258">
        <v>1740000</v>
      </c>
      <c r="F140" s="258">
        <v>1740000</v>
      </c>
    </row>
    <row r="141" spans="1:6" x14ac:dyDescent="0.25">
      <c r="A141" s="269" t="s">
        <v>384</v>
      </c>
      <c r="B141" s="276" t="s">
        <v>598</v>
      </c>
      <c r="C141" s="272" t="s">
        <v>599</v>
      </c>
      <c r="D141" s="258">
        <v>0</v>
      </c>
      <c r="E141" s="258">
        <v>0</v>
      </c>
      <c r="F141" s="258">
        <v>0</v>
      </c>
    </row>
    <row r="142" spans="1:6" x14ac:dyDescent="0.25">
      <c r="A142" s="269" t="s">
        <v>387</v>
      </c>
      <c r="B142" s="257" t="s">
        <v>600</v>
      </c>
      <c r="C142" s="272" t="s">
        <v>601</v>
      </c>
      <c r="D142" s="258">
        <v>400000</v>
      </c>
      <c r="E142" s="258">
        <v>523154</v>
      </c>
      <c r="F142" s="258">
        <v>365263</v>
      </c>
    </row>
    <row r="143" spans="1:6" x14ac:dyDescent="0.25">
      <c r="A143" s="269" t="s">
        <v>390</v>
      </c>
      <c r="B143" s="259" t="s">
        <v>602</v>
      </c>
      <c r="C143" s="272" t="s">
        <v>603</v>
      </c>
      <c r="D143" s="258">
        <v>0</v>
      </c>
      <c r="E143" s="258">
        <v>451407</v>
      </c>
      <c r="F143" s="258">
        <v>436468</v>
      </c>
    </row>
    <row r="144" spans="1:6" x14ac:dyDescent="0.25">
      <c r="A144" s="269" t="s">
        <v>392</v>
      </c>
      <c r="B144" s="259" t="s">
        <v>604</v>
      </c>
      <c r="C144" s="272" t="s">
        <v>605</v>
      </c>
      <c r="D144" s="614">
        <f>SUM(D137:D143)</f>
        <v>3150000</v>
      </c>
      <c r="E144" s="614">
        <f t="shared" ref="E144:F144" si="25">SUM(E137:E143)</f>
        <v>6714918</v>
      </c>
      <c r="F144" s="614">
        <f t="shared" si="25"/>
        <v>5908097</v>
      </c>
    </row>
    <row r="145" spans="1:6" x14ac:dyDescent="0.25">
      <c r="A145" s="269" t="s">
        <v>394</v>
      </c>
      <c r="B145" s="259" t="s">
        <v>606</v>
      </c>
      <c r="C145" s="272" t="s">
        <v>607</v>
      </c>
      <c r="D145" s="258">
        <v>0</v>
      </c>
      <c r="E145" s="258">
        <v>392000</v>
      </c>
      <c r="F145" s="258">
        <v>362854</v>
      </c>
    </row>
    <row r="146" spans="1:6" x14ac:dyDescent="0.25">
      <c r="A146" s="269" t="s">
        <v>397</v>
      </c>
      <c r="B146" s="259" t="s">
        <v>608</v>
      </c>
      <c r="C146" s="272" t="s">
        <v>609</v>
      </c>
      <c r="D146" s="258">
        <v>0</v>
      </c>
      <c r="E146" s="258">
        <v>0</v>
      </c>
      <c r="F146" s="258">
        <v>0</v>
      </c>
    </row>
    <row r="147" spans="1:6" x14ac:dyDescent="0.25">
      <c r="A147" s="269" t="s">
        <v>400</v>
      </c>
      <c r="B147" s="259" t="s">
        <v>610</v>
      </c>
      <c r="C147" s="272" t="s">
        <v>611</v>
      </c>
      <c r="D147" s="614">
        <f>SUM(D145:D146)</f>
        <v>0</v>
      </c>
      <c r="E147" s="614">
        <f t="shared" ref="E147:F147" si="26">SUM(E145:E146)</f>
        <v>392000</v>
      </c>
      <c r="F147" s="614">
        <f t="shared" si="26"/>
        <v>362854</v>
      </c>
    </row>
    <row r="148" spans="1:6" x14ac:dyDescent="0.25">
      <c r="A148" s="269" t="s">
        <v>402</v>
      </c>
      <c r="B148" s="259" t="s">
        <v>612</v>
      </c>
      <c r="C148" s="272" t="s">
        <v>613</v>
      </c>
      <c r="D148" s="258">
        <v>3250000</v>
      </c>
      <c r="E148" s="258">
        <v>12224565</v>
      </c>
      <c r="F148" s="258">
        <v>7481011</v>
      </c>
    </row>
    <row r="149" spans="1:6" x14ac:dyDescent="0.25">
      <c r="A149" s="269" t="s">
        <v>405</v>
      </c>
      <c r="B149" s="259" t="s">
        <v>614</v>
      </c>
      <c r="C149" s="272" t="s">
        <v>615</v>
      </c>
      <c r="D149" s="258">
        <v>4200000</v>
      </c>
      <c r="E149" s="258">
        <v>4195000</v>
      </c>
      <c r="F149" s="258">
        <v>1891000</v>
      </c>
    </row>
    <row r="150" spans="1:6" x14ac:dyDescent="0.25">
      <c r="A150" s="269" t="s">
        <v>407</v>
      </c>
      <c r="B150" s="259" t="s">
        <v>616</v>
      </c>
      <c r="C150" s="272" t="s">
        <v>617</v>
      </c>
      <c r="D150" s="258">
        <v>0</v>
      </c>
      <c r="E150" s="258">
        <v>0</v>
      </c>
      <c r="F150" s="258">
        <v>0</v>
      </c>
    </row>
    <row r="151" spans="1:6" x14ac:dyDescent="0.25">
      <c r="A151" s="269" t="s">
        <v>618</v>
      </c>
      <c r="B151" s="259" t="s">
        <v>619</v>
      </c>
      <c r="C151" s="272" t="s">
        <v>620</v>
      </c>
      <c r="D151" s="258">
        <v>0</v>
      </c>
      <c r="E151" s="258">
        <v>0</v>
      </c>
      <c r="F151" s="258">
        <v>0</v>
      </c>
    </row>
    <row r="152" spans="1:6" x14ac:dyDescent="0.25">
      <c r="A152" s="269" t="s">
        <v>621</v>
      </c>
      <c r="B152" s="259" t="s">
        <v>622</v>
      </c>
      <c r="C152" s="272" t="s">
        <v>623</v>
      </c>
      <c r="D152" s="258">
        <v>0</v>
      </c>
      <c r="E152" s="258">
        <v>372969</v>
      </c>
      <c r="F152" s="258">
        <v>328746</v>
      </c>
    </row>
    <row r="153" spans="1:6" x14ac:dyDescent="0.25">
      <c r="A153" s="269" t="s">
        <v>624</v>
      </c>
      <c r="B153" s="259" t="s">
        <v>625</v>
      </c>
      <c r="C153" s="272" t="s">
        <v>626</v>
      </c>
      <c r="D153" s="614">
        <f>SUM(D148:D152)</f>
        <v>7450000</v>
      </c>
      <c r="E153" s="614">
        <f t="shared" ref="E153:F153" si="27">SUM(E148:E152)</f>
        <v>16792534</v>
      </c>
      <c r="F153" s="614">
        <f t="shared" si="27"/>
        <v>9700757</v>
      </c>
    </row>
    <row r="154" spans="1:6" x14ac:dyDescent="0.25">
      <c r="A154" s="273" t="s">
        <v>627</v>
      </c>
      <c r="B154" s="261" t="s">
        <v>628</v>
      </c>
      <c r="C154" s="275" t="s">
        <v>629</v>
      </c>
      <c r="D154" s="614">
        <f>D133+D136+D144+D147+D153</f>
        <v>36810000</v>
      </c>
      <c r="E154" s="614">
        <f t="shared" ref="E154:F154" si="28">E133+E136+E144+E147+E153</f>
        <v>61130451</v>
      </c>
      <c r="F154" s="614">
        <f t="shared" si="28"/>
        <v>45986719</v>
      </c>
    </row>
    <row r="155" spans="1:6" x14ac:dyDescent="0.25">
      <c r="A155" s="269" t="s">
        <v>418</v>
      </c>
      <c r="B155" s="206" t="s">
        <v>630</v>
      </c>
      <c r="C155" s="272" t="s">
        <v>631</v>
      </c>
      <c r="D155" s="258">
        <v>0</v>
      </c>
      <c r="E155" s="258">
        <v>0</v>
      </c>
      <c r="F155" s="258">
        <v>0</v>
      </c>
    </row>
    <row r="156" spans="1:6" x14ac:dyDescent="0.25">
      <c r="A156" s="269" t="s">
        <v>421</v>
      </c>
      <c r="B156" s="206" t="s">
        <v>632</v>
      </c>
      <c r="C156" s="272" t="s">
        <v>633</v>
      </c>
      <c r="D156" s="258">
        <v>0</v>
      </c>
      <c r="E156" s="258">
        <v>0</v>
      </c>
      <c r="F156" s="258">
        <v>0</v>
      </c>
    </row>
    <row r="157" spans="1:6" x14ac:dyDescent="0.25">
      <c r="A157" s="269" t="s">
        <v>424</v>
      </c>
      <c r="B157" s="277" t="s">
        <v>634</v>
      </c>
      <c r="C157" s="272" t="s">
        <v>635</v>
      </c>
      <c r="D157" s="258">
        <v>0</v>
      </c>
      <c r="E157" s="258">
        <v>0</v>
      </c>
      <c r="F157" s="258">
        <v>0</v>
      </c>
    </row>
    <row r="158" spans="1:6" x14ac:dyDescent="0.25">
      <c r="A158" s="269" t="s">
        <v>426</v>
      </c>
      <c r="B158" s="277" t="s">
        <v>636</v>
      </c>
      <c r="C158" s="272" t="s">
        <v>637</v>
      </c>
      <c r="D158" s="258">
        <v>0</v>
      </c>
      <c r="E158" s="258">
        <v>0</v>
      </c>
      <c r="F158" s="258">
        <v>0</v>
      </c>
    </row>
    <row r="159" spans="1:6" x14ac:dyDescent="0.25">
      <c r="A159" s="269" t="s">
        <v>429</v>
      </c>
      <c r="B159" s="277" t="s">
        <v>638</v>
      </c>
      <c r="C159" s="272" t="s">
        <v>639</v>
      </c>
      <c r="D159" s="258">
        <v>0</v>
      </c>
      <c r="E159" s="258">
        <v>0</v>
      </c>
      <c r="F159" s="258">
        <v>0</v>
      </c>
    </row>
    <row r="160" spans="1:6" x14ac:dyDescent="0.25">
      <c r="A160" s="269" t="s">
        <v>431</v>
      </c>
      <c r="B160" s="206" t="s">
        <v>640</v>
      </c>
      <c r="C160" s="272" t="s">
        <v>641</v>
      </c>
      <c r="D160" s="258">
        <v>0</v>
      </c>
      <c r="E160" s="258">
        <v>0</v>
      </c>
      <c r="F160" s="258">
        <v>0</v>
      </c>
    </row>
    <row r="161" spans="1:6" x14ac:dyDescent="0.25">
      <c r="A161" s="269" t="s">
        <v>433</v>
      </c>
      <c r="B161" s="206" t="s">
        <v>642</v>
      </c>
      <c r="C161" s="272" t="s">
        <v>643</v>
      </c>
      <c r="D161" s="258">
        <v>0</v>
      </c>
      <c r="E161" s="258">
        <v>0</v>
      </c>
      <c r="F161" s="258">
        <v>0</v>
      </c>
    </row>
    <row r="162" spans="1:6" x14ac:dyDescent="0.25">
      <c r="A162" s="269" t="s">
        <v>435</v>
      </c>
      <c r="B162" s="206" t="s">
        <v>644</v>
      </c>
      <c r="C162" s="272" t="s">
        <v>645</v>
      </c>
      <c r="D162" s="258">
        <v>0</v>
      </c>
      <c r="E162" s="258">
        <v>0</v>
      </c>
      <c r="F162" s="258">
        <v>0</v>
      </c>
    </row>
    <row r="163" spans="1:6" x14ac:dyDescent="0.25">
      <c r="A163" s="273" t="s">
        <v>437</v>
      </c>
      <c r="B163" s="226" t="s">
        <v>646</v>
      </c>
      <c r="C163" s="275" t="s">
        <v>647</v>
      </c>
      <c r="D163" s="614">
        <f>SUM(D155:D162)</f>
        <v>0</v>
      </c>
      <c r="E163" s="614">
        <f t="shared" ref="E163:F163" si="29">SUM(E155:E162)</f>
        <v>0</v>
      </c>
      <c r="F163" s="614">
        <f t="shared" si="29"/>
        <v>0</v>
      </c>
    </row>
    <row r="164" spans="1:6" x14ac:dyDescent="0.25">
      <c r="A164" s="269" t="s">
        <v>439</v>
      </c>
      <c r="B164" s="227" t="s">
        <v>648</v>
      </c>
      <c r="C164" s="272" t="s">
        <v>649</v>
      </c>
      <c r="D164" s="258">
        <v>0</v>
      </c>
      <c r="E164" s="258">
        <v>0</v>
      </c>
      <c r="F164" s="258">
        <v>0</v>
      </c>
    </row>
    <row r="165" spans="1:6" x14ac:dyDescent="0.25">
      <c r="A165" s="269">
        <v>56</v>
      </c>
      <c r="B165" s="227" t="s">
        <v>197</v>
      </c>
      <c r="C165" s="272" t="s">
        <v>650</v>
      </c>
      <c r="D165" s="258">
        <v>0</v>
      </c>
      <c r="E165" s="258">
        <v>0</v>
      </c>
      <c r="F165" s="258">
        <v>0</v>
      </c>
    </row>
    <row r="166" spans="1:6" x14ac:dyDescent="0.25">
      <c r="A166" s="269">
        <v>57</v>
      </c>
      <c r="B166" s="227" t="s">
        <v>651</v>
      </c>
      <c r="C166" s="272" t="s">
        <v>652</v>
      </c>
      <c r="D166" s="258">
        <v>0</v>
      </c>
      <c r="E166" s="258">
        <v>0</v>
      </c>
      <c r="F166" s="258">
        <v>0</v>
      </c>
    </row>
    <row r="167" spans="1:6" x14ac:dyDescent="0.25">
      <c r="A167" s="269">
        <v>58</v>
      </c>
      <c r="B167" s="227" t="s">
        <v>653</v>
      </c>
      <c r="C167" s="272" t="s">
        <v>654</v>
      </c>
      <c r="D167" s="258">
        <v>0</v>
      </c>
      <c r="E167" s="258">
        <v>0</v>
      </c>
      <c r="F167" s="258">
        <v>0</v>
      </c>
    </row>
    <row r="168" spans="1:6" x14ac:dyDescent="0.25">
      <c r="A168" s="269">
        <v>59</v>
      </c>
      <c r="B168" s="227" t="s">
        <v>655</v>
      </c>
      <c r="C168" s="272" t="s">
        <v>656</v>
      </c>
      <c r="D168" s="614">
        <f>SUM(D165:D167)</f>
        <v>0</v>
      </c>
      <c r="E168" s="614">
        <f t="shared" ref="E168:F168" si="30">SUM(E165:E167)</f>
        <v>0</v>
      </c>
      <c r="F168" s="614">
        <f t="shared" si="30"/>
        <v>0</v>
      </c>
    </row>
    <row r="169" spans="1:6" x14ac:dyDescent="0.25">
      <c r="A169" s="269">
        <v>60</v>
      </c>
      <c r="B169" s="227" t="s">
        <v>657</v>
      </c>
      <c r="C169" s="272" t="s">
        <v>658</v>
      </c>
      <c r="D169" s="258">
        <v>0</v>
      </c>
      <c r="E169" s="258">
        <v>0</v>
      </c>
      <c r="F169" s="258">
        <v>0</v>
      </c>
    </row>
    <row r="170" spans="1:6" x14ac:dyDescent="0.25">
      <c r="A170" s="269">
        <v>61</v>
      </c>
      <c r="B170" s="227" t="s">
        <v>659</v>
      </c>
      <c r="C170" s="272" t="s">
        <v>660</v>
      </c>
      <c r="D170" s="258">
        <v>0</v>
      </c>
      <c r="E170" s="258">
        <v>0</v>
      </c>
      <c r="F170" s="258">
        <v>0</v>
      </c>
    </row>
    <row r="171" spans="1:6" x14ac:dyDescent="0.25">
      <c r="A171" s="269">
        <v>62</v>
      </c>
      <c r="B171" s="227" t="s">
        <v>661</v>
      </c>
      <c r="C171" s="272" t="s">
        <v>662</v>
      </c>
      <c r="D171" s="258">
        <v>0</v>
      </c>
      <c r="E171" s="258">
        <v>0</v>
      </c>
      <c r="F171" s="258">
        <v>0</v>
      </c>
    </row>
    <row r="172" spans="1:6" x14ac:dyDescent="0.25">
      <c r="A172" s="269">
        <v>63</v>
      </c>
      <c r="B172" s="227" t="s">
        <v>663</v>
      </c>
      <c r="C172" s="272" t="s">
        <v>664</v>
      </c>
      <c r="D172" s="258">
        <v>0</v>
      </c>
      <c r="E172" s="258">
        <v>0</v>
      </c>
      <c r="F172" s="258">
        <v>0</v>
      </c>
    </row>
    <row r="173" spans="1:6" x14ac:dyDescent="0.25">
      <c r="A173" s="269">
        <v>64</v>
      </c>
      <c r="B173" s="227" t="s">
        <v>665</v>
      </c>
      <c r="C173" s="272" t="s">
        <v>666</v>
      </c>
      <c r="D173" s="258">
        <v>0</v>
      </c>
      <c r="E173" s="258">
        <v>0</v>
      </c>
      <c r="F173" s="258">
        <v>0</v>
      </c>
    </row>
    <row r="174" spans="1:6" x14ac:dyDescent="0.25">
      <c r="A174" s="269">
        <v>65</v>
      </c>
      <c r="B174" s="227" t="s">
        <v>667</v>
      </c>
      <c r="C174" s="272" t="s">
        <v>668</v>
      </c>
      <c r="D174" s="258">
        <v>0</v>
      </c>
      <c r="E174" s="258">
        <v>0</v>
      </c>
      <c r="F174" s="258">
        <v>0</v>
      </c>
    </row>
    <row r="175" spans="1:6" x14ac:dyDescent="0.25">
      <c r="A175" s="269">
        <v>66</v>
      </c>
      <c r="B175" s="227" t="s">
        <v>211</v>
      </c>
      <c r="C175" s="272" t="s">
        <v>669</v>
      </c>
      <c r="D175" s="258">
        <v>0</v>
      </c>
      <c r="E175" s="258">
        <v>0</v>
      </c>
      <c r="F175" s="258">
        <v>0</v>
      </c>
    </row>
    <row r="176" spans="1:6" x14ac:dyDescent="0.25">
      <c r="A176" s="269">
        <v>67</v>
      </c>
      <c r="B176" s="228" t="s">
        <v>213</v>
      </c>
      <c r="C176" s="272" t="s">
        <v>670</v>
      </c>
      <c r="D176" s="258">
        <v>0</v>
      </c>
      <c r="E176" s="258">
        <v>0</v>
      </c>
      <c r="F176" s="258">
        <v>0</v>
      </c>
    </row>
    <row r="177" spans="1:6" x14ac:dyDescent="0.25">
      <c r="A177" s="269">
        <v>68</v>
      </c>
      <c r="B177" s="227" t="s">
        <v>671</v>
      </c>
      <c r="C177" s="272" t="s">
        <v>672</v>
      </c>
      <c r="D177" s="258">
        <v>0</v>
      </c>
      <c r="E177" s="258">
        <v>0</v>
      </c>
      <c r="F177" s="258">
        <v>0</v>
      </c>
    </row>
    <row r="178" spans="1:6" x14ac:dyDescent="0.25">
      <c r="A178" s="269">
        <v>69</v>
      </c>
      <c r="B178" s="227" t="s">
        <v>217</v>
      </c>
      <c r="C178" s="272" t="s">
        <v>673</v>
      </c>
      <c r="D178" s="258">
        <v>0</v>
      </c>
      <c r="E178" s="258">
        <v>0</v>
      </c>
      <c r="F178" s="258">
        <v>0</v>
      </c>
    </row>
    <row r="179" spans="1:6" x14ac:dyDescent="0.25">
      <c r="A179" s="269">
        <v>70</v>
      </c>
      <c r="B179" s="228" t="s">
        <v>219</v>
      </c>
      <c r="C179" s="272" t="s">
        <v>674</v>
      </c>
      <c r="D179" s="258">
        <v>0</v>
      </c>
      <c r="E179" s="258">
        <v>0</v>
      </c>
      <c r="F179" s="258">
        <v>0</v>
      </c>
    </row>
    <row r="180" spans="1:6" x14ac:dyDescent="0.25">
      <c r="A180" s="273">
        <v>71</v>
      </c>
      <c r="B180" s="226" t="s">
        <v>675</v>
      </c>
      <c r="C180" s="275" t="s">
        <v>676</v>
      </c>
      <c r="D180" s="614">
        <f>SUM(D168:D179)+D164</f>
        <v>0</v>
      </c>
      <c r="E180" s="614">
        <f t="shared" ref="E180:F180" si="31">SUM(E168:E179)+E164</f>
        <v>0</v>
      </c>
      <c r="F180" s="614">
        <f t="shared" si="31"/>
        <v>0</v>
      </c>
    </row>
    <row r="181" spans="1:6" x14ac:dyDescent="0.25">
      <c r="A181" s="269">
        <v>72</v>
      </c>
      <c r="B181" s="278" t="s">
        <v>677</v>
      </c>
      <c r="C181" s="272" t="s">
        <v>678</v>
      </c>
      <c r="D181" s="258">
        <v>0</v>
      </c>
      <c r="E181" s="258">
        <v>0</v>
      </c>
      <c r="F181" s="258">
        <v>0</v>
      </c>
    </row>
    <row r="182" spans="1:6" x14ac:dyDescent="0.25">
      <c r="A182" s="269">
        <v>73</v>
      </c>
      <c r="B182" s="278" t="s">
        <v>679</v>
      </c>
      <c r="C182" s="272" t="s">
        <v>680</v>
      </c>
      <c r="D182" s="258">
        <v>0</v>
      </c>
      <c r="E182" s="258">
        <v>0</v>
      </c>
      <c r="F182" s="258">
        <v>0</v>
      </c>
    </row>
    <row r="183" spans="1:6" x14ac:dyDescent="0.25">
      <c r="A183" s="269">
        <v>74</v>
      </c>
      <c r="B183" s="278" t="s">
        <v>681</v>
      </c>
      <c r="C183" s="272" t="s">
        <v>682</v>
      </c>
      <c r="D183" s="258">
        <v>0</v>
      </c>
      <c r="E183" s="258">
        <v>0</v>
      </c>
      <c r="F183" s="258">
        <v>0</v>
      </c>
    </row>
    <row r="184" spans="1:6" x14ac:dyDescent="0.25">
      <c r="A184" s="269">
        <v>75</v>
      </c>
      <c r="B184" s="278" t="s">
        <v>683</v>
      </c>
      <c r="C184" s="272" t="s">
        <v>684</v>
      </c>
      <c r="D184" s="258">
        <v>0</v>
      </c>
      <c r="E184" s="258">
        <v>5000</v>
      </c>
      <c r="F184" s="258">
        <v>0</v>
      </c>
    </row>
    <row r="185" spans="1:6" x14ac:dyDescent="0.25">
      <c r="A185" s="269">
        <v>76</v>
      </c>
      <c r="B185" s="257" t="s">
        <v>685</v>
      </c>
      <c r="C185" s="272" t="s">
        <v>686</v>
      </c>
      <c r="D185" s="258">
        <v>0</v>
      </c>
      <c r="E185" s="258">
        <v>0</v>
      </c>
      <c r="F185" s="258">
        <v>0</v>
      </c>
    </row>
    <row r="186" spans="1:6" x14ac:dyDescent="0.25">
      <c r="A186" s="269">
        <v>77</v>
      </c>
      <c r="B186" s="257" t="s">
        <v>687</v>
      </c>
      <c r="C186" s="272" t="s">
        <v>688</v>
      </c>
      <c r="D186" s="258">
        <v>0</v>
      </c>
      <c r="E186" s="258">
        <v>0</v>
      </c>
      <c r="F186" s="258">
        <v>0</v>
      </c>
    </row>
    <row r="187" spans="1:6" x14ac:dyDescent="0.25">
      <c r="A187" s="269">
        <v>78</v>
      </c>
      <c r="B187" s="257" t="s">
        <v>689</v>
      </c>
      <c r="C187" s="272" t="s">
        <v>690</v>
      </c>
      <c r="D187" s="258">
        <v>0</v>
      </c>
      <c r="E187" s="258">
        <v>1500</v>
      </c>
      <c r="F187" s="258">
        <v>0</v>
      </c>
    </row>
    <row r="188" spans="1:6" x14ac:dyDescent="0.25">
      <c r="A188" s="273">
        <v>79</v>
      </c>
      <c r="B188" s="262" t="s">
        <v>691</v>
      </c>
      <c r="C188" s="275" t="s">
        <v>692</v>
      </c>
      <c r="D188" s="614">
        <f>SUM(D181:D187)</f>
        <v>0</v>
      </c>
      <c r="E188" s="614">
        <f t="shared" ref="E188:F188" si="32">SUM(E181:E187)</f>
        <v>6500</v>
      </c>
      <c r="F188" s="614">
        <f t="shared" si="32"/>
        <v>0</v>
      </c>
    </row>
    <row r="189" spans="1:6" x14ac:dyDescent="0.25">
      <c r="A189" s="269">
        <v>80</v>
      </c>
      <c r="B189" s="206" t="s">
        <v>693</v>
      </c>
      <c r="C189" s="272" t="s">
        <v>694</v>
      </c>
      <c r="D189" s="258">
        <v>0</v>
      </c>
      <c r="E189" s="258">
        <v>0</v>
      </c>
      <c r="F189" s="258">
        <v>0</v>
      </c>
    </row>
    <row r="190" spans="1:6" x14ac:dyDescent="0.25">
      <c r="A190" s="269">
        <v>81</v>
      </c>
      <c r="B190" s="206" t="s">
        <v>695</v>
      </c>
      <c r="C190" s="272" t="s">
        <v>696</v>
      </c>
      <c r="D190" s="258">
        <v>0</v>
      </c>
      <c r="E190" s="258">
        <v>0</v>
      </c>
      <c r="F190" s="258">
        <v>0</v>
      </c>
    </row>
    <row r="191" spans="1:6" x14ac:dyDescent="0.25">
      <c r="A191" s="269">
        <v>82</v>
      </c>
      <c r="B191" s="206" t="s">
        <v>697</v>
      </c>
      <c r="C191" s="272" t="s">
        <v>698</v>
      </c>
      <c r="D191" s="258">
        <v>0</v>
      </c>
      <c r="E191" s="258">
        <v>0</v>
      </c>
      <c r="F191" s="258">
        <v>0</v>
      </c>
    </row>
    <row r="192" spans="1:6" x14ac:dyDescent="0.25">
      <c r="A192" s="269">
        <v>83</v>
      </c>
      <c r="B192" s="206" t="s">
        <v>699</v>
      </c>
      <c r="C192" s="272" t="s">
        <v>700</v>
      </c>
      <c r="D192" s="258">
        <v>0</v>
      </c>
      <c r="E192" s="258">
        <v>0</v>
      </c>
      <c r="F192" s="258">
        <v>0</v>
      </c>
    </row>
    <row r="193" spans="1:6" x14ac:dyDescent="0.25">
      <c r="A193" s="273">
        <v>84</v>
      </c>
      <c r="B193" s="226" t="s">
        <v>701</v>
      </c>
      <c r="C193" s="275" t="s">
        <v>702</v>
      </c>
      <c r="D193" s="614">
        <f>SUM(D189:D192)</f>
        <v>0</v>
      </c>
      <c r="E193" s="614">
        <f t="shared" ref="E193:F193" si="33">SUM(E189:E192)</f>
        <v>0</v>
      </c>
      <c r="F193" s="614">
        <f t="shared" si="33"/>
        <v>0</v>
      </c>
    </row>
    <row r="194" spans="1:6" ht="25.5" x14ac:dyDescent="0.25">
      <c r="A194" s="269">
        <v>85</v>
      </c>
      <c r="B194" s="206" t="s">
        <v>703</v>
      </c>
      <c r="C194" s="272" t="s">
        <v>704</v>
      </c>
      <c r="D194" s="258">
        <v>0</v>
      </c>
      <c r="E194" s="258">
        <v>0</v>
      </c>
      <c r="F194" s="258">
        <v>0</v>
      </c>
    </row>
    <row r="195" spans="1:6" x14ac:dyDescent="0.25">
      <c r="A195" s="269">
        <v>86</v>
      </c>
      <c r="B195" s="206" t="s">
        <v>705</v>
      </c>
      <c r="C195" s="272" t="s">
        <v>706</v>
      </c>
      <c r="D195" s="258">
        <v>0</v>
      </c>
      <c r="E195" s="258">
        <v>0</v>
      </c>
      <c r="F195" s="258">
        <v>0</v>
      </c>
    </row>
    <row r="196" spans="1:6" ht="25.5" x14ac:dyDescent="0.25">
      <c r="A196" s="269">
        <v>87</v>
      </c>
      <c r="B196" s="206" t="s">
        <v>707</v>
      </c>
      <c r="C196" s="272" t="s">
        <v>708</v>
      </c>
      <c r="D196" s="258">
        <v>0</v>
      </c>
      <c r="E196" s="258">
        <v>0</v>
      </c>
      <c r="F196" s="258">
        <v>0</v>
      </c>
    </row>
    <row r="197" spans="1:6" x14ac:dyDescent="0.25">
      <c r="A197" s="269">
        <v>88</v>
      </c>
      <c r="B197" s="206" t="s">
        <v>709</v>
      </c>
      <c r="C197" s="272" t="s">
        <v>710</v>
      </c>
      <c r="D197" s="258">
        <v>0</v>
      </c>
      <c r="E197" s="258">
        <v>0</v>
      </c>
      <c r="F197" s="258">
        <v>0</v>
      </c>
    </row>
    <row r="198" spans="1:6" ht="25.5" x14ac:dyDescent="0.25">
      <c r="A198" s="269">
        <v>89</v>
      </c>
      <c r="B198" s="206" t="s">
        <v>711</v>
      </c>
      <c r="C198" s="272" t="s">
        <v>712</v>
      </c>
      <c r="D198" s="258">
        <v>0</v>
      </c>
      <c r="E198" s="258">
        <v>0</v>
      </c>
      <c r="F198" s="258">
        <v>0</v>
      </c>
    </row>
    <row r="199" spans="1:6" x14ac:dyDescent="0.25">
      <c r="A199" s="269">
        <v>90</v>
      </c>
      <c r="B199" s="206" t="s">
        <v>713</v>
      </c>
      <c r="C199" s="272" t="s">
        <v>714</v>
      </c>
      <c r="D199" s="258">
        <v>0</v>
      </c>
      <c r="E199" s="258">
        <v>0</v>
      </c>
      <c r="F199" s="258">
        <v>0</v>
      </c>
    </row>
    <row r="200" spans="1:6" x14ac:dyDescent="0.25">
      <c r="A200" s="269">
        <v>91</v>
      </c>
      <c r="B200" s="206" t="s">
        <v>232</v>
      </c>
      <c r="C200" s="272" t="s">
        <v>715</v>
      </c>
      <c r="D200" s="258">
        <v>0</v>
      </c>
      <c r="E200" s="258">
        <v>0</v>
      </c>
      <c r="F200" s="258">
        <v>0</v>
      </c>
    </row>
    <row r="201" spans="1:6" x14ac:dyDescent="0.25">
      <c r="A201" s="269">
        <v>92</v>
      </c>
      <c r="B201" s="206" t="s">
        <v>716</v>
      </c>
      <c r="C201" s="272" t="s">
        <v>717</v>
      </c>
      <c r="D201" s="258">
        <v>0</v>
      </c>
      <c r="E201" s="258">
        <v>0</v>
      </c>
      <c r="F201" s="258">
        <v>0</v>
      </c>
    </row>
    <row r="202" spans="1:6" x14ac:dyDescent="0.25">
      <c r="A202" s="269">
        <v>93</v>
      </c>
      <c r="B202" s="206" t="s">
        <v>718</v>
      </c>
      <c r="C202" s="272" t="s">
        <v>719</v>
      </c>
      <c r="D202" s="258">
        <v>0</v>
      </c>
      <c r="E202" s="258">
        <v>0</v>
      </c>
      <c r="F202" s="258">
        <v>0</v>
      </c>
    </row>
    <row r="203" spans="1:6" x14ac:dyDescent="0.25">
      <c r="A203" s="273">
        <v>94</v>
      </c>
      <c r="B203" s="226" t="s">
        <v>720</v>
      </c>
      <c r="C203" s="275" t="s">
        <v>721</v>
      </c>
      <c r="D203" s="614">
        <f>SUM(D194:D202)</f>
        <v>0</v>
      </c>
      <c r="E203" s="614">
        <f t="shared" ref="E203:F203" si="34">SUM(E194:E202)</f>
        <v>0</v>
      </c>
      <c r="F203" s="614">
        <f t="shared" si="34"/>
        <v>0</v>
      </c>
    </row>
    <row r="204" spans="1:6" ht="15.75" thickBot="1" x14ac:dyDescent="0.3">
      <c r="A204" s="279">
        <v>95</v>
      </c>
      <c r="B204" s="265" t="s">
        <v>722</v>
      </c>
      <c r="C204" s="280" t="s">
        <v>723</v>
      </c>
      <c r="D204" s="615">
        <f>D203+D193+D188+D180+D163+D154+D129+D128</f>
        <v>82769000</v>
      </c>
      <c r="E204" s="615">
        <f t="shared" ref="E204:F204" si="35">E203+E193+E188+E180+E163+E154+E129+E128</f>
        <v>165908988</v>
      </c>
      <c r="F204" s="615">
        <f t="shared" si="35"/>
        <v>102227658</v>
      </c>
    </row>
    <row r="205" spans="1:6" ht="15.75" thickTop="1" x14ac:dyDescent="0.25">
      <c r="A205" s="266" t="s">
        <v>296</v>
      </c>
      <c r="B205" s="232" t="s">
        <v>241</v>
      </c>
      <c r="C205" s="267" t="s">
        <v>724</v>
      </c>
      <c r="D205" s="258">
        <v>0</v>
      </c>
      <c r="E205" s="258">
        <v>0</v>
      </c>
      <c r="F205" s="258">
        <v>0</v>
      </c>
    </row>
    <row r="206" spans="1:6" x14ac:dyDescent="0.25">
      <c r="A206" s="255" t="s">
        <v>298</v>
      </c>
      <c r="B206" s="206" t="s">
        <v>243</v>
      </c>
      <c r="C206" s="259" t="s">
        <v>725</v>
      </c>
      <c r="D206" s="258">
        <v>0</v>
      </c>
      <c r="E206" s="258">
        <v>0</v>
      </c>
      <c r="F206" s="258">
        <v>0</v>
      </c>
    </row>
    <row r="207" spans="1:6" x14ac:dyDescent="0.25">
      <c r="A207" s="255" t="s">
        <v>301</v>
      </c>
      <c r="B207" s="206" t="s">
        <v>726</v>
      </c>
      <c r="C207" s="259" t="s">
        <v>727</v>
      </c>
      <c r="D207" s="258">
        <v>0</v>
      </c>
      <c r="E207" s="258">
        <v>0</v>
      </c>
      <c r="F207" s="258">
        <v>0</v>
      </c>
    </row>
    <row r="208" spans="1:6" x14ac:dyDescent="0.25">
      <c r="A208" s="255" t="s">
        <v>304</v>
      </c>
      <c r="B208" s="206" t="s">
        <v>728</v>
      </c>
      <c r="C208" s="259" t="s">
        <v>729</v>
      </c>
      <c r="D208" s="614">
        <f>SUM(D205:D207)</f>
        <v>0</v>
      </c>
      <c r="E208" s="614">
        <f t="shared" ref="E208:F208" si="36">SUM(E205:E207)</f>
        <v>0</v>
      </c>
      <c r="F208" s="614">
        <f t="shared" si="36"/>
        <v>0</v>
      </c>
    </row>
    <row r="209" spans="1:6" x14ac:dyDescent="0.25">
      <c r="A209" s="255" t="s">
        <v>307</v>
      </c>
      <c r="B209" s="213" t="s">
        <v>248</v>
      </c>
      <c r="C209" s="259" t="s">
        <v>730</v>
      </c>
      <c r="D209" s="258">
        <v>0</v>
      </c>
      <c r="E209" s="258">
        <v>0</v>
      </c>
      <c r="F209" s="258">
        <v>0</v>
      </c>
    </row>
    <row r="210" spans="1:6" x14ac:dyDescent="0.25">
      <c r="A210" s="255" t="s">
        <v>310</v>
      </c>
      <c r="B210" s="206" t="s">
        <v>250</v>
      </c>
      <c r="C210" s="259" t="s">
        <v>731</v>
      </c>
      <c r="D210" s="258">
        <v>0</v>
      </c>
      <c r="E210" s="258">
        <v>0</v>
      </c>
      <c r="F210" s="258">
        <v>0</v>
      </c>
    </row>
    <row r="211" spans="1:6" x14ac:dyDescent="0.25">
      <c r="A211" s="255" t="s">
        <v>312</v>
      </c>
      <c r="B211" s="206" t="s">
        <v>252</v>
      </c>
      <c r="C211" s="259" t="s">
        <v>732</v>
      </c>
      <c r="D211" s="258">
        <v>0</v>
      </c>
      <c r="E211" s="258">
        <v>0</v>
      </c>
      <c r="F211" s="258">
        <v>0</v>
      </c>
    </row>
    <row r="212" spans="1:6" x14ac:dyDescent="0.25">
      <c r="A212" s="255" t="s">
        <v>315</v>
      </c>
      <c r="B212" s="206" t="s">
        <v>254</v>
      </c>
      <c r="C212" s="259" t="s">
        <v>733</v>
      </c>
      <c r="D212" s="258">
        <v>0</v>
      </c>
      <c r="E212" s="258">
        <v>0</v>
      </c>
      <c r="F212" s="258">
        <v>0</v>
      </c>
    </row>
    <row r="213" spans="1:6" x14ac:dyDescent="0.25">
      <c r="A213" s="255" t="s">
        <v>317</v>
      </c>
      <c r="B213" s="206" t="s">
        <v>734</v>
      </c>
      <c r="C213" s="259" t="s">
        <v>735</v>
      </c>
      <c r="D213" s="258">
        <v>0</v>
      </c>
      <c r="E213" s="258">
        <v>0</v>
      </c>
      <c r="F213" s="258">
        <v>0</v>
      </c>
    </row>
    <row r="214" spans="1:6" x14ac:dyDescent="0.25">
      <c r="A214" s="255">
        <v>10</v>
      </c>
      <c r="B214" s="206" t="s">
        <v>258</v>
      </c>
      <c r="C214" s="259" t="s">
        <v>736</v>
      </c>
      <c r="D214" s="258">
        <v>0</v>
      </c>
      <c r="E214" s="258">
        <v>0</v>
      </c>
      <c r="F214" s="258">
        <v>0</v>
      </c>
    </row>
    <row r="215" spans="1:6" x14ac:dyDescent="0.25">
      <c r="A215" s="255">
        <v>11</v>
      </c>
      <c r="B215" s="213" t="s">
        <v>737</v>
      </c>
      <c r="C215" s="259" t="s">
        <v>738</v>
      </c>
      <c r="D215" s="614">
        <f>SUM(D209:D214)</f>
        <v>0</v>
      </c>
      <c r="E215" s="614">
        <f t="shared" ref="E215:F215" si="37">SUM(E209:E214)</f>
        <v>0</v>
      </c>
      <c r="F215" s="614">
        <f t="shared" si="37"/>
        <v>0</v>
      </c>
    </row>
    <row r="216" spans="1:6" x14ac:dyDescent="0.25">
      <c r="A216" s="255">
        <v>12</v>
      </c>
      <c r="B216" s="213" t="s">
        <v>261</v>
      </c>
      <c r="C216" s="259" t="s">
        <v>739</v>
      </c>
      <c r="D216" s="258">
        <v>0</v>
      </c>
      <c r="E216" s="258">
        <v>0</v>
      </c>
      <c r="F216" s="258">
        <v>0</v>
      </c>
    </row>
    <row r="217" spans="1:6" x14ac:dyDescent="0.25">
      <c r="A217" s="255">
        <v>13</v>
      </c>
      <c r="B217" s="213" t="s">
        <v>263</v>
      </c>
      <c r="C217" s="259" t="s">
        <v>740</v>
      </c>
      <c r="D217" s="258">
        <v>0</v>
      </c>
      <c r="E217" s="258">
        <v>0</v>
      </c>
      <c r="F217" s="258">
        <v>0</v>
      </c>
    </row>
    <row r="218" spans="1:6" x14ac:dyDescent="0.25">
      <c r="A218" s="255">
        <v>14</v>
      </c>
      <c r="B218" s="213" t="s">
        <v>741</v>
      </c>
      <c r="C218" s="259" t="s">
        <v>742</v>
      </c>
      <c r="D218" s="258">
        <v>0</v>
      </c>
      <c r="E218" s="258">
        <v>0</v>
      </c>
      <c r="F218" s="258">
        <v>0</v>
      </c>
    </row>
    <row r="219" spans="1:6" x14ac:dyDescent="0.25">
      <c r="A219" s="255">
        <v>15</v>
      </c>
      <c r="B219" s="213" t="s">
        <v>743</v>
      </c>
      <c r="C219" s="259" t="s">
        <v>744</v>
      </c>
      <c r="D219" s="258">
        <v>0</v>
      </c>
      <c r="E219" s="258">
        <v>0</v>
      </c>
      <c r="F219" s="258">
        <v>0</v>
      </c>
    </row>
    <row r="220" spans="1:6" x14ac:dyDescent="0.25">
      <c r="A220" s="255">
        <v>16</v>
      </c>
      <c r="B220" s="213" t="s">
        <v>745</v>
      </c>
      <c r="C220" s="259" t="s">
        <v>746</v>
      </c>
      <c r="D220" s="258">
        <v>0</v>
      </c>
      <c r="E220" s="258">
        <v>0</v>
      </c>
      <c r="F220" s="258">
        <v>0</v>
      </c>
    </row>
    <row r="221" spans="1:6" x14ac:dyDescent="0.25">
      <c r="A221" s="255">
        <v>17</v>
      </c>
      <c r="B221" s="213" t="s">
        <v>747</v>
      </c>
      <c r="C221" s="259" t="s">
        <v>748</v>
      </c>
      <c r="D221" s="258">
        <v>0</v>
      </c>
      <c r="E221" s="258">
        <v>0</v>
      </c>
      <c r="F221" s="258">
        <v>0</v>
      </c>
    </row>
    <row r="222" spans="1:6" x14ac:dyDescent="0.25">
      <c r="A222" s="255">
        <v>18</v>
      </c>
      <c r="B222" s="213" t="s">
        <v>749</v>
      </c>
      <c r="C222" s="259" t="s">
        <v>750</v>
      </c>
      <c r="D222" s="258">
        <v>0</v>
      </c>
      <c r="E222" s="258">
        <v>0</v>
      </c>
      <c r="F222" s="258">
        <v>0</v>
      </c>
    </row>
    <row r="223" spans="1:6" x14ac:dyDescent="0.25">
      <c r="A223" s="255">
        <v>19</v>
      </c>
      <c r="B223" s="213" t="s">
        <v>751</v>
      </c>
      <c r="C223" s="259" t="s">
        <v>752</v>
      </c>
      <c r="D223" s="258">
        <v>0</v>
      </c>
      <c r="E223" s="258">
        <v>0</v>
      </c>
      <c r="F223" s="258">
        <v>0</v>
      </c>
    </row>
    <row r="224" spans="1:6" x14ac:dyDescent="0.25">
      <c r="A224" s="255">
        <v>20</v>
      </c>
      <c r="B224" s="213" t="s">
        <v>753</v>
      </c>
      <c r="C224" s="259" t="s">
        <v>754</v>
      </c>
      <c r="D224" s="614">
        <f>SUM(D222:D223)</f>
        <v>0</v>
      </c>
      <c r="E224" s="614">
        <f t="shared" ref="E224:F224" si="38">SUM(E222:E223)</f>
        <v>0</v>
      </c>
      <c r="F224" s="614">
        <f t="shared" si="38"/>
        <v>0</v>
      </c>
    </row>
    <row r="225" spans="1:6" x14ac:dyDescent="0.25">
      <c r="A225" s="255">
        <v>21</v>
      </c>
      <c r="B225" s="213" t="s">
        <v>755</v>
      </c>
      <c r="C225" s="259" t="s">
        <v>756</v>
      </c>
      <c r="D225" s="614">
        <f>D208+D215+D216+D217+D218+D219+D220+D221+D224</f>
        <v>0</v>
      </c>
      <c r="E225" s="614">
        <f t="shared" ref="E225:F225" si="39">E208+E215+E216+E217+E218+E219+E220+E221+E224</f>
        <v>0</v>
      </c>
      <c r="F225" s="614">
        <f t="shared" si="39"/>
        <v>0</v>
      </c>
    </row>
    <row r="226" spans="1:6" x14ac:dyDescent="0.25">
      <c r="A226" s="255">
        <v>22</v>
      </c>
      <c r="B226" s="213" t="s">
        <v>757</v>
      </c>
      <c r="C226" s="259" t="s">
        <v>758</v>
      </c>
      <c r="D226" s="258">
        <v>0</v>
      </c>
      <c r="E226" s="258">
        <v>0</v>
      </c>
      <c r="F226" s="258">
        <v>0</v>
      </c>
    </row>
    <row r="227" spans="1:6" x14ac:dyDescent="0.25">
      <c r="A227" s="255">
        <v>23</v>
      </c>
      <c r="B227" s="206" t="s">
        <v>759</v>
      </c>
      <c r="C227" s="259" t="s">
        <v>760</v>
      </c>
      <c r="D227" s="258">
        <v>0</v>
      </c>
      <c r="E227" s="258">
        <v>0</v>
      </c>
      <c r="F227" s="258">
        <v>0</v>
      </c>
    </row>
    <row r="228" spans="1:6" x14ac:dyDescent="0.25">
      <c r="A228" s="255">
        <v>24</v>
      </c>
      <c r="B228" s="213" t="s">
        <v>761</v>
      </c>
      <c r="C228" s="259" t="s">
        <v>762</v>
      </c>
      <c r="D228" s="258">
        <v>0</v>
      </c>
      <c r="E228" s="258">
        <v>0</v>
      </c>
      <c r="F228" s="258">
        <v>0</v>
      </c>
    </row>
    <row r="229" spans="1:6" x14ac:dyDescent="0.25">
      <c r="A229" s="255">
        <v>25</v>
      </c>
      <c r="B229" s="213" t="s">
        <v>763</v>
      </c>
      <c r="C229" s="259" t="s">
        <v>764</v>
      </c>
      <c r="D229" s="258">
        <v>0</v>
      </c>
      <c r="E229" s="258">
        <v>0</v>
      </c>
      <c r="F229" s="258">
        <v>0</v>
      </c>
    </row>
    <row r="230" spans="1:6" x14ac:dyDescent="0.25">
      <c r="A230" s="255">
        <v>26</v>
      </c>
      <c r="B230" s="213" t="s">
        <v>765</v>
      </c>
      <c r="C230" s="259" t="s">
        <v>766</v>
      </c>
      <c r="D230" s="258">
        <v>0</v>
      </c>
      <c r="E230" s="258">
        <v>0</v>
      </c>
      <c r="F230" s="258">
        <v>0</v>
      </c>
    </row>
    <row r="231" spans="1:6" x14ac:dyDescent="0.25">
      <c r="A231" s="255">
        <v>27</v>
      </c>
      <c r="B231" s="213" t="s">
        <v>767</v>
      </c>
      <c r="C231" s="259" t="s">
        <v>768</v>
      </c>
      <c r="D231" s="614">
        <f>SUM(D226:D230)</f>
        <v>0</v>
      </c>
      <c r="E231" s="614">
        <f t="shared" ref="E231:F231" si="40">SUM(E226:E230)</f>
        <v>0</v>
      </c>
      <c r="F231" s="614">
        <f t="shared" si="40"/>
        <v>0</v>
      </c>
    </row>
    <row r="232" spans="1:6" x14ac:dyDescent="0.25">
      <c r="A232" s="255">
        <v>28</v>
      </c>
      <c r="B232" s="206" t="s">
        <v>769</v>
      </c>
      <c r="C232" s="259" t="s">
        <v>770</v>
      </c>
      <c r="D232" s="258">
        <v>0</v>
      </c>
      <c r="E232" s="258">
        <v>0</v>
      </c>
      <c r="F232" s="258">
        <v>0</v>
      </c>
    </row>
    <row r="233" spans="1:6" x14ac:dyDescent="0.25">
      <c r="A233" s="255">
        <v>29</v>
      </c>
      <c r="B233" s="206" t="s">
        <v>771</v>
      </c>
      <c r="C233" s="259" t="s">
        <v>772</v>
      </c>
      <c r="D233" s="258">
        <v>0</v>
      </c>
      <c r="E233" s="258">
        <v>0</v>
      </c>
      <c r="F233" s="258">
        <v>0</v>
      </c>
    </row>
    <row r="234" spans="1:6" x14ac:dyDescent="0.25">
      <c r="A234" s="260">
        <v>30</v>
      </c>
      <c r="B234" s="214" t="s">
        <v>773</v>
      </c>
      <c r="C234" s="261" t="s">
        <v>774</v>
      </c>
      <c r="D234" s="614">
        <f>D225+D231+D232+D233</f>
        <v>0</v>
      </c>
      <c r="E234" s="614">
        <f t="shared" ref="E234:F234" si="41">E225+E231+E232+E233</f>
        <v>0</v>
      </c>
      <c r="F234" s="614">
        <f t="shared" si="41"/>
        <v>0</v>
      </c>
    </row>
    <row r="235" spans="1:6" x14ac:dyDescent="0.25">
      <c r="A235" s="333"/>
      <c r="B235" s="333" t="s">
        <v>775</v>
      </c>
      <c r="C235" s="333"/>
      <c r="D235" s="616">
        <f>D204</f>
        <v>82769000</v>
      </c>
      <c r="E235" s="616">
        <f t="shared" ref="E235:F235" si="42">E204</f>
        <v>165908988</v>
      </c>
      <c r="F235" s="616">
        <f t="shared" si="42"/>
        <v>102227658</v>
      </c>
    </row>
    <row r="236" spans="1:6" x14ac:dyDescent="0.25">
      <c r="A236" s="334"/>
      <c r="B236" s="334"/>
      <c r="C236" s="334"/>
      <c r="D236" s="617"/>
      <c r="E236" s="617"/>
      <c r="F236" s="617"/>
    </row>
    <row r="237" spans="1:6" x14ac:dyDescent="0.25">
      <c r="A237" s="330"/>
      <c r="B237" s="330"/>
      <c r="C237" s="331"/>
      <c r="D237" s="332"/>
      <c r="E237" s="332"/>
      <c r="F237" s="332"/>
    </row>
    <row r="238" spans="1:6" ht="15.75" thickBot="1" x14ac:dyDescent="0.3">
      <c r="A238" s="330"/>
      <c r="B238" s="330"/>
      <c r="C238" s="331"/>
      <c r="D238" s="332"/>
      <c r="E238" s="332"/>
      <c r="F238" s="332"/>
    </row>
    <row r="239" spans="1:6" ht="29.25" thickBot="1" x14ac:dyDescent="0.3">
      <c r="A239" s="335">
        <v>1</v>
      </c>
      <c r="B239" s="336" t="s">
        <v>850</v>
      </c>
      <c r="C239" s="324"/>
      <c r="D239" s="325">
        <f>D74-D205</f>
        <v>0</v>
      </c>
      <c r="E239" s="325">
        <f t="shared" ref="E239:F239" si="43">E74-E205</f>
        <v>0</v>
      </c>
      <c r="F239" s="325">
        <f t="shared" si="43"/>
        <v>0</v>
      </c>
    </row>
    <row r="240" spans="1:6" ht="29.25" thickBot="1" x14ac:dyDescent="0.3">
      <c r="A240" s="326" t="s">
        <v>43</v>
      </c>
      <c r="B240" s="327" t="s">
        <v>851</v>
      </c>
      <c r="C240" s="328"/>
      <c r="D240" s="329">
        <f>D104-D235</f>
        <v>0</v>
      </c>
      <c r="E240" s="329">
        <f t="shared" ref="E240:F240" si="44">E104-E235</f>
        <v>0</v>
      </c>
      <c r="F240" s="329">
        <f t="shared" si="44"/>
        <v>157750</v>
      </c>
    </row>
  </sheetData>
  <sheetProtection selectLockedCells="1" selectUnlockedCells="1"/>
  <mergeCells count="10">
    <mergeCell ref="A1:F1"/>
    <mergeCell ref="A106:D106"/>
    <mergeCell ref="A107:D107"/>
    <mergeCell ref="A108:A109"/>
    <mergeCell ref="C108:C109"/>
    <mergeCell ref="A4:A5"/>
    <mergeCell ref="C4:C5"/>
    <mergeCell ref="A105:D105"/>
    <mergeCell ref="A2:F2"/>
    <mergeCell ref="A3:F3"/>
  </mergeCells>
  <pageMargins left="0.31496062992125984" right="0.31496062992125984" top="0.74803149606299213" bottom="0.74803149606299213" header="0.31496062992125984" footer="0.31496062992125984"/>
  <pageSetup paperSize="8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3"/>
  <sheetViews>
    <sheetView workbookViewId="0">
      <selection sqref="A1:B2"/>
    </sheetView>
  </sheetViews>
  <sheetFormatPr defaultRowHeight="15" x14ac:dyDescent="0.25"/>
  <cols>
    <col min="1" max="1" width="78.7109375" style="233" customWidth="1"/>
    <col min="2" max="2" width="30" style="233" customWidth="1"/>
  </cols>
  <sheetData>
    <row r="1" spans="1:2" x14ac:dyDescent="0.25">
      <c r="A1" s="705" t="s">
        <v>1344</v>
      </c>
      <c r="B1" s="707"/>
    </row>
    <row r="2" spans="1:2" x14ac:dyDescent="0.25">
      <c r="A2" s="625"/>
      <c r="B2" s="626"/>
    </row>
    <row r="3" spans="1:2" ht="15.75" x14ac:dyDescent="0.25">
      <c r="A3" s="766" t="s">
        <v>810</v>
      </c>
      <c r="B3" s="766"/>
    </row>
    <row r="4" spans="1:2" x14ac:dyDescent="0.25">
      <c r="A4" s="764"/>
      <c r="B4" s="765"/>
    </row>
    <row r="5" spans="1:2" x14ac:dyDescent="0.25">
      <c r="A5" s="762"/>
      <c r="B5" s="762"/>
    </row>
    <row r="6" spans="1:2" x14ac:dyDescent="0.25">
      <c r="A6" s="281"/>
      <c r="B6" s="282" t="s">
        <v>811</v>
      </c>
    </row>
    <row r="7" spans="1:2" x14ac:dyDescent="0.25">
      <c r="A7" s="283" t="s">
        <v>812</v>
      </c>
      <c r="B7" s="284">
        <v>6</v>
      </c>
    </row>
    <row r="8" spans="1:2" x14ac:dyDescent="0.25">
      <c r="A8" s="281" t="s">
        <v>813</v>
      </c>
      <c r="B8" s="285">
        <v>6</v>
      </c>
    </row>
    <row r="9" spans="1:2" x14ac:dyDescent="0.25">
      <c r="A9" s="593"/>
      <c r="B9" s="593"/>
    </row>
    <row r="10" spans="1:2" ht="15.75" x14ac:dyDescent="0.25">
      <c r="A10" s="763" t="s">
        <v>814</v>
      </c>
      <c r="B10" s="763"/>
    </row>
    <row r="11" spans="1:2" x14ac:dyDescent="0.25">
      <c r="A11" s="764"/>
      <c r="B11" s="765"/>
    </row>
    <row r="12" spans="1:2" x14ac:dyDescent="0.25">
      <c r="A12" s="762"/>
      <c r="B12" s="762"/>
    </row>
    <row r="13" spans="1:2" x14ac:dyDescent="0.25">
      <c r="A13" s="281"/>
      <c r="B13" s="282" t="s">
        <v>815</v>
      </c>
    </row>
    <row r="14" spans="1:2" x14ac:dyDescent="0.25">
      <c r="A14" s="283" t="s">
        <v>812</v>
      </c>
      <c r="B14" s="284">
        <v>9</v>
      </c>
    </row>
    <row r="15" spans="1:2" x14ac:dyDescent="0.25">
      <c r="A15" s="283" t="s">
        <v>816</v>
      </c>
      <c r="B15" s="284">
        <v>6</v>
      </c>
    </row>
    <row r="16" spans="1:2" x14ac:dyDescent="0.25">
      <c r="A16" s="281" t="s">
        <v>813</v>
      </c>
      <c r="B16" s="285">
        <v>15</v>
      </c>
    </row>
    <row r="17" spans="1:2" x14ac:dyDescent="0.25">
      <c r="A17" s="593"/>
      <c r="B17" s="593"/>
    </row>
    <row r="18" spans="1:2" ht="15.75" x14ac:dyDescent="0.25">
      <c r="A18" s="763" t="s">
        <v>817</v>
      </c>
      <c r="B18" s="763"/>
    </row>
    <row r="19" spans="1:2" x14ac:dyDescent="0.25">
      <c r="A19" s="764"/>
      <c r="B19" s="765"/>
    </row>
    <row r="20" spans="1:2" x14ac:dyDescent="0.25">
      <c r="A20" s="762"/>
      <c r="B20" s="762"/>
    </row>
    <row r="21" spans="1:2" x14ac:dyDescent="0.25">
      <c r="A21" s="281"/>
      <c r="B21" s="282" t="s">
        <v>811</v>
      </c>
    </row>
    <row r="22" spans="1:2" x14ac:dyDescent="0.25">
      <c r="A22" s="283" t="s">
        <v>818</v>
      </c>
      <c r="B22" s="284">
        <v>46</v>
      </c>
    </row>
    <row r="23" spans="1:2" x14ac:dyDescent="0.25">
      <c r="A23" s="281" t="s">
        <v>813</v>
      </c>
      <c r="B23" s="285">
        <v>46</v>
      </c>
    </row>
  </sheetData>
  <sheetProtection sheet="1" selectLockedCells="1" selectUnlockedCells="1"/>
  <mergeCells count="10">
    <mergeCell ref="A1:B1"/>
    <mergeCell ref="A12:B12"/>
    <mergeCell ref="A18:B18"/>
    <mergeCell ref="A19:B19"/>
    <mergeCell ref="A20:B20"/>
    <mergeCell ref="A3:B3"/>
    <mergeCell ref="A4:B4"/>
    <mergeCell ref="A5:B5"/>
    <mergeCell ref="A10:B10"/>
    <mergeCell ref="A11:B11"/>
  </mergeCells>
  <pageMargins left="1.299212598425197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3"/>
  <sheetViews>
    <sheetView workbookViewId="0">
      <selection sqref="A1:K3"/>
    </sheetView>
  </sheetViews>
  <sheetFormatPr defaultRowHeight="15" x14ac:dyDescent="0.25"/>
  <cols>
    <col min="1" max="1" width="4" bestFit="1" customWidth="1"/>
    <col min="2" max="2" width="48.42578125" customWidth="1"/>
    <col min="3" max="3" width="4.5703125" customWidth="1"/>
    <col min="4" max="4" width="11.7109375" bestFit="1" customWidth="1"/>
    <col min="5" max="6" width="11.7109375" customWidth="1"/>
    <col min="7" max="7" width="45.42578125" customWidth="1"/>
    <col min="8" max="8" width="4.5703125" customWidth="1"/>
    <col min="9" max="9" width="12.5703125" customWidth="1"/>
    <col min="10" max="10" width="13.85546875" customWidth="1"/>
    <col min="11" max="11" width="16.7109375" customWidth="1"/>
  </cols>
  <sheetData>
    <row r="1" spans="1:11" x14ac:dyDescent="0.25">
      <c r="A1" s="705" t="s">
        <v>1345</v>
      </c>
      <c r="B1" s="706"/>
      <c r="C1" s="706"/>
      <c r="D1" s="706"/>
      <c r="E1" s="706"/>
      <c r="F1" s="706"/>
      <c r="G1" s="706"/>
      <c r="H1" s="706"/>
      <c r="I1" s="706"/>
      <c r="J1" s="706"/>
      <c r="K1" s="707"/>
    </row>
    <row r="2" spans="1:11" ht="15.75" x14ac:dyDescent="0.25">
      <c r="A2" s="734" t="s">
        <v>1284</v>
      </c>
      <c r="B2" s="735"/>
      <c r="C2" s="735"/>
      <c r="D2" s="735"/>
      <c r="E2" s="735"/>
      <c r="F2" s="735"/>
      <c r="G2" s="735"/>
      <c r="H2" s="735"/>
      <c r="I2" s="735"/>
      <c r="J2" s="621"/>
      <c r="K2" s="622"/>
    </row>
    <row r="3" spans="1:11" x14ac:dyDescent="0.25">
      <c r="A3" s="775" t="s">
        <v>829</v>
      </c>
      <c r="B3" s="776"/>
      <c r="C3" s="776"/>
      <c r="D3" s="776"/>
      <c r="E3" s="776"/>
      <c r="F3" s="776"/>
      <c r="G3" s="776"/>
      <c r="H3" s="776"/>
      <c r="I3" s="776"/>
      <c r="J3" s="627"/>
      <c r="K3" s="628"/>
    </row>
    <row r="4" spans="1:11" x14ac:dyDescent="0.25">
      <c r="A4" s="773" t="s">
        <v>289</v>
      </c>
      <c r="B4" s="773"/>
      <c r="C4" s="773"/>
      <c r="D4" s="773"/>
      <c r="E4" s="773"/>
      <c r="F4" s="773"/>
      <c r="G4" s="773"/>
      <c r="H4" s="773"/>
      <c r="I4" s="773"/>
    </row>
    <row r="5" spans="1:11" x14ac:dyDescent="0.25">
      <c r="A5" s="749" t="s">
        <v>290</v>
      </c>
      <c r="B5" s="767" t="s">
        <v>291</v>
      </c>
      <c r="C5" s="768"/>
      <c r="D5" s="768"/>
      <c r="E5" s="338"/>
      <c r="F5" s="338"/>
      <c r="G5" s="769" t="s">
        <v>830</v>
      </c>
      <c r="H5" s="769"/>
      <c r="I5" s="769"/>
      <c r="J5" s="769"/>
      <c r="K5" s="769"/>
    </row>
    <row r="6" spans="1:11" x14ac:dyDescent="0.25">
      <c r="A6" s="753"/>
      <c r="B6" s="749" t="s">
        <v>294</v>
      </c>
      <c r="C6" s="751" t="s">
        <v>292</v>
      </c>
      <c r="D6" s="303" t="s">
        <v>293</v>
      </c>
      <c r="E6" s="303" t="s">
        <v>293</v>
      </c>
      <c r="F6" s="303"/>
      <c r="G6" s="769" t="s">
        <v>294</v>
      </c>
      <c r="H6" s="751" t="s">
        <v>292</v>
      </c>
      <c r="I6" s="239" t="s">
        <v>293</v>
      </c>
      <c r="J6" s="239" t="s">
        <v>293</v>
      </c>
      <c r="K6" s="239"/>
    </row>
    <row r="7" spans="1:11" x14ac:dyDescent="0.25">
      <c r="A7" s="750"/>
      <c r="B7" s="750"/>
      <c r="C7" s="752"/>
      <c r="D7" s="254" t="s">
        <v>295</v>
      </c>
      <c r="E7" s="254" t="s">
        <v>777</v>
      </c>
      <c r="F7" s="254" t="s">
        <v>803</v>
      </c>
      <c r="G7" s="769"/>
      <c r="H7" s="752"/>
      <c r="I7" s="254" t="s">
        <v>295</v>
      </c>
      <c r="J7" s="254" t="s">
        <v>777</v>
      </c>
      <c r="K7" s="254" t="s">
        <v>803</v>
      </c>
    </row>
    <row r="8" spans="1:11" x14ac:dyDescent="0.25">
      <c r="A8" s="304" t="s">
        <v>296</v>
      </c>
      <c r="B8" s="242" t="s">
        <v>783</v>
      </c>
      <c r="C8" s="304" t="s">
        <v>331</v>
      </c>
      <c r="D8" s="243">
        <v>263757155</v>
      </c>
      <c r="E8" s="243">
        <v>354641397</v>
      </c>
      <c r="F8" s="243">
        <v>355006983</v>
      </c>
      <c r="G8" s="242" t="s">
        <v>831</v>
      </c>
      <c r="H8" s="304" t="s">
        <v>573</v>
      </c>
      <c r="I8" s="251">
        <v>77562784</v>
      </c>
      <c r="J8" s="251">
        <v>78225836</v>
      </c>
      <c r="K8" s="251">
        <v>63658047</v>
      </c>
    </row>
    <row r="9" spans="1:11" ht="25.5" x14ac:dyDescent="0.25">
      <c r="A9" s="304" t="s">
        <v>298</v>
      </c>
      <c r="B9" s="242" t="s">
        <v>832</v>
      </c>
      <c r="C9" s="304" t="s">
        <v>389</v>
      </c>
      <c r="D9" s="243">
        <v>47000000</v>
      </c>
      <c r="E9" s="243">
        <v>54966325</v>
      </c>
      <c r="F9" s="243">
        <v>45064151</v>
      </c>
      <c r="G9" s="242" t="s">
        <v>833</v>
      </c>
      <c r="H9" s="304" t="s">
        <v>575</v>
      </c>
      <c r="I9" s="251">
        <v>15854000</v>
      </c>
      <c r="J9" s="251">
        <v>15854000</v>
      </c>
      <c r="K9" s="251">
        <v>14175995</v>
      </c>
    </row>
    <row r="10" spans="1:11" x14ac:dyDescent="0.25">
      <c r="A10" s="304" t="s">
        <v>301</v>
      </c>
      <c r="B10" s="242" t="s">
        <v>834</v>
      </c>
      <c r="C10" s="304" t="s">
        <v>428</v>
      </c>
      <c r="D10" s="243">
        <v>18270000</v>
      </c>
      <c r="E10" s="243">
        <v>54976955</v>
      </c>
      <c r="F10" s="243">
        <v>34393496</v>
      </c>
      <c r="G10" s="248" t="s">
        <v>796</v>
      </c>
      <c r="H10" s="305" t="s">
        <v>629</v>
      </c>
      <c r="I10" s="251">
        <v>95174732</v>
      </c>
      <c r="J10" s="251">
        <v>114248209</v>
      </c>
      <c r="K10" s="251">
        <v>71497773</v>
      </c>
    </row>
    <row r="11" spans="1:11" x14ac:dyDescent="0.25">
      <c r="A11" s="304" t="s">
        <v>304</v>
      </c>
      <c r="B11" s="242" t="s">
        <v>788</v>
      </c>
      <c r="C11" s="304" t="s">
        <v>459</v>
      </c>
      <c r="D11" s="243">
        <f>'[1]1'!D66</f>
        <v>0</v>
      </c>
      <c r="E11" s="243">
        <v>1015565</v>
      </c>
      <c r="F11" s="243">
        <v>0</v>
      </c>
      <c r="G11" s="248" t="s">
        <v>195</v>
      </c>
      <c r="H11" s="305" t="s">
        <v>647</v>
      </c>
      <c r="I11" s="251">
        <v>380000</v>
      </c>
      <c r="J11" s="251">
        <v>5380700</v>
      </c>
      <c r="K11" s="251">
        <v>5370700</v>
      </c>
    </row>
    <row r="12" spans="1:11" x14ac:dyDescent="0.25">
      <c r="A12" s="304" t="s">
        <v>307</v>
      </c>
      <c r="B12" s="242" t="s">
        <v>789</v>
      </c>
      <c r="C12" s="304" t="s">
        <v>477</v>
      </c>
      <c r="D12" s="243">
        <v>0</v>
      </c>
      <c r="E12" s="243">
        <v>23173960</v>
      </c>
      <c r="F12" s="243">
        <v>534643</v>
      </c>
      <c r="G12" s="248" t="s">
        <v>835</v>
      </c>
      <c r="H12" s="305" t="s">
        <v>676</v>
      </c>
      <c r="I12" s="251">
        <v>93790000</v>
      </c>
      <c r="J12" s="251">
        <v>181588401</v>
      </c>
      <c r="K12" s="251">
        <v>94285157</v>
      </c>
    </row>
    <row r="13" spans="1:11" x14ac:dyDescent="0.25">
      <c r="A13" s="304"/>
      <c r="B13" s="245"/>
      <c r="C13" s="306"/>
      <c r="D13" s="243"/>
      <c r="E13" s="243"/>
      <c r="F13" s="243">
        <v>0</v>
      </c>
      <c r="G13" s="248" t="s">
        <v>836</v>
      </c>
      <c r="H13" s="305" t="s">
        <v>692</v>
      </c>
      <c r="I13" s="251">
        <v>635010</v>
      </c>
      <c r="J13" s="251">
        <v>21391068</v>
      </c>
      <c r="K13" s="251">
        <v>21343024</v>
      </c>
    </row>
    <row r="14" spans="1:11" x14ac:dyDescent="0.25">
      <c r="A14" s="304"/>
      <c r="B14" s="245"/>
      <c r="C14" s="306"/>
      <c r="D14" s="243"/>
      <c r="E14" s="243"/>
      <c r="F14" s="243"/>
      <c r="G14" s="248" t="s">
        <v>225</v>
      </c>
      <c r="H14" s="305" t="s">
        <v>702</v>
      </c>
      <c r="I14" s="251">
        <v>0</v>
      </c>
      <c r="J14" s="251">
        <v>14110012</v>
      </c>
      <c r="K14" s="251">
        <v>10539023</v>
      </c>
    </row>
    <row r="15" spans="1:11" x14ac:dyDescent="0.25">
      <c r="A15" s="304" t="s">
        <v>310</v>
      </c>
      <c r="B15" s="245" t="s">
        <v>837</v>
      </c>
      <c r="C15" s="306"/>
      <c r="D15" s="249">
        <f>D8+D9+D10+D11</f>
        <v>329027155</v>
      </c>
      <c r="E15" s="249">
        <f>SUM(E8:E13)</f>
        <v>488774202</v>
      </c>
      <c r="F15" s="249">
        <f>SUM(F8:F13)</f>
        <v>434999273</v>
      </c>
      <c r="G15" s="245" t="s">
        <v>838</v>
      </c>
      <c r="H15" s="245"/>
      <c r="I15" s="307">
        <f>SUM(I8:I13)</f>
        <v>283396526</v>
      </c>
      <c r="J15" s="307">
        <f>SUM(J8:J14)</f>
        <v>430798226</v>
      </c>
      <c r="K15" s="307">
        <f>SUM(K8:K14)</f>
        <v>280869719</v>
      </c>
    </row>
    <row r="16" spans="1:11" x14ac:dyDescent="0.25">
      <c r="A16" s="304" t="s">
        <v>312</v>
      </c>
      <c r="B16" s="245" t="s">
        <v>791</v>
      </c>
      <c r="C16" s="306" t="s">
        <v>532</v>
      </c>
      <c r="D16" s="249">
        <v>19428317</v>
      </c>
      <c r="E16" s="249">
        <v>25736719</v>
      </c>
      <c r="F16" s="249">
        <v>24489307</v>
      </c>
      <c r="G16" s="245" t="s">
        <v>839</v>
      </c>
      <c r="H16" s="306" t="s">
        <v>774</v>
      </c>
      <c r="I16" s="251">
        <v>65058946</v>
      </c>
      <c r="J16" s="251">
        <v>83712695</v>
      </c>
      <c r="K16" s="251">
        <v>83712695</v>
      </c>
    </row>
    <row r="17" spans="1:11" x14ac:dyDescent="0.25">
      <c r="A17" s="304" t="s">
        <v>315</v>
      </c>
      <c r="B17" s="245" t="s">
        <v>840</v>
      </c>
      <c r="C17" s="306"/>
      <c r="D17" s="249">
        <f>D15+D16</f>
        <v>348455472</v>
      </c>
      <c r="E17" s="249">
        <f>SUM(E15:E16)</f>
        <v>514510921</v>
      </c>
      <c r="F17" s="249">
        <f>SUM(F15:F16)</f>
        <v>459488580</v>
      </c>
      <c r="G17" s="245" t="s">
        <v>841</v>
      </c>
      <c r="H17" s="245"/>
      <c r="I17" s="307">
        <f>I15+I16</f>
        <v>348455472</v>
      </c>
      <c r="J17" s="307">
        <f t="shared" ref="J17:K17" si="0">J15+J16</f>
        <v>514510921</v>
      </c>
      <c r="K17" s="307">
        <f t="shared" si="0"/>
        <v>364582414</v>
      </c>
    </row>
    <row r="18" spans="1:11" ht="15.75" x14ac:dyDescent="0.25">
      <c r="A18" s="304"/>
      <c r="B18" s="242" t="s">
        <v>842</v>
      </c>
      <c r="C18" s="242"/>
      <c r="D18" s="339">
        <f>IF(I17&gt;D17,I17-D17,)</f>
        <v>0</v>
      </c>
      <c r="E18" s="339">
        <f>IF(J17&gt;E17,J17-E17,)</f>
        <v>0</v>
      </c>
      <c r="F18" s="339">
        <f>IF(K17&gt;F17,K17-F17,)</f>
        <v>0</v>
      </c>
      <c r="G18" s="242" t="s">
        <v>842</v>
      </c>
      <c r="H18" s="242"/>
      <c r="I18" s="248">
        <f>IF(D17&gt;I17,D17-I17,0)</f>
        <v>0</v>
      </c>
      <c r="J18" s="248">
        <f>IF(E17&gt;J17,E17-J17,0)</f>
        <v>0</v>
      </c>
      <c r="K18" s="268">
        <f>IF(F17&gt;K17,F17-K17,0)</f>
        <v>94906166</v>
      </c>
    </row>
    <row r="19" spans="1:11" x14ac:dyDescent="0.25">
      <c r="A19" s="308"/>
      <c r="B19" s="309"/>
      <c r="C19" s="309"/>
      <c r="D19" s="310"/>
      <c r="E19" s="310"/>
      <c r="F19" s="310"/>
      <c r="G19" s="309"/>
      <c r="H19" s="309"/>
    </row>
    <row r="20" spans="1:11" ht="15.75" x14ac:dyDescent="0.25">
      <c r="A20" s="771" t="s">
        <v>779</v>
      </c>
      <c r="B20" s="771"/>
      <c r="C20" s="771"/>
      <c r="D20" s="771"/>
      <c r="E20" s="771"/>
      <c r="F20" s="771"/>
      <c r="G20" s="771"/>
      <c r="H20" s="771"/>
      <c r="I20" s="771"/>
    </row>
    <row r="21" spans="1:11" x14ac:dyDescent="0.25">
      <c r="A21" s="772" t="s">
        <v>843</v>
      </c>
      <c r="B21" s="772"/>
      <c r="C21" s="772"/>
      <c r="D21" s="772"/>
      <c r="E21" s="772"/>
      <c r="F21" s="772"/>
      <c r="G21" s="772"/>
      <c r="H21" s="772"/>
      <c r="I21" s="772"/>
    </row>
    <row r="22" spans="1:11" x14ac:dyDescent="0.25">
      <c r="A22" s="773" t="s">
        <v>289</v>
      </c>
      <c r="B22" s="773"/>
      <c r="C22" s="773"/>
      <c r="D22" s="773"/>
      <c r="E22" s="773"/>
      <c r="F22" s="773"/>
      <c r="G22" s="773"/>
      <c r="H22" s="773"/>
      <c r="I22" s="773"/>
    </row>
    <row r="23" spans="1:11" x14ac:dyDescent="0.25">
      <c r="A23" s="769" t="s">
        <v>290</v>
      </c>
      <c r="B23" s="769" t="s">
        <v>291</v>
      </c>
      <c r="C23" s="769"/>
      <c r="D23" s="769"/>
      <c r="E23" s="239"/>
      <c r="F23" s="239"/>
      <c r="G23" s="769" t="s">
        <v>830</v>
      </c>
      <c r="H23" s="769"/>
      <c r="I23" s="769"/>
      <c r="J23" s="769"/>
      <c r="K23" s="769"/>
    </row>
    <row r="24" spans="1:11" x14ac:dyDescent="0.25">
      <c r="A24" s="774"/>
      <c r="B24" s="769" t="s">
        <v>294</v>
      </c>
      <c r="C24" s="751" t="s">
        <v>292</v>
      </c>
      <c r="D24" s="239" t="s">
        <v>293</v>
      </c>
      <c r="E24" s="303" t="s">
        <v>293</v>
      </c>
      <c r="F24" s="239"/>
      <c r="G24" s="769" t="s">
        <v>294</v>
      </c>
      <c r="H24" s="770" t="s">
        <v>292</v>
      </c>
      <c r="I24" s="239" t="s">
        <v>293</v>
      </c>
      <c r="J24" s="239" t="s">
        <v>293</v>
      </c>
      <c r="K24" s="239"/>
    </row>
    <row r="25" spans="1:11" x14ac:dyDescent="0.25">
      <c r="A25" s="774"/>
      <c r="B25" s="769"/>
      <c r="C25" s="752"/>
      <c r="D25" s="254" t="s">
        <v>295</v>
      </c>
      <c r="E25" s="254" t="s">
        <v>777</v>
      </c>
      <c r="F25" s="254" t="s">
        <v>803</v>
      </c>
      <c r="G25" s="769"/>
      <c r="H25" s="770"/>
      <c r="I25" s="254" t="s">
        <v>295</v>
      </c>
      <c r="J25" s="254" t="s">
        <v>777</v>
      </c>
      <c r="K25" s="254" t="s">
        <v>803</v>
      </c>
    </row>
    <row r="26" spans="1:11" ht="25.5" x14ac:dyDescent="0.25">
      <c r="A26" s="304" t="s">
        <v>296</v>
      </c>
      <c r="B26" s="242" t="s">
        <v>784</v>
      </c>
      <c r="C26" s="304" t="s">
        <v>348</v>
      </c>
      <c r="D26" s="243">
        <f>'[1]1'!D24</f>
        <v>0</v>
      </c>
      <c r="E26" s="243">
        <v>0</v>
      </c>
      <c r="F26" s="243">
        <v>0</v>
      </c>
      <c r="G26" s="248" t="s">
        <v>798</v>
      </c>
      <c r="H26" s="305" t="s">
        <v>692</v>
      </c>
      <c r="I26" s="243">
        <v>0</v>
      </c>
      <c r="J26" s="243">
        <v>0</v>
      </c>
      <c r="K26" s="243">
        <v>0</v>
      </c>
    </row>
    <row r="27" spans="1:11" x14ac:dyDescent="0.25">
      <c r="A27" s="304" t="s">
        <v>298</v>
      </c>
      <c r="B27" s="242" t="s">
        <v>787</v>
      </c>
      <c r="C27" s="304" t="s">
        <v>441</v>
      </c>
      <c r="D27" s="243">
        <f>'[1]1'!D60</f>
        <v>0</v>
      </c>
      <c r="E27" s="243">
        <v>0</v>
      </c>
      <c r="F27" s="243">
        <v>0</v>
      </c>
      <c r="G27" s="248" t="s">
        <v>225</v>
      </c>
      <c r="H27" s="305" t="s">
        <v>702</v>
      </c>
      <c r="I27" s="243">
        <f>'[1]1'!D193</f>
        <v>0</v>
      </c>
      <c r="J27" s="243">
        <v>14110012</v>
      </c>
      <c r="K27" s="243">
        <v>10539023</v>
      </c>
    </row>
    <row r="28" spans="1:11" x14ac:dyDescent="0.25">
      <c r="A28" s="304" t="s">
        <v>301</v>
      </c>
      <c r="B28" s="242" t="s">
        <v>789</v>
      </c>
      <c r="C28" s="304" t="s">
        <v>477</v>
      </c>
      <c r="D28" s="243">
        <f>'[1]1'!D72</f>
        <v>0</v>
      </c>
      <c r="E28" s="243">
        <v>23173960</v>
      </c>
      <c r="F28" s="243">
        <v>0</v>
      </c>
      <c r="G28" s="248" t="s">
        <v>799</v>
      </c>
      <c r="H28" s="305" t="s">
        <v>721</v>
      </c>
      <c r="I28" s="243">
        <f>'[1]1'!D203</f>
        <v>0</v>
      </c>
      <c r="J28" s="243">
        <v>0</v>
      </c>
      <c r="K28" s="243">
        <v>0</v>
      </c>
    </row>
    <row r="29" spans="1:11" x14ac:dyDescent="0.25">
      <c r="A29" s="304" t="s">
        <v>304</v>
      </c>
      <c r="B29" s="245" t="s">
        <v>844</v>
      </c>
      <c r="C29" s="306"/>
      <c r="D29" s="249">
        <f>SUM(D26:D28)</f>
        <v>0</v>
      </c>
      <c r="E29" s="249">
        <f>SUM(E28)</f>
        <v>23173960</v>
      </c>
      <c r="F29" s="249">
        <v>0</v>
      </c>
      <c r="G29" s="245" t="s">
        <v>845</v>
      </c>
      <c r="H29" s="306"/>
      <c r="I29" s="249">
        <f>SUM(I26:I28)</f>
        <v>0</v>
      </c>
      <c r="J29" s="243">
        <f>SUM(J26:J28)</f>
        <v>14110012</v>
      </c>
      <c r="K29" s="243">
        <f>SUM(K26:K28)</f>
        <v>10539023</v>
      </c>
    </row>
    <row r="30" spans="1:11" x14ac:dyDescent="0.25">
      <c r="A30" s="304" t="s">
        <v>310</v>
      </c>
      <c r="B30" s="245" t="s">
        <v>846</v>
      </c>
      <c r="C30" s="306"/>
      <c r="D30" s="249">
        <f>D29</f>
        <v>0</v>
      </c>
      <c r="E30" s="249">
        <f>SUM(E29)</f>
        <v>23173960</v>
      </c>
      <c r="F30" s="249">
        <v>0</v>
      </c>
      <c r="G30" s="245" t="s">
        <v>847</v>
      </c>
      <c r="H30" s="306"/>
      <c r="I30" s="249">
        <f>I29</f>
        <v>0</v>
      </c>
      <c r="J30" s="243">
        <f>SUM(J29)</f>
        <v>14110012</v>
      </c>
      <c r="K30" s="243">
        <f>SUM(K29)</f>
        <v>10539023</v>
      </c>
    </row>
    <row r="31" spans="1:11" x14ac:dyDescent="0.25">
      <c r="A31" s="304"/>
      <c r="B31" s="242" t="s">
        <v>848</v>
      </c>
      <c r="C31" s="306"/>
      <c r="D31" s="249"/>
      <c r="E31" s="249"/>
      <c r="F31" s="249"/>
      <c r="G31" s="242" t="s">
        <v>848</v>
      </c>
      <c r="H31" s="248"/>
      <c r="I31" s="268"/>
      <c r="J31" s="243"/>
      <c r="K31" s="243"/>
    </row>
    <row r="32" spans="1:11" x14ac:dyDescent="0.25">
      <c r="A32" s="308"/>
      <c r="B32" s="311"/>
      <c r="C32" s="311"/>
      <c r="D32" s="312"/>
      <c r="E32" s="312"/>
      <c r="F32" s="312"/>
    </row>
    <row r="33" spans="1:6" x14ac:dyDescent="0.25">
      <c r="A33" s="308"/>
      <c r="B33" s="309"/>
      <c r="C33" s="309"/>
      <c r="D33" s="310"/>
      <c r="E33" s="310"/>
      <c r="F33" s="310"/>
    </row>
    <row r="34" spans="1:6" x14ac:dyDescent="0.25">
      <c r="A34" s="308"/>
      <c r="B34" s="309"/>
      <c r="C34" s="309"/>
      <c r="D34" s="310"/>
      <c r="E34" s="310"/>
      <c r="F34" s="310"/>
    </row>
    <row r="35" spans="1:6" x14ac:dyDescent="0.25">
      <c r="A35" s="308"/>
      <c r="B35" s="311"/>
      <c r="C35" s="311"/>
      <c r="D35" s="312"/>
      <c r="E35" s="312"/>
      <c r="F35" s="312"/>
    </row>
    <row r="36" spans="1:6" x14ac:dyDescent="0.25">
      <c r="A36" s="308"/>
      <c r="B36" s="309"/>
      <c r="C36" s="309"/>
      <c r="D36" s="310"/>
      <c r="E36" s="310"/>
      <c r="F36" s="310"/>
    </row>
    <row r="37" spans="1:6" x14ac:dyDescent="0.25">
      <c r="A37" s="308"/>
      <c r="B37" s="309"/>
      <c r="C37" s="309"/>
      <c r="D37" s="310"/>
      <c r="E37" s="310"/>
      <c r="F37" s="310"/>
    </row>
    <row r="38" spans="1:6" x14ac:dyDescent="0.25">
      <c r="A38" s="308"/>
      <c r="B38" s="311"/>
      <c r="C38" s="311"/>
      <c r="D38" s="312"/>
      <c r="E38" s="312"/>
      <c r="F38" s="312"/>
    </row>
    <row r="39" spans="1:6" x14ac:dyDescent="0.25">
      <c r="A39" s="308"/>
      <c r="B39" s="309"/>
      <c r="C39" s="309"/>
      <c r="D39" s="310"/>
      <c r="E39" s="310"/>
      <c r="F39" s="310"/>
    </row>
    <row r="40" spans="1:6" x14ac:dyDescent="0.25">
      <c r="A40" s="308"/>
      <c r="B40" s="309"/>
      <c r="C40" s="309"/>
      <c r="D40" s="310"/>
      <c r="E40" s="310"/>
      <c r="F40" s="310"/>
    </row>
    <row r="41" spans="1:6" x14ac:dyDescent="0.25">
      <c r="A41" s="308"/>
      <c r="B41" s="309"/>
      <c r="C41" s="309"/>
      <c r="D41" s="310"/>
      <c r="E41" s="310"/>
      <c r="F41" s="310"/>
    </row>
    <row r="42" spans="1:6" x14ac:dyDescent="0.25">
      <c r="A42" s="308"/>
      <c r="B42" s="309"/>
      <c r="C42" s="309"/>
      <c r="D42" s="310"/>
      <c r="E42" s="310"/>
      <c r="F42" s="310"/>
    </row>
    <row r="43" spans="1:6" x14ac:dyDescent="0.25">
      <c r="A43" s="308"/>
      <c r="B43" s="311"/>
      <c r="C43" s="311"/>
      <c r="D43" s="312"/>
      <c r="E43" s="312"/>
      <c r="F43" s="312"/>
    </row>
  </sheetData>
  <sheetProtection sheet="1" selectLockedCells="1" selectUnlockedCells="1"/>
  <mergeCells count="21">
    <mergeCell ref="A1:K1"/>
    <mergeCell ref="H24:H25"/>
    <mergeCell ref="G5:K5"/>
    <mergeCell ref="G23:K23"/>
    <mergeCell ref="H6:H7"/>
    <mergeCell ref="A20:I20"/>
    <mergeCell ref="A21:I21"/>
    <mergeCell ref="A22:I22"/>
    <mergeCell ref="A23:A25"/>
    <mergeCell ref="B23:D23"/>
    <mergeCell ref="B24:B25"/>
    <mergeCell ref="C24:C25"/>
    <mergeCell ref="G24:G25"/>
    <mergeCell ref="A2:I2"/>
    <mergeCell ref="A3:I3"/>
    <mergeCell ref="A4:I4"/>
    <mergeCell ref="A5:A7"/>
    <mergeCell ref="B5:D5"/>
    <mergeCell ref="B6:B7"/>
    <mergeCell ref="C6:C7"/>
    <mergeCell ref="G6:G7"/>
  </mergeCells>
  <pageMargins left="0.70866141732283472" right="0.31496062992125984" top="0.74803149606299213" bottom="0.74803149606299213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2"/>
  <sheetViews>
    <sheetView workbookViewId="0">
      <selection sqref="A1:C1"/>
    </sheetView>
  </sheetViews>
  <sheetFormatPr defaultRowHeight="15" x14ac:dyDescent="0.25"/>
  <cols>
    <col min="1" max="1" width="6.5703125" style="302" customWidth="1"/>
    <col min="2" max="2" width="52.140625" style="302" customWidth="1"/>
    <col min="3" max="3" width="22" style="302" customWidth="1"/>
  </cols>
  <sheetData>
    <row r="1" spans="1:3" x14ac:dyDescent="0.25">
      <c r="A1" s="705" t="s">
        <v>1346</v>
      </c>
      <c r="B1" s="706"/>
      <c r="C1" s="707"/>
    </row>
    <row r="2" spans="1:3" ht="15.75" x14ac:dyDescent="0.25">
      <c r="A2" s="777" t="s">
        <v>1285</v>
      </c>
      <c r="B2" s="778"/>
      <c r="C2" s="779"/>
    </row>
    <row r="3" spans="1:3" x14ac:dyDescent="0.25">
      <c r="A3" s="780" t="s">
        <v>819</v>
      </c>
      <c r="B3" s="781"/>
      <c r="C3" s="782"/>
    </row>
    <row r="4" spans="1:3" ht="48" thickBot="1" x14ac:dyDescent="0.3">
      <c r="A4" s="590" t="s">
        <v>820</v>
      </c>
      <c r="B4" s="591" t="s">
        <v>821</v>
      </c>
      <c r="C4" s="592" t="s">
        <v>822</v>
      </c>
    </row>
    <row r="5" spans="1:3" ht="15.75" x14ac:dyDescent="0.25">
      <c r="A5" s="286" t="s">
        <v>186</v>
      </c>
      <c r="B5" s="287" t="s">
        <v>823</v>
      </c>
      <c r="C5" s="288">
        <f>C6+C7</f>
        <v>51102429</v>
      </c>
    </row>
    <row r="6" spans="1:3" x14ac:dyDescent="0.25">
      <c r="A6" s="289" t="s">
        <v>43</v>
      </c>
      <c r="B6" s="290" t="s">
        <v>824</v>
      </c>
      <c r="C6" s="291">
        <v>50651673</v>
      </c>
    </row>
    <row r="7" spans="1:3" x14ac:dyDescent="0.25">
      <c r="A7" s="289" t="s">
        <v>56</v>
      </c>
      <c r="B7" s="290" t="s">
        <v>825</v>
      </c>
      <c r="C7" s="291">
        <v>450756</v>
      </c>
    </row>
    <row r="8" spans="1:3" x14ac:dyDescent="0.25">
      <c r="A8" s="289" t="s">
        <v>70</v>
      </c>
      <c r="B8" s="292" t="s">
        <v>826</v>
      </c>
      <c r="C8" s="291">
        <v>753831654</v>
      </c>
    </row>
    <row r="9" spans="1:3" ht="15.75" thickBot="1" x14ac:dyDescent="0.3">
      <c r="A9" s="293" t="s">
        <v>94</v>
      </c>
      <c r="B9" s="294" t="s">
        <v>827</v>
      </c>
      <c r="C9" s="295">
        <v>682527767</v>
      </c>
    </row>
    <row r="10" spans="1:3" ht="15.75" x14ac:dyDescent="0.25">
      <c r="A10" s="296" t="s">
        <v>106</v>
      </c>
      <c r="B10" s="297" t="s">
        <v>828</v>
      </c>
      <c r="C10" s="298">
        <f>C5+C8-C9</f>
        <v>122406316</v>
      </c>
    </row>
    <row r="11" spans="1:3" x14ac:dyDescent="0.25">
      <c r="A11" s="289" t="s">
        <v>115</v>
      </c>
      <c r="B11" s="290" t="s">
        <v>824</v>
      </c>
      <c r="C11" s="291">
        <v>122405961</v>
      </c>
    </row>
    <row r="12" spans="1:3" ht="15.75" thickBot="1" x14ac:dyDescent="0.3">
      <c r="A12" s="299" t="s">
        <v>127</v>
      </c>
      <c r="B12" s="300" t="s">
        <v>825</v>
      </c>
      <c r="C12" s="301">
        <v>355</v>
      </c>
    </row>
  </sheetData>
  <sheetProtection sheet="1" selectLockedCells="1" selectUnlockedCells="1"/>
  <mergeCells count="3">
    <mergeCell ref="A1:C1"/>
    <mergeCell ref="A2:C2"/>
    <mergeCell ref="A3:C3"/>
  </mergeCells>
  <conditionalFormatting sqref="C10">
    <cfRule type="cellIs" dxfId="1" priority="1" stopIfTrue="1" operator="notEqual">
      <formula>SUM(C11:C12)</formula>
    </cfRule>
  </conditionalFormatting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8"/>
  <sheetViews>
    <sheetView workbookViewId="0">
      <selection sqref="A1:L3"/>
    </sheetView>
  </sheetViews>
  <sheetFormatPr defaultRowHeight="15" x14ac:dyDescent="0.25"/>
  <cols>
    <col min="1" max="1" width="4" bestFit="1" customWidth="1"/>
    <col min="2" max="2" width="63.7109375" customWidth="1"/>
    <col min="3" max="3" width="6" customWidth="1"/>
    <col min="4" max="4" width="13.28515625" customWidth="1"/>
    <col min="5" max="5" width="13.42578125" customWidth="1"/>
    <col min="6" max="6" width="14.7109375" customWidth="1"/>
    <col min="7" max="7" width="15.140625" customWidth="1"/>
    <col min="8" max="8" width="13.5703125" customWidth="1"/>
    <col min="9" max="9" width="12.7109375" customWidth="1"/>
    <col min="10" max="10" width="14.5703125" customWidth="1"/>
    <col min="11" max="11" width="16.7109375" customWidth="1"/>
    <col min="12" max="12" width="15.28515625" customWidth="1"/>
  </cols>
  <sheetData>
    <row r="1" spans="1:12" x14ac:dyDescent="0.25">
      <c r="A1" s="705" t="s">
        <v>1347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7"/>
    </row>
    <row r="2" spans="1:12" ht="15.75" x14ac:dyDescent="0.25">
      <c r="A2" s="756" t="s">
        <v>1286</v>
      </c>
      <c r="B2" s="757"/>
      <c r="C2" s="757"/>
      <c r="D2" s="757"/>
      <c r="E2" s="757"/>
      <c r="F2" s="757"/>
      <c r="G2" s="783"/>
      <c r="H2" s="783"/>
      <c r="I2" s="783"/>
      <c r="J2" s="783"/>
      <c r="K2" s="783"/>
      <c r="L2" s="784"/>
    </row>
    <row r="3" spans="1:12" x14ac:dyDescent="0.25">
      <c r="A3" s="759" t="s">
        <v>780</v>
      </c>
      <c r="B3" s="760"/>
      <c r="C3" s="760"/>
      <c r="D3" s="760"/>
      <c r="E3" s="760"/>
      <c r="F3" s="760"/>
      <c r="G3" s="785"/>
      <c r="H3" s="785"/>
      <c r="I3" s="785"/>
      <c r="J3" s="785"/>
      <c r="K3" s="785"/>
      <c r="L3" s="786"/>
    </row>
    <row r="4" spans="1:12" x14ac:dyDescent="0.25">
      <c r="A4" s="787" t="s">
        <v>290</v>
      </c>
      <c r="B4" s="612" t="s">
        <v>781</v>
      </c>
      <c r="C4" s="750" t="s">
        <v>292</v>
      </c>
      <c r="D4" s="789" t="s">
        <v>782</v>
      </c>
      <c r="E4" s="789"/>
      <c r="F4" s="789"/>
      <c r="G4" s="789" t="s">
        <v>804</v>
      </c>
      <c r="H4" s="789"/>
      <c r="I4" s="789"/>
      <c r="J4" s="789" t="s">
        <v>778</v>
      </c>
      <c r="K4" s="789"/>
      <c r="L4" s="789"/>
    </row>
    <row r="5" spans="1:12" ht="38.25" x14ac:dyDescent="0.25">
      <c r="A5" s="788"/>
      <c r="B5" s="239" t="s">
        <v>294</v>
      </c>
      <c r="C5" s="774"/>
      <c r="D5" s="239" t="s">
        <v>805</v>
      </c>
      <c r="E5" s="239" t="s">
        <v>806</v>
      </c>
      <c r="F5" s="240" t="s">
        <v>807</v>
      </c>
      <c r="G5" s="239" t="s">
        <v>805</v>
      </c>
      <c r="H5" s="239" t="s">
        <v>806</v>
      </c>
      <c r="I5" s="240" t="s">
        <v>808</v>
      </c>
      <c r="J5" s="239" t="s">
        <v>805</v>
      </c>
      <c r="K5" s="239" t="s">
        <v>806</v>
      </c>
      <c r="L5" s="240" t="s">
        <v>808</v>
      </c>
    </row>
    <row r="6" spans="1:12" x14ac:dyDescent="0.25">
      <c r="A6" s="241" t="s">
        <v>296</v>
      </c>
      <c r="B6" s="242" t="s">
        <v>783</v>
      </c>
      <c r="C6" s="242" t="s">
        <v>331</v>
      </c>
      <c r="D6" s="243">
        <v>263757155</v>
      </c>
      <c r="E6" s="243">
        <v>0</v>
      </c>
      <c r="F6" s="253">
        <v>65210000</v>
      </c>
      <c r="G6" s="243">
        <v>354641397</v>
      </c>
      <c r="H6" s="243">
        <v>0</v>
      </c>
      <c r="I6" s="253">
        <v>65210000</v>
      </c>
      <c r="J6" s="243">
        <v>355006983</v>
      </c>
      <c r="K6" s="243">
        <v>0</v>
      </c>
      <c r="L6" s="253">
        <v>60461440</v>
      </c>
    </row>
    <row r="7" spans="1:12" x14ac:dyDescent="0.25">
      <c r="A7" s="241" t="s">
        <v>298</v>
      </c>
      <c r="B7" s="242" t="s">
        <v>784</v>
      </c>
      <c r="C7" s="242" t="s">
        <v>348</v>
      </c>
      <c r="D7" s="243">
        <v>0</v>
      </c>
      <c r="E7" s="243">
        <v>0</v>
      </c>
      <c r="F7" s="244">
        <v>0</v>
      </c>
      <c r="G7" s="243">
        <v>0</v>
      </c>
      <c r="H7" s="243">
        <v>0</v>
      </c>
      <c r="I7" s="244">
        <v>0</v>
      </c>
      <c r="J7" s="243">
        <v>0</v>
      </c>
      <c r="K7" s="243">
        <v>0</v>
      </c>
      <c r="L7" s="253">
        <v>0</v>
      </c>
    </row>
    <row r="8" spans="1:12" x14ac:dyDescent="0.25">
      <c r="A8" s="241" t="s">
        <v>301</v>
      </c>
      <c r="B8" s="242" t="s">
        <v>785</v>
      </c>
      <c r="C8" s="242" t="s">
        <v>389</v>
      </c>
      <c r="D8" s="243">
        <v>47000000</v>
      </c>
      <c r="E8" s="243">
        <v>0</v>
      </c>
      <c r="F8" s="244">
        <v>0</v>
      </c>
      <c r="G8" s="243">
        <v>54966325</v>
      </c>
      <c r="H8" s="243">
        <v>0</v>
      </c>
      <c r="I8" s="244">
        <v>0</v>
      </c>
      <c r="J8" s="243">
        <v>45064151</v>
      </c>
      <c r="K8" s="243">
        <v>0</v>
      </c>
      <c r="L8" s="244">
        <v>0</v>
      </c>
    </row>
    <row r="9" spans="1:12" x14ac:dyDescent="0.25">
      <c r="A9" s="241" t="s">
        <v>304</v>
      </c>
      <c r="B9" s="242" t="s">
        <v>786</v>
      </c>
      <c r="C9" s="242" t="s">
        <v>428</v>
      </c>
      <c r="D9" s="243">
        <v>18270000</v>
      </c>
      <c r="E9" s="243">
        <v>21901000</v>
      </c>
      <c r="F9" s="244">
        <v>0</v>
      </c>
      <c r="G9" s="243">
        <v>54976955</v>
      </c>
      <c r="H9" s="243">
        <v>74379326</v>
      </c>
      <c r="I9" s="253">
        <v>275230</v>
      </c>
      <c r="J9" s="243">
        <v>34393496</v>
      </c>
      <c r="K9" s="243">
        <v>22863659</v>
      </c>
      <c r="L9" s="244">
        <v>0</v>
      </c>
    </row>
    <row r="10" spans="1:12" x14ac:dyDescent="0.25">
      <c r="A10" s="241" t="s">
        <v>307</v>
      </c>
      <c r="B10" s="242" t="s">
        <v>787</v>
      </c>
      <c r="C10" s="242" t="s">
        <v>441</v>
      </c>
      <c r="D10" s="243">
        <v>0</v>
      </c>
      <c r="E10" s="243">
        <v>0</v>
      </c>
      <c r="F10" s="244">
        <v>0</v>
      </c>
      <c r="G10" s="243">
        <v>0</v>
      </c>
      <c r="H10" s="243">
        <v>0</v>
      </c>
      <c r="I10" s="244">
        <v>0</v>
      </c>
      <c r="J10" s="243">
        <v>0</v>
      </c>
      <c r="K10" s="243">
        <v>0</v>
      </c>
      <c r="L10" s="244">
        <v>0</v>
      </c>
    </row>
    <row r="11" spans="1:12" x14ac:dyDescent="0.25">
      <c r="A11" s="241" t="s">
        <v>310</v>
      </c>
      <c r="B11" s="242" t="s">
        <v>788</v>
      </c>
      <c r="C11" s="242" t="s">
        <v>459</v>
      </c>
      <c r="D11" s="243">
        <v>0</v>
      </c>
      <c r="E11" s="243"/>
      <c r="F11" s="244">
        <v>0</v>
      </c>
      <c r="G11" s="243">
        <v>1015565</v>
      </c>
      <c r="H11" s="243">
        <v>12007913</v>
      </c>
      <c r="I11" s="244">
        <v>0</v>
      </c>
      <c r="J11" s="243">
        <v>534643</v>
      </c>
      <c r="K11" s="243">
        <v>0</v>
      </c>
      <c r="L11" s="244">
        <v>0</v>
      </c>
    </row>
    <row r="12" spans="1:12" x14ac:dyDescent="0.25">
      <c r="A12" s="241" t="s">
        <v>312</v>
      </c>
      <c r="B12" s="242" t="s">
        <v>789</v>
      </c>
      <c r="C12" s="242" t="s">
        <v>477</v>
      </c>
      <c r="D12" s="243">
        <v>0</v>
      </c>
      <c r="E12" s="243">
        <f>SUM(E10:E11)</f>
        <v>0</v>
      </c>
      <c r="F12" s="244">
        <v>0</v>
      </c>
      <c r="G12" s="243">
        <v>23173960</v>
      </c>
      <c r="H12" s="243">
        <v>0</v>
      </c>
      <c r="I12" s="244">
        <v>0</v>
      </c>
      <c r="J12" s="243">
        <v>0</v>
      </c>
      <c r="K12" s="243">
        <f>SUM(K10:K11)</f>
        <v>0</v>
      </c>
      <c r="L12" s="244">
        <v>0</v>
      </c>
    </row>
    <row r="13" spans="1:12" ht="25.5" x14ac:dyDescent="0.25">
      <c r="A13" s="241" t="s">
        <v>315</v>
      </c>
      <c r="B13" s="245" t="s">
        <v>790</v>
      </c>
      <c r="C13" s="242" t="s">
        <v>480</v>
      </c>
      <c r="D13" s="246">
        <f>SUM(D6:D12)</f>
        <v>329027155</v>
      </c>
      <c r="E13" s="246">
        <f>E6+E7+E8+E9+E11+E12</f>
        <v>21901000</v>
      </c>
      <c r="F13" s="246">
        <f>F6+F7+F8+F9+F11+F12</f>
        <v>65210000</v>
      </c>
      <c r="G13" s="246">
        <f>SUM(G6:G12)</f>
        <v>488774202</v>
      </c>
      <c r="H13" s="246">
        <f>H6+H7+H8+H9+H11+H12</f>
        <v>86387239</v>
      </c>
      <c r="I13" s="246">
        <f>I6+I7+I8+I9+I11+I12</f>
        <v>65485230</v>
      </c>
      <c r="J13" s="246">
        <f>SUM(J6:J12)</f>
        <v>434999273</v>
      </c>
      <c r="K13" s="246">
        <f>K6+K7+K8+K9+K11+K12</f>
        <v>22863659</v>
      </c>
      <c r="L13" s="246">
        <f>L6+L7+L8+L9+L11+L12</f>
        <v>60461440</v>
      </c>
    </row>
    <row r="14" spans="1:12" x14ac:dyDescent="0.25">
      <c r="A14" s="241" t="s">
        <v>317</v>
      </c>
      <c r="B14" s="242" t="s">
        <v>791</v>
      </c>
      <c r="C14" s="242" t="s">
        <v>532</v>
      </c>
      <c r="D14" s="247">
        <v>19428317</v>
      </c>
      <c r="E14" s="247">
        <v>60868000</v>
      </c>
      <c r="F14" s="268">
        <v>37102</v>
      </c>
      <c r="G14" s="247">
        <v>25736719</v>
      </c>
      <c r="H14" s="247">
        <v>79521749</v>
      </c>
      <c r="I14" s="268">
        <v>37102</v>
      </c>
      <c r="J14" s="247">
        <v>24489307</v>
      </c>
      <c r="K14" s="247">
        <v>79521749</v>
      </c>
      <c r="L14" s="268">
        <v>37102</v>
      </c>
    </row>
    <row r="15" spans="1:12" x14ac:dyDescent="0.25">
      <c r="A15" s="241" t="s">
        <v>320</v>
      </c>
      <c r="B15" s="245" t="s">
        <v>792</v>
      </c>
      <c r="C15" s="242"/>
      <c r="D15" s="249">
        <f t="shared" ref="D15:I15" si="0">D13+D14</f>
        <v>348455472</v>
      </c>
      <c r="E15" s="249">
        <f t="shared" si="0"/>
        <v>82769000</v>
      </c>
      <c r="F15" s="249">
        <f t="shared" si="0"/>
        <v>65247102</v>
      </c>
      <c r="G15" s="249">
        <f t="shared" si="0"/>
        <v>514510921</v>
      </c>
      <c r="H15" s="249">
        <f t="shared" si="0"/>
        <v>165908988</v>
      </c>
      <c r="I15" s="249">
        <f t="shared" si="0"/>
        <v>65522332</v>
      </c>
      <c r="J15" s="249">
        <f>J13+J14</f>
        <v>459488580</v>
      </c>
      <c r="K15" s="249">
        <f>K13+K14</f>
        <v>102385408</v>
      </c>
      <c r="L15" s="249">
        <f>L13+L14</f>
        <v>60498542</v>
      </c>
    </row>
    <row r="16" spans="1:12" x14ac:dyDescent="0.25">
      <c r="A16" s="241" t="s">
        <v>323</v>
      </c>
      <c r="B16" s="248" t="s">
        <v>793</v>
      </c>
      <c r="C16" s="242" t="s">
        <v>505</v>
      </c>
      <c r="D16" s="247">
        <v>0</v>
      </c>
      <c r="E16" s="247">
        <v>58580412</v>
      </c>
      <c r="F16" s="248">
        <v>0</v>
      </c>
      <c r="G16" s="247">
        <v>0</v>
      </c>
      <c r="H16" s="247">
        <v>77234161</v>
      </c>
      <c r="I16" s="248"/>
      <c r="J16" s="247">
        <v>0</v>
      </c>
      <c r="K16" s="247">
        <v>77234161</v>
      </c>
      <c r="L16" s="248"/>
    </row>
    <row r="17" spans="1:12" x14ac:dyDescent="0.25">
      <c r="A17" s="250" t="s">
        <v>326</v>
      </c>
      <c r="B17" s="237" t="s">
        <v>794</v>
      </c>
      <c r="C17" s="234"/>
      <c r="D17" s="236">
        <f t="shared" ref="D17:I17" si="1">D15+D16</f>
        <v>348455472</v>
      </c>
      <c r="E17" s="236">
        <f t="shared" si="1"/>
        <v>141349412</v>
      </c>
      <c r="F17" s="236">
        <f t="shared" si="1"/>
        <v>65247102</v>
      </c>
      <c r="G17" s="236">
        <f t="shared" si="1"/>
        <v>514510921</v>
      </c>
      <c r="H17" s="236">
        <f t="shared" si="1"/>
        <v>243143149</v>
      </c>
      <c r="I17" s="236">
        <f t="shared" si="1"/>
        <v>65522332</v>
      </c>
      <c r="J17" s="236">
        <f>J15+J16</f>
        <v>459488580</v>
      </c>
      <c r="K17" s="236">
        <f>K15+K16</f>
        <v>179619569</v>
      </c>
      <c r="L17" s="236">
        <f>L15+L16</f>
        <v>60498542</v>
      </c>
    </row>
    <row r="18" spans="1:12" x14ac:dyDescent="0.25">
      <c r="A18" s="250" t="s">
        <v>329</v>
      </c>
      <c r="B18" s="234" t="s">
        <v>795</v>
      </c>
      <c r="C18" s="234" t="s">
        <v>573</v>
      </c>
      <c r="D18" s="251">
        <v>77562784</v>
      </c>
      <c r="E18" s="251">
        <v>38208000</v>
      </c>
      <c r="F18" s="337">
        <v>0</v>
      </c>
      <c r="G18" s="251">
        <v>78225836</v>
      </c>
      <c r="H18" s="251">
        <v>85984126</v>
      </c>
      <c r="I18" s="337">
        <v>0</v>
      </c>
      <c r="J18" s="251">
        <v>63658047</v>
      </c>
      <c r="K18" s="251">
        <v>46127216</v>
      </c>
      <c r="L18" s="337">
        <v>0</v>
      </c>
    </row>
    <row r="19" spans="1:12" x14ac:dyDescent="0.25">
      <c r="A19" s="250" t="s">
        <v>332</v>
      </c>
      <c r="B19" s="234" t="s">
        <v>191</v>
      </c>
      <c r="C19" s="234" t="s">
        <v>575</v>
      </c>
      <c r="D19" s="251">
        <v>15854000</v>
      </c>
      <c r="E19" s="251">
        <v>7751000</v>
      </c>
      <c r="F19" s="337">
        <v>0</v>
      </c>
      <c r="G19" s="251">
        <v>15854000</v>
      </c>
      <c r="H19" s="251">
        <v>18787911</v>
      </c>
      <c r="I19" s="337">
        <v>0</v>
      </c>
      <c r="J19" s="251">
        <v>14175995</v>
      </c>
      <c r="K19" s="251">
        <v>10113723</v>
      </c>
      <c r="L19" s="337">
        <v>0</v>
      </c>
    </row>
    <row r="20" spans="1:12" x14ac:dyDescent="0.25">
      <c r="A20" s="250" t="s">
        <v>334</v>
      </c>
      <c r="B20" s="234" t="s">
        <v>796</v>
      </c>
      <c r="C20" s="234" t="s">
        <v>629</v>
      </c>
      <c r="D20" s="251">
        <v>95174732</v>
      </c>
      <c r="E20" s="251">
        <v>36810000</v>
      </c>
      <c r="F20" s="337">
        <v>200000</v>
      </c>
      <c r="G20" s="251">
        <v>114248209</v>
      </c>
      <c r="H20" s="251">
        <v>61130451</v>
      </c>
      <c r="I20" s="337">
        <v>662332</v>
      </c>
      <c r="J20" s="251">
        <v>71497773</v>
      </c>
      <c r="K20" s="251">
        <v>45986719</v>
      </c>
      <c r="L20" s="337">
        <v>466717</v>
      </c>
    </row>
    <row r="21" spans="1:12" x14ac:dyDescent="0.25">
      <c r="A21" s="250" t="s">
        <v>337</v>
      </c>
      <c r="B21" s="234" t="s">
        <v>195</v>
      </c>
      <c r="C21" s="234" t="s">
        <v>647</v>
      </c>
      <c r="D21" s="251">
        <v>380000</v>
      </c>
      <c r="E21" s="251">
        <v>0</v>
      </c>
      <c r="F21" s="337">
        <v>0</v>
      </c>
      <c r="G21" s="251">
        <v>5380700</v>
      </c>
      <c r="H21" s="251">
        <v>0</v>
      </c>
      <c r="I21" s="337">
        <v>0</v>
      </c>
      <c r="J21" s="251">
        <v>5370700</v>
      </c>
      <c r="K21" s="251">
        <v>0</v>
      </c>
      <c r="L21" s="337">
        <v>0</v>
      </c>
    </row>
    <row r="22" spans="1:12" x14ac:dyDescent="0.25">
      <c r="A22" s="250" t="s">
        <v>340</v>
      </c>
      <c r="B22" s="234" t="s">
        <v>797</v>
      </c>
      <c r="C22" s="234" t="s">
        <v>676</v>
      </c>
      <c r="D22" s="251">
        <v>93790000</v>
      </c>
      <c r="E22" s="251">
        <v>0</v>
      </c>
      <c r="F22" s="337">
        <v>37102</v>
      </c>
      <c r="G22" s="251">
        <v>181588401</v>
      </c>
      <c r="H22" s="251">
        <v>0</v>
      </c>
      <c r="I22" s="337">
        <v>0</v>
      </c>
      <c r="J22" s="251">
        <v>94285157</v>
      </c>
      <c r="K22" s="251">
        <v>0</v>
      </c>
      <c r="L22" s="337">
        <v>0</v>
      </c>
    </row>
    <row r="23" spans="1:12" x14ac:dyDescent="0.25">
      <c r="A23" s="250" t="s">
        <v>343</v>
      </c>
      <c r="B23" s="234" t="s">
        <v>798</v>
      </c>
      <c r="C23" s="234" t="s">
        <v>692</v>
      </c>
      <c r="D23" s="251">
        <v>635010</v>
      </c>
      <c r="E23" s="251">
        <v>0</v>
      </c>
      <c r="F23" s="337">
        <v>0</v>
      </c>
      <c r="G23" s="251">
        <v>21391068</v>
      </c>
      <c r="H23" s="251">
        <v>6500</v>
      </c>
      <c r="I23" s="337">
        <v>0</v>
      </c>
      <c r="J23" s="251">
        <v>21343024</v>
      </c>
      <c r="K23" s="251">
        <v>0</v>
      </c>
      <c r="L23" s="337">
        <v>0</v>
      </c>
    </row>
    <row r="24" spans="1:12" x14ac:dyDescent="0.25">
      <c r="A24" s="250" t="s">
        <v>346</v>
      </c>
      <c r="B24" s="234" t="s">
        <v>225</v>
      </c>
      <c r="C24" s="234" t="s">
        <v>702</v>
      </c>
      <c r="D24" s="251">
        <v>0</v>
      </c>
      <c r="E24" s="251">
        <v>0</v>
      </c>
      <c r="F24" s="337">
        <v>0</v>
      </c>
      <c r="G24" s="251">
        <v>14110012</v>
      </c>
      <c r="H24" s="251">
        <v>0</v>
      </c>
      <c r="I24" s="337">
        <v>0</v>
      </c>
      <c r="J24" s="251">
        <v>10539023</v>
      </c>
      <c r="K24" s="251">
        <v>0</v>
      </c>
      <c r="L24" s="337">
        <v>0</v>
      </c>
    </row>
    <row r="25" spans="1:12" x14ac:dyDescent="0.25">
      <c r="A25" s="250" t="s">
        <v>349</v>
      </c>
      <c r="B25" s="234" t="s">
        <v>799</v>
      </c>
      <c r="C25" s="234" t="s">
        <v>721</v>
      </c>
      <c r="D25" s="251">
        <v>0</v>
      </c>
      <c r="E25" s="251">
        <v>0</v>
      </c>
      <c r="F25" s="337">
        <v>0</v>
      </c>
      <c r="G25" s="251">
        <v>0</v>
      </c>
      <c r="H25" s="251">
        <v>0</v>
      </c>
      <c r="I25" s="337">
        <v>0</v>
      </c>
      <c r="J25" s="251">
        <v>0</v>
      </c>
      <c r="K25" s="251">
        <v>0</v>
      </c>
      <c r="L25" s="337">
        <v>0</v>
      </c>
    </row>
    <row r="26" spans="1:12" ht="25.5" x14ac:dyDescent="0.25">
      <c r="A26" s="250" t="s">
        <v>352</v>
      </c>
      <c r="B26" s="235" t="s">
        <v>800</v>
      </c>
      <c r="C26" s="234" t="s">
        <v>723</v>
      </c>
      <c r="D26" s="236">
        <f t="shared" ref="D26:I26" si="2">SUM(D18:D25)</f>
        <v>283396526</v>
      </c>
      <c r="E26" s="236">
        <f t="shared" si="2"/>
        <v>82769000</v>
      </c>
      <c r="F26" s="236">
        <f t="shared" si="2"/>
        <v>237102</v>
      </c>
      <c r="G26" s="236">
        <f t="shared" si="2"/>
        <v>430798226</v>
      </c>
      <c r="H26" s="236">
        <f t="shared" si="2"/>
        <v>165908988</v>
      </c>
      <c r="I26" s="236">
        <f t="shared" si="2"/>
        <v>662332</v>
      </c>
      <c r="J26" s="236">
        <f>SUM(J18:J25)</f>
        <v>280869719</v>
      </c>
      <c r="K26" s="236">
        <f>SUM(K18:K25)</f>
        <v>102227658</v>
      </c>
      <c r="L26" s="236">
        <f>SUM(L18:L25)</f>
        <v>466717</v>
      </c>
    </row>
    <row r="27" spans="1:12" x14ac:dyDescent="0.25">
      <c r="A27" s="250" t="s">
        <v>355</v>
      </c>
      <c r="B27" s="234" t="s">
        <v>801</v>
      </c>
      <c r="C27" s="234" t="s">
        <v>774</v>
      </c>
      <c r="D27" s="251">
        <v>65058946</v>
      </c>
      <c r="E27" s="251">
        <v>0</v>
      </c>
      <c r="F27" s="337">
        <v>65010000</v>
      </c>
      <c r="G27" s="251">
        <v>83712695</v>
      </c>
      <c r="H27" s="251">
        <v>0</v>
      </c>
      <c r="I27" s="337">
        <v>65010000</v>
      </c>
      <c r="J27" s="251">
        <v>83712695</v>
      </c>
      <c r="K27" s="251">
        <v>0</v>
      </c>
      <c r="L27" s="337">
        <v>60034372</v>
      </c>
    </row>
    <row r="28" spans="1:12" x14ac:dyDescent="0.25">
      <c r="A28" s="250" t="s">
        <v>358</v>
      </c>
      <c r="B28" s="235" t="s">
        <v>802</v>
      </c>
      <c r="C28" s="252"/>
      <c r="D28" s="238">
        <f t="shared" ref="D28:L28" si="3">D26+D27</f>
        <v>348455472</v>
      </c>
      <c r="E28" s="238">
        <f t="shared" si="3"/>
        <v>82769000</v>
      </c>
      <c r="F28" s="238">
        <f t="shared" si="3"/>
        <v>65247102</v>
      </c>
      <c r="G28" s="238">
        <f t="shared" si="3"/>
        <v>514510921</v>
      </c>
      <c r="H28" s="238">
        <f t="shared" si="3"/>
        <v>165908988</v>
      </c>
      <c r="I28" s="238">
        <f t="shared" si="3"/>
        <v>65672332</v>
      </c>
      <c r="J28" s="238">
        <f t="shared" si="3"/>
        <v>364582414</v>
      </c>
      <c r="K28" s="238">
        <f t="shared" si="3"/>
        <v>102227658</v>
      </c>
      <c r="L28" s="238">
        <f t="shared" si="3"/>
        <v>60501089</v>
      </c>
    </row>
  </sheetData>
  <sheetProtection sheet="1" selectLockedCells="1" selectUnlockedCells="1"/>
  <mergeCells count="8">
    <mergeCell ref="A1:L1"/>
    <mergeCell ref="A2:L2"/>
    <mergeCell ref="A3:L3"/>
    <mergeCell ref="A4:A5"/>
    <mergeCell ref="C4:C5"/>
    <mergeCell ref="D4:F4"/>
    <mergeCell ref="G4:I4"/>
    <mergeCell ref="J4:L4"/>
  </mergeCells>
  <pageMargins left="0.11811023622047245" right="0.11811023622047245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12</vt:i4>
      </vt:variant>
    </vt:vector>
  </HeadingPairs>
  <TitlesOfParts>
    <vt:vector size="36" baseType="lpstr">
      <vt:lpstr>Tartalom</vt:lpstr>
      <vt:lpstr>1.sz melléklet</vt:lpstr>
      <vt:lpstr>1.sz. melléklet</vt:lpstr>
      <vt:lpstr>2.sz. melléklet</vt:lpstr>
      <vt:lpstr>3.sz. melléklet</vt:lpstr>
      <vt:lpstr>4.sz. melléklet</vt:lpstr>
      <vt:lpstr>5.sz. melléklet</vt:lpstr>
      <vt:lpstr>6.sz. melléklet</vt:lpstr>
      <vt:lpstr>8.sz. melléklet</vt:lpstr>
      <vt:lpstr>9.sz. melléklet</vt:lpstr>
      <vt:lpstr>10. sz. melléklet</vt:lpstr>
      <vt:lpstr>11.sz. melléklet</vt:lpstr>
      <vt:lpstr>12.sz. melléklet</vt:lpstr>
      <vt:lpstr>13.sz. melléklet</vt:lpstr>
      <vt:lpstr>14.sz. melléklet</vt:lpstr>
      <vt:lpstr>15.sz. melléklet</vt:lpstr>
      <vt:lpstr>16.sz. melléklet</vt:lpstr>
      <vt:lpstr>17. sz. melléklet</vt:lpstr>
      <vt:lpstr>18.sz melléklet</vt:lpstr>
      <vt:lpstr>19.sz melléklet</vt:lpstr>
      <vt:lpstr>20 sz. melléklet</vt:lpstr>
      <vt:lpstr>21 sz. melléklet</vt:lpstr>
      <vt:lpstr>22 sz. mellékletek</vt:lpstr>
      <vt:lpstr>23.sz. melléklet</vt:lpstr>
      <vt:lpstr>'11.sz. melléklet'!_Hlk515258363</vt:lpstr>
      <vt:lpstr>Tartalom!_Hlk515259751</vt:lpstr>
      <vt:lpstr>Tartalom!_Hlk515260389</vt:lpstr>
      <vt:lpstr>Tartalom!_Hlk515260887</vt:lpstr>
      <vt:lpstr>Tartalom!_Hlk515261473</vt:lpstr>
      <vt:lpstr>'14.sz. melléklet'!_Hlk515262067</vt:lpstr>
      <vt:lpstr>'15.sz. melléklet'!_Hlk515262095</vt:lpstr>
      <vt:lpstr>Tartalom!_Hlk515262112</vt:lpstr>
      <vt:lpstr>'1.sz melléklet'!Nyomtatási_cím</vt:lpstr>
      <vt:lpstr>'12.sz. melléklet'!Nyomtatási_cím</vt:lpstr>
      <vt:lpstr>'2.sz. melléklet'!Nyomtatási_cím</vt:lpstr>
      <vt:lpstr>'3.sz. melléklet'!Nyomtatási_cím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xy</cp:lastModifiedBy>
  <cp:lastPrinted>2018-05-29T08:37:09Z</cp:lastPrinted>
  <dcterms:created xsi:type="dcterms:W3CDTF">2018-05-28T06:25:43Z</dcterms:created>
  <dcterms:modified xsi:type="dcterms:W3CDTF">2018-06-14T13:32:52Z</dcterms:modified>
</cp:coreProperties>
</file>