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4175" windowHeight="7875" activeTab="1"/>
  </bookViews>
  <sheets>
    <sheet name="indoklás" sheetId="1" r:id="rId1"/>
    <sheet name="beruházások felújítások" sheetId="6" r:id="rId2"/>
  </sheets>
  <definedNames>
    <definedName name="_xlnm.Print_Area" localSheetId="1">'beruházások felújítások'!$A$1:$H$58</definedName>
  </definedNames>
  <calcPr calcId="125725"/>
</workbook>
</file>

<file path=xl/calcChain.xml><?xml version="1.0" encoding="utf-8"?>
<calcChain xmlns="http://schemas.openxmlformats.org/spreadsheetml/2006/main">
  <c r="H554" i="1"/>
  <c r="H559"/>
  <c r="H555"/>
  <c r="C19" i="6"/>
  <c r="E19" s="1"/>
  <c r="E67"/>
  <c r="E68"/>
  <c r="E69"/>
  <c r="E70"/>
  <c r="E78"/>
  <c r="E79"/>
  <c r="E66"/>
  <c r="E5"/>
  <c r="E6"/>
  <c r="E7"/>
  <c r="E8"/>
  <c r="C9"/>
  <c r="D9"/>
  <c r="E9"/>
  <c r="E10"/>
  <c r="E11"/>
  <c r="E12"/>
  <c r="E13"/>
  <c r="E14"/>
  <c r="E21"/>
  <c r="D21"/>
  <c r="E22"/>
  <c r="E28"/>
  <c r="C29"/>
  <c r="D29"/>
  <c r="D40" s="1"/>
  <c r="E30"/>
  <c r="E31"/>
  <c r="E32"/>
  <c r="E33"/>
  <c r="E34"/>
  <c r="E35"/>
  <c r="E36"/>
  <c r="E37"/>
  <c r="E38"/>
  <c r="E39"/>
  <c r="E41"/>
  <c r="E42"/>
  <c r="E43"/>
  <c r="E44"/>
  <c r="C45"/>
  <c r="E45" s="1"/>
  <c r="D45"/>
  <c r="D57" s="1"/>
  <c r="E46"/>
  <c r="E47"/>
  <c r="E48"/>
  <c r="E49"/>
  <c r="C50"/>
  <c r="D50"/>
  <c r="E50" s="1"/>
  <c r="E51"/>
  <c r="E52"/>
  <c r="E53"/>
  <c r="E54"/>
  <c r="C55"/>
  <c r="D55"/>
  <c r="E55"/>
  <c r="E56"/>
  <c r="C65"/>
  <c r="D65"/>
  <c r="C73"/>
  <c r="D73"/>
  <c r="C78"/>
  <c r="D78"/>
  <c r="C86"/>
  <c r="E86" s="1"/>
  <c r="D86"/>
  <c r="C92"/>
  <c r="D92"/>
  <c r="D103" s="1"/>
  <c r="C103"/>
  <c r="E29" l="1"/>
  <c r="D87"/>
  <c r="E87" s="1"/>
  <c r="C87"/>
  <c r="E73"/>
  <c r="C57"/>
  <c r="E57" s="1"/>
  <c r="C40"/>
  <c r="E40" s="1"/>
  <c r="H545" i="1" l="1"/>
  <c r="H467"/>
  <c r="F46"/>
  <c r="F33"/>
  <c r="F497" l="1"/>
  <c r="F467"/>
  <c r="F404"/>
  <c r="F154"/>
  <c r="H497" l="1"/>
  <c r="H558"/>
  <c r="F558"/>
  <c r="H557"/>
  <c r="F557"/>
  <c r="H547"/>
  <c r="H546"/>
  <c r="H62"/>
  <c r="H57"/>
  <c r="H565"/>
  <c r="H154"/>
  <c r="H366"/>
  <c r="H566"/>
  <c r="H477"/>
  <c r="H514"/>
  <c r="H438"/>
  <c r="F438"/>
  <c r="H336"/>
  <c r="H335"/>
  <c r="H329"/>
  <c r="H331" s="1"/>
  <c r="F329"/>
  <c r="F366"/>
  <c r="H369"/>
  <c r="F369"/>
  <c r="H361"/>
  <c r="H362" s="1"/>
  <c r="F361"/>
  <c r="F362" s="1"/>
  <c r="H244"/>
  <c r="H245" s="1"/>
  <c r="H229"/>
  <c r="H212"/>
  <c r="H213" s="1"/>
  <c r="H188"/>
  <c r="H189" s="1"/>
  <c r="H170"/>
  <c r="H157"/>
  <c r="H149"/>
  <c r="H139"/>
  <c r="H136"/>
  <c r="H150" s="1"/>
  <c r="H123"/>
  <c r="H124" s="1"/>
  <c r="H109"/>
  <c r="H110" s="1"/>
  <c r="H91"/>
  <c r="H39"/>
  <c r="H26"/>
  <c r="H33" s="1"/>
  <c r="H6"/>
  <c r="H14"/>
  <c r="H172"/>
  <c r="H64"/>
  <c r="F62"/>
  <c r="H222"/>
  <c r="F259"/>
  <c r="F260" s="1"/>
  <c r="F91"/>
  <c r="F546"/>
  <c r="F109"/>
  <c r="F110" s="1"/>
  <c r="H259"/>
  <c r="H260" s="1"/>
  <c r="F514"/>
  <c r="F488"/>
  <c r="F477"/>
  <c r="H456"/>
  <c r="F456"/>
  <c r="F335"/>
  <c r="F309"/>
  <c r="F172"/>
  <c r="F170"/>
  <c r="F244"/>
  <c r="F245" s="1"/>
  <c r="F229"/>
  <c r="F149"/>
  <c r="H224"/>
  <c r="F224"/>
  <c r="F222"/>
  <c r="F212"/>
  <c r="F213" s="1"/>
  <c r="F188"/>
  <c r="F189" s="1"/>
  <c r="F139"/>
  <c r="F136"/>
  <c r="F14"/>
  <c r="F39"/>
  <c r="F26"/>
  <c r="F6"/>
  <c r="H522"/>
  <c r="H525" s="1"/>
  <c r="F522"/>
  <c r="F556" s="1"/>
  <c r="F98"/>
  <c r="F157"/>
  <c r="F158" s="1"/>
  <c r="F443"/>
  <c r="H98"/>
  <c r="H443"/>
  <c r="H306"/>
  <c r="H412"/>
  <c r="H277"/>
  <c r="H278" s="1"/>
  <c r="H396"/>
  <c r="H404"/>
  <c r="H488"/>
  <c r="F306"/>
  <c r="F336"/>
  <c r="F412"/>
  <c r="F123"/>
  <c r="F124" s="1"/>
  <c r="F277"/>
  <c r="F278" s="1"/>
  <c r="F396"/>
  <c r="F64"/>
  <c r="F547"/>
  <c r="F565"/>
  <c r="F566"/>
  <c r="F386"/>
  <c r="F387" s="1"/>
  <c r="H386"/>
  <c r="H387" s="1"/>
  <c r="H439" l="1"/>
  <c r="H445" s="1"/>
  <c r="H158"/>
  <c r="H370"/>
  <c r="H46"/>
  <c r="H549" s="1"/>
  <c r="H562"/>
  <c r="H564" s="1"/>
  <c r="H561"/>
  <c r="H341"/>
  <c r="F549"/>
  <c r="H230"/>
  <c r="F173"/>
  <c r="F174" s="1"/>
  <c r="H92"/>
  <c r="H553"/>
  <c r="H552"/>
  <c r="F559"/>
  <c r="H173"/>
  <c r="H174" s="1"/>
  <c r="H372"/>
  <c r="F370"/>
  <c r="F545" s="1"/>
  <c r="F230"/>
  <c r="F331"/>
  <c r="F555"/>
  <c r="F439"/>
  <c r="F445" s="1"/>
  <c r="F341"/>
  <c r="F553"/>
  <c r="F562"/>
  <c r="F150"/>
  <c r="F160" s="1"/>
  <c r="F561"/>
  <c r="F552"/>
  <c r="F554"/>
  <c r="F525"/>
  <c r="F544" s="1"/>
  <c r="F92"/>
  <c r="H556"/>
  <c r="H101" l="1"/>
  <c r="H544"/>
  <c r="H548" s="1"/>
  <c r="H160"/>
  <c r="H560"/>
  <c r="H567" s="1"/>
  <c r="F372"/>
  <c r="F548"/>
  <c r="F564"/>
  <c r="F560"/>
  <c r="F101"/>
  <c r="F567" l="1"/>
</calcChain>
</file>

<file path=xl/sharedStrings.xml><?xml version="1.0" encoding="utf-8"?>
<sst xmlns="http://schemas.openxmlformats.org/spreadsheetml/2006/main" count="453" uniqueCount="206">
  <si>
    <t>Megnevezés</t>
  </si>
  <si>
    <t>Normatív állami hozzájárulás</t>
  </si>
  <si>
    <t>Bevételek mindösszesen:</t>
  </si>
  <si>
    <t>Állami hozzájárulások összesen:</t>
  </si>
  <si>
    <t>Személyi juttatások összesen:</t>
  </si>
  <si>
    <t>Munkaadót terhelő járulékok:</t>
  </si>
  <si>
    <t>Dologi és egyéb folyó kiadások összesen:</t>
  </si>
  <si>
    <t>Működési kiadások összesen:</t>
  </si>
  <si>
    <t>Felhalmozási kiadások összesen:</t>
  </si>
  <si>
    <t>Kiadások mindösszesen:</t>
  </si>
  <si>
    <t>Gépjárműadó</t>
  </si>
  <si>
    <t>Felhalmozási célú kölcsönök nyújtása lakosságnak</t>
  </si>
  <si>
    <t>Működési tartalékok</t>
  </si>
  <si>
    <t>Felhalmozási tartalék</t>
  </si>
  <si>
    <t>Közalapítvány támogatása</t>
  </si>
  <si>
    <t>egyéb támogatás</t>
  </si>
  <si>
    <t>Egyéb kommunikációs szolgáltatások</t>
  </si>
  <si>
    <t>Kiadások összesen</t>
  </si>
  <si>
    <t>Felújítási kiadások összesen:</t>
  </si>
  <si>
    <t>Beruházási kiadások összesen:</t>
  </si>
  <si>
    <t xml:space="preserve">Működési célú pénzeszköz átadás </t>
  </si>
  <si>
    <t>Felhalmozási kiadások összesen</t>
  </si>
  <si>
    <t>Karbantartási, kisjavítási szolgáltatások</t>
  </si>
  <si>
    <t>Szociális hozzájárulási adó</t>
  </si>
  <si>
    <t>Könyvtári, közművelődési feladatok</t>
  </si>
  <si>
    <t xml:space="preserve">Irodaszer,nyomtatvány,stb. </t>
  </si>
  <si>
    <t>Közös Hivatal</t>
  </si>
  <si>
    <t>Választott tisztségviselők juttatásai</t>
  </si>
  <si>
    <t>Szakmai anyagok beszerzése</t>
  </si>
  <si>
    <t>Üzemeltetési anyagok beszerzése</t>
  </si>
  <si>
    <t>Informatikai szolgáltatások igénybevétele</t>
  </si>
  <si>
    <t>Közüzemi díjak</t>
  </si>
  <si>
    <t>Szakmai tevékenységet segítő szolgáltatások</t>
  </si>
  <si>
    <t>Egyéb szolgáltatás</t>
  </si>
  <si>
    <t>Működési célú előzetesen felszámított ÁFA</t>
  </si>
  <si>
    <t>Egyéb pénzügyi műveletek kiadásai</t>
  </si>
  <si>
    <t>Egyéb dologi kiadások</t>
  </si>
  <si>
    <t>Választott tisztségviselők költségtérítése</t>
  </si>
  <si>
    <t>Önkormányzatok jogalkotó és általános igazgatási tevékenysége - 011130</t>
  </si>
  <si>
    <t>Köztemető-fenntartás és működtetés - 013320</t>
  </si>
  <si>
    <t>Törvény szerinti illetmények, munkabérek</t>
  </si>
  <si>
    <t>Közlekedési költségtérítés</t>
  </si>
  <si>
    <t>Foglalkoztatottak egyéb személyi juttatásai</t>
  </si>
  <si>
    <t>Közfoglalkoztatási mintaprogram - 041237</t>
  </si>
  <si>
    <t>Bérleti és lízing díjak</t>
  </si>
  <si>
    <t>Egyéb szolgáltatások</t>
  </si>
  <si>
    <t>Közutak,hidak üzemeltetése, fenntartása - 045160</t>
  </si>
  <si>
    <t>Nem veszélyes hulladék kezelése,ártalmatlanítása - 051040</t>
  </si>
  <si>
    <t>Szennyvíz gyűjtése, tisztítása, elhelyezése - 052020</t>
  </si>
  <si>
    <t>Működési célú előzetesen felszámított áfa</t>
  </si>
  <si>
    <t>Dologi és egyéb  folyó kiadások összesen:</t>
  </si>
  <si>
    <t>Közvilágítás - 064010</t>
  </si>
  <si>
    <t>Város-, községgazdálkodási egyéb szolgáltatások - 066020</t>
  </si>
  <si>
    <t>Rehabilitációs foglalkoztatás</t>
  </si>
  <si>
    <t>Háziorvosi alapellátás - 072111</t>
  </si>
  <si>
    <t>Háziorvosi ügyeleti ellátás - 072112</t>
  </si>
  <si>
    <t>Fogorvosi ügyeleti ellátás - 072312</t>
  </si>
  <si>
    <t>Közművelődés-hagyományos közösségi kulturális értékek gondozása - 082092</t>
  </si>
  <si>
    <t>Lakásfenntartási támogatás</t>
  </si>
  <si>
    <t>Szennyvizcsatorna építése - 052080</t>
  </si>
  <si>
    <t>Átadott pénzeszközök</t>
  </si>
  <si>
    <t>Egyéb tárgyi eszközök beszerzése,létesítése</t>
  </si>
  <si>
    <t>Ingatlanok felújítása</t>
  </si>
  <si>
    <t>Beruházási célú előzetesen felszámított ÁFA</t>
  </si>
  <si>
    <t>Beruházások</t>
  </si>
  <si>
    <t>Felújítási célú előzetesen felszámított ÁFA</t>
  </si>
  <si>
    <t>Felújítások</t>
  </si>
  <si>
    <t>Ingatlanok beszerzése, létesítése</t>
  </si>
  <si>
    <t>Közép-Zala Gyöngyszemei Vidékfejlesztési KHE</t>
  </si>
  <si>
    <t>Gyermekvédelmi pénzbeli és természetbeni ellátások - 104051</t>
  </si>
  <si>
    <t>Lakásfenntartással, lakhatással összefüggő ellátások - 106020</t>
  </si>
  <si>
    <t>Házi segítségnyújtás - 107052</t>
  </si>
  <si>
    <t>Működési célú támogatás</t>
  </si>
  <si>
    <t>Egyéb szociális pénzbeli ellátások, támogatások - 107060</t>
  </si>
  <si>
    <t>Működési célú támogatások</t>
  </si>
  <si>
    <t>Egyéb tárgyi eszközök beszerzése, létesítése</t>
  </si>
  <si>
    <t>Informatikai eszközök beszerzése, létesítése</t>
  </si>
  <si>
    <t>Táppénz</t>
  </si>
  <si>
    <t>Munkaadókat terhelő járulékok</t>
  </si>
  <si>
    <t>Szociális ellátások, juttatások</t>
  </si>
  <si>
    <t>Település-üzemeltetéshez kapcsolódó feladatellátás</t>
  </si>
  <si>
    <t>Közös Önkormányzati Hivatal működésének támogatása</t>
  </si>
  <si>
    <t>Egyéb kötelező önkormányzati feladatok tám.</t>
  </si>
  <si>
    <t>Szociális feladatok egyéb támogatása</t>
  </si>
  <si>
    <t>Általános támogatáshoz tartozó kiegészítés</t>
  </si>
  <si>
    <t>Működési célú támogatások központi kezelésű elői.</t>
  </si>
  <si>
    <t>közfoglalkoztatás támog.</t>
  </si>
  <si>
    <t>Vagyoni típusú adók</t>
  </si>
  <si>
    <t>építményadó</t>
  </si>
  <si>
    <t>magánszemélyek kommunális adója</t>
  </si>
  <si>
    <t>Értékesítési és forgalmi adók</t>
  </si>
  <si>
    <t>állandó tevékenység után fizetett iparűzési adó</t>
  </si>
  <si>
    <t>Közhatalmi bevételek</t>
  </si>
  <si>
    <t>készletértékesítés ellenértéke</t>
  </si>
  <si>
    <t>Egyéb működési bevételek</t>
  </si>
  <si>
    <t>Működési bevételek</t>
  </si>
  <si>
    <t>Működési célú átvett pénzeszköz</t>
  </si>
  <si>
    <t>Felhalmozási célú átvett pénzeszköz</t>
  </si>
  <si>
    <t>Központosított,kiegészítő támogatások</t>
  </si>
  <si>
    <t>Egyes jöv.pótló támogatások kiegészítése</t>
  </si>
  <si>
    <t xml:space="preserve">Működési célú támogatás helyi önk. </t>
  </si>
  <si>
    <t>Működési célú kölcsönök visszafizetése</t>
  </si>
  <si>
    <t>Előző évi maradvány</t>
  </si>
  <si>
    <t>Szociális, gyermekjóléti és gyermekétkezt. fel. tám.</t>
  </si>
  <si>
    <t>Működési célú támogatások fejezettől</t>
  </si>
  <si>
    <t>Felhalmozási célú önkormányzati támogatások</t>
  </si>
  <si>
    <t>Felhalmozási célú kölcsön felvétele társulások és ktgv.</t>
  </si>
  <si>
    <t>Felhalmozási célú egyéb támogatások fejezettől</t>
  </si>
  <si>
    <t>Ingatlanok értékesítése</t>
  </si>
  <si>
    <t>Rövid lejáratú hitel</t>
  </si>
  <si>
    <t>Áht-n belüli megelőlegezés</t>
  </si>
  <si>
    <t>Munkavégzésre irányuló egyéb jogviszony</t>
  </si>
  <si>
    <t>közműfejlesztési támogatás</t>
  </si>
  <si>
    <t>Felh. c. támogatás nyújtása háztartásoknak</t>
  </si>
  <si>
    <t>Hosszabb időtartamú közfoglalkoztatás - 0411233</t>
  </si>
  <si>
    <t>Kiküldetések kiadásai</t>
  </si>
  <si>
    <t>Munkavégzésre irányuló egyéb jogv. nem saját dolg.</t>
  </si>
  <si>
    <t>Reklám- és propagandakiadások</t>
  </si>
  <si>
    <t>Települési támogatás</t>
  </si>
  <si>
    <t>Közgyógyellátás</t>
  </si>
  <si>
    <t>Önk. saját hatáskörben adott természetbeni ell.</t>
  </si>
  <si>
    <t>Víztermelés, -kezelés, -ellátás - 063020</t>
  </si>
  <si>
    <t>Működési célú támogatás egyéb váll-nak</t>
  </si>
  <si>
    <t>Zalavíz - lakossági víz- és csatornaszolg. tám.</t>
  </si>
  <si>
    <t>Önkormányzatok elszámolásai a központi költségvetéssel - 018010</t>
  </si>
  <si>
    <t>Elvonások és befizetések</t>
  </si>
  <si>
    <t>Áht-n belüli visszafizetések, előző évi elszámolás</t>
  </si>
  <si>
    <t>Egyéb működési célú tám. társulástól</t>
  </si>
  <si>
    <t>Rövid lejáratú hitelek, kölcsönök törlesztése</t>
  </si>
  <si>
    <t>Működési célú támogatás nyújtása társulásnak</t>
  </si>
  <si>
    <t>Működési célú támogatás nyújtás háztartásoknak</t>
  </si>
  <si>
    <t>Bursa Hungarica ösztöndíj</t>
  </si>
  <si>
    <t>Rövid lejáratú kölcsönök visszafizetése</t>
  </si>
  <si>
    <t>Megbízási díj, a telep napi ellenőrzési feladatai</t>
  </si>
  <si>
    <t>Egyéb működési célú tám. elkülönített  áll. alapoktól</t>
  </si>
  <si>
    <t>Rovat megnevezése</t>
  </si>
  <si>
    <t>Rovat-szám</t>
  </si>
  <si>
    <t>ÖNKORMÁNYZATI ELŐIRÁNYZATOK</t>
  </si>
  <si>
    <t>MINDÖSSZESEN</t>
  </si>
  <si>
    <t>Immateriális javak beszerzése, létesítése</t>
  </si>
  <si>
    <t>K61</t>
  </si>
  <si>
    <t>Belterületi vízrendezés</t>
  </si>
  <si>
    <t xml:space="preserve">Ingatlanok beszerzése, létesítése </t>
  </si>
  <si>
    <t>K62</t>
  </si>
  <si>
    <t>K63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</si>
  <si>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</si>
  <si>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</si>
  <si>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</si>
  <si>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</si>
  <si>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</si>
  <si>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</si>
  <si>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</si>
  <si>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</si>
  <si>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K6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</si>
  <si>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</si>
  <si>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</si>
  <si>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</si>
  <si>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</si>
  <si>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</si>
  <si>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</si>
  <si>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</si>
  <si>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</si>
  <si>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K7</t>
  </si>
  <si>
    <t>Szociális étkeztetés- 107051</t>
  </si>
  <si>
    <t>7. számú melléklet</t>
  </si>
  <si>
    <t>Bérleti díjak</t>
  </si>
  <si>
    <t>kiküldetések kiadásai</t>
  </si>
  <si>
    <t>Ingatlan beszerzése, létesítése</t>
  </si>
  <si>
    <t>Szakm. tev. segítő szolg.</t>
  </si>
  <si>
    <t>Kamatkiadás</t>
  </si>
  <si>
    <t>Kölekedési ktg térítés</t>
  </si>
  <si>
    <t>Műk. célú támogatás nyújtása társulásnak</t>
  </si>
  <si>
    <t>Mezőgazdasági támogatások - 042120</t>
  </si>
  <si>
    <t>szakmai anyagok beszerzése</t>
  </si>
  <si>
    <t>Informatikai szolgáltatás</t>
  </si>
  <si>
    <t>Intézményen kívüli gyermekétkesztetés - 104037</t>
  </si>
  <si>
    <t>Műk. célú előzetesen felszámított áfa</t>
  </si>
  <si>
    <t>Egyéb pénzbeli és természetbeni gyermekv. tám.</t>
  </si>
  <si>
    <t>Működési célú támogatás helyi önkormányzattól</t>
  </si>
  <si>
    <t>Tárgyi eszköz bérbeadásából származó bevétel</t>
  </si>
  <si>
    <t>Egyéb kamatbevétel</t>
  </si>
  <si>
    <t>Szolgáltatások bevételei</t>
  </si>
  <si>
    <t>Egyéb helyi adók</t>
  </si>
  <si>
    <t>Előző évről elmaradt finanszírozás</t>
  </si>
  <si>
    <t>Egyéb pénzbeli és term. gyermekvéd. tám. (utalvány)</t>
  </si>
  <si>
    <t>Egyéb pénzbeli és term. gyvt. tám. (saját döntésű)</t>
  </si>
  <si>
    <t>Egyéb pénzbeli és ter. gyvt.  Szünidei étkeztetés</t>
  </si>
  <si>
    <r>
      <t xml:space="preserve">polgármester </t>
    </r>
    <r>
      <rPr>
        <sz val="11"/>
        <rFont val="Calibri"/>
        <family val="2"/>
        <charset val="238"/>
      </rPr>
      <t>298700</t>
    </r>
    <r>
      <rPr>
        <sz val="11"/>
        <color theme="1"/>
        <rFont val="Calibri"/>
        <family val="2"/>
        <charset val="238"/>
        <scheme val="minor"/>
      </rPr>
      <t>x12</t>
    </r>
  </si>
  <si>
    <r>
      <t>képviselők  4</t>
    </r>
    <r>
      <rPr>
        <sz val="11"/>
        <rFont val="Calibri"/>
        <family val="2"/>
        <charset val="238"/>
      </rPr>
      <t>0.000</t>
    </r>
    <r>
      <rPr>
        <sz val="11"/>
        <color theme="1"/>
        <rFont val="Calibri"/>
        <family val="2"/>
        <charset val="238"/>
        <scheme val="minor"/>
      </rPr>
      <t>x12, 3</t>
    </r>
    <r>
      <rPr>
        <sz val="11"/>
        <rFont val="Calibri"/>
        <family val="2"/>
        <charset val="238"/>
      </rPr>
      <t>5.000</t>
    </r>
    <r>
      <rPr>
        <sz val="11"/>
        <color theme="1"/>
        <rFont val="Calibri"/>
        <family val="2"/>
        <charset val="238"/>
        <scheme val="minor"/>
      </rPr>
      <t>x12</t>
    </r>
  </si>
  <si>
    <r>
      <rPr>
        <sz val="11"/>
        <rFont val="Calibri"/>
        <family val="2"/>
        <charset val="238"/>
      </rPr>
      <t>44800</t>
    </r>
    <r>
      <rPr>
        <sz val="11"/>
        <color theme="1"/>
        <rFont val="Calibri"/>
        <family val="2"/>
        <charset val="238"/>
        <scheme val="minor"/>
      </rPr>
      <t>x12</t>
    </r>
  </si>
  <si>
    <t>Termelő falu pályázat - vadvédelmi kerítés</t>
  </si>
  <si>
    <t>áfa</t>
  </si>
  <si>
    <t>nettó</t>
  </si>
  <si>
    <t>KÖZÖS HIVATAL ELŐIRÁNYZAT</t>
  </si>
  <si>
    <t>3. melléklet</t>
  </si>
  <si>
    <t>Beruházások és felújítások ( Ft)</t>
  </si>
  <si>
    <t>Termelő falu pályázat - ingatlan vásárlás és kapcsolódó ktg</t>
  </si>
  <si>
    <t>Összesen</t>
  </si>
  <si>
    <t>Termelő falu pályázat - gyümölcsös ültetvény</t>
  </si>
  <si>
    <t>Termelő falu pályázat - képzés, mentorálás</t>
  </si>
  <si>
    <t>Termelő falu pályázat - eszközbeszerzés</t>
  </si>
  <si>
    <t>Működési kölcsönök törlesztése (Egeraracsa + magán))</t>
  </si>
  <si>
    <t>Zalaszentmárton Község Önkormányzatának 2017. évi költségvetése</t>
  </si>
  <si>
    <t xml:space="preserve">2016. évi várható teljesítés </t>
  </si>
  <si>
    <t xml:space="preserve">2017. évi terv </t>
  </si>
  <si>
    <t>Önkormányzat 2017. évi költségvetése</t>
  </si>
</sst>
</file>

<file path=xl/styles.xml><?xml version="1.0" encoding="utf-8"?>
<styleSheet xmlns="http://schemas.openxmlformats.org/spreadsheetml/2006/main">
  <fonts count="32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i/>
      <sz val="11"/>
      <name val="Calibri"/>
      <family val="2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0"/>
      <name val="Bookman Old Style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1" fillId="0" borderId="0"/>
  </cellStyleXfs>
  <cellXfs count="543">
    <xf numFmtId="0" fontId="0" fillId="0" borderId="0" xfId="0"/>
    <xf numFmtId="0" fontId="2" fillId="0" borderId="0" xfId="0" applyFont="1" applyFill="1" applyBorder="1" applyAlignment="1"/>
    <xf numFmtId="0" fontId="3" fillId="0" borderId="0" xfId="0" applyFont="1" applyAlignment="1"/>
    <xf numFmtId="3" fontId="3" fillId="0" borderId="0" xfId="0" applyNumberFormat="1" applyFont="1" applyBorder="1" applyAlignment="1"/>
    <xf numFmtId="0" fontId="3" fillId="0" borderId="0" xfId="0" applyFont="1" applyBorder="1" applyAlignment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3" fontId="0" fillId="0" borderId="0" xfId="0" applyNumberFormat="1"/>
    <xf numFmtId="0" fontId="7" fillId="0" borderId="0" xfId="0" applyFont="1"/>
    <xf numFmtId="0" fontId="10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/>
    <xf numFmtId="0" fontId="19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wrapText="1"/>
    </xf>
    <xf numFmtId="0" fontId="19" fillId="0" borderId="2" xfId="0" applyFont="1" applyBorder="1" applyAlignment="1">
      <alignment wrapText="1"/>
    </xf>
    <xf numFmtId="0" fontId="0" fillId="0" borderId="2" xfId="0" applyBorder="1"/>
    <xf numFmtId="3" fontId="0" fillId="0" borderId="2" xfId="0" applyNumberFormat="1" applyBorder="1"/>
    <xf numFmtId="0" fontId="21" fillId="0" borderId="2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/>
    </xf>
    <xf numFmtId="0" fontId="20" fillId="0" borderId="2" xfId="0" applyFont="1" applyFill="1" applyBorder="1" applyAlignment="1">
      <alignment horizontal="left" vertical="center" wrapText="1"/>
    </xf>
    <xf numFmtId="0" fontId="22" fillId="2" borderId="2" xfId="0" applyFont="1" applyFill="1" applyBorder="1" applyAlignment="1">
      <alignment horizontal="left" vertical="center" wrapText="1"/>
    </xf>
    <xf numFmtId="0" fontId="19" fillId="2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left" vertical="center" wrapText="1"/>
    </xf>
    <xf numFmtId="3" fontId="25" fillId="0" borderId="2" xfId="0" applyNumberFormat="1" applyFont="1" applyBorder="1"/>
    <xf numFmtId="0" fontId="19" fillId="0" borderId="2" xfId="0" applyFont="1" applyFill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Fill="1" applyBorder="1" applyAlignment="1"/>
    <xf numFmtId="0" fontId="29" fillId="0" borderId="0" xfId="0" applyFont="1"/>
    <xf numFmtId="3" fontId="20" fillId="0" borderId="2" xfId="0" applyNumberFormat="1" applyFont="1" applyBorder="1"/>
    <xf numFmtId="0" fontId="29" fillId="0" borderId="2" xfId="0" applyFont="1" applyBorder="1"/>
    <xf numFmtId="0" fontId="30" fillId="0" borderId="2" xfId="0" applyFont="1" applyBorder="1"/>
    <xf numFmtId="3" fontId="19" fillId="0" borderId="2" xfId="0" applyNumberFormat="1" applyFont="1" applyBorder="1"/>
    <xf numFmtId="0" fontId="30" fillId="0" borderId="0" xfId="0" applyFont="1"/>
    <xf numFmtId="0" fontId="25" fillId="0" borderId="0" xfId="0" applyFont="1"/>
    <xf numFmtId="3" fontId="29" fillId="0" borderId="2" xfId="0" applyNumberFormat="1" applyFont="1" applyBorder="1"/>
    <xf numFmtId="0" fontId="3" fillId="0" borderId="0" xfId="0" applyFont="1" applyFill="1" applyBorder="1" applyAlignment="1"/>
    <xf numFmtId="0" fontId="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Fill="1"/>
    <xf numFmtId="0" fontId="3" fillId="0" borderId="1" xfId="0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/>
    <xf numFmtId="0" fontId="3" fillId="0" borderId="0" xfId="0" applyFont="1" applyFill="1" applyAlignment="1"/>
    <xf numFmtId="0" fontId="3" fillId="0" borderId="0" xfId="0" applyFont="1" applyAlignment="1"/>
    <xf numFmtId="0" fontId="4" fillId="0" borderId="3" xfId="0" applyFont="1" applyFill="1" applyBorder="1" applyAlignment="1">
      <alignment horizontal="left"/>
    </xf>
    <xf numFmtId="0" fontId="4" fillId="0" borderId="12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3" fontId="14" fillId="0" borderId="3" xfId="0" applyNumberFormat="1" applyFont="1" applyFill="1" applyBorder="1" applyAlignment="1">
      <alignment horizontal="right"/>
    </xf>
    <xf numFmtId="3" fontId="14" fillId="0" borderId="4" xfId="0" applyNumberFormat="1" applyFont="1" applyFill="1" applyBorder="1" applyAlignment="1">
      <alignment horizontal="right"/>
    </xf>
    <xf numFmtId="3" fontId="9" fillId="0" borderId="3" xfId="0" applyNumberFormat="1" applyFont="1" applyFill="1" applyBorder="1" applyAlignment="1">
      <alignment horizontal="center"/>
    </xf>
    <xf numFmtId="3" fontId="9" fillId="0" borderId="4" xfId="0" applyNumberFormat="1" applyFont="1" applyFill="1" applyBorder="1" applyAlignment="1">
      <alignment horizontal="center"/>
    </xf>
    <xf numFmtId="3" fontId="9" fillId="0" borderId="3" xfId="0" applyNumberFormat="1" applyFont="1" applyFill="1" applyBorder="1" applyAlignment="1">
      <alignment horizontal="right"/>
    </xf>
    <xf numFmtId="3" fontId="9" fillId="0" borderId="4" xfId="0" applyNumberFormat="1" applyFont="1" applyFill="1" applyBorder="1" applyAlignment="1">
      <alignment horizontal="right"/>
    </xf>
    <xf numFmtId="0" fontId="1" fillId="0" borderId="3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15" fillId="0" borderId="3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right" vertical="center" wrapText="1"/>
    </xf>
    <xf numFmtId="3" fontId="3" fillId="0" borderId="9" xfId="0" applyNumberFormat="1" applyFont="1" applyBorder="1" applyAlignment="1"/>
    <xf numFmtId="0" fontId="3" fillId="0" borderId="9" xfId="0" applyFont="1" applyBorder="1" applyAlignment="1"/>
    <xf numFmtId="3" fontId="3" fillId="0" borderId="9" xfId="0" applyNumberFormat="1" applyFont="1" applyFill="1" applyBorder="1" applyAlignment="1"/>
    <xf numFmtId="0" fontId="3" fillId="0" borderId="9" xfId="0" applyFont="1" applyFill="1" applyBorder="1" applyAlignment="1"/>
    <xf numFmtId="0" fontId="2" fillId="0" borderId="7" xfId="0" applyFont="1" applyFill="1" applyBorder="1" applyAlignment="1"/>
    <xf numFmtId="0" fontId="2" fillId="0" borderId="8" xfId="0" applyFont="1" applyFill="1" applyBorder="1" applyAlignment="1"/>
    <xf numFmtId="0" fontId="2" fillId="0" borderId="3" xfId="0" applyFont="1" applyFill="1" applyBorder="1" applyAlignment="1"/>
    <xf numFmtId="0" fontId="2" fillId="0" borderId="12" xfId="0" applyFont="1" applyFill="1" applyBorder="1" applyAlignment="1"/>
    <xf numFmtId="3" fontId="0" fillId="0" borderId="2" xfId="0" applyNumberFormat="1" applyBorder="1" applyAlignment="1"/>
    <xf numFmtId="3" fontId="1" fillId="0" borderId="13" xfId="0" applyNumberFormat="1" applyFont="1" applyBorder="1" applyAlignment="1">
      <alignment horizontal="right"/>
    </xf>
    <xf numFmtId="3" fontId="1" fillId="0" borderId="27" xfId="0" applyNumberFormat="1" applyFont="1" applyBorder="1" applyAlignment="1">
      <alignment horizontal="right"/>
    </xf>
    <xf numFmtId="3" fontId="9" fillId="0" borderId="13" xfId="0" applyNumberFormat="1" applyFont="1" applyFill="1" applyBorder="1" applyAlignment="1">
      <alignment horizontal="right"/>
    </xf>
    <xf numFmtId="3" fontId="9" fillId="0" borderId="27" xfId="0" applyNumberFormat="1" applyFont="1" applyFill="1" applyBorder="1" applyAlignment="1">
      <alignment horizontal="right"/>
    </xf>
    <xf numFmtId="3" fontId="3" fillId="0" borderId="7" xfId="0" applyNumberFormat="1" applyFont="1" applyBorder="1" applyAlignment="1"/>
    <xf numFmtId="0" fontId="0" fillId="0" borderId="3" xfId="0" applyFill="1" applyBorder="1" applyAlignment="1"/>
    <xf numFmtId="0" fontId="0" fillId="0" borderId="12" xfId="0" applyFont="1" applyBorder="1" applyAlignment="1"/>
    <xf numFmtId="0" fontId="0" fillId="0" borderId="4" xfId="0" applyFont="1" applyBorder="1" applyAlignment="1"/>
    <xf numFmtId="3" fontId="0" fillId="0" borderId="3" xfId="0" applyNumberFormat="1" applyBorder="1" applyAlignment="1"/>
    <xf numFmtId="0" fontId="0" fillId="0" borderId="4" xfId="0" applyBorder="1" applyAlignment="1"/>
    <xf numFmtId="3" fontId="0" fillId="0" borderId="3" xfId="0" applyNumberFormat="1" applyFill="1" applyBorder="1" applyAlignment="1"/>
    <xf numFmtId="0" fontId="0" fillId="0" borderId="4" xfId="0" applyFill="1" applyBorder="1" applyAlignment="1"/>
    <xf numFmtId="0" fontId="2" fillId="0" borderId="7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0" fontId="2" fillId="0" borderId="28" xfId="0" applyFont="1" applyFill="1" applyBorder="1" applyAlignment="1">
      <alignment horizontal="left"/>
    </xf>
    <xf numFmtId="3" fontId="3" fillId="0" borderId="7" xfId="0" applyNumberFormat="1" applyFont="1" applyBorder="1" applyAlignment="1">
      <alignment horizontal="right"/>
    </xf>
    <xf numFmtId="3" fontId="3" fillId="0" borderId="28" xfId="0" applyNumberFormat="1" applyFont="1" applyBorder="1" applyAlignment="1">
      <alignment horizontal="right"/>
    </xf>
    <xf numFmtId="3" fontId="3" fillId="0" borderId="7" xfId="0" applyNumberFormat="1" applyFont="1" applyFill="1" applyBorder="1" applyAlignment="1">
      <alignment horizontal="center"/>
    </xf>
    <xf numFmtId="3" fontId="3" fillId="0" borderId="28" xfId="0" applyNumberFormat="1" applyFont="1" applyFill="1" applyBorder="1" applyAlignment="1">
      <alignment horizontal="center"/>
    </xf>
    <xf numFmtId="3" fontId="0" fillId="0" borderId="2" xfId="0" applyNumberFormat="1" applyFill="1" applyBorder="1" applyAlignment="1"/>
    <xf numFmtId="0" fontId="0" fillId="0" borderId="10" xfId="0" applyFill="1" applyBorder="1" applyAlignment="1"/>
    <xf numFmtId="0" fontId="0" fillId="0" borderId="0" xfId="0" applyFont="1" applyFill="1" applyBorder="1" applyAlignment="1"/>
    <xf numFmtId="3" fontId="9" fillId="0" borderId="3" xfId="0" applyNumberFormat="1" applyFont="1" applyFill="1" applyBorder="1" applyAlignment="1"/>
    <xf numFmtId="3" fontId="9" fillId="0" borderId="4" xfId="0" applyNumberFormat="1" applyFont="1" applyFill="1" applyBorder="1" applyAlignment="1"/>
    <xf numFmtId="0" fontId="2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3" fontId="9" fillId="0" borderId="2" xfId="0" applyNumberFormat="1" applyFont="1" applyBorder="1" applyAlignment="1"/>
    <xf numFmtId="0" fontId="9" fillId="0" borderId="2" xfId="0" applyFont="1" applyBorder="1" applyAlignment="1"/>
    <xf numFmtId="3" fontId="3" fillId="0" borderId="2" xfId="0" applyNumberFormat="1" applyFont="1" applyBorder="1" applyAlignment="1"/>
    <xf numFmtId="0" fontId="0" fillId="0" borderId="2" xfId="0" applyBorder="1" applyAlignment="1"/>
    <xf numFmtId="0" fontId="0" fillId="0" borderId="0" xfId="0" applyFill="1" applyBorder="1" applyAlignment="1"/>
    <xf numFmtId="3" fontId="0" fillId="0" borderId="11" xfId="0" applyNumberFormat="1" applyBorder="1" applyAlignment="1"/>
    <xf numFmtId="3" fontId="9" fillId="0" borderId="21" xfId="0" applyNumberFormat="1" applyFont="1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3" fontId="3" fillId="0" borderId="21" xfId="0" applyNumberFormat="1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3" fontId="9" fillId="0" borderId="16" xfId="0" applyNumberFormat="1" applyFont="1" applyBorder="1" applyAlignment="1"/>
    <xf numFmtId="0" fontId="0" fillId="0" borderId="18" xfId="0" applyBorder="1" applyAlignment="1"/>
    <xf numFmtId="3" fontId="3" fillId="0" borderId="16" xfId="0" applyNumberFormat="1" applyFont="1" applyFill="1" applyBorder="1" applyAlignment="1"/>
    <xf numFmtId="0" fontId="0" fillId="0" borderId="18" xfId="0" applyFill="1" applyBorder="1" applyAlignment="1"/>
    <xf numFmtId="0" fontId="11" fillId="0" borderId="7" xfId="0" applyFont="1" applyFill="1" applyBorder="1" applyAlignment="1"/>
    <xf numFmtId="0" fontId="11" fillId="0" borderId="8" xfId="0" applyFont="1" applyBorder="1" applyAlignment="1"/>
    <xf numFmtId="3" fontId="3" fillId="0" borderId="3" xfId="0" applyNumberFormat="1" applyFont="1" applyFill="1" applyBorder="1" applyAlignment="1"/>
    <xf numFmtId="3" fontId="3" fillId="0" borderId="4" xfId="0" applyNumberFormat="1" applyFont="1" applyFill="1" applyBorder="1" applyAlignment="1"/>
    <xf numFmtId="3" fontId="3" fillId="0" borderId="25" xfId="0" applyNumberFormat="1" applyFont="1" applyFill="1" applyBorder="1" applyAlignment="1"/>
    <xf numFmtId="0" fontId="3" fillId="0" borderId="26" xfId="0" applyFont="1" applyFill="1" applyBorder="1" applyAlignment="1"/>
    <xf numFmtId="3" fontId="9" fillId="0" borderId="21" xfId="0" applyNumberFormat="1" applyFont="1" applyFill="1" applyBorder="1" applyAlignment="1"/>
    <xf numFmtId="3" fontId="3" fillId="0" borderId="7" xfId="0" applyNumberFormat="1" applyFont="1" applyFill="1" applyBorder="1" applyAlignment="1"/>
    <xf numFmtId="3" fontId="3" fillId="0" borderId="28" xfId="0" applyNumberFormat="1" applyFont="1" applyFill="1" applyBorder="1" applyAlignment="1"/>
    <xf numFmtId="3" fontId="9" fillId="0" borderId="6" xfId="0" applyNumberFormat="1" applyFont="1" applyBorder="1" applyAlignment="1"/>
    <xf numFmtId="3" fontId="10" fillId="0" borderId="9" xfId="0" applyNumberFormat="1" applyFont="1" applyBorder="1" applyAlignment="1"/>
    <xf numFmtId="0" fontId="2" fillId="0" borderId="21" xfId="0" applyFont="1" applyFill="1" applyBorder="1" applyAlignment="1"/>
    <xf numFmtId="0" fontId="2" fillId="0" borderId="21" xfId="0" applyFont="1" applyBorder="1" applyAlignment="1"/>
    <xf numFmtId="0" fontId="2" fillId="0" borderId="4" xfId="0" applyFont="1" applyFill="1" applyBorder="1" applyAlignment="1"/>
    <xf numFmtId="3" fontId="0" fillId="0" borderId="4" xfId="0" applyNumberFormat="1" applyBorder="1" applyAlignment="1"/>
    <xf numFmtId="3" fontId="9" fillId="0" borderId="43" xfId="0" applyNumberFormat="1" applyFont="1" applyBorder="1" applyAlignment="1"/>
    <xf numFmtId="0" fontId="9" fillId="0" borderId="45" xfId="0" applyFont="1" applyBorder="1" applyAlignment="1"/>
    <xf numFmtId="0" fontId="2" fillId="0" borderId="30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3" fontId="15" fillId="0" borderId="29" xfId="0" applyNumberFormat="1" applyFont="1" applyBorder="1" applyAlignment="1"/>
    <xf numFmtId="3" fontId="15" fillId="0" borderId="29" xfId="0" applyNumberFormat="1" applyFont="1" applyFill="1" applyBorder="1" applyAlignment="1"/>
    <xf numFmtId="3" fontId="0" fillId="0" borderId="3" xfId="0" applyNumberFormat="1" applyFont="1" applyFill="1" applyBorder="1" applyAlignment="1"/>
    <xf numFmtId="3" fontId="0" fillId="0" borderId="4" xfId="0" applyNumberFormat="1" applyFont="1" applyFill="1" applyBorder="1" applyAlignment="1"/>
    <xf numFmtId="3" fontId="9" fillId="0" borderId="2" xfId="0" applyNumberFormat="1" applyFont="1" applyFill="1" applyBorder="1" applyAlignment="1"/>
    <xf numFmtId="0" fontId="0" fillId="0" borderId="3" xfId="0" applyFont="1" applyBorder="1" applyAlignment="1"/>
    <xf numFmtId="0" fontId="0" fillId="0" borderId="3" xfId="0" applyFont="1" applyFill="1" applyBorder="1" applyAlignment="1"/>
    <xf numFmtId="0" fontId="0" fillId="0" borderId="4" xfId="0" applyFont="1" applyFill="1" applyBorder="1" applyAlignment="1"/>
    <xf numFmtId="3" fontId="0" fillId="0" borderId="11" xfId="0" applyNumberFormat="1" applyFill="1" applyBorder="1" applyAlignment="1"/>
    <xf numFmtId="3" fontId="3" fillId="0" borderId="33" xfId="0" applyNumberFormat="1" applyFont="1" applyFill="1" applyBorder="1" applyAlignment="1"/>
    <xf numFmtId="0" fontId="3" fillId="0" borderId="32" xfId="0" applyFont="1" applyFill="1" applyBorder="1" applyAlignment="1"/>
    <xf numFmtId="0" fontId="4" fillId="0" borderId="3" xfId="0" applyFont="1" applyFill="1" applyBorder="1" applyAlignment="1"/>
    <xf numFmtId="0" fontId="4" fillId="0" borderId="12" xfId="0" applyFont="1" applyBorder="1" applyAlignment="1"/>
    <xf numFmtId="0" fontId="4" fillId="0" borderId="4" xfId="0" applyFont="1" applyBorder="1" applyAlignment="1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3" fontId="3" fillId="0" borderId="15" xfId="0" applyNumberFormat="1" applyFont="1" applyFill="1" applyBorder="1" applyAlignment="1"/>
    <xf numFmtId="0" fontId="3" fillId="0" borderId="15" xfId="0" applyFont="1" applyFill="1" applyBorder="1" applyAlignment="1"/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7" fillId="0" borderId="13" xfId="0" applyFont="1" applyBorder="1" applyAlignment="1"/>
    <xf numFmtId="0" fontId="7" fillId="0" borderId="14" xfId="0" applyFont="1" applyBorder="1" applyAlignment="1"/>
    <xf numFmtId="0" fontId="7" fillId="0" borderId="27" xfId="0" applyFont="1" applyBorder="1" applyAlignment="1"/>
    <xf numFmtId="3" fontId="7" fillId="0" borderId="13" xfId="0" applyNumberFormat="1" applyFont="1" applyBorder="1" applyAlignment="1"/>
    <xf numFmtId="3" fontId="7" fillId="0" borderId="27" xfId="0" applyNumberFormat="1" applyFont="1" applyBorder="1" applyAlignment="1"/>
    <xf numFmtId="3" fontId="0" fillId="0" borderId="4" xfId="0" applyNumberFormat="1" applyFill="1" applyBorder="1" applyAlignment="1"/>
    <xf numFmtId="0" fontId="2" fillId="0" borderId="13" xfId="0" applyFont="1" applyFill="1" applyBorder="1" applyAlignment="1"/>
    <xf numFmtId="0" fontId="2" fillId="0" borderId="14" xfId="0" applyFont="1" applyFill="1" applyBorder="1" applyAlignment="1"/>
    <xf numFmtId="3" fontId="3" fillId="0" borderId="15" xfId="0" applyNumberFormat="1" applyFont="1" applyBorder="1" applyAlignment="1"/>
    <xf numFmtId="0" fontId="3" fillId="0" borderId="15" xfId="0" applyFont="1" applyBorder="1" applyAlignment="1"/>
    <xf numFmtId="0" fontId="3" fillId="0" borderId="2" xfId="0" applyFont="1" applyFill="1" applyBorder="1" applyAlignment="1"/>
    <xf numFmtId="0" fontId="3" fillId="0" borderId="2" xfId="0" applyFont="1" applyBorder="1" applyAlignment="1"/>
    <xf numFmtId="3" fontId="0" fillId="0" borderId="3" xfId="0" applyNumberFormat="1" applyFont="1" applyBorder="1" applyAlignment="1"/>
    <xf numFmtId="3" fontId="0" fillId="0" borderId="4" xfId="0" applyNumberFormat="1" applyFont="1" applyBorder="1" applyAlignment="1"/>
    <xf numFmtId="0" fontId="2" fillId="0" borderId="33" xfId="0" applyFont="1" applyFill="1" applyBorder="1" applyAlignment="1"/>
    <xf numFmtId="0" fontId="2" fillId="0" borderId="34" xfId="0" applyFont="1" applyFill="1" applyBorder="1" applyAlignment="1"/>
    <xf numFmtId="0" fontId="2" fillId="0" borderId="32" xfId="0" applyFont="1" applyFill="1" applyBorder="1" applyAlignment="1"/>
    <xf numFmtId="0" fontId="15" fillId="0" borderId="29" xfId="0" applyFont="1" applyBorder="1" applyAlignment="1"/>
    <xf numFmtId="0" fontId="16" fillId="0" borderId="29" xfId="0" applyFont="1" applyFill="1" applyBorder="1" applyAlignment="1"/>
    <xf numFmtId="3" fontId="0" fillId="0" borderId="2" xfId="0" applyNumberFormat="1" applyFont="1" applyFill="1" applyBorder="1" applyAlignment="1"/>
    <xf numFmtId="3" fontId="0" fillId="0" borderId="30" xfId="0" applyNumberFormat="1" applyBorder="1" applyAlignment="1"/>
    <xf numFmtId="3" fontId="0" fillId="0" borderId="31" xfId="0" applyNumberFormat="1" applyBorder="1" applyAlignment="1"/>
    <xf numFmtId="3" fontId="3" fillId="0" borderId="46" xfId="0" applyNumberFormat="1" applyFont="1" applyFill="1" applyBorder="1" applyAlignment="1"/>
    <xf numFmtId="3" fontId="0" fillId="0" borderId="30" xfId="0" applyNumberFormat="1" applyFill="1" applyBorder="1" applyAlignment="1"/>
    <xf numFmtId="3" fontId="0" fillId="0" borderId="31" xfId="0" applyNumberFormat="1" applyFill="1" applyBorder="1" applyAlignment="1"/>
    <xf numFmtId="0" fontId="7" fillId="0" borderId="22" xfId="0" applyFont="1" applyBorder="1" applyAlignment="1"/>
    <xf numFmtId="0" fontId="7" fillId="0" borderId="23" xfId="0" applyFont="1" applyBorder="1" applyAlignment="1"/>
    <xf numFmtId="0" fontId="7" fillId="0" borderId="35" xfId="0" applyFont="1" applyBorder="1" applyAlignment="1"/>
    <xf numFmtId="3" fontId="1" fillId="0" borderId="2" xfId="0" applyNumberFormat="1" applyFont="1" applyBorder="1" applyAlignment="1"/>
    <xf numFmtId="3" fontId="3" fillId="0" borderId="28" xfId="0" applyNumberFormat="1" applyFont="1" applyBorder="1" applyAlignment="1"/>
    <xf numFmtId="0" fontId="9" fillId="0" borderId="2" xfId="0" applyFont="1" applyFill="1" applyBorder="1" applyAlignment="1"/>
    <xf numFmtId="0" fontId="15" fillId="0" borderId="29" xfId="0" applyFont="1" applyFill="1" applyBorder="1" applyAlignment="1"/>
    <xf numFmtId="0" fontId="16" fillId="0" borderId="29" xfId="0" applyFont="1" applyFill="1" applyBorder="1" applyAlignment="1">
      <alignment horizontal="left"/>
    </xf>
    <xf numFmtId="3" fontId="15" fillId="0" borderId="29" xfId="0" applyNumberFormat="1" applyFont="1" applyBorder="1" applyAlignment="1">
      <alignment horizontal="right"/>
    </xf>
    <xf numFmtId="3" fontId="15" fillId="0" borderId="29" xfId="0" applyNumberFormat="1" applyFont="1" applyFill="1" applyBorder="1" applyAlignment="1">
      <alignment horizontal="right"/>
    </xf>
    <xf numFmtId="0" fontId="27" fillId="0" borderId="29" xfId="0" applyFont="1" applyBorder="1" applyAlignment="1"/>
    <xf numFmtId="3" fontId="3" fillId="0" borderId="33" xfId="0" applyNumberFormat="1" applyFont="1" applyBorder="1" applyAlignment="1"/>
    <xf numFmtId="0" fontId="3" fillId="0" borderId="32" xfId="0" applyFont="1" applyBorder="1" applyAlignment="1"/>
    <xf numFmtId="0" fontId="0" fillId="0" borderId="3" xfId="0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3" fontId="7" fillId="0" borderId="9" xfId="0" applyNumberFormat="1" applyFont="1" applyFill="1" applyBorder="1" applyAlignment="1"/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9" xfId="0" applyFont="1" applyFill="1" applyBorder="1" applyAlignment="1"/>
    <xf numFmtId="3" fontId="7" fillId="0" borderId="9" xfId="0" applyNumberFormat="1" applyFont="1" applyBorder="1" applyAlignment="1"/>
    <xf numFmtId="3" fontId="0" fillId="0" borderId="7" xfId="0" applyNumberFormat="1" applyFont="1" applyFill="1" applyBorder="1" applyAlignment="1"/>
    <xf numFmtId="0" fontId="0" fillId="0" borderId="28" xfId="0" applyFont="1" applyFill="1" applyBorder="1" applyAlignment="1"/>
    <xf numFmtId="0" fontId="3" fillId="0" borderId="0" xfId="0" applyFont="1" applyFill="1" applyBorder="1" applyAlignment="1"/>
    <xf numFmtId="0" fontId="4" fillId="0" borderId="2" xfId="0" applyFont="1" applyBorder="1" applyAlignment="1">
      <alignment vertical="center"/>
    </xf>
    <xf numFmtId="3" fontId="0" fillId="0" borderId="2" xfId="0" applyNumberFormat="1" applyFont="1" applyBorder="1" applyAlignment="1"/>
    <xf numFmtId="0" fontId="2" fillId="0" borderId="19" xfId="0" applyFont="1" applyFill="1" applyBorder="1" applyAlignment="1"/>
    <xf numFmtId="0" fontId="2" fillId="0" borderId="1" xfId="0" applyFont="1" applyFill="1" applyBorder="1" applyAlignment="1"/>
    <xf numFmtId="3" fontId="10" fillId="0" borderId="9" xfId="0" applyNumberFormat="1" applyFont="1" applyFill="1" applyBorder="1" applyAlignment="1"/>
    <xf numFmtId="3" fontId="9" fillId="0" borderId="21" xfId="0" applyNumberFormat="1" applyFont="1" applyBorder="1" applyAlignment="1"/>
    <xf numFmtId="3" fontId="9" fillId="0" borderId="6" xfId="0" applyNumberFormat="1" applyFont="1" applyFill="1" applyBorder="1" applyAlignment="1"/>
    <xf numFmtId="3" fontId="3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3" fontId="9" fillId="0" borderId="2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3" fontId="9" fillId="0" borderId="3" xfId="0" applyNumberFormat="1" applyFont="1" applyFill="1" applyBorder="1" applyAlignment="1">
      <alignment horizontal="right" vertical="center"/>
    </xf>
    <xf numFmtId="0" fontId="9" fillId="0" borderId="4" xfId="0" applyFont="1" applyFill="1" applyBorder="1" applyAlignment="1">
      <alignment horizontal="right" vertical="center"/>
    </xf>
    <xf numFmtId="0" fontId="0" fillId="0" borderId="2" xfId="0" applyFont="1" applyBorder="1" applyAlignment="1">
      <alignment vertical="center"/>
    </xf>
    <xf numFmtId="0" fontId="0" fillId="0" borderId="2" xfId="0" applyBorder="1" applyAlignment="1">
      <alignment horizontal="right" vertical="center"/>
    </xf>
    <xf numFmtId="0" fontId="0" fillId="0" borderId="2" xfId="0" applyFill="1" applyBorder="1" applyAlignment="1">
      <alignment horizontal="center" vertical="center"/>
    </xf>
    <xf numFmtId="0" fontId="2" fillId="0" borderId="22" xfId="0" applyFont="1" applyFill="1" applyBorder="1" applyAlignment="1"/>
    <xf numFmtId="0" fontId="2" fillId="0" borderId="23" xfId="0" applyFont="1" applyFill="1" applyBorder="1" applyAlignment="1"/>
    <xf numFmtId="3" fontId="3" fillId="0" borderId="24" xfId="0" applyNumberFormat="1" applyFont="1" applyBorder="1" applyAlignment="1"/>
    <xf numFmtId="3" fontId="1" fillId="0" borderId="3" xfId="0" applyNumberFormat="1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right" vertical="center"/>
    </xf>
    <xf numFmtId="0" fontId="0" fillId="0" borderId="30" xfId="0" applyBorder="1" applyAlignment="1"/>
    <xf numFmtId="0" fontId="0" fillId="0" borderId="36" xfId="0" applyBorder="1" applyAlignment="1"/>
    <xf numFmtId="0" fontId="0" fillId="0" borderId="31" xfId="0" applyBorder="1" applyAlignment="1"/>
    <xf numFmtId="3" fontId="7" fillId="0" borderId="13" xfId="0" applyNumberFormat="1" applyFont="1" applyFill="1" applyBorder="1" applyAlignment="1"/>
    <xf numFmtId="3" fontId="7" fillId="0" borderId="27" xfId="0" applyNumberFormat="1" applyFont="1" applyFill="1" applyBorder="1" applyAlignment="1"/>
    <xf numFmtId="3" fontId="7" fillId="0" borderId="22" xfId="0" applyNumberFormat="1" applyFont="1" applyFill="1" applyBorder="1" applyAlignment="1"/>
    <xf numFmtId="3" fontId="7" fillId="0" borderId="35" xfId="0" applyNumberFormat="1" applyFont="1" applyFill="1" applyBorder="1" applyAlignment="1"/>
    <xf numFmtId="0" fontId="0" fillId="0" borderId="7" xfId="0" applyFont="1" applyFill="1" applyBorder="1" applyAlignment="1"/>
    <xf numFmtId="0" fontId="0" fillId="0" borderId="8" xfId="0" applyFont="1" applyBorder="1" applyAlignment="1"/>
    <xf numFmtId="0" fontId="0" fillId="0" borderId="28" xfId="0" applyFont="1" applyBorder="1" applyAlignment="1"/>
    <xf numFmtId="0" fontId="0" fillId="0" borderId="8" xfId="0" applyBorder="1" applyAlignment="1"/>
    <xf numFmtId="0" fontId="0" fillId="0" borderId="28" xfId="0" applyBorder="1" applyAlignment="1"/>
    <xf numFmtId="0" fontId="2" fillId="0" borderId="25" xfId="0" applyFont="1" applyFill="1" applyBorder="1" applyAlignment="1"/>
    <xf numFmtId="0" fontId="2" fillId="0" borderId="39" xfId="0" applyFont="1" applyFill="1" applyBorder="1" applyAlignment="1"/>
    <xf numFmtId="0" fontId="2" fillId="0" borderId="26" xfId="0" applyFont="1" applyFill="1" applyBorder="1" applyAlignment="1"/>
    <xf numFmtId="0" fontId="3" fillId="0" borderId="28" xfId="0" applyFont="1" applyBorder="1" applyAlignment="1">
      <alignment horizontal="right"/>
    </xf>
    <xf numFmtId="0" fontId="2" fillId="0" borderId="2" xfId="0" applyFont="1" applyFill="1" applyBorder="1" applyAlignment="1"/>
    <xf numFmtId="0" fontId="0" fillId="0" borderId="2" xfId="0" applyFill="1" applyBorder="1" applyAlignment="1"/>
    <xf numFmtId="0" fontId="0" fillId="0" borderId="2" xfId="0" applyFont="1" applyFill="1" applyBorder="1" applyAlignment="1"/>
    <xf numFmtId="3" fontId="0" fillId="0" borderId="7" xfId="0" applyNumberFormat="1" applyFont="1" applyBorder="1" applyAlignment="1"/>
    <xf numFmtId="3" fontId="1" fillId="0" borderId="37" xfId="0" applyNumberFormat="1" applyFont="1" applyFill="1" applyBorder="1" applyAlignment="1"/>
    <xf numFmtId="3" fontId="1" fillId="0" borderId="38" xfId="0" applyNumberFormat="1" applyFont="1" applyFill="1" applyBorder="1" applyAlignment="1"/>
    <xf numFmtId="0" fontId="2" fillId="0" borderId="37" xfId="0" applyFont="1" applyFill="1" applyBorder="1" applyAlignment="1"/>
    <xf numFmtId="0" fontId="2" fillId="0" borderId="40" xfId="0" applyFont="1" applyFill="1" applyBorder="1" applyAlignment="1"/>
    <xf numFmtId="0" fontId="2" fillId="0" borderId="38" xfId="0" applyFont="1" applyFill="1" applyBorder="1" applyAlignment="1"/>
    <xf numFmtId="3" fontId="1" fillId="0" borderId="2" xfId="0" applyNumberFormat="1" applyFont="1" applyFill="1" applyBorder="1" applyAlignment="1"/>
    <xf numFmtId="3" fontId="3" fillId="0" borderId="25" xfId="0" applyNumberFormat="1" applyFont="1" applyBorder="1" applyAlignment="1"/>
    <xf numFmtId="0" fontId="3" fillId="0" borderId="26" xfId="0" applyFont="1" applyBorder="1" applyAlignment="1"/>
    <xf numFmtId="0" fontId="0" fillId="0" borderId="12" xfId="0" applyBorder="1" applyAlignment="1"/>
    <xf numFmtId="0" fontId="2" fillId="0" borderId="3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3" fontId="0" fillId="0" borderId="3" xfId="0" applyNumberFormat="1" applyFont="1" applyBorder="1" applyAlignment="1">
      <alignment horizontal="right"/>
    </xf>
    <xf numFmtId="3" fontId="0" fillId="0" borderId="4" xfId="0" applyNumberFormat="1" applyFont="1" applyBorder="1" applyAlignment="1">
      <alignment horizontal="right"/>
    </xf>
    <xf numFmtId="3" fontId="0" fillId="0" borderId="3" xfId="0" applyNumberFormat="1" applyFont="1" applyFill="1" applyBorder="1" applyAlignment="1">
      <alignment horizontal="right"/>
    </xf>
    <xf numFmtId="3" fontId="0" fillId="0" borderId="4" xfId="0" applyNumberFormat="1" applyFont="1" applyFill="1" applyBorder="1" applyAlignment="1">
      <alignment horizontal="right"/>
    </xf>
    <xf numFmtId="3" fontId="0" fillId="0" borderId="3" xfId="0" applyNumberFormat="1" applyFont="1" applyBorder="1" applyAlignment="1">
      <alignment horizontal="center"/>
    </xf>
    <xf numFmtId="3" fontId="0" fillId="0" borderId="4" xfId="0" applyNumberFormat="1" applyFont="1" applyBorder="1" applyAlignment="1">
      <alignment horizontal="center"/>
    </xf>
    <xf numFmtId="3" fontId="0" fillId="0" borderId="3" xfId="0" applyNumberFormat="1" applyFont="1" applyFill="1" applyBorder="1" applyAlignment="1">
      <alignment horizontal="center"/>
    </xf>
    <xf numFmtId="3" fontId="0" fillId="0" borderId="4" xfId="0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3" fontId="0" fillId="0" borderId="19" xfId="0" applyNumberFormat="1" applyFont="1" applyBorder="1" applyAlignment="1">
      <alignment horizontal="center"/>
    </xf>
    <xf numFmtId="3" fontId="0" fillId="0" borderId="20" xfId="0" applyNumberFormat="1" applyFont="1" applyBorder="1" applyAlignment="1">
      <alignment horizontal="center"/>
    </xf>
    <xf numFmtId="3" fontId="1" fillId="0" borderId="30" xfId="0" applyNumberFormat="1" applyFont="1" applyBorder="1" applyAlignment="1">
      <alignment horizontal="right" vertical="center"/>
    </xf>
    <xf numFmtId="3" fontId="1" fillId="0" borderId="31" xfId="0" applyNumberFormat="1" applyFont="1" applyBorder="1" applyAlignment="1">
      <alignment horizontal="right" vertical="center"/>
    </xf>
    <xf numFmtId="3" fontId="3" fillId="0" borderId="3" xfId="0" applyNumberFormat="1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horizontal="center" vertical="center"/>
    </xf>
    <xf numFmtId="3" fontId="1" fillId="0" borderId="41" xfId="0" applyNumberFormat="1" applyFont="1" applyBorder="1" applyAlignment="1"/>
    <xf numFmtId="3" fontId="1" fillId="0" borderId="38" xfId="0" applyNumberFormat="1" applyFont="1" applyBorder="1" applyAlignment="1"/>
    <xf numFmtId="3" fontId="3" fillId="0" borderId="3" xfId="0" applyNumberFormat="1" applyFont="1" applyFill="1" applyBorder="1" applyAlignment="1">
      <alignment horizontal="center"/>
    </xf>
    <xf numFmtId="3" fontId="3" fillId="0" borderId="4" xfId="0" applyNumberFormat="1" applyFont="1" applyFill="1" applyBorder="1" applyAlignment="1">
      <alignment horizontal="center"/>
    </xf>
    <xf numFmtId="3" fontId="1" fillId="0" borderId="13" xfId="0" applyNumberFormat="1" applyFont="1" applyFill="1" applyBorder="1" applyAlignment="1">
      <alignment horizontal="right"/>
    </xf>
    <xf numFmtId="3" fontId="1" fillId="0" borderId="27" xfId="0" applyNumberFormat="1" applyFont="1" applyFill="1" applyBorder="1" applyAlignment="1">
      <alignment horizontal="right"/>
    </xf>
    <xf numFmtId="0" fontId="0" fillId="0" borderId="11" xfId="0" applyFont="1" applyFill="1" applyBorder="1" applyAlignment="1"/>
    <xf numFmtId="0" fontId="0" fillId="0" borderId="42" xfId="0" applyFont="1" applyFill="1" applyBorder="1" applyAlignment="1"/>
    <xf numFmtId="0" fontId="2" fillId="0" borderId="3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0" fillId="0" borderId="12" xfId="0" applyFill="1" applyBorder="1" applyAlignment="1"/>
    <xf numFmtId="0" fontId="2" fillId="0" borderId="3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3" fillId="0" borderId="30" xfId="0" applyFont="1" applyBorder="1" applyAlignment="1">
      <alignment horizontal="right" vertical="center"/>
    </xf>
    <xf numFmtId="0" fontId="3" fillId="0" borderId="31" xfId="0" applyFont="1" applyBorder="1" applyAlignment="1">
      <alignment horizontal="right" vertical="center"/>
    </xf>
    <xf numFmtId="0" fontId="0" fillId="0" borderId="30" xfId="0" applyFill="1" applyBorder="1" applyAlignment="1"/>
    <xf numFmtId="0" fontId="0" fillId="0" borderId="36" xfId="0" applyFill="1" applyBorder="1" applyAlignment="1"/>
    <xf numFmtId="0" fontId="0" fillId="0" borderId="31" xfId="0" applyFill="1" applyBorder="1" applyAlignment="1"/>
    <xf numFmtId="0" fontId="2" fillId="0" borderId="6" xfId="0" applyFont="1" applyFill="1" applyBorder="1" applyAlignment="1"/>
    <xf numFmtId="3" fontId="0" fillId="0" borderId="6" xfId="0" applyNumberFormat="1" applyBorder="1" applyAlignment="1"/>
    <xf numFmtId="3" fontId="3" fillId="0" borderId="3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3" fontId="3" fillId="0" borderId="22" xfId="0" applyNumberFormat="1" applyFont="1" applyFill="1" applyBorder="1" applyAlignment="1"/>
    <xf numFmtId="3" fontId="3" fillId="0" borderId="35" xfId="0" applyNumberFormat="1" applyFont="1" applyFill="1" applyBorder="1" applyAlignment="1"/>
    <xf numFmtId="3" fontId="9" fillId="0" borderId="43" xfId="0" applyNumberFormat="1" applyFont="1" applyFill="1" applyBorder="1" applyAlignment="1"/>
    <xf numFmtId="3" fontId="9" fillId="0" borderId="45" xfId="0" applyNumberFormat="1" applyFont="1" applyFill="1" applyBorder="1" applyAlignment="1"/>
    <xf numFmtId="0" fontId="7" fillId="0" borderId="3" xfId="0" applyFont="1" applyBorder="1" applyAlignment="1"/>
    <xf numFmtId="0" fontId="7" fillId="0" borderId="12" xfId="0" applyFont="1" applyBorder="1" applyAlignment="1"/>
    <xf numFmtId="0" fontId="7" fillId="0" borderId="4" xfId="0" applyFont="1" applyBorder="1" applyAlignment="1"/>
    <xf numFmtId="3" fontId="0" fillId="0" borderId="6" xfId="0" applyNumberFormat="1" applyFill="1" applyBorder="1" applyAlignment="1"/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0" fontId="2" fillId="0" borderId="27" xfId="0" applyFont="1" applyFill="1" applyBorder="1" applyAlignment="1">
      <alignment horizontal="left"/>
    </xf>
    <xf numFmtId="0" fontId="0" fillId="0" borderId="3" xfId="0" applyBorder="1" applyAlignment="1"/>
    <xf numFmtId="0" fontId="7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3" fontId="1" fillId="0" borderId="25" xfId="0" applyNumberFormat="1" applyFont="1" applyFill="1" applyBorder="1" applyAlignment="1"/>
    <xf numFmtId="3" fontId="1" fillId="0" borderId="26" xfId="0" applyNumberFormat="1" applyFont="1" applyFill="1" applyBorder="1" applyAlignment="1"/>
    <xf numFmtId="3" fontId="0" fillId="0" borderId="11" xfId="0" applyNumberFormat="1" applyFont="1" applyFill="1" applyBorder="1" applyAlignment="1"/>
    <xf numFmtId="3" fontId="1" fillId="0" borderId="15" xfId="0" applyNumberFormat="1" applyFont="1" applyFill="1" applyBorder="1" applyAlignment="1"/>
    <xf numFmtId="3" fontId="0" fillId="0" borderId="11" xfId="0" applyNumberFormat="1" applyFont="1" applyBorder="1" applyAlignment="1"/>
    <xf numFmtId="0" fontId="0" fillId="0" borderId="11" xfId="0" applyFill="1" applyBorder="1" applyAlignment="1"/>
    <xf numFmtId="0" fontId="0" fillId="0" borderId="42" xfId="0" applyFill="1" applyBorder="1" applyAlignment="1"/>
    <xf numFmtId="3" fontId="1" fillId="0" borderId="15" xfId="0" applyNumberFormat="1" applyFont="1" applyBorder="1" applyAlignment="1"/>
    <xf numFmtId="0" fontId="2" fillId="0" borderId="2" xfId="0" applyFont="1" applyBorder="1" applyAlignment="1"/>
    <xf numFmtId="0" fontId="0" fillId="0" borderId="22" xfId="0" applyFill="1" applyBorder="1" applyAlignment="1"/>
    <xf numFmtId="0" fontId="0" fillId="0" borderId="23" xfId="0" applyFont="1" applyBorder="1" applyAlignment="1"/>
    <xf numFmtId="3" fontId="1" fillId="0" borderId="25" xfId="0" applyNumberFormat="1" applyFont="1" applyBorder="1" applyAlignment="1"/>
    <xf numFmtId="3" fontId="1" fillId="0" borderId="26" xfId="0" applyNumberFormat="1" applyFont="1" applyBorder="1" applyAlignment="1"/>
    <xf numFmtId="0" fontId="0" fillId="0" borderId="28" xfId="0" applyFill="1" applyBorder="1" applyAlignment="1"/>
    <xf numFmtId="3" fontId="0" fillId="0" borderId="22" xfId="0" applyNumberFormat="1" applyFill="1" applyBorder="1" applyAlignment="1"/>
    <xf numFmtId="3" fontId="0" fillId="0" borderId="35" xfId="0" applyNumberFormat="1" applyFill="1" applyBorder="1" applyAlignment="1"/>
    <xf numFmtId="0" fontId="2" fillId="0" borderId="0" xfId="0" applyFont="1" applyFill="1" applyBorder="1" applyAlignment="1"/>
    <xf numFmtId="0" fontId="0" fillId="0" borderId="0" xfId="0" applyBorder="1" applyAlignment="1"/>
    <xf numFmtId="3" fontId="3" fillId="0" borderId="0" xfId="0" applyNumberFormat="1" applyFont="1" applyBorder="1" applyAlignment="1"/>
    <xf numFmtId="0" fontId="3" fillId="0" borderId="0" xfId="0" applyFont="1" applyBorder="1" applyAlignment="1"/>
    <xf numFmtId="3" fontId="3" fillId="0" borderId="0" xfId="0" applyNumberFormat="1" applyFont="1" applyFill="1" applyBorder="1" applyAlignment="1"/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3" fontId="0" fillId="0" borderId="0" xfId="0" applyNumberFormat="1" applyBorder="1" applyAlignment="1"/>
    <xf numFmtId="3" fontId="15" fillId="0" borderId="2" xfId="0" applyNumberFormat="1" applyFont="1" applyFill="1" applyBorder="1" applyAlignment="1"/>
    <xf numFmtId="3" fontId="7" fillId="0" borderId="3" xfId="0" applyNumberFormat="1" applyFont="1" applyFill="1" applyBorder="1" applyAlignment="1">
      <alignment horizontal="right"/>
    </xf>
    <xf numFmtId="3" fontId="7" fillId="0" borderId="4" xfId="0" applyNumberFormat="1" applyFont="1" applyFill="1" applyBorder="1" applyAlignment="1">
      <alignment horizontal="right"/>
    </xf>
    <xf numFmtId="3" fontId="7" fillId="0" borderId="2" xfId="0" applyNumberFormat="1" applyFont="1" applyFill="1" applyBorder="1" applyAlignment="1"/>
    <xf numFmtId="3" fontId="14" fillId="0" borderId="2" xfId="0" applyNumberFormat="1" applyFont="1" applyFill="1" applyBorder="1" applyAlignment="1"/>
    <xf numFmtId="3" fontId="0" fillId="0" borderId="0" xfId="0" applyNumberFormat="1" applyFill="1" applyBorder="1" applyAlignment="1"/>
    <xf numFmtId="3" fontId="7" fillId="0" borderId="3" xfId="0" applyNumberFormat="1" applyFont="1" applyFill="1" applyBorder="1" applyAlignment="1"/>
    <xf numFmtId="3" fontId="7" fillId="0" borderId="4" xfId="0" applyNumberFormat="1" applyFont="1" applyFill="1" applyBorder="1" applyAlignment="1"/>
    <xf numFmtId="3" fontId="26" fillId="0" borderId="2" xfId="0" applyNumberFormat="1" applyFont="1" applyFill="1" applyBorder="1" applyAlignment="1"/>
    <xf numFmtId="3" fontId="0" fillId="0" borderId="2" xfId="0" applyNumberFormat="1" applyFill="1" applyBorder="1" applyAlignment="1">
      <alignment horizontal="right"/>
    </xf>
    <xf numFmtId="0" fontId="15" fillId="0" borderId="2" xfId="0" applyFont="1" applyFill="1" applyBorder="1" applyAlignment="1"/>
    <xf numFmtId="3" fontId="15" fillId="0" borderId="15" xfId="0" applyNumberFormat="1" applyFont="1" applyBorder="1" applyAlignment="1"/>
    <xf numFmtId="3" fontId="3" fillId="0" borderId="2" xfId="0" applyNumberFormat="1" applyFont="1" applyFill="1" applyBorder="1" applyAlignment="1">
      <alignment horizontal="right"/>
    </xf>
    <xf numFmtId="3" fontId="25" fillId="0" borderId="2" xfId="0" applyNumberFormat="1" applyFont="1" applyFill="1" applyBorder="1" applyAlignment="1"/>
    <xf numFmtId="3" fontId="26" fillId="0" borderId="3" xfId="0" applyNumberFormat="1" applyFont="1" applyFill="1" applyBorder="1" applyAlignment="1">
      <alignment horizontal="right"/>
    </xf>
    <xf numFmtId="3" fontId="26" fillId="0" borderId="4" xfId="0" applyNumberFormat="1" applyFont="1" applyFill="1" applyBorder="1" applyAlignment="1">
      <alignment horizontal="right"/>
    </xf>
    <xf numFmtId="0" fontId="4" fillId="0" borderId="12" xfId="0" applyFont="1" applyFill="1" applyBorder="1" applyAlignment="1"/>
    <xf numFmtId="0" fontId="4" fillId="0" borderId="4" xfId="0" applyFont="1" applyFill="1" applyBorder="1" applyAlignment="1"/>
    <xf numFmtId="3" fontId="24" fillId="0" borderId="2" xfId="0" applyNumberFormat="1" applyFont="1" applyFill="1" applyBorder="1" applyAlignment="1"/>
    <xf numFmtId="3" fontId="27" fillId="0" borderId="3" xfId="0" applyNumberFormat="1" applyFont="1" applyFill="1" applyBorder="1" applyAlignment="1"/>
    <xf numFmtId="3" fontId="27" fillId="0" borderId="4" xfId="0" applyNumberFormat="1" applyFont="1" applyFill="1" applyBorder="1" applyAlignment="1"/>
    <xf numFmtId="3" fontId="27" fillId="0" borderId="3" xfId="0" applyNumberFormat="1" applyFont="1" applyFill="1" applyBorder="1" applyAlignment="1">
      <alignment horizontal="right"/>
    </xf>
    <xf numFmtId="3" fontId="27" fillId="0" borderId="4" xfId="0" applyNumberFormat="1" applyFont="1" applyFill="1" applyBorder="1" applyAlignment="1">
      <alignment horizontal="right"/>
    </xf>
    <xf numFmtId="3" fontId="28" fillId="0" borderId="2" xfId="0" applyNumberFormat="1" applyFont="1" applyFill="1" applyBorder="1" applyAlignment="1"/>
    <xf numFmtId="0" fontId="28" fillId="0" borderId="2" xfId="0" applyFont="1" applyFill="1" applyBorder="1" applyAlignment="1"/>
    <xf numFmtId="3" fontId="15" fillId="0" borderId="3" xfId="0" applyNumberFormat="1" applyFont="1" applyFill="1" applyBorder="1" applyAlignment="1">
      <alignment horizontal="right"/>
    </xf>
    <xf numFmtId="3" fontId="15" fillId="0" borderId="4" xfId="0" applyNumberFormat="1" applyFont="1" applyFill="1" applyBorder="1" applyAlignment="1">
      <alignment horizontal="right"/>
    </xf>
    <xf numFmtId="0" fontId="4" fillId="0" borderId="3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/>
    <xf numFmtId="3" fontId="15" fillId="0" borderId="3" xfId="0" applyNumberFormat="1" applyFont="1" applyFill="1" applyBorder="1" applyAlignment="1"/>
    <xf numFmtId="3" fontId="15" fillId="0" borderId="4" xfId="0" applyNumberFormat="1" applyFont="1" applyFill="1" applyBorder="1" applyAlignment="1"/>
    <xf numFmtId="3" fontId="25" fillId="0" borderId="3" xfId="0" applyNumberFormat="1" applyFont="1" applyFill="1" applyBorder="1" applyAlignment="1">
      <alignment horizontal="right"/>
    </xf>
    <xf numFmtId="3" fontId="25" fillId="0" borderId="4" xfId="0" applyNumberFormat="1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3" fontId="0" fillId="0" borderId="3" xfId="0" applyNumberFormat="1" applyFill="1" applyBorder="1" applyAlignment="1">
      <alignment horizontal="right"/>
    </xf>
    <xf numFmtId="3" fontId="0" fillId="0" borderId="4" xfId="0" applyNumberFormat="1" applyFill="1" applyBorder="1" applyAlignment="1">
      <alignment horizontal="right"/>
    </xf>
    <xf numFmtId="3" fontId="27" fillId="0" borderId="2" xfId="0" applyNumberFormat="1" applyFont="1" applyFill="1" applyBorder="1" applyAlignment="1"/>
    <xf numFmtId="3" fontId="3" fillId="0" borderId="2" xfId="0" applyNumberFormat="1" applyFont="1" applyFill="1" applyBorder="1" applyAlignment="1"/>
    <xf numFmtId="0" fontId="4" fillId="0" borderId="0" xfId="0" applyFont="1" applyFill="1" applyBorder="1" applyAlignment="1"/>
    <xf numFmtId="0" fontId="0" fillId="0" borderId="23" xfId="0" applyBorder="1" applyAlignment="1"/>
    <xf numFmtId="0" fontId="0" fillId="0" borderId="35" xfId="0" applyBorder="1" applyAlignment="1"/>
    <xf numFmtId="3" fontId="15" fillId="0" borderId="2" xfId="0" applyNumberFormat="1" applyFont="1" applyBorder="1" applyAlignment="1"/>
    <xf numFmtId="0" fontId="12" fillId="0" borderId="3" xfId="0" applyFont="1" applyFill="1" applyBorder="1" applyAlignment="1"/>
    <xf numFmtId="0" fontId="12" fillId="0" borderId="12" xfId="0" applyFont="1" applyFill="1" applyBorder="1" applyAlignment="1"/>
    <xf numFmtId="0" fontId="12" fillId="0" borderId="4" xfId="0" applyFont="1" applyFill="1" applyBorder="1" applyAlignment="1"/>
    <xf numFmtId="0" fontId="13" fillId="0" borderId="3" xfId="0" applyFont="1" applyFill="1" applyBorder="1" applyAlignment="1"/>
    <xf numFmtId="0" fontId="13" fillId="0" borderId="12" xfId="0" applyFont="1" applyBorder="1" applyAlignment="1"/>
    <xf numFmtId="0" fontId="13" fillId="0" borderId="4" xfId="0" applyFont="1" applyBorder="1" applyAlignment="1"/>
    <xf numFmtId="3" fontId="15" fillId="0" borderId="15" xfId="0" applyNumberFormat="1" applyFont="1" applyFill="1" applyBorder="1" applyAlignment="1"/>
    <xf numFmtId="0" fontId="2" fillId="0" borderId="2" xfId="0" applyFont="1" applyFill="1" applyBorder="1" applyAlignment="1">
      <alignment horizontal="left"/>
    </xf>
    <xf numFmtId="3" fontId="15" fillId="0" borderId="2" xfId="0" applyNumberFormat="1" applyFont="1" applyFill="1" applyBorder="1" applyAlignment="1">
      <alignment horizontal="right"/>
    </xf>
    <xf numFmtId="3" fontId="3" fillId="0" borderId="22" xfId="0" applyNumberFormat="1" applyFont="1" applyFill="1" applyBorder="1" applyAlignment="1">
      <alignment horizontal="right"/>
    </xf>
    <xf numFmtId="3" fontId="3" fillId="0" borderId="35" xfId="0" applyNumberFormat="1" applyFont="1" applyFill="1" applyBorder="1" applyAlignment="1">
      <alignment horizontal="right"/>
    </xf>
    <xf numFmtId="3" fontId="0" fillId="0" borderId="22" xfId="0" applyNumberFormat="1" applyBorder="1" applyAlignment="1"/>
    <xf numFmtId="3" fontId="0" fillId="0" borderId="35" xfId="0" applyNumberFormat="1" applyBorder="1" applyAlignment="1"/>
    <xf numFmtId="3" fontId="15" fillId="0" borderId="22" xfId="0" applyNumberFormat="1" applyFont="1" applyFill="1" applyBorder="1" applyAlignment="1">
      <alignment horizontal="right"/>
    </xf>
    <xf numFmtId="3" fontId="15" fillId="0" borderId="35" xfId="0" applyNumberFormat="1" applyFont="1" applyFill="1" applyBorder="1" applyAlignment="1">
      <alignment horizontal="right"/>
    </xf>
    <xf numFmtId="0" fontId="8" fillId="0" borderId="3" xfId="0" applyFont="1" applyFill="1" applyBorder="1" applyAlignment="1"/>
    <xf numFmtId="0" fontId="8" fillId="0" borderId="12" xfId="0" applyFont="1" applyFill="1" applyBorder="1" applyAlignment="1"/>
    <xf numFmtId="0" fontId="8" fillId="0" borderId="4" xfId="0" applyFont="1" applyFill="1" applyBorder="1" applyAlignment="1"/>
    <xf numFmtId="0" fontId="3" fillId="0" borderId="0" xfId="0" applyFont="1" applyAlignment="1">
      <alignment horizontal="center"/>
    </xf>
    <xf numFmtId="0" fontId="6" fillId="0" borderId="3" xfId="0" applyFont="1" applyFill="1" applyBorder="1" applyAlignment="1"/>
    <xf numFmtId="0" fontId="6" fillId="0" borderId="12" xfId="0" applyFont="1" applyBorder="1" applyAlignment="1"/>
    <xf numFmtId="0" fontId="6" fillId="0" borderId="4" xfId="0" applyFont="1" applyBorder="1" applyAlignment="1"/>
    <xf numFmtId="3" fontId="26" fillId="0" borderId="2" xfId="0" applyNumberFormat="1" applyFont="1" applyFill="1" applyBorder="1" applyAlignment="1">
      <alignment horizontal="right"/>
    </xf>
    <xf numFmtId="0" fontId="2" fillId="0" borderId="22" xfId="0" applyFont="1" applyFill="1" applyBorder="1" applyAlignment="1">
      <alignment horizontal="left"/>
    </xf>
    <xf numFmtId="0" fontId="2" fillId="0" borderId="23" xfId="0" applyFont="1" applyFill="1" applyBorder="1" applyAlignment="1">
      <alignment horizontal="left"/>
    </xf>
    <xf numFmtId="0" fontId="2" fillId="0" borderId="35" xfId="0" applyFont="1" applyFill="1" applyBorder="1" applyAlignment="1">
      <alignment horizontal="left"/>
    </xf>
    <xf numFmtId="0" fontId="2" fillId="0" borderId="27" xfId="0" applyFont="1" applyFill="1" applyBorder="1" applyAlignment="1"/>
    <xf numFmtId="0" fontId="2" fillId="0" borderId="43" xfId="0" applyFont="1" applyBorder="1" applyAlignment="1">
      <alignment vertical="center"/>
    </xf>
    <xf numFmtId="0" fontId="2" fillId="0" borderId="44" xfId="0" applyFont="1" applyBorder="1" applyAlignment="1">
      <alignment vertical="center"/>
    </xf>
    <xf numFmtId="3" fontId="3" fillId="0" borderId="24" xfId="0" applyNumberFormat="1" applyFont="1" applyFill="1" applyBorder="1" applyAlignment="1"/>
    <xf numFmtId="3" fontId="1" fillId="0" borderId="30" xfId="0" applyNumberFormat="1" applyFont="1" applyBorder="1" applyAlignment="1"/>
    <xf numFmtId="3" fontId="1" fillId="0" borderId="31" xfId="0" applyNumberFormat="1" applyFont="1" applyBorder="1" applyAlignment="1"/>
    <xf numFmtId="3" fontId="9" fillId="0" borderId="13" xfId="0" applyNumberFormat="1" applyFont="1" applyFill="1" applyBorder="1" applyAlignment="1"/>
    <xf numFmtId="0" fontId="9" fillId="0" borderId="27" xfId="0" applyFont="1" applyFill="1" applyBorder="1" applyAlignment="1"/>
    <xf numFmtId="0" fontId="2" fillId="0" borderId="28" xfId="0" applyFont="1" applyFill="1" applyBorder="1" applyAlignment="1"/>
    <xf numFmtId="3" fontId="3" fillId="0" borderId="22" xfId="0" applyNumberFormat="1" applyFont="1" applyBorder="1" applyAlignment="1"/>
    <xf numFmtId="3" fontId="3" fillId="0" borderId="35" xfId="0" applyNumberFormat="1" applyFont="1" applyBorder="1" applyAlignment="1"/>
    <xf numFmtId="3" fontId="1" fillId="0" borderId="30" xfId="0" applyNumberFormat="1" applyFont="1" applyFill="1" applyBorder="1" applyAlignment="1"/>
    <xf numFmtId="3" fontId="1" fillId="0" borderId="31" xfId="0" applyNumberFormat="1" applyFont="1" applyFill="1" applyBorder="1" applyAlignment="1"/>
    <xf numFmtId="3" fontId="1" fillId="0" borderId="43" xfId="0" applyNumberFormat="1" applyFont="1" applyBorder="1" applyAlignment="1"/>
    <xf numFmtId="3" fontId="1" fillId="0" borderId="45" xfId="0" applyNumberFormat="1" applyFont="1" applyBorder="1" applyAlignment="1"/>
    <xf numFmtId="0" fontId="2" fillId="0" borderId="10" xfId="0" applyFont="1" applyBorder="1" applyAlignment="1">
      <alignment vertical="center"/>
    </xf>
    <xf numFmtId="0" fontId="0" fillId="0" borderId="42" xfId="0" applyBorder="1" applyAlignment="1">
      <alignment vertical="center"/>
    </xf>
    <xf numFmtId="0" fontId="4" fillId="0" borderId="21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11" fillId="0" borderId="2" xfId="0" applyFont="1" applyFill="1" applyBorder="1" applyAlignment="1"/>
    <xf numFmtId="0" fontId="2" fillId="0" borderId="10" xfId="0" applyFont="1" applyFill="1" applyBorder="1" applyAlignment="1"/>
    <xf numFmtId="0" fontId="11" fillId="0" borderId="0" xfId="0" applyFont="1" applyFill="1" applyBorder="1" applyAlignment="1"/>
    <xf numFmtId="0" fontId="3" fillId="0" borderId="30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8" xfId="0" applyFont="1" applyBorder="1" applyAlignment="1"/>
    <xf numFmtId="0" fontId="3" fillId="0" borderId="28" xfId="0" applyFont="1" applyBorder="1" applyAlignment="1"/>
    <xf numFmtId="0" fontId="2" fillId="0" borderId="6" xfId="0" applyFont="1" applyBorder="1" applyAlignment="1">
      <alignment vertical="center"/>
    </xf>
    <xf numFmtId="3" fontId="1" fillId="0" borderId="6" xfId="0" applyNumberFormat="1" applyFont="1" applyBorder="1" applyAlignment="1"/>
    <xf numFmtId="0" fontId="3" fillId="0" borderId="21" xfId="0" applyFont="1" applyFill="1" applyBorder="1" applyAlignment="1"/>
    <xf numFmtId="3" fontId="0" fillId="0" borderId="21" xfId="0" applyNumberFormat="1" applyFont="1" applyBorder="1" applyAlignment="1"/>
    <xf numFmtId="3" fontId="0" fillId="0" borderId="21" xfId="0" applyNumberFormat="1" applyFont="1" applyFill="1" applyBorder="1" applyAlignment="1"/>
    <xf numFmtId="3" fontId="9" fillId="0" borderId="3" xfId="0" applyNumberFormat="1" applyFont="1" applyFill="1" applyBorder="1" applyAlignment="1">
      <alignment horizontal="right" vertical="center" wrapText="1"/>
    </xf>
    <xf numFmtId="3" fontId="9" fillId="0" borderId="4" xfId="0" applyNumberFormat="1" applyFont="1" applyFill="1" applyBorder="1" applyAlignment="1">
      <alignment horizontal="right" vertical="center" wrapText="1"/>
    </xf>
    <xf numFmtId="0" fontId="2" fillId="0" borderId="1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1" fillId="0" borderId="11" xfId="0" applyFont="1" applyFill="1" applyBorder="1" applyAlignment="1"/>
    <xf numFmtId="0" fontId="11" fillId="0" borderId="42" xfId="0" applyFont="1" applyFill="1" applyBorder="1" applyAlignment="1"/>
    <xf numFmtId="3" fontId="0" fillId="0" borderId="30" xfId="0" applyNumberFormat="1" applyFill="1" applyBorder="1" applyAlignment="1">
      <alignment horizontal="center"/>
    </xf>
    <xf numFmtId="3" fontId="0" fillId="0" borderId="31" xfId="0" applyNumberFormat="1" applyFill="1" applyBorder="1" applyAlignment="1">
      <alignment horizontal="center"/>
    </xf>
    <xf numFmtId="3" fontId="3" fillId="0" borderId="3" xfId="0" applyNumberFormat="1" applyFont="1" applyBorder="1" applyAlignment="1"/>
    <xf numFmtId="0" fontId="3" fillId="0" borderId="23" xfId="0" applyFont="1" applyBorder="1" applyAlignment="1"/>
    <xf numFmtId="0" fontId="3" fillId="0" borderId="35" xfId="0" applyFont="1" applyBorder="1" applyAlignment="1"/>
    <xf numFmtId="0" fontId="11" fillId="0" borderId="10" xfId="0" applyFont="1" applyFill="1" applyBorder="1" applyAlignment="1"/>
    <xf numFmtId="0" fontId="25" fillId="0" borderId="2" xfId="0" applyFont="1" applyBorder="1" applyAlignment="1"/>
    <xf numFmtId="3" fontId="3" fillId="0" borderId="13" xfId="0" applyNumberFormat="1" applyFont="1" applyFill="1" applyBorder="1" applyAlignment="1"/>
    <xf numFmtId="0" fontId="0" fillId="0" borderId="27" xfId="0" applyFill="1" applyBorder="1" applyAlignment="1"/>
    <xf numFmtId="3" fontId="3" fillId="0" borderId="13" xfId="0" applyNumberFormat="1" applyFont="1" applyBorder="1" applyAlignment="1"/>
    <xf numFmtId="0" fontId="0" fillId="0" borderId="27" xfId="0" applyBorder="1" applyAlignment="1"/>
    <xf numFmtId="0" fontId="0" fillId="0" borderId="35" xfId="0" applyFill="1" applyBorder="1" applyAlignment="1"/>
    <xf numFmtId="0" fontId="2" fillId="0" borderId="30" xfId="0" applyFont="1" applyFill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31" xfId="0" applyFont="1" applyFill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1" xfId="0" applyNumberFormat="1" applyBorder="1" applyAlignment="1">
      <alignment horizontal="center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vertical="center" wrapText="1"/>
    </xf>
    <xf numFmtId="3" fontId="1" fillId="0" borderId="4" xfId="0" applyNumberFormat="1" applyFont="1" applyBorder="1" applyAlignment="1">
      <alignment vertical="center" wrapText="1"/>
    </xf>
    <xf numFmtId="3" fontId="3" fillId="0" borderId="29" xfId="0" applyNumberFormat="1" applyFont="1" applyFill="1" applyBorder="1" applyAlignment="1"/>
    <xf numFmtId="0" fontId="2" fillId="0" borderId="29" xfId="0" applyFont="1" applyFill="1" applyBorder="1" applyAlignment="1"/>
    <xf numFmtId="0" fontId="3" fillId="0" borderId="29" xfId="0" applyFont="1" applyBorder="1" applyAlignment="1">
      <alignment horizontal="center" vertical="center"/>
    </xf>
    <xf numFmtId="0" fontId="3" fillId="0" borderId="29" xfId="0" applyFont="1" applyBorder="1" applyAlignment="1">
      <alignment vertical="center"/>
    </xf>
    <xf numFmtId="0" fontId="3" fillId="0" borderId="3" xfId="0" applyFont="1" applyFill="1" applyBorder="1" applyAlignment="1"/>
    <xf numFmtId="0" fontId="3" fillId="0" borderId="12" xfId="0" applyFont="1" applyBorder="1" applyAlignment="1"/>
    <xf numFmtId="0" fontId="3" fillId="0" borderId="4" xfId="0" applyFont="1" applyBorder="1" applyAlignment="1"/>
    <xf numFmtId="0" fontId="1" fillId="0" borderId="2" xfId="0" applyFont="1" applyFill="1" applyBorder="1" applyAlignment="1"/>
    <xf numFmtId="0" fontId="0" fillId="0" borderId="2" xfId="0" applyFont="1" applyBorder="1" applyAlignment="1"/>
    <xf numFmtId="0" fontId="1" fillId="0" borderId="3" xfId="0" applyFont="1" applyFill="1" applyBorder="1" applyAlignment="1"/>
    <xf numFmtId="3" fontId="3" fillId="0" borderId="29" xfId="0" applyNumberFormat="1" applyFont="1" applyBorder="1" applyAlignment="1"/>
    <xf numFmtId="0" fontId="3" fillId="0" borderId="29" xfId="0" applyFont="1" applyBorder="1" applyAlignment="1"/>
    <xf numFmtId="0" fontId="3" fillId="0" borderId="29" xfId="0" applyFont="1" applyFill="1" applyBorder="1" applyAlignment="1"/>
    <xf numFmtId="3" fontId="3" fillId="0" borderId="47" xfId="0" applyNumberFormat="1" applyFont="1" applyFill="1" applyBorder="1" applyAlignment="1"/>
    <xf numFmtId="0" fontId="3" fillId="0" borderId="48" xfId="0" applyFont="1" applyFill="1" applyBorder="1" applyAlignment="1"/>
    <xf numFmtId="0" fontId="11" fillId="0" borderId="15" xfId="0" applyFont="1" applyBorder="1"/>
    <xf numFmtId="3" fontId="3" fillId="0" borderId="49" xfId="0" applyNumberFormat="1" applyFont="1" applyBorder="1" applyAlignment="1"/>
    <xf numFmtId="0" fontId="3" fillId="0" borderId="50" xfId="0" applyFont="1" applyBorder="1" applyAlignment="1"/>
    <xf numFmtId="0" fontId="3" fillId="0" borderId="21" xfId="0" applyFont="1" applyBorder="1"/>
    <xf numFmtId="3" fontId="25" fillId="0" borderId="15" xfId="0" applyNumberFormat="1" applyFont="1" applyBorder="1"/>
    <xf numFmtId="0" fontId="27" fillId="0" borderId="30" xfId="0" applyFont="1" applyFill="1" applyBorder="1" applyAlignment="1"/>
    <xf numFmtId="0" fontId="27" fillId="0" borderId="31" xfId="0" applyFont="1" applyFill="1" applyBorder="1" applyAlignment="1"/>
    <xf numFmtId="0" fontId="25" fillId="0" borderId="15" xfId="0" applyFont="1" applyFill="1" applyBorder="1"/>
    <xf numFmtId="0" fontId="25" fillId="0" borderId="12" xfId="0" applyFont="1" applyBorder="1" applyAlignment="1"/>
    <xf numFmtId="0" fontId="25" fillId="0" borderId="4" xfId="0" applyFont="1" applyBorder="1" applyAlignment="1"/>
    <xf numFmtId="0" fontId="3" fillId="0" borderId="30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2" fillId="0" borderId="49" xfId="0" applyFont="1" applyFill="1" applyBorder="1" applyAlignment="1"/>
    <xf numFmtId="0" fontId="2" fillId="0" borderId="51" xfId="0" applyFont="1" applyFill="1" applyBorder="1" applyAlignment="1"/>
    <xf numFmtId="0" fontId="2" fillId="0" borderId="50" xfId="0" applyFont="1" applyFill="1" applyBorder="1" applyAlignment="1"/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0" fillId="0" borderId="29" xfId="0" applyBorder="1" applyAlignment="1"/>
    <xf numFmtId="3" fontId="0" fillId="0" borderId="21" xfId="0" applyNumberFormat="1" applyBorder="1"/>
    <xf numFmtId="3" fontId="0" fillId="0" borderId="9" xfId="0" applyNumberFormat="1" applyFill="1" applyBorder="1" applyAlignment="1"/>
    <xf numFmtId="0" fontId="2" fillId="0" borderId="52" xfId="0" applyFont="1" applyFill="1" applyBorder="1" applyAlignment="1"/>
    <xf numFmtId="3" fontId="3" fillId="0" borderId="3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0" fillId="0" borderId="9" xfId="0" applyNumberFormat="1" applyBorder="1" applyAlignment="1"/>
    <xf numFmtId="3" fontId="0" fillId="0" borderId="19" xfId="0" applyNumberFormat="1" applyFont="1" applyFill="1" applyBorder="1" applyAlignment="1">
      <alignment horizontal="center"/>
    </xf>
    <xf numFmtId="3" fontId="0" fillId="0" borderId="20" xfId="0" applyNumberFormat="1" applyFont="1" applyFill="1" applyBorder="1" applyAlignment="1">
      <alignment horizontal="center"/>
    </xf>
    <xf numFmtId="3" fontId="3" fillId="0" borderId="7" xfId="0" applyNumberFormat="1" applyFont="1" applyFill="1" applyBorder="1" applyAlignment="1">
      <alignment horizontal="right"/>
    </xf>
    <xf numFmtId="3" fontId="3" fillId="0" borderId="28" xfId="0" applyNumberFormat="1" applyFont="1" applyFill="1" applyBorder="1" applyAlignment="1">
      <alignment horizontal="right"/>
    </xf>
    <xf numFmtId="0" fontId="7" fillId="0" borderId="7" xfId="0" applyFont="1" applyBorder="1" applyAlignment="1"/>
    <xf numFmtId="0" fontId="7" fillId="0" borderId="8" xfId="0" applyFont="1" applyBorder="1" applyAlignment="1"/>
    <xf numFmtId="0" fontId="7" fillId="0" borderId="28" xfId="0" applyFont="1" applyBorder="1" applyAlignment="1"/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5" fillId="0" borderId="7" xfId="0" applyFont="1" applyFill="1" applyBorder="1" applyAlignment="1">
      <alignment horizontal="left"/>
    </xf>
    <xf numFmtId="0" fontId="25" fillId="0" borderId="8" xfId="0" applyFont="1" applyFill="1" applyBorder="1" applyAlignment="1">
      <alignment horizontal="left"/>
    </xf>
    <xf numFmtId="0" fontId="25" fillId="0" borderId="28" xfId="0" applyFont="1" applyFill="1" applyBorder="1" applyAlignment="1">
      <alignment horizontal="left"/>
    </xf>
    <xf numFmtId="3" fontId="25" fillId="0" borderId="7" xfId="0" applyNumberFormat="1" applyFont="1" applyBorder="1" applyAlignment="1">
      <alignment horizontal="right"/>
    </xf>
    <xf numFmtId="3" fontId="25" fillId="0" borderId="28" xfId="0" applyNumberFormat="1" applyFont="1" applyBorder="1" applyAlignment="1">
      <alignment horizontal="right"/>
    </xf>
    <xf numFmtId="3" fontId="25" fillId="0" borderId="7" xfId="0" applyNumberFormat="1" applyFont="1" applyFill="1" applyBorder="1" applyAlignment="1">
      <alignment horizontal="right"/>
    </xf>
    <xf numFmtId="3" fontId="25" fillId="0" borderId="28" xfId="0" applyNumberFormat="1" applyFont="1" applyFill="1" applyBorder="1" applyAlignment="1">
      <alignment horizontal="right"/>
    </xf>
    <xf numFmtId="3" fontId="7" fillId="0" borderId="22" xfId="0" applyNumberFormat="1" applyFont="1" applyBorder="1" applyAlignment="1"/>
    <xf numFmtId="3" fontId="7" fillId="0" borderId="35" xfId="0" applyNumberFormat="1" applyFont="1" applyBorder="1" applyAlignment="1"/>
    <xf numFmtId="0" fontId="17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</cellXfs>
  <cellStyles count="2">
    <cellStyle name="Normál" xfId="0" builtinId="0"/>
    <cellStyle name="Normal_KTRSZJ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67"/>
  <sheetViews>
    <sheetView topLeftCell="A544" zoomScaleNormal="100" workbookViewId="0">
      <selection activeCell="F542" sqref="F542:I543"/>
    </sheetView>
  </sheetViews>
  <sheetFormatPr defaultRowHeight="15"/>
  <cols>
    <col min="5" max="5" width="11.7109375" customWidth="1"/>
    <col min="7" max="7" width="6.7109375" customWidth="1"/>
    <col min="8" max="8" width="9.140625" style="43"/>
    <col min="9" max="9" width="5" style="43" customWidth="1"/>
  </cols>
  <sheetData>
    <row r="1" spans="1:9">
      <c r="H1" s="43" t="s">
        <v>164</v>
      </c>
    </row>
    <row r="2" spans="1:9">
      <c r="A2" s="409" t="s">
        <v>202</v>
      </c>
      <c r="B2" s="409"/>
      <c r="C2" s="409"/>
      <c r="D2" s="409"/>
      <c r="E2" s="409"/>
      <c r="F2" s="409"/>
      <c r="G2" s="409"/>
      <c r="H2" s="409"/>
      <c r="I2" s="409"/>
    </row>
    <row r="4" spans="1:9" ht="15" customHeight="1">
      <c r="A4" s="153" t="s">
        <v>0</v>
      </c>
      <c r="B4" s="153"/>
      <c r="C4" s="153"/>
      <c r="D4" s="153"/>
      <c r="E4" s="153"/>
      <c r="F4" s="157" t="s">
        <v>203</v>
      </c>
      <c r="G4" s="157"/>
      <c r="H4" s="159" t="s">
        <v>204</v>
      </c>
      <c r="I4" s="159"/>
    </row>
    <row r="5" spans="1:9" ht="14.25" customHeight="1">
      <c r="A5" s="154"/>
      <c r="B5" s="154"/>
      <c r="C5" s="154"/>
      <c r="D5" s="154"/>
      <c r="E5" s="154"/>
      <c r="F5" s="158"/>
      <c r="G5" s="158"/>
      <c r="H5" s="160"/>
      <c r="I5" s="160"/>
    </row>
    <row r="6" spans="1:9">
      <c r="A6" s="331" t="s">
        <v>1</v>
      </c>
      <c r="B6" s="331"/>
      <c r="C6" s="331"/>
      <c r="D6" s="331"/>
      <c r="E6" s="331"/>
      <c r="F6" s="390">
        <f>SUM(F7:G13)</f>
        <v>12252849</v>
      </c>
      <c r="G6" s="390"/>
      <c r="H6" s="347">
        <f>SUM(H7:I13)</f>
        <v>15685357</v>
      </c>
      <c r="I6" s="347"/>
    </row>
    <row r="7" spans="1:9">
      <c r="A7" s="377" t="s">
        <v>80</v>
      </c>
      <c r="B7" s="151"/>
      <c r="C7" s="151"/>
      <c r="D7" s="151"/>
      <c r="E7" s="152"/>
      <c r="F7" s="366">
        <v>2919270</v>
      </c>
      <c r="G7" s="367"/>
      <c r="H7" s="141">
        <v>2919270</v>
      </c>
      <c r="I7" s="142"/>
    </row>
    <row r="8" spans="1:9">
      <c r="A8" s="377" t="s">
        <v>81</v>
      </c>
      <c r="B8" s="151"/>
      <c r="C8" s="151"/>
      <c r="D8" s="151"/>
      <c r="E8" s="152"/>
      <c r="F8" s="366"/>
      <c r="G8" s="367"/>
      <c r="H8" s="141"/>
      <c r="I8" s="142"/>
    </row>
    <row r="9" spans="1:9">
      <c r="A9" s="377" t="s">
        <v>82</v>
      </c>
      <c r="B9" s="151"/>
      <c r="C9" s="151"/>
      <c r="D9" s="151"/>
      <c r="E9" s="152"/>
      <c r="F9" s="366">
        <v>5000000</v>
      </c>
      <c r="G9" s="367"/>
      <c r="H9" s="141">
        <v>5000000</v>
      </c>
      <c r="I9" s="142"/>
    </row>
    <row r="10" spans="1:9">
      <c r="A10" s="377" t="s">
        <v>24</v>
      </c>
      <c r="B10" s="151"/>
      <c r="C10" s="151"/>
      <c r="D10" s="151"/>
      <c r="E10" s="152"/>
      <c r="F10" s="366">
        <v>1200000</v>
      </c>
      <c r="G10" s="367"/>
      <c r="H10" s="141">
        <v>1200000</v>
      </c>
      <c r="I10" s="142"/>
    </row>
    <row r="11" spans="1:9">
      <c r="A11" s="377" t="s">
        <v>83</v>
      </c>
      <c r="B11" s="151"/>
      <c r="C11" s="151"/>
      <c r="D11" s="151"/>
      <c r="E11" s="152"/>
      <c r="F11" s="366">
        <v>742408</v>
      </c>
      <c r="G11" s="367"/>
      <c r="H11" s="366">
        <v>3661000</v>
      </c>
      <c r="I11" s="367"/>
    </row>
    <row r="12" spans="1:9" s="11" customFormat="1">
      <c r="A12" s="374" t="s">
        <v>103</v>
      </c>
      <c r="B12" s="375"/>
      <c r="C12" s="375"/>
      <c r="D12" s="375"/>
      <c r="E12" s="376"/>
      <c r="F12" s="368">
        <v>15390</v>
      </c>
      <c r="G12" s="369"/>
      <c r="H12" s="368">
        <v>54150</v>
      </c>
      <c r="I12" s="369"/>
    </row>
    <row r="13" spans="1:9">
      <c r="A13" s="377" t="s">
        <v>84</v>
      </c>
      <c r="B13" s="151"/>
      <c r="C13" s="151"/>
      <c r="D13" s="151"/>
      <c r="E13" s="152"/>
      <c r="F13" s="366">
        <v>2375781</v>
      </c>
      <c r="G13" s="367"/>
      <c r="H13" s="141">
        <v>2850937</v>
      </c>
      <c r="I13" s="142"/>
    </row>
    <row r="14" spans="1:9">
      <c r="A14" s="70" t="s">
        <v>3</v>
      </c>
      <c r="B14" s="71"/>
      <c r="C14" s="71"/>
      <c r="D14" s="71"/>
      <c r="E14" s="129"/>
      <c r="F14" s="372">
        <f>SUM(F7:G13)</f>
        <v>12252849</v>
      </c>
      <c r="G14" s="373"/>
      <c r="H14" s="372">
        <f>SUM(H7:I13)</f>
        <v>15685357</v>
      </c>
      <c r="I14" s="373"/>
    </row>
    <row r="15" spans="1:9">
      <c r="A15" s="70" t="s">
        <v>98</v>
      </c>
      <c r="B15" s="71"/>
      <c r="C15" s="71"/>
      <c r="D15" s="71"/>
      <c r="E15" s="129"/>
      <c r="F15" s="347">
        <v>2795920</v>
      </c>
      <c r="G15" s="347"/>
      <c r="H15" s="350">
        <v>0</v>
      </c>
      <c r="I15" s="350"/>
    </row>
    <row r="16" spans="1:9">
      <c r="A16" s="261" t="s">
        <v>99</v>
      </c>
      <c r="B16" s="262"/>
      <c r="C16" s="262"/>
      <c r="D16" s="262"/>
      <c r="E16" s="263"/>
      <c r="F16" s="372"/>
      <c r="G16" s="373"/>
      <c r="H16" s="348">
        <v>0</v>
      </c>
      <c r="I16" s="349"/>
    </row>
    <row r="17" spans="1:9">
      <c r="A17" s="261" t="s">
        <v>178</v>
      </c>
      <c r="B17" s="262"/>
      <c r="C17" s="262"/>
      <c r="D17" s="262"/>
      <c r="E17" s="263"/>
      <c r="F17" s="372">
        <v>3700</v>
      </c>
      <c r="G17" s="373"/>
      <c r="H17" s="348">
        <v>0</v>
      </c>
      <c r="I17" s="349"/>
    </row>
    <row r="18" spans="1:9">
      <c r="A18" s="261" t="s">
        <v>127</v>
      </c>
      <c r="B18" s="262"/>
      <c r="C18" s="262"/>
      <c r="D18" s="262"/>
      <c r="E18" s="263"/>
      <c r="F18" s="361">
        <v>711435</v>
      </c>
      <c r="G18" s="362"/>
      <c r="H18" s="383">
        <v>0</v>
      </c>
      <c r="I18" s="384"/>
    </row>
    <row r="19" spans="1:9">
      <c r="A19" s="406" t="s">
        <v>85</v>
      </c>
      <c r="B19" s="407"/>
      <c r="C19" s="407"/>
      <c r="D19" s="407"/>
      <c r="E19" s="408"/>
      <c r="F19" s="355">
        <v>34800</v>
      </c>
      <c r="G19" s="355"/>
      <c r="H19" s="356">
        <v>0</v>
      </c>
      <c r="I19" s="356"/>
    </row>
    <row r="20" spans="1:9">
      <c r="A20" s="70" t="s">
        <v>104</v>
      </c>
      <c r="B20" s="407"/>
      <c r="C20" s="407"/>
      <c r="D20" s="407"/>
      <c r="E20" s="408"/>
      <c r="F20" s="355"/>
      <c r="G20" s="355"/>
      <c r="H20" s="356">
        <v>0</v>
      </c>
      <c r="I20" s="356"/>
    </row>
    <row r="21" spans="1:9">
      <c r="A21" s="70" t="s">
        <v>134</v>
      </c>
      <c r="B21" s="310"/>
      <c r="C21" s="310"/>
      <c r="D21" s="310"/>
      <c r="E21" s="311"/>
      <c r="F21" s="378">
        <v>43156513</v>
      </c>
      <c r="G21" s="379"/>
      <c r="H21" s="348"/>
      <c r="I21" s="349"/>
    </row>
    <row r="22" spans="1:9">
      <c r="A22" s="410" t="s">
        <v>86</v>
      </c>
      <c r="B22" s="411"/>
      <c r="C22" s="411"/>
      <c r="D22" s="411"/>
      <c r="E22" s="412"/>
      <c r="F22" s="370"/>
      <c r="G22" s="371"/>
      <c r="H22" s="359"/>
      <c r="I22" s="382"/>
    </row>
    <row r="23" spans="1:9">
      <c r="A23" s="70" t="s">
        <v>105</v>
      </c>
      <c r="B23" s="71"/>
      <c r="C23" s="71"/>
      <c r="D23" s="71"/>
      <c r="E23" s="129"/>
      <c r="F23" s="355"/>
      <c r="G23" s="355"/>
      <c r="H23" s="356">
        <v>0</v>
      </c>
      <c r="I23" s="356"/>
    </row>
    <row r="24" spans="1:9">
      <c r="A24" s="70" t="s">
        <v>106</v>
      </c>
      <c r="B24" s="71"/>
      <c r="C24" s="71"/>
      <c r="D24" s="71"/>
      <c r="E24" s="129"/>
      <c r="F24" s="355"/>
      <c r="G24" s="355"/>
      <c r="H24" s="356">
        <v>0</v>
      </c>
      <c r="I24" s="356"/>
    </row>
    <row r="25" spans="1:9" s="12" customFormat="1">
      <c r="A25" s="261" t="s">
        <v>107</v>
      </c>
      <c r="B25" s="262"/>
      <c r="C25" s="262"/>
      <c r="D25" s="262"/>
      <c r="E25" s="263"/>
      <c r="F25" s="361">
        <v>9565000</v>
      </c>
      <c r="G25" s="362"/>
      <c r="H25" s="380">
        <v>8000000</v>
      </c>
      <c r="I25" s="381"/>
    </row>
    <row r="26" spans="1:9">
      <c r="A26" s="70" t="s">
        <v>87</v>
      </c>
      <c r="B26" s="71"/>
      <c r="C26" s="71"/>
      <c r="D26" s="71"/>
      <c r="E26" s="129"/>
      <c r="F26" s="347">
        <f>SUM(F27:G28)</f>
        <v>580125</v>
      </c>
      <c r="G26" s="357"/>
      <c r="H26" s="347">
        <f>SUM(H27:I28)</f>
        <v>550000</v>
      </c>
      <c r="I26" s="357"/>
    </row>
    <row r="27" spans="1:9">
      <c r="A27" s="150" t="s">
        <v>88</v>
      </c>
      <c r="B27" s="363"/>
      <c r="C27" s="363"/>
      <c r="D27" s="363"/>
      <c r="E27" s="364"/>
      <c r="F27" s="351">
        <v>32625</v>
      </c>
      <c r="G27" s="351"/>
      <c r="H27" s="143">
        <v>0</v>
      </c>
      <c r="I27" s="143"/>
    </row>
    <row r="28" spans="1:9">
      <c r="A28" s="150" t="s">
        <v>89</v>
      </c>
      <c r="B28" s="363"/>
      <c r="C28" s="363"/>
      <c r="D28" s="363"/>
      <c r="E28" s="364"/>
      <c r="F28" s="351">
        <v>547500</v>
      </c>
      <c r="G28" s="351"/>
      <c r="H28" s="143">
        <v>550000</v>
      </c>
      <c r="I28" s="143"/>
    </row>
    <row r="29" spans="1:9">
      <c r="A29" s="70" t="s">
        <v>90</v>
      </c>
      <c r="B29" s="71"/>
      <c r="C29" s="71"/>
      <c r="D29" s="71"/>
      <c r="E29" s="129"/>
      <c r="F29" s="347">
        <v>331620</v>
      </c>
      <c r="G29" s="347"/>
      <c r="H29" s="350">
        <v>330000</v>
      </c>
      <c r="I29" s="350"/>
    </row>
    <row r="30" spans="1:9">
      <c r="A30" s="391" t="s">
        <v>91</v>
      </c>
      <c r="B30" s="392"/>
      <c r="C30" s="392"/>
      <c r="D30" s="392"/>
      <c r="E30" s="393"/>
      <c r="F30" s="365"/>
      <c r="G30" s="365"/>
      <c r="H30" s="180"/>
      <c r="I30" s="180"/>
    </row>
    <row r="31" spans="1:9">
      <c r="A31" s="394" t="s">
        <v>10</v>
      </c>
      <c r="B31" s="395"/>
      <c r="C31" s="395"/>
      <c r="D31" s="395"/>
      <c r="E31" s="396"/>
      <c r="F31" s="378">
        <v>120424</v>
      </c>
      <c r="G31" s="379"/>
      <c r="H31" s="353">
        <v>120000</v>
      </c>
      <c r="I31" s="354"/>
    </row>
    <row r="32" spans="1:9">
      <c r="A32" s="150" t="s">
        <v>182</v>
      </c>
      <c r="B32" s="363"/>
      <c r="C32" s="363"/>
      <c r="D32" s="363"/>
      <c r="E32" s="364"/>
      <c r="F32" s="347">
        <v>213437</v>
      </c>
      <c r="G32" s="347"/>
      <c r="H32" s="386"/>
      <c r="I32" s="386"/>
    </row>
    <row r="33" spans="1:9">
      <c r="A33" s="70" t="s">
        <v>92</v>
      </c>
      <c r="B33" s="71"/>
      <c r="C33" s="71"/>
      <c r="D33" s="71"/>
      <c r="E33" s="129"/>
      <c r="F33" s="347">
        <f>SUM(F26,F29,F31,F32)</f>
        <v>1245606</v>
      </c>
      <c r="G33" s="347"/>
      <c r="H33" s="347">
        <f>SUM(H26,H29,H31)</f>
        <v>1000000</v>
      </c>
      <c r="I33" s="347"/>
    </row>
    <row r="34" spans="1:9">
      <c r="A34" s="150" t="s">
        <v>93</v>
      </c>
      <c r="B34" s="363"/>
      <c r="C34" s="363"/>
      <c r="D34" s="363"/>
      <c r="E34" s="364"/>
      <c r="F34" s="351">
        <v>975185</v>
      </c>
      <c r="G34" s="351"/>
      <c r="H34" s="143">
        <v>950000</v>
      </c>
      <c r="I34" s="143"/>
    </row>
    <row r="35" spans="1:9">
      <c r="A35" s="150" t="s">
        <v>179</v>
      </c>
      <c r="B35" s="79"/>
      <c r="C35" s="79"/>
      <c r="D35" s="79"/>
      <c r="E35" s="80"/>
      <c r="F35" s="351">
        <v>460000</v>
      </c>
      <c r="G35" s="351"/>
      <c r="H35" s="143">
        <v>460000</v>
      </c>
      <c r="I35" s="143"/>
    </row>
    <row r="36" spans="1:9" s="13" customFormat="1">
      <c r="A36" s="48" t="s">
        <v>181</v>
      </c>
      <c r="B36" s="49"/>
      <c r="C36" s="49"/>
      <c r="D36" s="49"/>
      <c r="E36" s="50"/>
      <c r="F36" s="51">
        <v>386365</v>
      </c>
      <c r="G36" s="52"/>
      <c r="H36" s="55">
        <v>300000</v>
      </c>
      <c r="I36" s="56"/>
    </row>
    <row r="37" spans="1:9" s="13" customFormat="1">
      <c r="A37" s="48" t="s">
        <v>180</v>
      </c>
      <c r="B37" s="49"/>
      <c r="C37" s="49"/>
      <c r="D37" s="49"/>
      <c r="E37" s="50"/>
      <c r="F37" s="51">
        <v>695</v>
      </c>
      <c r="G37" s="52"/>
      <c r="H37" s="53"/>
      <c r="I37" s="54"/>
    </row>
    <row r="38" spans="1:9">
      <c r="A38" s="150" t="s">
        <v>94</v>
      </c>
      <c r="B38" s="363"/>
      <c r="C38" s="363"/>
      <c r="D38" s="363"/>
      <c r="E38" s="364"/>
      <c r="F38" s="351">
        <v>7859</v>
      </c>
      <c r="G38" s="351"/>
      <c r="H38" s="143">
        <v>12000</v>
      </c>
      <c r="I38" s="143"/>
    </row>
    <row r="39" spans="1:9">
      <c r="A39" s="70" t="s">
        <v>95</v>
      </c>
      <c r="B39" s="71"/>
      <c r="C39" s="71"/>
      <c r="D39" s="71"/>
      <c r="E39" s="129"/>
      <c r="F39" s="347">
        <f>SUM(F34:G38)</f>
        <v>1830104</v>
      </c>
      <c r="G39" s="347"/>
      <c r="H39" s="347">
        <f>SUM(H34:I38)</f>
        <v>1722000</v>
      </c>
      <c r="I39" s="347"/>
    </row>
    <row r="40" spans="1:9" s="12" customFormat="1">
      <c r="A40" s="261" t="s">
        <v>108</v>
      </c>
      <c r="B40" s="262"/>
      <c r="C40" s="262"/>
      <c r="D40" s="262"/>
      <c r="E40" s="263"/>
      <c r="F40" s="372"/>
      <c r="G40" s="373"/>
      <c r="H40" s="348">
        <v>0</v>
      </c>
      <c r="I40" s="349"/>
    </row>
    <row r="41" spans="1:9">
      <c r="A41" s="70" t="s">
        <v>96</v>
      </c>
      <c r="B41" s="71"/>
      <c r="C41" s="71"/>
      <c r="D41" s="71"/>
      <c r="E41" s="129"/>
      <c r="F41" s="385">
        <v>0</v>
      </c>
      <c r="G41" s="385"/>
      <c r="H41" s="180">
        <v>0</v>
      </c>
      <c r="I41" s="180"/>
    </row>
    <row r="42" spans="1:9" s="12" customFormat="1">
      <c r="A42" s="70" t="s">
        <v>97</v>
      </c>
      <c r="B42" s="480"/>
      <c r="C42" s="480"/>
      <c r="D42" s="480"/>
      <c r="E42" s="481"/>
      <c r="F42" s="378"/>
      <c r="G42" s="379"/>
      <c r="H42" s="118">
        <v>0</v>
      </c>
      <c r="I42" s="119"/>
    </row>
    <row r="43" spans="1:9" s="12" customFormat="1">
      <c r="A43" s="398" t="s">
        <v>109</v>
      </c>
      <c r="B43" s="398"/>
      <c r="C43" s="398"/>
      <c r="D43" s="398"/>
      <c r="E43" s="398"/>
      <c r="F43" s="413">
        <v>4800000</v>
      </c>
      <c r="G43" s="413"/>
      <c r="H43" s="380">
        <v>4000000</v>
      </c>
      <c r="I43" s="381"/>
    </row>
    <row r="44" spans="1:9" s="12" customFormat="1">
      <c r="A44" s="398" t="s">
        <v>102</v>
      </c>
      <c r="B44" s="398"/>
      <c r="C44" s="398"/>
      <c r="D44" s="398"/>
      <c r="E44" s="398"/>
      <c r="F44" s="399">
        <v>4467045</v>
      </c>
      <c r="G44" s="399"/>
      <c r="H44" s="359">
        <v>6632868</v>
      </c>
      <c r="I44" s="359"/>
    </row>
    <row r="45" spans="1:9" ht="15.75" thickBot="1">
      <c r="A45" s="414" t="s">
        <v>110</v>
      </c>
      <c r="B45" s="415"/>
      <c r="C45" s="415"/>
      <c r="D45" s="415"/>
      <c r="E45" s="416"/>
      <c r="F45" s="404">
        <v>627414</v>
      </c>
      <c r="G45" s="405"/>
      <c r="H45" s="400">
        <v>0</v>
      </c>
      <c r="I45" s="401"/>
    </row>
    <row r="46" spans="1:9" ht="15.75" thickTop="1">
      <c r="A46" s="167" t="s">
        <v>2</v>
      </c>
      <c r="B46" s="168"/>
      <c r="C46" s="168"/>
      <c r="D46" s="168"/>
      <c r="E46" s="417"/>
      <c r="F46" s="358">
        <f>SUM(F14,F15,F16,F17,F18,F19,F20,F21,F23:G25,F33,F39,F40:G45)</f>
        <v>81490386</v>
      </c>
      <c r="G46" s="358"/>
      <c r="H46" s="397">
        <f>SUM(H14,H15,H16,H17,H18,H19,H20,H21,H23:I25,H33,H39,H40:I45)</f>
        <v>37040225</v>
      </c>
      <c r="I46" s="397"/>
    </row>
    <row r="47" spans="1:9">
      <c r="A47" s="387"/>
      <c r="B47" s="387"/>
      <c r="C47" s="387"/>
      <c r="D47" s="387"/>
      <c r="E47" s="387"/>
      <c r="F47" s="346"/>
      <c r="G47" s="346"/>
      <c r="H47" s="352"/>
      <c r="I47" s="352"/>
    </row>
    <row r="48" spans="1:9">
      <c r="A48" s="339"/>
      <c r="B48" s="339"/>
      <c r="C48" s="339"/>
      <c r="D48" s="339"/>
      <c r="E48" s="339"/>
      <c r="F48" s="341"/>
      <c r="G48" s="341"/>
      <c r="H48" s="343"/>
      <c r="I48" s="343"/>
    </row>
    <row r="49" spans="1:9">
      <c r="A49" s="339"/>
      <c r="B49" s="340"/>
      <c r="C49" s="340"/>
      <c r="D49" s="340"/>
      <c r="E49" s="340"/>
      <c r="F49" s="341"/>
      <c r="G49" s="346"/>
      <c r="H49" s="343"/>
      <c r="I49" s="352"/>
    </row>
    <row r="50" spans="1:9">
      <c r="A50" s="339"/>
      <c r="B50" s="339"/>
      <c r="C50" s="339"/>
      <c r="D50" s="339"/>
      <c r="E50" s="339"/>
      <c r="F50" s="341"/>
      <c r="G50" s="342"/>
      <c r="H50" s="343"/>
      <c r="I50" s="209"/>
    </row>
    <row r="53" spans="1:9">
      <c r="A53" s="344" t="s">
        <v>38</v>
      </c>
      <c r="B53" s="345"/>
      <c r="C53" s="345"/>
      <c r="D53" s="345"/>
      <c r="E53" s="345"/>
      <c r="F53" s="345"/>
      <c r="G53" s="345"/>
      <c r="H53" s="345"/>
      <c r="I53" s="345"/>
    </row>
    <row r="54" spans="1:9">
      <c r="A54" s="5"/>
      <c r="B54" s="5"/>
      <c r="C54" s="5"/>
      <c r="D54" s="5"/>
      <c r="E54" s="5"/>
      <c r="F54" s="6"/>
      <c r="G54" s="6"/>
      <c r="H54" s="44"/>
      <c r="I54" s="44"/>
    </row>
    <row r="55" spans="1:9" ht="15" customHeight="1">
      <c r="A55" s="153" t="s">
        <v>0</v>
      </c>
      <c r="B55" s="153"/>
      <c r="C55" s="153"/>
      <c r="D55" s="153"/>
      <c r="E55" s="153"/>
      <c r="F55" s="157" t="s">
        <v>203</v>
      </c>
      <c r="G55" s="157"/>
      <c r="H55" s="159" t="s">
        <v>204</v>
      </c>
      <c r="I55" s="159"/>
    </row>
    <row r="56" spans="1:9" ht="14.25" customHeight="1">
      <c r="A56" s="154"/>
      <c r="B56" s="154"/>
      <c r="C56" s="154"/>
      <c r="D56" s="154"/>
      <c r="E56" s="154"/>
      <c r="F56" s="158"/>
      <c r="G56" s="158"/>
      <c r="H56" s="160"/>
      <c r="I56" s="160"/>
    </row>
    <row r="57" spans="1:9">
      <c r="A57" s="70" t="s">
        <v>27</v>
      </c>
      <c r="B57" s="71"/>
      <c r="C57" s="71"/>
      <c r="D57" s="71"/>
      <c r="E57" s="71"/>
      <c r="F57" s="72">
        <v>3029398</v>
      </c>
      <c r="G57" s="72"/>
      <c r="H57" s="360">
        <f>SUM(H58:I59)</f>
        <v>4484400</v>
      </c>
      <c r="I57" s="360"/>
    </row>
    <row r="58" spans="1:9">
      <c r="A58" s="249" t="s">
        <v>187</v>
      </c>
      <c r="B58" s="250"/>
      <c r="C58" s="250"/>
      <c r="D58" s="250"/>
      <c r="E58" s="250"/>
      <c r="F58" s="72"/>
      <c r="G58" s="72"/>
      <c r="H58" s="92">
        <v>3584400</v>
      </c>
      <c r="I58" s="92"/>
    </row>
    <row r="59" spans="1:9">
      <c r="A59" s="249" t="s">
        <v>188</v>
      </c>
      <c r="B59" s="250"/>
      <c r="C59" s="250"/>
      <c r="D59" s="250"/>
      <c r="E59" s="250"/>
      <c r="F59" s="72"/>
      <c r="G59" s="72"/>
      <c r="H59" s="92">
        <v>900000</v>
      </c>
      <c r="I59" s="92"/>
    </row>
    <row r="60" spans="1:9">
      <c r="A60" s="248" t="s">
        <v>37</v>
      </c>
      <c r="B60" s="331"/>
      <c r="C60" s="331"/>
      <c r="D60" s="331"/>
      <c r="E60" s="331"/>
      <c r="F60" s="72"/>
      <c r="G60" s="72"/>
      <c r="H60" s="360">
        <v>537600</v>
      </c>
      <c r="I60" s="360"/>
    </row>
    <row r="61" spans="1:9" ht="15.75" thickBot="1">
      <c r="A61" s="332" t="s">
        <v>189</v>
      </c>
      <c r="B61" s="388"/>
      <c r="C61" s="388"/>
      <c r="D61" s="388"/>
      <c r="E61" s="389"/>
      <c r="F61" s="402"/>
      <c r="G61" s="403"/>
      <c r="H61" s="337"/>
      <c r="I61" s="338"/>
    </row>
    <row r="62" spans="1:9" ht="16.5" thickTop="1" thickBot="1">
      <c r="A62" s="68" t="s">
        <v>4</v>
      </c>
      <c r="B62" s="69"/>
      <c r="C62" s="69"/>
      <c r="D62" s="69"/>
      <c r="E62" s="69"/>
      <c r="F62" s="64">
        <f>SUM(F57:G61)</f>
        <v>3029398</v>
      </c>
      <c r="G62" s="64"/>
      <c r="H62" s="66">
        <f>SUM(H58:I61)</f>
        <v>5022000</v>
      </c>
      <c r="I62" s="66"/>
    </row>
    <row r="63" spans="1:9" ht="16.5" thickTop="1" thickBot="1">
      <c r="A63" s="70" t="s">
        <v>23</v>
      </c>
      <c r="B63" s="71"/>
      <c r="C63" s="71"/>
      <c r="D63" s="71"/>
      <c r="E63" s="71"/>
      <c r="F63" s="72">
        <v>789467</v>
      </c>
      <c r="G63" s="72"/>
      <c r="H63" s="92">
        <v>1105000</v>
      </c>
      <c r="I63" s="92"/>
    </row>
    <row r="64" spans="1:9" ht="16.5" thickTop="1" thickBot="1">
      <c r="A64" s="68" t="s">
        <v>5</v>
      </c>
      <c r="B64" s="69"/>
      <c r="C64" s="69"/>
      <c r="D64" s="69"/>
      <c r="E64" s="69"/>
      <c r="F64" s="64">
        <f>SUM(F63:G63)</f>
        <v>789467</v>
      </c>
      <c r="G64" s="64"/>
      <c r="H64" s="66">
        <f>SUM(H63:I63)</f>
        <v>1105000</v>
      </c>
      <c r="I64" s="66"/>
    </row>
    <row r="65" spans="1:11" ht="15.75" thickTop="1">
      <c r="A65" s="70" t="s">
        <v>28</v>
      </c>
      <c r="B65" s="71"/>
      <c r="C65" s="71"/>
      <c r="D65" s="71"/>
      <c r="E65" s="129"/>
      <c r="F65" s="72">
        <v>34966</v>
      </c>
      <c r="G65" s="72"/>
      <c r="H65" s="92">
        <v>30000</v>
      </c>
      <c r="I65" s="92"/>
    </row>
    <row r="66" spans="1:11">
      <c r="A66" s="93" t="s">
        <v>25</v>
      </c>
      <c r="B66" s="103"/>
      <c r="C66" s="103"/>
      <c r="D66" s="103"/>
      <c r="E66" s="103"/>
      <c r="F66" s="104"/>
      <c r="G66" s="104"/>
      <c r="H66" s="147"/>
      <c r="I66" s="147"/>
    </row>
    <row r="67" spans="1:11">
      <c r="A67" s="70" t="s">
        <v>29</v>
      </c>
      <c r="B67" s="71"/>
      <c r="C67" s="71"/>
      <c r="D67" s="71"/>
      <c r="E67" s="71"/>
      <c r="F67" s="72"/>
      <c r="G67" s="72"/>
      <c r="H67" s="92">
        <v>5000</v>
      </c>
      <c r="I67" s="92"/>
    </row>
    <row r="68" spans="1:11">
      <c r="A68" s="93"/>
      <c r="B68" s="103"/>
      <c r="C68" s="103"/>
      <c r="D68" s="103"/>
      <c r="E68" s="103"/>
      <c r="F68" s="104"/>
      <c r="G68" s="104"/>
      <c r="H68" s="147"/>
      <c r="I68" s="147"/>
    </row>
    <row r="69" spans="1:11">
      <c r="A69" s="70" t="s">
        <v>30</v>
      </c>
      <c r="B69" s="71"/>
      <c r="C69" s="71"/>
      <c r="D69" s="71"/>
      <c r="E69" s="71"/>
      <c r="F69" s="72">
        <v>62283</v>
      </c>
      <c r="G69" s="72"/>
      <c r="H69" s="92">
        <v>65000</v>
      </c>
      <c r="I69" s="92"/>
    </row>
    <row r="70" spans="1:11">
      <c r="A70" s="93"/>
      <c r="B70" s="103"/>
      <c r="C70" s="103"/>
      <c r="D70" s="103"/>
      <c r="E70" s="103"/>
      <c r="F70" s="104"/>
      <c r="G70" s="104"/>
      <c r="H70" s="147"/>
      <c r="I70" s="147"/>
    </row>
    <row r="71" spans="1:11">
      <c r="A71" s="70" t="s">
        <v>16</v>
      </c>
      <c r="B71" s="71"/>
      <c r="C71" s="71"/>
      <c r="D71" s="71"/>
      <c r="E71" s="71"/>
      <c r="F71" s="72">
        <v>16899</v>
      </c>
      <c r="G71" s="72"/>
      <c r="H71" s="92">
        <v>20000</v>
      </c>
      <c r="I71" s="92"/>
    </row>
    <row r="72" spans="1:11">
      <c r="A72" s="93"/>
      <c r="B72" s="103"/>
      <c r="C72" s="103"/>
      <c r="D72" s="103"/>
      <c r="E72" s="103"/>
      <c r="F72" s="104"/>
      <c r="G72" s="104"/>
      <c r="H72" s="147"/>
      <c r="I72" s="147"/>
    </row>
    <row r="73" spans="1:11">
      <c r="A73" s="248" t="s">
        <v>31</v>
      </c>
      <c r="B73" s="248"/>
      <c r="C73" s="248"/>
      <c r="D73" s="248"/>
      <c r="E73" s="248"/>
      <c r="F73" s="72">
        <v>133610</v>
      </c>
      <c r="G73" s="72"/>
      <c r="H73" s="92">
        <v>140000</v>
      </c>
      <c r="I73" s="92"/>
    </row>
    <row r="74" spans="1:11">
      <c r="A74" s="328" t="s">
        <v>165</v>
      </c>
      <c r="B74" s="329"/>
      <c r="C74" s="329"/>
      <c r="D74" s="329"/>
      <c r="E74" s="329"/>
      <c r="F74" s="104">
        <v>200000</v>
      </c>
      <c r="G74" s="104"/>
      <c r="H74" s="147">
        <v>200000</v>
      </c>
      <c r="I74" s="147"/>
    </row>
    <row r="75" spans="1:11">
      <c r="A75" s="70" t="s">
        <v>22</v>
      </c>
      <c r="B75" s="71"/>
      <c r="C75" s="71"/>
      <c r="D75" s="71"/>
      <c r="E75" s="71"/>
      <c r="F75" s="72">
        <v>10874</v>
      </c>
      <c r="G75" s="72"/>
      <c r="H75" s="92">
        <v>10000</v>
      </c>
      <c r="I75" s="92"/>
    </row>
    <row r="76" spans="1:11">
      <c r="A76" s="93"/>
      <c r="B76" s="103"/>
      <c r="C76" s="103"/>
      <c r="D76" s="103"/>
      <c r="E76" s="103"/>
      <c r="F76" s="104"/>
      <c r="G76" s="104"/>
      <c r="H76" s="147"/>
      <c r="I76" s="147"/>
      <c r="K76" s="7"/>
    </row>
    <row r="77" spans="1:11">
      <c r="A77" s="248" t="s">
        <v>32</v>
      </c>
      <c r="B77" s="248"/>
      <c r="C77" s="248"/>
      <c r="D77" s="248"/>
      <c r="E77" s="248"/>
      <c r="F77" s="72">
        <v>18920</v>
      </c>
      <c r="G77" s="72"/>
      <c r="H77" s="92">
        <v>30000</v>
      </c>
      <c r="I77" s="92"/>
      <c r="K77" s="7"/>
    </row>
    <row r="78" spans="1:11">
      <c r="A78" s="249"/>
      <c r="B78" s="249"/>
      <c r="C78" s="249"/>
      <c r="D78" s="249"/>
      <c r="E78" s="249"/>
      <c r="F78" s="72"/>
      <c r="G78" s="72"/>
      <c r="H78" s="92"/>
      <c r="I78" s="92"/>
      <c r="K78" s="7"/>
    </row>
    <row r="79" spans="1:11">
      <c r="A79" s="70" t="s">
        <v>33</v>
      </c>
      <c r="B79" s="71"/>
      <c r="C79" s="71"/>
      <c r="D79" s="71"/>
      <c r="E79" s="71"/>
      <c r="F79" s="72">
        <v>221369</v>
      </c>
      <c r="G79" s="72"/>
      <c r="H79" s="92">
        <v>300000</v>
      </c>
      <c r="I79" s="92"/>
    </row>
    <row r="80" spans="1:11">
      <c r="A80" s="328" t="s">
        <v>166</v>
      </c>
      <c r="B80" s="329"/>
      <c r="C80" s="329"/>
      <c r="D80" s="329"/>
      <c r="E80" s="329"/>
      <c r="F80" s="104">
        <v>15930</v>
      </c>
      <c r="G80" s="104"/>
      <c r="H80" s="147"/>
      <c r="I80" s="147"/>
    </row>
    <row r="81" spans="1:9">
      <c r="A81" s="70" t="s">
        <v>34</v>
      </c>
      <c r="B81" s="71"/>
      <c r="C81" s="71"/>
      <c r="D81" s="71"/>
      <c r="E81" s="71"/>
      <c r="F81" s="72">
        <v>115948</v>
      </c>
      <c r="G81" s="72"/>
      <c r="H81" s="92">
        <v>120000</v>
      </c>
      <c r="I81" s="92"/>
    </row>
    <row r="82" spans="1:9">
      <c r="A82" s="328"/>
      <c r="B82" s="329"/>
      <c r="C82" s="329"/>
      <c r="D82" s="329"/>
      <c r="E82" s="329"/>
      <c r="F82" s="104"/>
      <c r="G82" s="104"/>
      <c r="H82" s="147"/>
      <c r="I82" s="147"/>
    </row>
    <row r="83" spans="1:9">
      <c r="A83" s="70" t="s">
        <v>35</v>
      </c>
      <c r="B83" s="71"/>
      <c r="C83" s="71"/>
      <c r="D83" s="71"/>
      <c r="E83" s="71"/>
      <c r="F83" s="72">
        <v>503583</v>
      </c>
      <c r="G83" s="72"/>
      <c r="H83" s="92">
        <v>528524</v>
      </c>
      <c r="I83" s="92"/>
    </row>
    <row r="84" spans="1:9">
      <c r="A84" s="93"/>
      <c r="B84" s="103"/>
      <c r="C84" s="103"/>
      <c r="D84" s="103"/>
      <c r="E84" s="103"/>
      <c r="F84" s="104"/>
      <c r="G84" s="104"/>
      <c r="H84" s="147"/>
      <c r="I84" s="147"/>
    </row>
    <row r="85" spans="1:9">
      <c r="A85" s="70" t="s">
        <v>36</v>
      </c>
      <c r="B85" s="71"/>
      <c r="C85" s="71"/>
      <c r="D85" s="71"/>
      <c r="E85" s="71"/>
      <c r="F85" s="72">
        <v>200623</v>
      </c>
      <c r="G85" s="72"/>
      <c r="H85" s="92">
        <v>300000</v>
      </c>
      <c r="I85" s="92"/>
    </row>
    <row r="86" spans="1:9" s="13" customFormat="1">
      <c r="A86" s="328"/>
      <c r="B86" s="329"/>
      <c r="C86" s="329"/>
      <c r="D86" s="329"/>
      <c r="E86" s="329"/>
      <c r="F86" s="104"/>
      <c r="G86" s="104"/>
      <c r="H86" s="147"/>
      <c r="I86" s="147"/>
    </row>
    <row r="87" spans="1:9" s="13" customFormat="1">
      <c r="A87" s="70" t="s">
        <v>129</v>
      </c>
      <c r="B87" s="71"/>
      <c r="C87" s="71"/>
      <c r="D87" s="71"/>
      <c r="E87" s="71"/>
      <c r="F87" s="72">
        <v>26273</v>
      </c>
      <c r="G87" s="72"/>
      <c r="H87" s="92">
        <v>21476</v>
      </c>
      <c r="I87" s="92"/>
    </row>
    <row r="88" spans="1:9" s="13" customFormat="1">
      <c r="A88" s="328"/>
      <c r="B88" s="329"/>
      <c r="C88" s="329"/>
      <c r="D88" s="329"/>
      <c r="E88" s="329"/>
      <c r="F88" s="104"/>
      <c r="G88" s="104"/>
      <c r="H88" s="147"/>
      <c r="I88" s="147"/>
    </row>
    <row r="89" spans="1:9" s="13" customFormat="1">
      <c r="A89" s="70" t="s">
        <v>130</v>
      </c>
      <c r="B89" s="71"/>
      <c r="C89" s="71"/>
      <c r="D89" s="71"/>
      <c r="E89" s="71"/>
      <c r="F89" s="72">
        <v>50000</v>
      </c>
      <c r="G89" s="72"/>
      <c r="H89" s="92">
        <v>50000</v>
      </c>
      <c r="I89" s="92"/>
    </row>
    <row r="90" spans="1:9" ht="15.75" thickBot="1">
      <c r="A90" s="328" t="s">
        <v>131</v>
      </c>
      <c r="B90" s="329"/>
      <c r="C90" s="329"/>
      <c r="D90" s="329"/>
      <c r="E90" s="329"/>
      <c r="F90" s="104"/>
      <c r="G90" s="104"/>
      <c r="H90" s="147"/>
      <c r="I90" s="147"/>
    </row>
    <row r="91" spans="1:9" ht="16.5" thickTop="1" thickBot="1">
      <c r="A91" s="68" t="s">
        <v>6</v>
      </c>
      <c r="B91" s="69"/>
      <c r="C91" s="69"/>
      <c r="D91" s="69"/>
      <c r="E91" s="69"/>
      <c r="F91" s="64">
        <f>SUM(F65:G90)</f>
        <v>1611278</v>
      </c>
      <c r="G91" s="65"/>
      <c r="H91" s="66">
        <f>SUM(H65:I90)</f>
        <v>1820000</v>
      </c>
      <c r="I91" s="67"/>
    </row>
    <row r="92" spans="1:9" ht="16.5" thickTop="1" thickBot="1">
      <c r="A92" s="68" t="s">
        <v>7</v>
      </c>
      <c r="B92" s="242"/>
      <c r="C92" s="242"/>
      <c r="D92" s="242"/>
      <c r="E92" s="243"/>
      <c r="F92" s="77">
        <f>SUM(F91,F64,F62)</f>
        <v>5430143</v>
      </c>
      <c r="G92" s="243"/>
      <c r="H92" s="123">
        <f>SUM(H91,H64,H62)</f>
        <v>7947000</v>
      </c>
      <c r="I92" s="336"/>
    </row>
    <row r="93" spans="1:9" ht="16.5" thickTop="1" thickBot="1">
      <c r="A93" s="68" t="s">
        <v>12</v>
      </c>
      <c r="B93" s="69"/>
      <c r="C93" s="69"/>
      <c r="D93" s="69"/>
      <c r="E93" s="69"/>
      <c r="F93" s="64">
        <v>0</v>
      </c>
      <c r="G93" s="65"/>
      <c r="H93" s="66">
        <v>4259457</v>
      </c>
      <c r="I93" s="67"/>
    </row>
    <row r="94" spans="1:9" ht="15.75" thickTop="1">
      <c r="A94" s="167" t="s">
        <v>167</v>
      </c>
      <c r="B94" s="168"/>
      <c r="C94" s="168"/>
      <c r="D94" s="168"/>
      <c r="E94" s="168"/>
      <c r="F94" s="330"/>
      <c r="G94" s="330"/>
      <c r="H94" s="326">
        <v>0</v>
      </c>
      <c r="I94" s="326"/>
    </row>
    <row r="95" spans="1:9">
      <c r="A95" s="248" t="s">
        <v>75</v>
      </c>
      <c r="B95" s="331"/>
      <c r="C95" s="331"/>
      <c r="D95" s="331"/>
      <c r="E95" s="331"/>
      <c r="F95" s="189">
        <v>0</v>
      </c>
      <c r="G95" s="189"/>
      <c r="H95" s="257">
        <v>0</v>
      </c>
      <c r="I95" s="257"/>
    </row>
    <row r="96" spans="1:9" ht="15.75" thickBot="1">
      <c r="A96" s="332"/>
      <c r="B96" s="333"/>
      <c r="C96" s="333"/>
      <c r="D96" s="333"/>
      <c r="E96" s="333"/>
      <c r="F96" s="327"/>
      <c r="G96" s="327"/>
      <c r="H96" s="325"/>
      <c r="I96" s="325"/>
    </row>
    <row r="97" spans="1:9" ht="16.5" thickTop="1" thickBot="1">
      <c r="A97" s="244" t="s">
        <v>63</v>
      </c>
      <c r="B97" s="245"/>
      <c r="C97" s="245"/>
      <c r="D97" s="245"/>
      <c r="E97" s="246"/>
      <c r="F97" s="334"/>
      <c r="G97" s="335"/>
      <c r="H97" s="323"/>
      <c r="I97" s="324"/>
    </row>
    <row r="98" spans="1:9" ht="16.5" thickTop="1" thickBot="1">
      <c r="A98" s="68" t="s">
        <v>8</v>
      </c>
      <c r="B98" s="69"/>
      <c r="C98" s="69"/>
      <c r="D98" s="69"/>
      <c r="E98" s="69"/>
      <c r="F98" s="64">
        <f>SUM(F94+F95+F97)</f>
        <v>0</v>
      </c>
      <c r="G98" s="64"/>
      <c r="H98" s="66">
        <f>SUM(H94+H95+H97)</f>
        <v>0</v>
      </c>
      <c r="I98" s="66"/>
    </row>
    <row r="99" spans="1:9" ht="16.5" thickTop="1" thickBot="1">
      <c r="A99" s="68" t="s">
        <v>13</v>
      </c>
      <c r="B99" s="242"/>
      <c r="C99" s="242"/>
      <c r="D99" s="242"/>
      <c r="E99" s="243"/>
      <c r="F99" s="77"/>
      <c r="G99" s="190"/>
      <c r="H99" s="123"/>
      <c r="I99" s="124"/>
    </row>
    <row r="100" spans="1:9" s="13" customFormat="1" ht="16.5" thickTop="1" thickBot="1">
      <c r="A100" s="85" t="s">
        <v>201</v>
      </c>
      <c r="B100" s="86"/>
      <c r="C100" s="86"/>
      <c r="D100" s="86"/>
      <c r="E100" s="87"/>
      <c r="F100" s="88">
        <v>400000</v>
      </c>
      <c r="G100" s="89"/>
      <c r="H100" s="521">
        <v>950000</v>
      </c>
      <c r="I100" s="522"/>
    </row>
    <row r="101" spans="1:9" ht="15.75" thickTop="1">
      <c r="A101" s="167" t="s">
        <v>9</v>
      </c>
      <c r="B101" s="168"/>
      <c r="C101" s="168"/>
      <c r="D101" s="168"/>
      <c r="E101" s="168"/>
      <c r="F101" s="169">
        <f>SUM(F92+F93+F98+F99+F100)</f>
        <v>5830143</v>
      </c>
      <c r="G101" s="170"/>
      <c r="H101" s="155">
        <f>SUM(H92+H93+H98+H99+H100)</f>
        <v>13156457</v>
      </c>
      <c r="I101" s="156"/>
    </row>
    <row r="102" spans="1:9" s="13" customFormat="1">
      <c r="A102" s="1"/>
      <c r="B102" s="1"/>
      <c r="C102" s="1"/>
      <c r="D102" s="1"/>
      <c r="E102" s="1"/>
      <c r="F102" s="3"/>
      <c r="G102" s="4"/>
      <c r="H102" s="45"/>
      <c r="I102" s="40"/>
    </row>
    <row r="103" spans="1:9" s="13" customFormat="1">
      <c r="A103" s="47" t="s">
        <v>124</v>
      </c>
      <c r="B103" s="47"/>
      <c r="C103" s="47"/>
      <c r="D103" s="47"/>
      <c r="E103" s="47"/>
      <c r="F103" s="47"/>
      <c r="G103" s="47"/>
      <c r="H103" s="47"/>
      <c r="I103" s="47"/>
    </row>
    <row r="104" spans="1:9" s="13" customFormat="1">
      <c r="H104" s="43"/>
      <c r="I104" s="43"/>
    </row>
    <row r="105" spans="1:9" s="13" customFormat="1" ht="15" customHeight="1">
      <c r="A105" s="153" t="s">
        <v>0</v>
      </c>
      <c r="B105" s="153"/>
      <c r="C105" s="153"/>
      <c r="D105" s="153"/>
      <c r="E105" s="153"/>
      <c r="F105" s="157" t="s">
        <v>203</v>
      </c>
      <c r="G105" s="157"/>
      <c r="H105" s="159" t="s">
        <v>204</v>
      </c>
      <c r="I105" s="159"/>
    </row>
    <row r="106" spans="1:9" s="13" customFormat="1">
      <c r="A106" s="154"/>
      <c r="B106" s="154"/>
      <c r="C106" s="154"/>
      <c r="D106" s="154"/>
      <c r="E106" s="154"/>
      <c r="F106" s="158"/>
      <c r="G106" s="158"/>
      <c r="H106" s="160"/>
      <c r="I106" s="160"/>
    </row>
    <row r="107" spans="1:9" s="13" customFormat="1">
      <c r="A107" s="70" t="s">
        <v>125</v>
      </c>
      <c r="B107" s="71"/>
      <c r="C107" s="71"/>
      <c r="D107" s="71"/>
      <c r="E107" s="129"/>
      <c r="F107" s="72">
        <v>473660</v>
      </c>
      <c r="G107" s="72"/>
      <c r="H107" s="92">
        <v>627414</v>
      </c>
      <c r="I107" s="92"/>
    </row>
    <row r="108" spans="1:9" s="13" customFormat="1" ht="15.75" thickBot="1">
      <c r="A108" s="93" t="s">
        <v>126</v>
      </c>
      <c r="B108" s="103"/>
      <c r="C108" s="103"/>
      <c r="D108" s="103"/>
      <c r="E108" s="103"/>
      <c r="F108" s="104"/>
      <c r="G108" s="104"/>
      <c r="H108" s="147"/>
      <c r="I108" s="147"/>
    </row>
    <row r="109" spans="1:9" s="13" customFormat="1" ht="16.5" thickTop="1" thickBot="1">
      <c r="A109" s="68" t="s">
        <v>6</v>
      </c>
      <c r="B109" s="69"/>
      <c r="C109" s="69"/>
      <c r="D109" s="69"/>
      <c r="E109" s="69"/>
      <c r="F109" s="64">
        <f>SUM(F107:G108)</f>
        <v>473660</v>
      </c>
      <c r="G109" s="65"/>
      <c r="H109" s="66">
        <f>SUM(H107:I108)</f>
        <v>627414</v>
      </c>
      <c r="I109" s="67"/>
    </row>
    <row r="110" spans="1:9" ht="15.75" thickTop="1">
      <c r="A110" s="175" t="s">
        <v>7</v>
      </c>
      <c r="B110" s="176"/>
      <c r="C110" s="176"/>
      <c r="D110" s="176"/>
      <c r="E110" s="177"/>
      <c r="F110" s="197">
        <f>SUM(F109)</f>
        <v>473660</v>
      </c>
      <c r="G110" s="198"/>
      <c r="H110" s="148">
        <f>SUM(H109)</f>
        <v>627414</v>
      </c>
      <c r="I110" s="149"/>
    </row>
    <row r="111" spans="1:9" s="13" customFormat="1">
      <c r="A111" s="1"/>
      <c r="B111" s="1"/>
      <c r="C111" s="1"/>
      <c r="D111" s="1"/>
      <c r="E111" s="1"/>
      <c r="F111" s="3"/>
      <c r="G111" s="4"/>
      <c r="H111" s="45"/>
      <c r="I111" s="40"/>
    </row>
    <row r="112" spans="1:9" s="13" customFormat="1">
      <c r="A112" s="1"/>
      <c r="B112" s="1"/>
      <c r="C112" s="1"/>
      <c r="D112" s="1"/>
      <c r="E112" s="1"/>
      <c r="F112" s="3"/>
      <c r="G112" s="4"/>
      <c r="H112" s="45"/>
      <c r="I112" s="40"/>
    </row>
    <row r="113" spans="1:9">
      <c r="A113" s="47" t="s">
        <v>39</v>
      </c>
      <c r="B113" s="47"/>
      <c r="C113" s="47"/>
      <c r="D113" s="47"/>
      <c r="E113" s="47"/>
      <c r="F113" s="47"/>
      <c r="G113" s="47"/>
      <c r="H113" s="47"/>
      <c r="I113" s="47"/>
    </row>
    <row r="115" spans="1:9" ht="15" customHeight="1">
      <c r="A115" s="153" t="s">
        <v>0</v>
      </c>
      <c r="B115" s="153"/>
      <c r="C115" s="153"/>
      <c r="D115" s="153"/>
      <c r="E115" s="153"/>
      <c r="F115" s="157" t="s">
        <v>203</v>
      </c>
      <c r="G115" s="157"/>
      <c r="H115" s="159" t="s">
        <v>204</v>
      </c>
      <c r="I115" s="159"/>
    </row>
    <row r="116" spans="1:9">
      <c r="A116" s="154"/>
      <c r="B116" s="154"/>
      <c r="C116" s="154"/>
      <c r="D116" s="154"/>
      <c r="E116" s="154"/>
      <c r="F116" s="158"/>
      <c r="G116" s="158"/>
      <c r="H116" s="160"/>
      <c r="I116" s="160"/>
    </row>
    <row r="117" spans="1:9">
      <c r="A117" s="70" t="s">
        <v>29</v>
      </c>
      <c r="B117" s="71"/>
      <c r="C117" s="71"/>
      <c r="D117" s="71"/>
      <c r="E117" s="129"/>
      <c r="F117" s="72">
        <v>0</v>
      </c>
      <c r="G117" s="72"/>
      <c r="H117" s="92">
        <v>10000</v>
      </c>
      <c r="I117" s="92"/>
    </row>
    <row r="118" spans="1:9">
      <c r="A118" s="93"/>
      <c r="B118" s="103"/>
      <c r="C118" s="103"/>
      <c r="D118" s="103"/>
      <c r="E118" s="103"/>
      <c r="F118" s="104"/>
      <c r="G118" s="104"/>
      <c r="H118" s="147"/>
      <c r="I118" s="147"/>
    </row>
    <row r="119" spans="1:9">
      <c r="A119" s="70" t="s">
        <v>31</v>
      </c>
      <c r="B119" s="71"/>
      <c r="C119" s="71"/>
      <c r="D119" s="71"/>
      <c r="E119" s="71"/>
      <c r="F119" s="72">
        <v>7547</v>
      </c>
      <c r="G119" s="72"/>
      <c r="H119" s="92">
        <v>16000</v>
      </c>
      <c r="I119" s="92"/>
    </row>
    <row r="120" spans="1:9">
      <c r="A120" s="93" t="s">
        <v>168</v>
      </c>
      <c r="B120" s="103"/>
      <c r="C120" s="103"/>
      <c r="D120" s="103"/>
      <c r="E120" s="103"/>
      <c r="F120" s="104">
        <v>4361</v>
      </c>
      <c r="G120" s="104"/>
      <c r="H120" s="147"/>
      <c r="I120" s="147"/>
    </row>
    <row r="121" spans="1:9">
      <c r="A121" s="70" t="s">
        <v>34</v>
      </c>
      <c r="B121" s="71"/>
      <c r="C121" s="71"/>
      <c r="D121" s="71"/>
      <c r="E121" s="71"/>
      <c r="F121" s="72">
        <v>3107</v>
      </c>
      <c r="G121" s="72"/>
      <c r="H121" s="92">
        <v>7000</v>
      </c>
      <c r="I121" s="92"/>
    </row>
    <row r="122" spans="1:9" ht="15.75" thickBot="1">
      <c r="A122" s="93"/>
      <c r="B122" s="103"/>
      <c r="C122" s="103"/>
      <c r="D122" s="103"/>
      <c r="E122" s="103"/>
      <c r="F122" s="104"/>
      <c r="G122" s="104"/>
      <c r="H122" s="147"/>
      <c r="I122" s="147"/>
    </row>
    <row r="123" spans="1:9" ht="16.5" thickTop="1" thickBot="1">
      <c r="A123" s="68" t="s">
        <v>6</v>
      </c>
      <c r="B123" s="69"/>
      <c r="C123" s="69"/>
      <c r="D123" s="69"/>
      <c r="E123" s="69"/>
      <c r="F123" s="64">
        <f>SUM(F117:G122)</f>
        <v>15015</v>
      </c>
      <c r="G123" s="65"/>
      <c r="H123" s="66">
        <f>SUM(H117:I122)</f>
        <v>33000</v>
      </c>
      <c r="I123" s="67"/>
    </row>
    <row r="124" spans="1:9" ht="15.75" thickTop="1">
      <c r="A124" s="175" t="s">
        <v>7</v>
      </c>
      <c r="B124" s="176"/>
      <c r="C124" s="176"/>
      <c r="D124" s="176"/>
      <c r="E124" s="177"/>
      <c r="F124" s="197">
        <f>SUM(F123)</f>
        <v>15015</v>
      </c>
      <c r="G124" s="198"/>
      <c r="H124" s="148">
        <f>SUM(H123)</f>
        <v>33000</v>
      </c>
      <c r="I124" s="149"/>
    </row>
    <row r="126" spans="1:9">
      <c r="A126" s="209" t="s">
        <v>43</v>
      </c>
      <c r="B126" s="47"/>
      <c r="C126" s="47"/>
      <c r="D126" s="47"/>
      <c r="E126" s="47"/>
      <c r="F126" s="47"/>
      <c r="G126" s="47"/>
      <c r="H126" s="47"/>
      <c r="I126" s="47"/>
    </row>
    <row r="127" spans="1:9">
      <c r="A127" s="1"/>
      <c r="B127" s="1"/>
      <c r="C127" s="1"/>
      <c r="D127" s="1"/>
      <c r="E127" s="1"/>
      <c r="F127" s="3"/>
      <c r="G127" s="4"/>
      <c r="H127" s="45"/>
      <c r="I127" s="40"/>
    </row>
    <row r="128" spans="1:9" ht="15" customHeight="1">
      <c r="A128" s="153" t="s">
        <v>0</v>
      </c>
      <c r="B128" s="153"/>
      <c r="C128" s="153"/>
      <c r="D128" s="153"/>
      <c r="E128" s="153"/>
      <c r="F128" s="157" t="s">
        <v>203</v>
      </c>
      <c r="G128" s="157"/>
      <c r="H128" s="159" t="s">
        <v>204</v>
      </c>
      <c r="I128" s="159"/>
    </row>
    <row r="129" spans="1:9">
      <c r="A129" s="154"/>
      <c r="B129" s="154"/>
      <c r="C129" s="154"/>
      <c r="D129" s="154"/>
      <c r="E129" s="154"/>
      <c r="F129" s="158"/>
      <c r="G129" s="158"/>
      <c r="H129" s="160"/>
      <c r="I129" s="160"/>
    </row>
    <row r="130" spans="1:9">
      <c r="A130" s="97" t="s">
        <v>40</v>
      </c>
      <c r="B130" s="210"/>
      <c r="C130" s="210"/>
      <c r="D130" s="210"/>
      <c r="E130" s="210"/>
      <c r="F130" s="211">
        <v>30335409</v>
      </c>
      <c r="G130" s="211"/>
      <c r="H130" s="180"/>
      <c r="I130" s="180"/>
    </row>
    <row r="131" spans="1:9">
      <c r="A131" s="98"/>
      <c r="B131" s="224"/>
      <c r="C131" s="224"/>
      <c r="D131" s="224"/>
      <c r="E131" s="224"/>
      <c r="F131" s="217"/>
      <c r="G131" s="217"/>
      <c r="H131" s="218"/>
      <c r="I131" s="218"/>
    </row>
    <row r="132" spans="1:9">
      <c r="A132" s="219" t="s">
        <v>41</v>
      </c>
      <c r="B132" s="98"/>
      <c r="C132" s="98"/>
      <c r="D132" s="98"/>
      <c r="E132" s="98"/>
      <c r="F132" s="220">
        <v>765585</v>
      </c>
      <c r="G132" s="221"/>
      <c r="H132" s="222"/>
      <c r="I132" s="223"/>
    </row>
    <row r="133" spans="1:9">
      <c r="A133" s="219"/>
      <c r="B133" s="98"/>
      <c r="C133" s="98"/>
      <c r="D133" s="98"/>
      <c r="E133" s="98"/>
      <c r="F133" s="220"/>
      <c r="G133" s="225"/>
      <c r="H133" s="218"/>
      <c r="I133" s="226"/>
    </row>
    <row r="134" spans="1:9">
      <c r="A134" s="219" t="s">
        <v>42</v>
      </c>
      <c r="B134" s="98"/>
      <c r="C134" s="98"/>
      <c r="D134" s="98"/>
      <c r="E134" s="98"/>
      <c r="F134" s="220">
        <v>590201</v>
      </c>
      <c r="G134" s="225"/>
      <c r="H134" s="230">
        <v>0</v>
      </c>
      <c r="I134" s="231"/>
    </row>
    <row r="135" spans="1:9" ht="15.75" thickBot="1">
      <c r="A135" s="434"/>
      <c r="B135" s="435"/>
      <c r="C135" s="435"/>
      <c r="D135" s="435"/>
      <c r="E135" s="435"/>
      <c r="F135" s="105"/>
      <c r="G135" s="106"/>
      <c r="H135" s="107"/>
      <c r="I135" s="108"/>
    </row>
    <row r="136" spans="1:9" ht="16.5" thickTop="1" thickBot="1">
      <c r="A136" s="227" t="s">
        <v>4</v>
      </c>
      <c r="B136" s="228"/>
      <c r="C136" s="228"/>
      <c r="D136" s="228"/>
      <c r="E136" s="228"/>
      <c r="F136" s="229">
        <f>SUM(F130:G135)</f>
        <v>31691195</v>
      </c>
      <c r="G136" s="229"/>
      <c r="H136" s="420">
        <f>SUM(H130:I135)</f>
        <v>0</v>
      </c>
      <c r="I136" s="420"/>
    </row>
    <row r="137" spans="1:9" ht="15.75" thickTop="1">
      <c r="A137" s="418" t="s">
        <v>23</v>
      </c>
      <c r="B137" s="419"/>
      <c r="C137" s="419"/>
      <c r="D137" s="419"/>
      <c r="E137" s="419"/>
      <c r="F137" s="430">
        <v>4253784</v>
      </c>
      <c r="G137" s="431"/>
      <c r="H137" s="307"/>
      <c r="I137" s="308"/>
    </row>
    <row r="138" spans="1:9" ht="15.75" thickBot="1">
      <c r="A138" s="133" t="s">
        <v>77</v>
      </c>
      <c r="B138" s="134"/>
      <c r="C138" s="134"/>
      <c r="D138" s="134"/>
      <c r="E138" s="135"/>
      <c r="F138" s="421">
        <v>19475</v>
      </c>
      <c r="G138" s="422"/>
      <c r="H138" s="428">
        <v>0</v>
      </c>
      <c r="I138" s="429"/>
    </row>
    <row r="139" spans="1:9" ht="16.5" thickTop="1" thickBot="1">
      <c r="A139" s="136" t="s">
        <v>78</v>
      </c>
      <c r="B139" s="137"/>
      <c r="C139" s="137"/>
      <c r="D139" s="137"/>
      <c r="E139" s="138"/>
      <c r="F139" s="426">
        <f>SUM(F137:G138)</f>
        <v>4273259</v>
      </c>
      <c r="G139" s="427"/>
      <c r="H139" s="305">
        <f>SUM(H137:I138)</f>
        <v>0</v>
      </c>
      <c r="I139" s="306"/>
    </row>
    <row r="140" spans="1:9" ht="15.75" thickTop="1">
      <c r="A140" s="432" t="s">
        <v>29</v>
      </c>
      <c r="B140" s="345"/>
      <c r="C140" s="345"/>
      <c r="D140" s="345"/>
      <c r="E140" s="433"/>
      <c r="F140" s="131">
        <v>3483544</v>
      </c>
      <c r="G140" s="132"/>
      <c r="H140" s="423"/>
      <c r="I140" s="424"/>
    </row>
    <row r="141" spans="1:9">
      <c r="A141" s="97"/>
      <c r="B141" s="98"/>
      <c r="C141" s="98"/>
      <c r="D141" s="98"/>
      <c r="E141" s="98"/>
      <c r="F141" s="101"/>
      <c r="G141" s="102"/>
      <c r="H141" s="118"/>
      <c r="I141" s="119"/>
    </row>
    <row r="142" spans="1:9">
      <c r="A142" s="97" t="s">
        <v>36</v>
      </c>
      <c r="B142" s="98"/>
      <c r="C142" s="98"/>
      <c r="D142" s="98"/>
      <c r="E142" s="98"/>
      <c r="F142" s="99">
        <v>2343</v>
      </c>
      <c r="G142" s="100"/>
      <c r="H142" s="95">
        <v>0</v>
      </c>
      <c r="I142" s="96"/>
    </row>
    <row r="143" spans="1:9">
      <c r="A143" s="97"/>
      <c r="B143" s="98"/>
      <c r="C143" s="98"/>
      <c r="D143" s="98"/>
      <c r="E143" s="98"/>
      <c r="F143" s="101"/>
      <c r="G143" s="102"/>
      <c r="H143" s="118"/>
      <c r="I143" s="119"/>
    </row>
    <row r="144" spans="1:9">
      <c r="A144" s="97" t="s">
        <v>22</v>
      </c>
      <c r="B144" s="98"/>
      <c r="C144" s="98"/>
      <c r="D144" s="98"/>
      <c r="E144" s="98"/>
      <c r="F144" s="99">
        <v>211221</v>
      </c>
      <c r="G144" s="100"/>
      <c r="H144" s="95"/>
      <c r="I144" s="96"/>
    </row>
    <row r="145" spans="1:9">
      <c r="A145" s="97"/>
      <c r="B145" s="98"/>
      <c r="C145" s="98"/>
      <c r="D145" s="98"/>
      <c r="E145" s="98"/>
      <c r="F145" s="101"/>
      <c r="G145" s="102"/>
      <c r="H145" s="118"/>
      <c r="I145" s="119"/>
    </row>
    <row r="146" spans="1:9">
      <c r="A146" s="97" t="s">
        <v>45</v>
      </c>
      <c r="B146" s="98"/>
      <c r="C146" s="98"/>
      <c r="D146" s="98"/>
      <c r="E146" s="98"/>
      <c r="F146" s="99">
        <v>0</v>
      </c>
      <c r="G146" s="100"/>
      <c r="H146" s="95">
        <v>0</v>
      </c>
      <c r="I146" s="96"/>
    </row>
    <row r="147" spans="1:9">
      <c r="A147" s="109"/>
      <c r="B147" s="110"/>
      <c r="C147" s="110"/>
      <c r="D147" s="110"/>
      <c r="E147" s="111"/>
      <c r="F147" s="112"/>
      <c r="G147" s="113"/>
      <c r="H147" s="114"/>
      <c r="I147" s="115"/>
    </row>
    <row r="148" spans="1:9" ht="15.75" thickBot="1">
      <c r="A148" s="97" t="s">
        <v>34</v>
      </c>
      <c r="B148" s="98"/>
      <c r="C148" s="98"/>
      <c r="D148" s="98"/>
      <c r="E148" s="98"/>
      <c r="F148" s="99">
        <v>923655</v>
      </c>
      <c r="G148" s="102"/>
      <c r="H148" s="143"/>
      <c r="I148" s="191"/>
    </row>
    <row r="149" spans="1:9" ht="16.5" thickTop="1" thickBot="1">
      <c r="A149" s="68" t="s">
        <v>6</v>
      </c>
      <c r="B149" s="69"/>
      <c r="C149" s="69"/>
      <c r="D149" s="69"/>
      <c r="E149" s="69"/>
      <c r="F149" s="64">
        <f>SUM(F140:G148)</f>
        <v>4620763</v>
      </c>
      <c r="G149" s="65"/>
      <c r="H149" s="66">
        <f>SUM(H140:I148)</f>
        <v>0</v>
      </c>
      <c r="I149" s="67"/>
    </row>
    <row r="150" spans="1:9" ht="16.5" thickTop="1" thickBot="1">
      <c r="A150" s="244" t="s">
        <v>7</v>
      </c>
      <c r="B150" s="245"/>
      <c r="C150" s="245"/>
      <c r="D150" s="245"/>
      <c r="E150" s="246"/>
      <c r="F150" s="258">
        <f>SUM(F136,F139,F149)</f>
        <v>40585217</v>
      </c>
      <c r="G150" s="259"/>
      <c r="H150" s="120">
        <f>SUM(H136,H139,H149)</f>
        <v>0</v>
      </c>
      <c r="I150" s="121"/>
    </row>
    <row r="151" spans="1:9" ht="15.75" thickTop="1">
      <c r="A151" s="313" t="s">
        <v>67</v>
      </c>
      <c r="B151" s="314"/>
      <c r="C151" s="314"/>
      <c r="D151" s="314"/>
      <c r="E151" s="315"/>
      <c r="F151" s="73">
        <v>157480</v>
      </c>
      <c r="G151" s="74"/>
      <c r="H151" s="75"/>
      <c r="I151" s="76"/>
    </row>
    <row r="152" spans="1:9">
      <c r="A152" s="212" t="s">
        <v>61</v>
      </c>
      <c r="B152" s="213"/>
      <c r="C152" s="213"/>
      <c r="D152" s="213"/>
      <c r="E152" s="213"/>
      <c r="F152" s="125">
        <v>2563740</v>
      </c>
      <c r="G152" s="125"/>
      <c r="H152" s="216"/>
      <c r="I152" s="216"/>
    </row>
    <row r="153" spans="1:9" ht="15.75" thickBot="1">
      <c r="A153" s="127" t="s">
        <v>63</v>
      </c>
      <c r="B153" s="128"/>
      <c r="C153" s="128"/>
      <c r="D153" s="128"/>
      <c r="E153" s="128"/>
      <c r="F153" s="215">
        <v>734734</v>
      </c>
      <c r="G153" s="215"/>
      <c r="H153" s="122"/>
      <c r="I153" s="122"/>
    </row>
    <row r="154" spans="1:9" ht="16.5" thickTop="1" thickBot="1">
      <c r="A154" s="116" t="s">
        <v>64</v>
      </c>
      <c r="B154" s="117"/>
      <c r="C154" s="117"/>
      <c r="D154" s="117"/>
      <c r="E154" s="117"/>
      <c r="F154" s="126">
        <f>SUM(F151:G153)</f>
        <v>3455954</v>
      </c>
      <c r="G154" s="126"/>
      <c r="H154" s="214">
        <f>SUM(H151:I153)</f>
        <v>0</v>
      </c>
      <c r="I154" s="214"/>
    </row>
    <row r="155" spans="1:9" ht="15.75" thickTop="1">
      <c r="A155" s="301" t="s">
        <v>62</v>
      </c>
      <c r="B155" s="301"/>
      <c r="C155" s="301"/>
      <c r="D155" s="301"/>
      <c r="E155" s="301"/>
      <c r="F155" s="125"/>
      <c r="G155" s="125"/>
      <c r="H155" s="216">
        <v>0</v>
      </c>
      <c r="I155" s="216"/>
    </row>
    <row r="156" spans="1:9" ht="15.75" thickBot="1">
      <c r="A156" s="127" t="s">
        <v>65</v>
      </c>
      <c r="B156" s="127"/>
      <c r="C156" s="127"/>
      <c r="D156" s="127"/>
      <c r="E156" s="127"/>
      <c r="F156" s="215"/>
      <c r="G156" s="215"/>
      <c r="H156" s="122">
        <v>0</v>
      </c>
      <c r="I156" s="122"/>
    </row>
    <row r="157" spans="1:9" ht="16.5" thickTop="1" thickBot="1">
      <c r="A157" s="68" t="s">
        <v>66</v>
      </c>
      <c r="B157" s="69"/>
      <c r="C157" s="69"/>
      <c r="D157" s="69"/>
      <c r="E157" s="425"/>
      <c r="F157" s="77">
        <f>SUM(F155:G156)</f>
        <v>0</v>
      </c>
      <c r="G157" s="190"/>
      <c r="H157" s="123">
        <f>SUM(H155:I156)</f>
        <v>0</v>
      </c>
      <c r="I157" s="124"/>
    </row>
    <row r="158" spans="1:9" ht="16.5" thickTop="1" thickBot="1">
      <c r="A158" s="227" t="s">
        <v>8</v>
      </c>
      <c r="B158" s="228"/>
      <c r="C158" s="228"/>
      <c r="D158" s="228"/>
      <c r="E158" s="228"/>
      <c r="F158" s="229">
        <f>SUM(F154,F157)</f>
        <v>3455954</v>
      </c>
      <c r="G158" s="229"/>
      <c r="H158" s="420">
        <f>SUM(H154,H157)</f>
        <v>0</v>
      </c>
      <c r="I158" s="420"/>
    </row>
    <row r="159" spans="1:9" ht="16.5" thickTop="1" thickBot="1">
      <c r="A159" s="68" t="s">
        <v>13</v>
      </c>
      <c r="B159" s="242"/>
      <c r="C159" s="242"/>
      <c r="D159" s="242"/>
      <c r="E159" s="243"/>
      <c r="F159" s="77"/>
      <c r="G159" s="190"/>
      <c r="H159" s="123"/>
      <c r="I159" s="124"/>
    </row>
    <row r="160" spans="1:9" ht="15.75" thickTop="1">
      <c r="A160" s="167" t="s">
        <v>9</v>
      </c>
      <c r="B160" s="168"/>
      <c r="C160" s="168"/>
      <c r="D160" s="168"/>
      <c r="E160" s="168"/>
      <c r="F160" s="169">
        <f>SUM(F150+F158+F159)</f>
        <v>44041171</v>
      </c>
      <c r="G160" s="170"/>
      <c r="H160" s="155">
        <f>SUM(H150+H158+H159)</f>
        <v>0</v>
      </c>
      <c r="I160" s="156"/>
    </row>
    <row r="161" spans="1:9">
      <c r="A161" s="1"/>
      <c r="B161" s="1"/>
      <c r="C161" s="1"/>
      <c r="D161" s="1"/>
      <c r="E161" s="1"/>
      <c r="F161" s="3"/>
      <c r="G161" s="4"/>
      <c r="H161" s="45"/>
      <c r="I161" s="40"/>
    </row>
    <row r="162" spans="1:9" s="13" customFormat="1">
      <c r="A162" s="1"/>
      <c r="B162" s="1"/>
      <c r="C162" s="1"/>
      <c r="D162" s="1"/>
      <c r="E162" s="1"/>
      <c r="F162" s="3"/>
      <c r="G162" s="4"/>
      <c r="H162" s="45"/>
      <c r="I162" s="40"/>
    </row>
    <row r="163" spans="1:9" s="13" customFormat="1">
      <c r="A163" s="1"/>
      <c r="B163" s="1"/>
      <c r="C163" s="1"/>
      <c r="D163" s="1"/>
      <c r="E163" s="1"/>
      <c r="F163" s="3"/>
      <c r="G163" s="4"/>
      <c r="H163" s="45"/>
      <c r="I163" s="40"/>
    </row>
    <row r="164" spans="1:9" s="13" customFormat="1">
      <c r="A164" s="47" t="s">
        <v>114</v>
      </c>
      <c r="B164" s="47"/>
      <c r="C164" s="47"/>
      <c r="D164" s="47"/>
      <c r="E164" s="47"/>
      <c r="F164" s="47"/>
      <c r="G164" s="47"/>
      <c r="H164" s="47"/>
      <c r="I164" s="47"/>
    </row>
    <row r="165" spans="1:9" s="13" customFormat="1">
      <c r="H165" s="43"/>
      <c r="I165" s="43"/>
    </row>
    <row r="166" spans="1:9" s="13" customFormat="1" ht="15" customHeight="1">
      <c r="A166" s="153" t="s">
        <v>0</v>
      </c>
      <c r="B166" s="153"/>
      <c r="C166" s="153"/>
      <c r="D166" s="153"/>
      <c r="E166" s="153"/>
      <c r="F166" s="157" t="s">
        <v>203</v>
      </c>
      <c r="G166" s="157"/>
      <c r="H166" s="159" t="s">
        <v>204</v>
      </c>
      <c r="I166" s="159"/>
    </row>
    <row r="167" spans="1:9" s="13" customFormat="1">
      <c r="A167" s="154"/>
      <c r="B167" s="154"/>
      <c r="C167" s="154"/>
      <c r="D167" s="154"/>
      <c r="E167" s="154"/>
      <c r="F167" s="158"/>
      <c r="G167" s="158"/>
      <c r="H167" s="160"/>
      <c r="I167" s="160"/>
    </row>
    <row r="168" spans="1:9" s="13" customFormat="1">
      <c r="A168" s="289" t="s">
        <v>40</v>
      </c>
      <c r="B168" s="290"/>
      <c r="C168" s="290"/>
      <c r="D168" s="290"/>
      <c r="E168" s="291"/>
      <c r="F168" s="173">
        <v>0</v>
      </c>
      <c r="G168" s="174"/>
      <c r="H168" s="141">
        <v>0</v>
      </c>
      <c r="I168" s="142"/>
    </row>
    <row r="169" spans="1:9" s="13" customFormat="1" ht="15.75" thickBot="1">
      <c r="A169" s="199" t="s">
        <v>53</v>
      </c>
      <c r="B169" s="200"/>
      <c r="C169" s="200"/>
      <c r="D169" s="200"/>
      <c r="E169" s="201"/>
      <c r="F169" s="516"/>
      <c r="G169" s="517"/>
      <c r="H169" s="279"/>
      <c r="I169" s="280"/>
    </row>
    <row r="170" spans="1:9" s="13" customFormat="1" ht="16.5" thickTop="1" thickBot="1">
      <c r="A170" s="68" t="s">
        <v>4</v>
      </c>
      <c r="B170" s="69"/>
      <c r="C170" s="69"/>
      <c r="D170" s="69"/>
      <c r="E170" s="69"/>
      <c r="F170" s="64">
        <f>SUM(F168:G169)</f>
        <v>0</v>
      </c>
      <c r="G170" s="64"/>
      <c r="H170" s="66">
        <f>SUM(H168:I169)</f>
        <v>0</v>
      </c>
      <c r="I170" s="66"/>
    </row>
    <row r="171" spans="1:9" s="13" customFormat="1" ht="16.5" thickTop="1" thickBot="1">
      <c r="A171" s="68" t="s">
        <v>23</v>
      </c>
      <c r="B171" s="69"/>
      <c r="C171" s="69"/>
      <c r="D171" s="69"/>
      <c r="E171" s="69"/>
      <c r="F171" s="518">
        <v>0</v>
      </c>
      <c r="G171" s="518"/>
      <c r="H171" s="514">
        <v>0</v>
      </c>
      <c r="I171" s="514"/>
    </row>
    <row r="172" spans="1:9" s="13" customFormat="1" ht="16.5" thickTop="1" thickBot="1">
      <c r="A172" s="68" t="s">
        <v>5</v>
      </c>
      <c r="B172" s="69"/>
      <c r="C172" s="69"/>
      <c r="D172" s="69"/>
      <c r="E172" s="69"/>
      <c r="F172" s="64">
        <f>SUM(F171:G171)</f>
        <v>0</v>
      </c>
      <c r="G172" s="77"/>
      <c r="H172" s="66">
        <f>SUM(H171:I171)</f>
        <v>0</v>
      </c>
      <c r="I172" s="66"/>
    </row>
    <row r="173" spans="1:9" s="13" customFormat="1" ht="16.5" thickTop="1" thickBot="1">
      <c r="A173" s="68" t="s">
        <v>6</v>
      </c>
      <c r="B173" s="69"/>
      <c r="C173" s="69"/>
      <c r="D173" s="69"/>
      <c r="E173" s="69"/>
      <c r="F173" s="64">
        <f>SUM(F170+F172)</f>
        <v>0</v>
      </c>
      <c r="G173" s="65"/>
      <c r="H173" s="66">
        <f>SUM(H170+H172)</f>
        <v>0</v>
      </c>
      <c r="I173" s="67"/>
    </row>
    <row r="174" spans="1:9" s="13" customFormat="1" ht="15.75" thickTop="1">
      <c r="A174" s="175" t="s">
        <v>7</v>
      </c>
      <c r="B174" s="176"/>
      <c r="C174" s="176"/>
      <c r="D174" s="176"/>
      <c r="E174" s="515"/>
      <c r="F174" s="197">
        <f>SUM(F173)</f>
        <v>0</v>
      </c>
      <c r="G174" s="198"/>
      <c r="H174" s="148">
        <f>SUM(H173)</f>
        <v>0</v>
      </c>
      <c r="I174" s="149"/>
    </row>
    <row r="175" spans="1:9" s="13" customFormat="1">
      <c r="A175" s="1"/>
      <c r="B175" s="1"/>
      <c r="C175" s="1"/>
      <c r="D175" s="1"/>
      <c r="E175" s="1"/>
      <c r="F175" s="3"/>
      <c r="G175" s="4"/>
      <c r="H175" s="45"/>
      <c r="I175" s="40"/>
    </row>
    <row r="176" spans="1:9" s="13" customFormat="1">
      <c r="A176" s="1"/>
      <c r="B176" s="1"/>
      <c r="C176" s="1"/>
      <c r="D176" s="1"/>
      <c r="E176" s="1"/>
      <c r="F176" s="3"/>
      <c r="G176" s="4"/>
      <c r="H176" s="45"/>
      <c r="I176" s="40"/>
    </row>
    <row r="177" spans="1:9">
      <c r="A177" s="1"/>
      <c r="B177" s="1"/>
      <c r="C177" s="1"/>
      <c r="D177" s="1"/>
      <c r="E177" s="1"/>
      <c r="F177" s="3"/>
      <c r="G177" s="4"/>
      <c r="H177" s="45"/>
      <c r="I177" s="40"/>
    </row>
    <row r="178" spans="1:9">
      <c r="A178" s="209" t="s">
        <v>46</v>
      </c>
      <c r="B178" s="47"/>
      <c r="C178" s="47"/>
      <c r="D178" s="47"/>
      <c r="E178" s="47"/>
      <c r="F178" s="47"/>
      <c r="G178" s="47"/>
      <c r="H178" s="47"/>
      <c r="I178" s="47"/>
    </row>
    <row r="179" spans="1:9">
      <c r="A179" s="1"/>
      <c r="B179" s="1"/>
      <c r="C179" s="1"/>
      <c r="D179" s="1"/>
      <c r="E179" s="1"/>
      <c r="F179" s="3"/>
      <c r="G179" s="4"/>
      <c r="H179" s="45"/>
      <c r="I179" s="40"/>
    </row>
    <row r="180" spans="1:9" ht="15" customHeight="1">
      <c r="A180" s="153" t="s">
        <v>0</v>
      </c>
      <c r="B180" s="153"/>
      <c r="C180" s="153"/>
      <c r="D180" s="153"/>
      <c r="E180" s="153"/>
      <c r="F180" s="157" t="s">
        <v>203</v>
      </c>
      <c r="G180" s="157"/>
      <c r="H180" s="159" t="s">
        <v>204</v>
      </c>
      <c r="I180" s="159"/>
    </row>
    <row r="181" spans="1:9">
      <c r="A181" s="154"/>
      <c r="B181" s="154"/>
      <c r="C181" s="154"/>
      <c r="D181" s="154"/>
      <c r="E181" s="154"/>
      <c r="F181" s="158"/>
      <c r="G181" s="158"/>
      <c r="H181" s="160"/>
      <c r="I181" s="160"/>
    </row>
    <row r="182" spans="1:9" s="13" customFormat="1">
      <c r="A182" s="70" t="s">
        <v>22</v>
      </c>
      <c r="B182" s="71"/>
      <c r="C182" s="71"/>
      <c r="D182" s="71"/>
      <c r="E182" s="129"/>
      <c r="F182" s="81"/>
      <c r="G182" s="130"/>
      <c r="H182" s="83"/>
      <c r="I182" s="166"/>
    </row>
    <row r="183" spans="1:9" s="13" customFormat="1">
      <c r="A183" s="78"/>
      <c r="B183" s="79"/>
      <c r="C183" s="79"/>
      <c r="D183" s="79"/>
      <c r="E183" s="80"/>
      <c r="F183" s="81"/>
      <c r="G183" s="82"/>
      <c r="H183" s="83"/>
      <c r="I183" s="84"/>
    </row>
    <row r="184" spans="1:9" s="13" customFormat="1">
      <c r="A184" s="70" t="s">
        <v>32</v>
      </c>
      <c r="B184" s="71"/>
      <c r="C184" s="71"/>
      <c r="D184" s="71"/>
      <c r="E184" s="71"/>
      <c r="F184" s="72"/>
      <c r="G184" s="72"/>
      <c r="H184" s="92"/>
      <c r="I184" s="92"/>
    </row>
    <row r="185" spans="1:9" s="13" customFormat="1">
      <c r="A185" s="93"/>
      <c r="B185" s="103"/>
      <c r="C185" s="103"/>
      <c r="D185" s="103"/>
      <c r="E185" s="103"/>
      <c r="F185" s="104"/>
      <c r="G185" s="104"/>
      <c r="H185" s="147"/>
      <c r="I185" s="147"/>
    </row>
    <row r="186" spans="1:9">
      <c r="A186" s="70" t="s">
        <v>34</v>
      </c>
      <c r="B186" s="71"/>
      <c r="C186" s="71"/>
      <c r="D186" s="71"/>
      <c r="E186" s="71"/>
      <c r="F186" s="72"/>
      <c r="G186" s="72"/>
      <c r="H186" s="92"/>
      <c r="I186" s="92"/>
    </row>
    <row r="187" spans="1:9" ht="15.75" thickBot="1">
      <c r="A187" s="93"/>
      <c r="B187" s="103"/>
      <c r="C187" s="103"/>
      <c r="D187" s="103"/>
      <c r="E187" s="103"/>
      <c r="F187" s="104"/>
      <c r="G187" s="104"/>
      <c r="H187" s="147"/>
      <c r="I187" s="147"/>
    </row>
    <row r="188" spans="1:9" ht="16.5" thickTop="1" thickBot="1">
      <c r="A188" s="68" t="s">
        <v>6</v>
      </c>
      <c r="B188" s="69"/>
      <c r="C188" s="69"/>
      <c r="D188" s="69"/>
      <c r="E188" s="69"/>
      <c r="F188" s="64">
        <f>SUM(F182:G187)</f>
        <v>0</v>
      </c>
      <c r="G188" s="65"/>
      <c r="H188" s="66">
        <f>SUM(H182:I187)</f>
        <v>0</v>
      </c>
      <c r="I188" s="67"/>
    </row>
    <row r="189" spans="1:9" ht="15.75" thickTop="1">
      <c r="A189" s="167" t="s">
        <v>7</v>
      </c>
      <c r="B189" s="168"/>
      <c r="C189" s="168"/>
      <c r="D189" s="168"/>
      <c r="E189" s="168"/>
      <c r="F189" s="169">
        <f>SUM(F188)</f>
        <v>0</v>
      </c>
      <c r="G189" s="170"/>
      <c r="H189" s="155">
        <f>SUM(H188)</f>
        <v>0</v>
      </c>
      <c r="I189" s="156"/>
    </row>
    <row r="190" spans="1:9">
      <c r="A190" s="1"/>
      <c r="B190" s="1"/>
      <c r="C190" s="1"/>
      <c r="D190" s="1"/>
      <c r="E190" s="1"/>
      <c r="F190" s="3"/>
      <c r="G190" s="4"/>
      <c r="H190" s="45"/>
      <c r="I190" s="40"/>
    </row>
    <row r="191" spans="1:9" s="13" customFormat="1">
      <c r="A191" s="1"/>
      <c r="B191" s="1"/>
      <c r="C191" s="1"/>
      <c r="D191" s="1"/>
      <c r="E191" s="1"/>
      <c r="F191" s="3"/>
      <c r="G191" s="4"/>
      <c r="H191" s="45"/>
      <c r="I191" s="40"/>
    </row>
    <row r="192" spans="1:9" s="13" customFormat="1">
      <c r="A192" s="1"/>
      <c r="B192" s="1"/>
      <c r="C192" s="1"/>
      <c r="D192" s="1"/>
      <c r="E192" s="1"/>
      <c r="F192" s="3"/>
      <c r="G192" s="4"/>
      <c r="H192" s="45"/>
      <c r="I192" s="40"/>
    </row>
    <row r="193" spans="1:9" s="13" customFormat="1">
      <c r="A193" s="1"/>
      <c r="B193" s="1"/>
      <c r="C193" s="1"/>
      <c r="D193" s="1"/>
      <c r="E193" s="1"/>
      <c r="F193" s="3"/>
      <c r="G193" s="4"/>
      <c r="H193" s="45"/>
      <c r="I193" s="40"/>
    </row>
    <row r="194" spans="1:9" s="13" customFormat="1">
      <c r="A194" s="1"/>
      <c r="B194" s="1"/>
      <c r="C194" s="1"/>
      <c r="D194" s="1"/>
      <c r="E194" s="1"/>
      <c r="F194" s="3"/>
      <c r="G194" s="4"/>
      <c r="H194" s="45"/>
      <c r="I194" s="40"/>
    </row>
    <row r="195" spans="1:9" s="13" customFormat="1">
      <c r="A195" s="1"/>
      <c r="B195" s="1"/>
      <c r="C195" s="1"/>
      <c r="D195" s="1"/>
      <c r="E195" s="1"/>
      <c r="F195" s="3"/>
      <c r="G195" s="4"/>
      <c r="H195" s="45"/>
      <c r="I195" s="40"/>
    </row>
    <row r="196" spans="1:9" s="13" customFormat="1">
      <c r="A196" s="1"/>
      <c r="B196" s="1"/>
      <c r="C196" s="1"/>
      <c r="D196" s="1"/>
      <c r="E196" s="1"/>
      <c r="F196" s="3"/>
      <c r="G196" s="4"/>
      <c r="H196" s="45"/>
      <c r="I196" s="40"/>
    </row>
    <row r="197" spans="1:9" s="13" customFormat="1">
      <c r="A197" s="1"/>
      <c r="B197" s="1"/>
      <c r="C197" s="1"/>
      <c r="D197" s="1"/>
      <c r="E197" s="1"/>
      <c r="F197" s="3"/>
      <c r="G197" s="4"/>
      <c r="H197" s="45"/>
      <c r="I197" s="40"/>
    </row>
    <row r="198" spans="1:9" s="13" customFormat="1">
      <c r="A198" s="1"/>
      <c r="B198" s="1"/>
      <c r="C198" s="1"/>
      <c r="D198" s="1"/>
      <c r="E198" s="1"/>
      <c r="F198" s="3"/>
      <c r="G198" s="4"/>
      <c r="H198" s="45"/>
      <c r="I198" s="40"/>
    </row>
    <row r="199" spans="1:9">
      <c r="A199" s="1"/>
      <c r="B199" s="1"/>
      <c r="C199" s="1"/>
      <c r="D199" s="1"/>
      <c r="E199" s="1"/>
      <c r="F199" s="3"/>
      <c r="G199" s="4"/>
      <c r="H199" s="45"/>
      <c r="I199" s="40"/>
    </row>
    <row r="200" spans="1:9">
      <c r="A200" s="47" t="s">
        <v>47</v>
      </c>
      <c r="B200" s="47"/>
      <c r="C200" s="47"/>
      <c r="D200" s="47"/>
      <c r="E200" s="47"/>
      <c r="F200" s="47"/>
      <c r="G200" s="47"/>
      <c r="H200" s="47"/>
      <c r="I200" s="47"/>
    </row>
    <row r="202" spans="1:9" ht="15" customHeight="1">
      <c r="A202" s="153" t="s">
        <v>0</v>
      </c>
      <c r="B202" s="153"/>
      <c r="C202" s="153"/>
      <c r="D202" s="153"/>
      <c r="E202" s="153"/>
      <c r="F202" s="157" t="s">
        <v>203</v>
      </c>
      <c r="G202" s="157"/>
      <c r="H202" s="159" t="s">
        <v>204</v>
      </c>
      <c r="I202" s="159"/>
    </row>
    <row r="203" spans="1:9">
      <c r="A203" s="154"/>
      <c r="B203" s="154"/>
      <c r="C203" s="154"/>
      <c r="D203" s="154"/>
      <c r="E203" s="154"/>
      <c r="F203" s="158"/>
      <c r="G203" s="158"/>
      <c r="H203" s="160"/>
      <c r="I203" s="160"/>
    </row>
    <row r="204" spans="1:9">
      <c r="A204" s="70" t="s">
        <v>29</v>
      </c>
      <c r="B204" s="71"/>
      <c r="C204" s="71"/>
      <c r="D204" s="71"/>
      <c r="E204" s="71"/>
      <c r="F204" s="72">
        <v>0</v>
      </c>
      <c r="G204" s="72"/>
      <c r="H204" s="92">
        <v>0</v>
      </c>
      <c r="I204" s="92"/>
    </row>
    <row r="205" spans="1:9">
      <c r="A205" s="93"/>
      <c r="B205" s="94"/>
      <c r="C205" s="94"/>
      <c r="D205" s="94"/>
      <c r="E205" s="94"/>
      <c r="F205" s="104"/>
      <c r="G205" s="104"/>
      <c r="H205" s="147"/>
      <c r="I205" s="147"/>
    </row>
    <row r="206" spans="1:9">
      <c r="A206" s="97" t="s">
        <v>22</v>
      </c>
      <c r="B206" s="98"/>
      <c r="C206" s="98"/>
      <c r="D206" s="98"/>
      <c r="E206" s="98"/>
      <c r="F206" s="72">
        <v>0</v>
      </c>
      <c r="G206" s="72"/>
      <c r="H206" s="92">
        <v>0</v>
      </c>
      <c r="I206" s="92"/>
    </row>
    <row r="207" spans="1:9">
      <c r="A207" s="93"/>
      <c r="B207" s="94"/>
      <c r="C207" s="94"/>
      <c r="D207" s="94"/>
      <c r="E207" s="94"/>
      <c r="F207" s="104"/>
      <c r="G207" s="104"/>
      <c r="H207" s="147"/>
      <c r="I207" s="147"/>
    </row>
    <row r="208" spans="1:9">
      <c r="A208" s="70" t="s">
        <v>32</v>
      </c>
      <c r="B208" s="71"/>
      <c r="C208" s="71"/>
      <c r="D208" s="71"/>
      <c r="E208" s="71"/>
      <c r="F208" s="72">
        <v>38123</v>
      </c>
      <c r="G208" s="72"/>
      <c r="H208" s="92">
        <v>70000</v>
      </c>
      <c r="I208" s="92"/>
    </row>
    <row r="209" spans="1:9">
      <c r="A209" s="93"/>
      <c r="B209" s="94"/>
      <c r="C209" s="94"/>
      <c r="D209" s="94"/>
      <c r="E209" s="94"/>
      <c r="F209" s="104"/>
      <c r="G209" s="104"/>
      <c r="H209" s="147"/>
      <c r="I209" s="147"/>
    </row>
    <row r="210" spans="1:9">
      <c r="A210" s="70" t="s">
        <v>34</v>
      </c>
      <c r="B210" s="71"/>
      <c r="C210" s="71"/>
      <c r="D210" s="71"/>
      <c r="E210" s="71"/>
      <c r="F210" s="72">
        <v>10294</v>
      </c>
      <c r="G210" s="72"/>
      <c r="H210" s="92">
        <v>19000</v>
      </c>
      <c r="I210" s="92"/>
    </row>
    <row r="211" spans="1:9" ht="15.75" thickBot="1">
      <c r="A211" s="145"/>
      <c r="B211" s="79"/>
      <c r="C211" s="79"/>
      <c r="D211" s="79"/>
      <c r="E211" s="80"/>
      <c r="F211" s="81"/>
      <c r="G211" s="130"/>
      <c r="H211" s="83"/>
      <c r="I211" s="166"/>
    </row>
    <row r="212" spans="1:9" ht="16.5" thickTop="1" thickBot="1">
      <c r="A212" s="68" t="s">
        <v>6</v>
      </c>
      <c r="B212" s="69"/>
      <c r="C212" s="69"/>
      <c r="D212" s="69"/>
      <c r="E212" s="69"/>
      <c r="F212" s="64">
        <f>SUM(F204:G211)</f>
        <v>48417</v>
      </c>
      <c r="G212" s="65"/>
      <c r="H212" s="66">
        <f>SUM(H204:I211)</f>
        <v>89000</v>
      </c>
      <c r="I212" s="67"/>
    </row>
    <row r="213" spans="1:9" ht="15.75" thickTop="1">
      <c r="A213" s="167" t="s">
        <v>7</v>
      </c>
      <c r="B213" s="168"/>
      <c r="C213" s="168"/>
      <c r="D213" s="168"/>
      <c r="E213" s="168"/>
      <c r="F213" s="169">
        <f>SUM(F212)</f>
        <v>48417</v>
      </c>
      <c r="G213" s="170"/>
      <c r="H213" s="155">
        <f>SUM(H212)</f>
        <v>89000</v>
      </c>
      <c r="I213" s="156"/>
    </row>
    <row r="214" spans="1:9">
      <c r="A214" s="1"/>
      <c r="B214" s="1"/>
      <c r="C214" s="1"/>
      <c r="D214" s="1"/>
      <c r="E214" s="1"/>
      <c r="F214" s="3"/>
      <c r="G214" s="4"/>
      <c r="H214" s="45"/>
      <c r="I214" s="40"/>
    </row>
    <row r="215" spans="1:9">
      <c r="A215" s="1"/>
      <c r="B215" s="1"/>
      <c r="C215" s="1"/>
      <c r="D215" s="1"/>
      <c r="E215" s="1"/>
      <c r="F215" s="3"/>
      <c r="G215" s="4"/>
      <c r="H215" s="45"/>
      <c r="I215" s="40"/>
    </row>
    <row r="216" spans="1:9">
      <c r="A216" s="8" t="s">
        <v>48</v>
      </c>
      <c r="B216" s="8"/>
      <c r="C216" s="8"/>
      <c r="D216" s="8"/>
      <c r="E216" s="8"/>
    </row>
    <row r="218" spans="1:9" ht="15" customHeight="1">
      <c r="A218" s="317" t="s">
        <v>0</v>
      </c>
      <c r="B218" s="318"/>
      <c r="C218" s="318"/>
      <c r="D218" s="318"/>
      <c r="E218" s="319"/>
      <c r="F218" s="157" t="s">
        <v>203</v>
      </c>
      <c r="G218" s="157"/>
      <c r="H218" s="159" t="s">
        <v>204</v>
      </c>
      <c r="I218" s="159"/>
    </row>
    <row r="219" spans="1:9">
      <c r="A219" s="320"/>
      <c r="B219" s="321"/>
      <c r="C219" s="321"/>
      <c r="D219" s="321"/>
      <c r="E219" s="322"/>
      <c r="F219" s="158"/>
      <c r="G219" s="158"/>
      <c r="H219" s="160"/>
      <c r="I219" s="160"/>
    </row>
    <row r="220" spans="1:9" s="13" customFormat="1">
      <c r="A220" s="97" t="s">
        <v>111</v>
      </c>
      <c r="B220" s="210"/>
      <c r="C220" s="210"/>
      <c r="D220" s="210"/>
      <c r="E220" s="210"/>
      <c r="F220" s="211">
        <v>103570</v>
      </c>
      <c r="G220" s="211"/>
      <c r="H220" s="180"/>
      <c r="I220" s="180"/>
    </row>
    <row r="221" spans="1:9" s="13" customFormat="1" ht="15.75" thickBot="1">
      <c r="A221" s="98" t="s">
        <v>133</v>
      </c>
      <c r="B221" s="224"/>
      <c r="C221" s="224"/>
      <c r="D221" s="224"/>
      <c r="E221" s="224"/>
      <c r="F221" s="217"/>
      <c r="G221" s="217"/>
      <c r="H221" s="218"/>
      <c r="I221" s="218"/>
    </row>
    <row r="222" spans="1:9" s="13" customFormat="1" ht="16.5" thickTop="1" thickBot="1">
      <c r="A222" s="68" t="s">
        <v>4</v>
      </c>
      <c r="B222" s="69"/>
      <c r="C222" s="69"/>
      <c r="D222" s="69"/>
      <c r="E222" s="69"/>
      <c r="F222" s="64">
        <f>SUM(F217:G221)</f>
        <v>103570</v>
      </c>
      <c r="G222" s="64"/>
      <c r="H222" s="66">
        <f>SUM(H217:I221)</f>
        <v>0</v>
      </c>
      <c r="I222" s="66"/>
    </row>
    <row r="223" spans="1:9" s="13" customFormat="1" ht="16.5" thickTop="1" thickBot="1">
      <c r="A223" s="443" t="s">
        <v>23</v>
      </c>
      <c r="B223" s="443"/>
      <c r="C223" s="443"/>
      <c r="D223" s="443"/>
      <c r="E223" s="443"/>
      <c r="F223" s="444">
        <v>19127</v>
      </c>
      <c r="G223" s="444"/>
      <c r="H223" s="216"/>
      <c r="I223" s="216"/>
    </row>
    <row r="224" spans="1:9" s="13" customFormat="1" ht="16.5" thickTop="1" thickBot="1">
      <c r="A224" s="136" t="s">
        <v>78</v>
      </c>
      <c r="B224" s="137"/>
      <c r="C224" s="137"/>
      <c r="D224" s="137"/>
      <c r="E224" s="138"/>
      <c r="F224" s="77">
        <f>SUM(F223:G223)</f>
        <v>19127</v>
      </c>
      <c r="G224" s="190"/>
      <c r="H224" s="123">
        <f>SUM(H223:I223)</f>
        <v>0</v>
      </c>
      <c r="I224" s="124"/>
    </row>
    <row r="225" spans="1:9" ht="15.75" thickTop="1">
      <c r="A225" s="309" t="s">
        <v>31</v>
      </c>
      <c r="B225" s="310"/>
      <c r="C225" s="310"/>
      <c r="D225" s="310"/>
      <c r="E225" s="311"/>
      <c r="F225" s="81">
        <v>492165</v>
      </c>
      <c r="G225" s="130"/>
      <c r="H225" s="83">
        <v>500000</v>
      </c>
      <c r="I225" s="166"/>
    </row>
    <row r="226" spans="1:9">
      <c r="A226" s="316"/>
      <c r="B226" s="260"/>
      <c r="C226" s="260"/>
      <c r="D226" s="260"/>
      <c r="E226" s="82"/>
      <c r="F226" s="81"/>
      <c r="G226" s="130"/>
      <c r="H226" s="83"/>
      <c r="I226" s="166"/>
    </row>
    <row r="227" spans="1:9">
      <c r="A227" s="309" t="s">
        <v>49</v>
      </c>
      <c r="B227" s="260"/>
      <c r="C227" s="260"/>
      <c r="D227" s="260"/>
      <c r="E227" s="82"/>
      <c r="F227" s="81">
        <v>130119</v>
      </c>
      <c r="G227" s="130"/>
      <c r="H227" s="83">
        <v>130000</v>
      </c>
      <c r="I227" s="166"/>
    </row>
    <row r="228" spans="1:9" ht="15.75" thickBot="1">
      <c r="A228" s="232" t="s">
        <v>169</v>
      </c>
      <c r="B228" s="233"/>
      <c r="C228" s="233"/>
      <c r="D228" s="233"/>
      <c r="E228" s="234"/>
      <c r="F228" s="181">
        <v>225</v>
      </c>
      <c r="G228" s="182"/>
      <c r="H228" s="184"/>
      <c r="I228" s="185"/>
    </row>
    <row r="229" spans="1:9" ht="16.5" thickTop="1" thickBot="1">
      <c r="A229" s="186" t="s">
        <v>50</v>
      </c>
      <c r="B229" s="187"/>
      <c r="C229" s="187"/>
      <c r="D229" s="187"/>
      <c r="E229" s="188"/>
      <c r="F229" s="539">
        <f>SUM(F225:G228)</f>
        <v>622509</v>
      </c>
      <c r="G229" s="540"/>
      <c r="H229" s="237">
        <f>SUM(H225:I228)</f>
        <v>630000</v>
      </c>
      <c r="I229" s="238"/>
    </row>
    <row r="230" spans="1:9" ht="15.75" thickTop="1">
      <c r="A230" s="161" t="s">
        <v>7</v>
      </c>
      <c r="B230" s="162"/>
      <c r="C230" s="162"/>
      <c r="D230" s="162"/>
      <c r="E230" s="163"/>
      <c r="F230" s="164">
        <f>F222+F224+F229</f>
        <v>745206</v>
      </c>
      <c r="G230" s="165"/>
      <c r="H230" s="235">
        <f>H222+H224+H229</f>
        <v>630000</v>
      </c>
      <c r="I230" s="236"/>
    </row>
    <row r="231" spans="1:9">
      <c r="A231" s="1"/>
      <c r="B231" s="1"/>
      <c r="C231" s="1"/>
      <c r="D231" s="1"/>
      <c r="E231" s="1"/>
      <c r="F231" s="3"/>
      <c r="G231" s="4"/>
      <c r="H231" s="45"/>
      <c r="I231" s="40"/>
    </row>
    <row r="232" spans="1:9" s="13" customFormat="1">
      <c r="A232" s="1"/>
      <c r="B232" s="1"/>
      <c r="C232" s="1"/>
      <c r="D232" s="1"/>
      <c r="E232" s="1"/>
      <c r="F232" s="3"/>
      <c r="G232" s="4"/>
      <c r="H232" s="45"/>
      <c r="I232" s="40"/>
    </row>
    <row r="233" spans="1:9">
      <c r="A233" s="1"/>
      <c r="B233" s="1"/>
      <c r="C233" s="1"/>
      <c r="D233" s="1"/>
      <c r="E233" s="1"/>
      <c r="F233" s="3"/>
      <c r="G233" s="4"/>
      <c r="H233" s="45"/>
      <c r="I233" s="40"/>
    </row>
    <row r="234" spans="1:9">
      <c r="A234" s="47" t="s">
        <v>59</v>
      </c>
      <c r="B234" s="47"/>
      <c r="C234" s="47"/>
      <c r="D234" s="47"/>
      <c r="E234" s="47"/>
      <c r="F234" s="47"/>
      <c r="G234" s="47"/>
      <c r="H234" s="47"/>
      <c r="I234" s="47"/>
    </row>
    <row r="236" spans="1:9" ht="15" customHeight="1">
      <c r="A236" s="153" t="s">
        <v>0</v>
      </c>
      <c r="B236" s="153"/>
      <c r="C236" s="153"/>
      <c r="D236" s="153"/>
      <c r="E236" s="153"/>
      <c r="F236" s="157" t="s">
        <v>203</v>
      </c>
      <c r="G236" s="157"/>
      <c r="H236" s="159" t="s">
        <v>204</v>
      </c>
      <c r="I236" s="159"/>
    </row>
    <row r="237" spans="1:9">
      <c r="A237" s="154"/>
      <c r="B237" s="154"/>
      <c r="C237" s="154"/>
      <c r="D237" s="154"/>
      <c r="E237" s="154"/>
      <c r="F237" s="158"/>
      <c r="G237" s="158"/>
      <c r="H237" s="160"/>
      <c r="I237" s="160"/>
    </row>
    <row r="238" spans="1:9">
      <c r="A238" s="248" t="s">
        <v>67</v>
      </c>
      <c r="B238" s="248"/>
      <c r="C238" s="248"/>
      <c r="D238" s="248"/>
      <c r="E238" s="248"/>
      <c r="F238" s="189">
        <v>1185000</v>
      </c>
      <c r="G238" s="189"/>
      <c r="H238" s="257">
        <v>790000</v>
      </c>
      <c r="I238" s="257"/>
    </row>
    <row r="239" spans="1:9">
      <c r="A239" s="150"/>
      <c r="B239" s="151"/>
      <c r="C239" s="151"/>
      <c r="D239" s="151"/>
      <c r="E239" s="152"/>
      <c r="F239" s="173"/>
      <c r="G239" s="174"/>
      <c r="H239" s="141"/>
      <c r="I239" s="142"/>
    </row>
    <row r="240" spans="1:9" s="13" customFormat="1">
      <c r="A240" s="70" t="s">
        <v>63</v>
      </c>
      <c r="B240" s="260"/>
      <c r="C240" s="260"/>
      <c r="D240" s="260"/>
      <c r="E240" s="82"/>
      <c r="F240" s="189">
        <v>319950</v>
      </c>
      <c r="G240" s="189"/>
      <c r="H240" s="257">
        <v>213000</v>
      </c>
      <c r="I240" s="257"/>
    </row>
    <row r="241" spans="1:9" s="13" customFormat="1">
      <c r="A241" s="272"/>
      <c r="B241" s="273"/>
      <c r="C241" s="273"/>
      <c r="D241" s="273"/>
      <c r="E241" s="274"/>
      <c r="F241" s="275"/>
      <c r="G241" s="276"/>
      <c r="H241" s="519"/>
      <c r="I241" s="520"/>
    </row>
    <row r="242" spans="1:9" s="13" customFormat="1">
      <c r="A242" s="261" t="s">
        <v>113</v>
      </c>
      <c r="B242" s="262"/>
      <c r="C242" s="262"/>
      <c r="D242" s="262"/>
      <c r="E242" s="263"/>
      <c r="F242" s="264"/>
      <c r="G242" s="265"/>
      <c r="H242" s="266">
        <v>0</v>
      </c>
      <c r="I242" s="267"/>
    </row>
    <row r="243" spans="1:9" s="13" customFormat="1" ht="15.75" thickBot="1">
      <c r="A243" s="48" t="s">
        <v>112</v>
      </c>
      <c r="B243" s="49"/>
      <c r="C243" s="49"/>
      <c r="D243" s="49"/>
      <c r="E243" s="50"/>
      <c r="F243" s="268"/>
      <c r="G243" s="269"/>
      <c r="H243" s="270"/>
      <c r="I243" s="271"/>
    </row>
    <row r="244" spans="1:9" ht="16.5" thickTop="1" thickBot="1">
      <c r="A244" s="68" t="s">
        <v>8</v>
      </c>
      <c r="B244" s="69"/>
      <c r="C244" s="69"/>
      <c r="D244" s="69"/>
      <c r="E244" s="69"/>
      <c r="F244" s="64">
        <f>SUM(F238:G243)</f>
        <v>1504950</v>
      </c>
      <c r="G244" s="64"/>
      <c r="H244" s="66">
        <f>SUM(H238:I243)</f>
        <v>1003000</v>
      </c>
      <c r="I244" s="66"/>
    </row>
    <row r="245" spans="1:9" ht="15.75" thickTop="1">
      <c r="A245" s="175" t="s">
        <v>9</v>
      </c>
      <c r="B245" s="176"/>
      <c r="C245" s="176"/>
      <c r="D245" s="176"/>
      <c r="E245" s="177"/>
      <c r="F245" s="197">
        <f>SUM(F244)</f>
        <v>1504950</v>
      </c>
      <c r="G245" s="198"/>
      <c r="H245" s="148">
        <f>SUM(H244)</f>
        <v>1003000</v>
      </c>
      <c r="I245" s="149"/>
    </row>
    <row r="246" spans="1:9">
      <c r="A246" s="1"/>
      <c r="B246" s="1"/>
      <c r="C246" s="1"/>
      <c r="D246" s="1"/>
      <c r="E246" s="1"/>
      <c r="F246" s="3"/>
      <c r="G246" s="4"/>
      <c r="H246" s="45"/>
      <c r="I246" s="40"/>
    </row>
    <row r="247" spans="1:9" s="13" customFormat="1">
      <c r="A247" s="1"/>
      <c r="B247" s="1"/>
      <c r="C247" s="1"/>
      <c r="D247" s="1"/>
      <c r="E247" s="1"/>
      <c r="F247" s="3"/>
      <c r="G247" s="4"/>
      <c r="H247" s="45"/>
      <c r="I247" s="40"/>
    </row>
    <row r="248" spans="1:9" s="13" customFormat="1">
      <c r="A248" s="1"/>
      <c r="B248" s="1"/>
      <c r="C248" s="1"/>
      <c r="D248" s="1"/>
      <c r="E248" s="1"/>
      <c r="F248" s="3"/>
      <c r="G248" s="4"/>
      <c r="H248" s="45"/>
      <c r="I248" s="40"/>
    </row>
    <row r="249" spans="1:9" s="13" customFormat="1">
      <c r="A249" s="1"/>
      <c r="B249" s="1"/>
      <c r="C249" s="1"/>
      <c r="D249" s="1"/>
      <c r="E249" s="1"/>
      <c r="F249" s="3"/>
      <c r="G249" s="4"/>
      <c r="H249" s="45"/>
      <c r="I249" s="40"/>
    </row>
    <row r="250" spans="1:9" s="13" customFormat="1">
      <c r="A250" s="1"/>
      <c r="B250" s="1"/>
      <c r="C250" s="1"/>
      <c r="D250" s="1"/>
      <c r="E250" s="1"/>
      <c r="F250" s="3"/>
      <c r="G250" s="4"/>
      <c r="H250" s="45"/>
      <c r="I250" s="40"/>
    </row>
    <row r="251" spans="1:9" s="13" customFormat="1">
      <c r="A251" s="1"/>
      <c r="B251" s="1"/>
      <c r="C251" s="1"/>
      <c r="D251" s="1"/>
      <c r="E251" s="1"/>
      <c r="F251" s="3"/>
      <c r="G251" s="4"/>
      <c r="H251" s="45"/>
      <c r="I251" s="40"/>
    </row>
    <row r="252" spans="1:9" s="13" customFormat="1">
      <c r="A252" s="1"/>
      <c r="B252" s="1"/>
      <c r="C252" s="1"/>
      <c r="D252" s="1"/>
      <c r="E252" s="1"/>
      <c r="F252" s="3"/>
      <c r="G252" s="4"/>
      <c r="H252" s="45"/>
      <c r="I252" s="40"/>
    </row>
    <row r="253" spans="1:9" s="13" customFormat="1">
      <c r="A253" s="47" t="s">
        <v>121</v>
      </c>
      <c r="B253" s="47"/>
      <c r="C253" s="47"/>
      <c r="D253" s="47"/>
      <c r="E253" s="47"/>
      <c r="F253" s="47"/>
      <c r="G253" s="47"/>
      <c r="H253" s="47"/>
      <c r="I253" s="47"/>
    </row>
    <row r="254" spans="1:9" s="13" customFormat="1">
      <c r="H254" s="43"/>
      <c r="I254" s="43"/>
    </row>
    <row r="255" spans="1:9" s="13" customFormat="1" ht="15" customHeight="1">
      <c r="A255" s="153" t="s">
        <v>0</v>
      </c>
      <c r="B255" s="153"/>
      <c r="C255" s="153"/>
      <c r="D255" s="153"/>
      <c r="E255" s="153"/>
      <c r="F255" s="157" t="s">
        <v>203</v>
      </c>
      <c r="G255" s="157"/>
      <c r="H255" s="159" t="s">
        <v>204</v>
      </c>
      <c r="I255" s="159"/>
    </row>
    <row r="256" spans="1:9" s="13" customFormat="1">
      <c r="A256" s="154"/>
      <c r="B256" s="154"/>
      <c r="C256" s="154"/>
      <c r="D256" s="154"/>
      <c r="E256" s="154"/>
      <c r="F256" s="158"/>
      <c r="G256" s="158"/>
      <c r="H256" s="160"/>
      <c r="I256" s="160"/>
    </row>
    <row r="257" spans="1:9" s="13" customFormat="1">
      <c r="A257" s="248" t="s">
        <v>122</v>
      </c>
      <c r="B257" s="248"/>
      <c r="C257" s="248"/>
      <c r="D257" s="248"/>
      <c r="E257" s="248"/>
      <c r="F257" s="189">
        <v>1298400</v>
      </c>
      <c r="G257" s="189"/>
      <c r="H257" s="257">
        <v>0</v>
      </c>
      <c r="I257" s="257"/>
    </row>
    <row r="258" spans="1:9" s="13" customFormat="1" ht="15.75" thickBot="1">
      <c r="A258" s="150" t="s">
        <v>123</v>
      </c>
      <c r="B258" s="151"/>
      <c r="C258" s="151"/>
      <c r="D258" s="151"/>
      <c r="E258" s="152"/>
      <c r="F258" s="173"/>
      <c r="G258" s="174"/>
      <c r="H258" s="141"/>
      <c r="I258" s="142"/>
    </row>
    <row r="259" spans="1:9" s="13" customFormat="1" ht="16.5" thickTop="1" thickBot="1">
      <c r="A259" s="523" t="s">
        <v>7</v>
      </c>
      <c r="B259" s="524"/>
      <c r="C259" s="524"/>
      <c r="D259" s="524"/>
      <c r="E259" s="525"/>
      <c r="F259" s="64">
        <f>SUM(F257:G258)</f>
        <v>1298400</v>
      </c>
      <c r="G259" s="64"/>
      <c r="H259" s="66">
        <f>SUM(H257:I258)</f>
        <v>0</v>
      </c>
      <c r="I259" s="66"/>
    </row>
    <row r="260" spans="1:9" s="13" customFormat="1" ht="15.75" thickTop="1">
      <c r="A260" s="175" t="s">
        <v>9</v>
      </c>
      <c r="B260" s="176"/>
      <c r="C260" s="176"/>
      <c r="D260" s="176"/>
      <c r="E260" s="177"/>
      <c r="F260" s="197">
        <f>SUM(F259)</f>
        <v>1298400</v>
      </c>
      <c r="G260" s="198"/>
      <c r="H260" s="148">
        <f>SUM(H259)</f>
        <v>0</v>
      </c>
      <c r="I260" s="149"/>
    </row>
    <row r="261" spans="1:9" s="13" customFormat="1">
      <c r="A261" s="1"/>
      <c r="B261" s="1"/>
      <c r="C261" s="1"/>
      <c r="D261" s="1"/>
      <c r="E261" s="1"/>
      <c r="F261" s="3"/>
      <c r="G261" s="4"/>
      <c r="H261" s="45"/>
      <c r="I261" s="40"/>
    </row>
    <row r="262" spans="1:9" s="13" customFormat="1">
      <c r="A262" s="1"/>
      <c r="B262" s="1"/>
      <c r="C262" s="1"/>
      <c r="D262" s="1"/>
      <c r="E262" s="1"/>
      <c r="F262" s="3"/>
      <c r="G262" s="4"/>
      <c r="H262" s="45"/>
      <c r="I262" s="40"/>
    </row>
    <row r="263" spans="1:9" s="13" customFormat="1">
      <c r="A263" s="1"/>
      <c r="B263" s="1"/>
      <c r="C263" s="1"/>
      <c r="D263" s="1"/>
      <c r="E263" s="1"/>
      <c r="F263" s="3"/>
      <c r="G263" s="4"/>
      <c r="H263" s="45"/>
      <c r="I263" s="40"/>
    </row>
    <row r="264" spans="1:9" s="13" customFormat="1">
      <c r="A264" s="1"/>
      <c r="B264" s="1"/>
      <c r="C264" s="1"/>
      <c r="D264" s="1"/>
      <c r="E264" s="1"/>
      <c r="F264" s="3"/>
      <c r="G264" s="4"/>
      <c r="H264" s="45"/>
      <c r="I264" s="40"/>
    </row>
    <row r="265" spans="1:9" s="13" customFormat="1">
      <c r="A265" s="1"/>
      <c r="B265" s="1"/>
      <c r="C265" s="1"/>
      <c r="D265" s="1"/>
      <c r="E265" s="1"/>
      <c r="F265" s="3"/>
      <c r="G265" s="4"/>
      <c r="H265" s="45"/>
      <c r="I265" s="40"/>
    </row>
    <row r="266" spans="1:9" s="13" customFormat="1">
      <c r="A266" s="1"/>
      <c r="B266" s="1"/>
      <c r="C266" s="1"/>
      <c r="D266" s="1"/>
      <c r="E266" s="1"/>
      <c r="F266" s="3"/>
      <c r="G266" s="4"/>
      <c r="H266" s="45"/>
      <c r="I266" s="40"/>
    </row>
    <row r="267" spans="1:9">
      <c r="A267" s="47" t="s">
        <v>51</v>
      </c>
      <c r="B267" s="47"/>
      <c r="C267" s="47"/>
      <c r="D267" s="47"/>
      <c r="E267" s="47"/>
      <c r="F267" s="47"/>
      <c r="G267" s="47"/>
      <c r="H267" s="47"/>
      <c r="I267" s="47"/>
    </row>
    <row r="269" spans="1:9" ht="15" customHeight="1">
      <c r="A269" s="153" t="s">
        <v>0</v>
      </c>
      <c r="B269" s="153"/>
      <c r="C269" s="153"/>
      <c r="D269" s="153"/>
      <c r="E269" s="153"/>
      <c r="F269" s="157" t="s">
        <v>203</v>
      </c>
      <c r="G269" s="157"/>
      <c r="H269" s="159" t="s">
        <v>204</v>
      </c>
      <c r="I269" s="159"/>
    </row>
    <row r="270" spans="1:9">
      <c r="A270" s="154"/>
      <c r="B270" s="154"/>
      <c r="C270" s="154"/>
      <c r="D270" s="154"/>
      <c r="E270" s="154"/>
      <c r="F270" s="158"/>
      <c r="G270" s="158"/>
      <c r="H270" s="160"/>
      <c r="I270" s="160"/>
    </row>
    <row r="271" spans="1:9">
      <c r="A271" s="70" t="s">
        <v>31</v>
      </c>
      <c r="B271" s="71"/>
      <c r="C271" s="71"/>
      <c r="D271" s="71"/>
      <c r="E271" s="71"/>
      <c r="F271" s="72">
        <v>247434</v>
      </c>
      <c r="G271" s="72"/>
      <c r="H271" s="92">
        <v>250000</v>
      </c>
      <c r="I271" s="92"/>
    </row>
    <row r="272" spans="1:9">
      <c r="A272" s="93"/>
      <c r="B272" s="103"/>
      <c r="C272" s="103"/>
      <c r="D272" s="103"/>
      <c r="E272" s="103"/>
      <c r="F272" s="104"/>
      <c r="G272" s="104"/>
      <c r="H272" s="147"/>
      <c r="I272" s="147"/>
    </row>
    <row r="273" spans="1:9">
      <c r="A273" s="70" t="s">
        <v>22</v>
      </c>
      <c r="B273" s="71"/>
      <c r="C273" s="71"/>
      <c r="D273" s="71"/>
      <c r="E273" s="71"/>
      <c r="F273" s="72">
        <v>115671</v>
      </c>
      <c r="G273" s="72"/>
      <c r="H273" s="92">
        <v>120000</v>
      </c>
      <c r="I273" s="92"/>
    </row>
    <row r="274" spans="1:9">
      <c r="A274" s="93"/>
      <c r="B274" s="103"/>
      <c r="C274" s="103"/>
      <c r="D274" s="103"/>
      <c r="E274" s="103"/>
      <c r="F274" s="104"/>
      <c r="G274" s="104"/>
      <c r="H274" s="147"/>
      <c r="I274" s="147"/>
    </row>
    <row r="275" spans="1:9">
      <c r="A275" s="70" t="s">
        <v>34</v>
      </c>
      <c r="B275" s="71"/>
      <c r="C275" s="71"/>
      <c r="D275" s="71"/>
      <c r="E275" s="71"/>
      <c r="F275" s="72">
        <v>173465</v>
      </c>
      <c r="G275" s="72"/>
      <c r="H275" s="92">
        <v>180000</v>
      </c>
      <c r="I275" s="92"/>
    </row>
    <row r="276" spans="1:9" ht="15.75" thickBot="1">
      <c r="A276" s="78"/>
      <c r="B276" s="79"/>
      <c r="C276" s="79"/>
      <c r="D276" s="79"/>
      <c r="E276" s="80"/>
      <c r="F276" s="81"/>
      <c r="G276" s="130"/>
      <c r="H276" s="83"/>
      <c r="I276" s="166"/>
    </row>
    <row r="277" spans="1:9" ht="16.5" thickTop="1" thickBot="1">
      <c r="A277" s="68" t="s">
        <v>6</v>
      </c>
      <c r="B277" s="69"/>
      <c r="C277" s="69"/>
      <c r="D277" s="69"/>
      <c r="E277" s="69"/>
      <c r="F277" s="64">
        <f>SUM(F271:G276)</f>
        <v>536570</v>
      </c>
      <c r="G277" s="65"/>
      <c r="H277" s="66">
        <f>SUM(H271:I276)</f>
        <v>550000</v>
      </c>
      <c r="I277" s="67"/>
    </row>
    <row r="278" spans="1:9" ht="15.75" thickTop="1">
      <c r="A278" s="175" t="s">
        <v>7</v>
      </c>
      <c r="B278" s="176"/>
      <c r="C278" s="176"/>
      <c r="D278" s="176"/>
      <c r="E278" s="177"/>
      <c r="F278" s="197">
        <f>SUM(F277)</f>
        <v>536570</v>
      </c>
      <c r="G278" s="198"/>
      <c r="H278" s="148">
        <f>SUM(H277)</f>
        <v>550000</v>
      </c>
      <c r="I278" s="149"/>
    </row>
    <row r="279" spans="1:9" s="13" customFormat="1">
      <c r="A279" s="1"/>
      <c r="B279" s="1"/>
      <c r="C279" s="1"/>
      <c r="D279" s="1"/>
      <c r="E279" s="1"/>
      <c r="F279" s="3"/>
      <c r="G279" s="4"/>
      <c r="H279" s="45"/>
      <c r="I279" s="40"/>
    </row>
    <row r="280" spans="1:9" s="13" customFormat="1">
      <c r="A280" s="1"/>
      <c r="B280" s="1"/>
      <c r="C280" s="1"/>
      <c r="D280" s="1"/>
      <c r="E280" s="1"/>
      <c r="F280" s="3"/>
      <c r="G280" s="4"/>
      <c r="H280" s="45"/>
      <c r="I280" s="40"/>
    </row>
    <row r="281" spans="1:9" s="13" customFormat="1">
      <c r="A281" s="1"/>
      <c r="B281" s="1"/>
      <c r="C281" s="1"/>
      <c r="D281" s="1"/>
      <c r="E281" s="1"/>
      <c r="F281" s="3"/>
      <c r="G281" s="4"/>
      <c r="H281" s="45"/>
      <c r="I281" s="40"/>
    </row>
    <row r="282" spans="1:9" s="13" customFormat="1">
      <c r="A282" s="1"/>
      <c r="B282" s="1"/>
      <c r="C282" s="1"/>
      <c r="D282" s="1"/>
      <c r="E282" s="1"/>
      <c r="F282" s="3"/>
      <c r="G282" s="4"/>
      <c r="H282" s="45"/>
      <c r="I282" s="40"/>
    </row>
    <row r="283" spans="1:9" s="13" customFormat="1">
      <c r="A283" s="1"/>
      <c r="B283" s="1"/>
      <c r="C283" s="1"/>
      <c r="D283" s="1"/>
      <c r="E283" s="1"/>
      <c r="F283" s="3"/>
      <c r="G283" s="4"/>
      <c r="H283" s="45"/>
      <c r="I283" s="40"/>
    </row>
    <row r="284" spans="1:9" s="13" customFormat="1">
      <c r="A284" s="1"/>
      <c r="B284" s="1"/>
      <c r="C284" s="1"/>
      <c r="D284" s="1"/>
      <c r="E284" s="1"/>
      <c r="F284" s="3"/>
      <c r="G284" s="4"/>
      <c r="H284" s="45"/>
      <c r="I284" s="40"/>
    </row>
    <row r="285" spans="1:9" s="13" customFormat="1">
      <c r="A285" s="1"/>
      <c r="B285" s="1"/>
      <c r="C285" s="1"/>
      <c r="D285" s="1"/>
      <c r="E285" s="1"/>
      <c r="F285" s="3"/>
      <c r="G285" s="4"/>
      <c r="H285" s="45"/>
      <c r="I285" s="40"/>
    </row>
    <row r="286" spans="1:9" s="13" customFormat="1">
      <c r="A286" s="1"/>
      <c r="B286" s="1"/>
      <c r="C286" s="1"/>
      <c r="D286" s="1"/>
      <c r="E286" s="1"/>
      <c r="F286" s="3"/>
      <c r="G286" s="4"/>
      <c r="H286" s="45"/>
      <c r="I286" s="40"/>
    </row>
    <row r="287" spans="1:9" s="13" customFormat="1">
      <c r="A287" s="1"/>
      <c r="B287" s="1"/>
      <c r="C287" s="1"/>
      <c r="D287" s="1"/>
      <c r="E287" s="1"/>
      <c r="F287" s="3"/>
      <c r="G287" s="4"/>
      <c r="H287" s="45"/>
      <c r="I287" s="40"/>
    </row>
    <row r="288" spans="1:9" s="13" customFormat="1">
      <c r="A288" s="1"/>
      <c r="B288" s="1"/>
      <c r="C288" s="1"/>
      <c r="D288" s="1"/>
      <c r="E288" s="1"/>
      <c r="F288" s="3"/>
      <c r="G288" s="4"/>
      <c r="H288" s="45"/>
      <c r="I288" s="40"/>
    </row>
    <row r="289" spans="1:9" s="13" customFormat="1">
      <c r="A289" s="1"/>
      <c r="B289" s="1"/>
      <c r="C289" s="1"/>
      <c r="D289" s="1"/>
      <c r="E289" s="1"/>
      <c r="F289" s="3"/>
      <c r="G289" s="4"/>
      <c r="H289" s="45"/>
      <c r="I289" s="40"/>
    </row>
    <row r="290" spans="1:9" s="13" customFormat="1">
      <c r="A290" s="1"/>
      <c r="B290" s="1"/>
      <c r="C290" s="1"/>
      <c r="D290" s="1"/>
      <c r="E290" s="1"/>
      <c r="F290" s="3"/>
      <c r="G290" s="4"/>
      <c r="H290" s="45"/>
      <c r="I290" s="40"/>
    </row>
    <row r="291" spans="1:9" s="13" customFormat="1">
      <c r="A291" s="1"/>
      <c r="B291" s="1"/>
      <c r="C291" s="1"/>
      <c r="D291" s="1"/>
      <c r="E291" s="1"/>
      <c r="F291" s="3"/>
      <c r="G291" s="4"/>
      <c r="H291" s="45"/>
      <c r="I291" s="40"/>
    </row>
    <row r="292" spans="1:9" s="13" customFormat="1">
      <c r="A292" s="1"/>
      <c r="B292" s="1"/>
      <c r="C292" s="1"/>
      <c r="D292" s="1"/>
      <c r="E292" s="1"/>
      <c r="F292" s="3"/>
      <c r="G292" s="4"/>
      <c r="H292" s="45"/>
      <c r="I292" s="40"/>
    </row>
    <row r="293" spans="1:9" s="13" customFormat="1">
      <c r="A293" s="1"/>
      <c r="B293" s="1"/>
      <c r="C293" s="1"/>
      <c r="D293" s="1"/>
      <c r="E293" s="1"/>
      <c r="F293" s="3"/>
      <c r="G293" s="4"/>
      <c r="H293" s="45"/>
      <c r="I293" s="40"/>
    </row>
    <row r="294" spans="1:9" s="13" customFormat="1">
      <c r="A294" s="1"/>
      <c r="B294" s="1"/>
      <c r="C294" s="1"/>
      <c r="D294" s="1"/>
      <c r="E294" s="1"/>
      <c r="F294" s="3"/>
      <c r="G294" s="4"/>
      <c r="H294" s="45"/>
      <c r="I294" s="40"/>
    </row>
    <row r="295" spans="1:9" s="13" customFormat="1">
      <c r="A295" s="1"/>
      <c r="B295" s="1"/>
      <c r="C295" s="1"/>
      <c r="D295" s="1"/>
      <c r="E295" s="1"/>
      <c r="F295" s="3"/>
      <c r="G295" s="4"/>
      <c r="H295" s="45"/>
      <c r="I295" s="40"/>
    </row>
    <row r="296" spans="1:9" s="13" customFormat="1">
      <c r="A296" s="1"/>
      <c r="B296" s="1"/>
      <c r="C296" s="1"/>
      <c r="D296" s="1"/>
      <c r="E296" s="1"/>
      <c r="F296" s="3"/>
      <c r="G296" s="4"/>
      <c r="H296" s="45"/>
      <c r="I296" s="40"/>
    </row>
    <row r="297" spans="1:9" s="13" customFormat="1">
      <c r="A297" s="1"/>
      <c r="B297" s="1"/>
      <c r="C297" s="1"/>
      <c r="D297" s="1"/>
      <c r="E297" s="1"/>
      <c r="F297" s="3"/>
      <c r="G297" s="4"/>
      <c r="H297" s="45"/>
      <c r="I297" s="40"/>
    </row>
    <row r="298" spans="1:9" s="13" customFormat="1">
      <c r="A298" s="1"/>
      <c r="B298" s="1"/>
      <c r="C298" s="1"/>
      <c r="D298" s="1"/>
      <c r="E298" s="1"/>
      <c r="F298" s="3"/>
      <c r="G298" s="4"/>
      <c r="H298" s="45"/>
      <c r="I298" s="40"/>
    </row>
    <row r="299" spans="1:9">
      <c r="A299" s="1"/>
      <c r="B299" s="1"/>
      <c r="C299" s="1"/>
      <c r="D299" s="1"/>
      <c r="E299" s="1"/>
      <c r="F299" s="3"/>
      <c r="G299" s="4"/>
      <c r="H299" s="45"/>
      <c r="I299" s="40"/>
    </row>
    <row r="300" spans="1:9">
      <c r="A300" s="47" t="s">
        <v>52</v>
      </c>
      <c r="B300" s="47"/>
      <c r="C300" s="47"/>
      <c r="D300" s="47"/>
      <c r="E300" s="47"/>
      <c r="F300" s="47"/>
      <c r="G300" s="47"/>
      <c r="H300" s="47"/>
      <c r="I300" s="47"/>
    </row>
    <row r="302" spans="1:9" ht="15" customHeight="1">
      <c r="A302" s="153" t="s">
        <v>0</v>
      </c>
      <c r="B302" s="153"/>
      <c r="C302" s="153"/>
      <c r="D302" s="153"/>
      <c r="E302" s="153"/>
      <c r="F302" s="157" t="s">
        <v>203</v>
      </c>
      <c r="G302" s="157"/>
      <c r="H302" s="159" t="s">
        <v>204</v>
      </c>
      <c r="I302" s="159"/>
    </row>
    <row r="303" spans="1:9" ht="14.25" customHeight="1">
      <c r="A303" s="154"/>
      <c r="B303" s="154"/>
      <c r="C303" s="154"/>
      <c r="D303" s="154"/>
      <c r="E303" s="154"/>
      <c r="F303" s="158"/>
      <c r="G303" s="158"/>
      <c r="H303" s="160"/>
      <c r="I303" s="160"/>
    </row>
    <row r="304" spans="1:9">
      <c r="A304" s="289" t="s">
        <v>40</v>
      </c>
      <c r="B304" s="290"/>
      <c r="C304" s="290"/>
      <c r="D304" s="290"/>
      <c r="E304" s="291"/>
      <c r="F304" s="173">
        <v>111000</v>
      </c>
      <c r="G304" s="174"/>
      <c r="H304" s="141">
        <v>0</v>
      </c>
      <c r="I304" s="142"/>
    </row>
    <row r="305" spans="1:9" ht="15.75" thickBot="1">
      <c r="A305" s="199" t="s">
        <v>170</v>
      </c>
      <c r="B305" s="200"/>
      <c r="C305" s="200"/>
      <c r="D305" s="200"/>
      <c r="E305" s="201"/>
      <c r="F305" s="277">
        <v>28400</v>
      </c>
      <c r="G305" s="278"/>
      <c r="H305" s="279"/>
      <c r="I305" s="280"/>
    </row>
    <row r="306" spans="1:9" ht="16.5" thickTop="1" thickBot="1">
      <c r="A306" s="68" t="s">
        <v>4</v>
      </c>
      <c r="B306" s="69"/>
      <c r="C306" s="69"/>
      <c r="D306" s="69"/>
      <c r="E306" s="69"/>
      <c r="F306" s="64">
        <f>SUM(F304:G305)</f>
        <v>139400</v>
      </c>
      <c r="G306" s="64"/>
      <c r="H306" s="66">
        <f>SUM(H304)</f>
        <v>0</v>
      </c>
      <c r="I306" s="66"/>
    </row>
    <row r="307" spans="1:9" ht="15.75" thickTop="1">
      <c r="A307" s="301" t="s">
        <v>23</v>
      </c>
      <c r="B307" s="301"/>
      <c r="C307" s="301"/>
      <c r="D307" s="301"/>
      <c r="E307" s="301"/>
      <c r="F307" s="302">
        <v>29970</v>
      </c>
      <c r="G307" s="302"/>
      <c r="H307" s="312">
        <v>0</v>
      </c>
      <c r="I307" s="312"/>
    </row>
    <row r="308" spans="1:9" s="13" customFormat="1" ht="15.75" thickBot="1">
      <c r="A308" s="466"/>
      <c r="B308" s="467"/>
      <c r="C308" s="467"/>
      <c r="D308" s="467"/>
      <c r="E308" s="468"/>
      <c r="F308" s="469"/>
      <c r="G308" s="470"/>
      <c r="H308" s="454"/>
      <c r="I308" s="455"/>
    </row>
    <row r="309" spans="1:9" s="13" customFormat="1" ht="16.5" thickTop="1" thickBot="1">
      <c r="A309" s="68" t="s">
        <v>5</v>
      </c>
      <c r="B309" s="69"/>
      <c r="C309" s="69"/>
      <c r="D309" s="69"/>
      <c r="E309" s="69"/>
      <c r="F309" s="64">
        <f>SUM(F307:G307)</f>
        <v>29970</v>
      </c>
      <c r="G309" s="64"/>
      <c r="H309" s="66"/>
      <c r="I309" s="66"/>
    </row>
    <row r="310" spans="1:9" s="13" customFormat="1" ht="15.75" thickTop="1">
      <c r="A310" s="313" t="s">
        <v>28</v>
      </c>
      <c r="B310" s="314"/>
      <c r="C310" s="314"/>
      <c r="D310" s="314"/>
      <c r="E310" s="315"/>
      <c r="F310" s="73"/>
      <c r="G310" s="74"/>
      <c r="H310" s="285">
        <v>0</v>
      </c>
      <c r="I310" s="286"/>
    </row>
    <row r="311" spans="1:9" s="13" customFormat="1">
      <c r="A311" s="293"/>
      <c r="B311" s="294"/>
      <c r="C311" s="294"/>
      <c r="D311" s="294"/>
      <c r="E311" s="295"/>
      <c r="F311" s="303"/>
      <c r="G311" s="304"/>
      <c r="H311" s="283"/>
      <c r="I311" s="284"/>
    </row>
    <row r="312" spans="1:9">
      <c r="A312" s="70" t="s">
        <v>29</v>
      </c>
      <c r="B312" s="71"/>
      <c r="C312" s="71"/>
      <c r="D312" s="71"/>
      <c r="E312" s="129"/>
      <c r="F312" s="72">
        <v>1222205</v>
      </c>
      <c r="G312" s="72"/>
      <c r="H312" s="92">
        <v>1270000</v>
      </c>
      <c r="I312" s="92"/>
    </row>
    <row r="313" spans="1:9">
      <c r="A313" s="93" t="s">
        <v>16</v>
      </c>
      <c r="B313" s="103"/>
      <c r="C313" s="103"/>
      <c r="D313" s="103"/>
      <c r="E313" s="103"/>
      <c r="F313" s="104">
        <v>2362</v>
      </c>
      <c r="G313" s="104"/>
      <c r="H313" s="147"/>
      <c r="I313" s="147"/>
    </row>
    <row r="314" spans="1:9">
      <c r="A314" s="248" t="s">
        <v>31</v>
      </c>
      <c r="B314" s="248"/>
      <c r="C314" s="248"/>
      <c r="D314" s="248"/>
      <c r="E314" s="248"/>
      <c r="F314" s="72">
        <v>163520</v>
      </c>
      <c r="G314" s="72"/>
      <c r="H314" s="92">
        <v>160000</v>
      </c>
      <c r="I314" s="92"/>
    </row>
    <row r="315" spans="1:9">
      <c r="A315" s="287"/>
      <c r="B315" s="288"/>
      <c r="C315" s="288"/>
      <c r="D315" s="288"/>
      <c r="E315" s="288"/>
      <c r="F315" s="104"/>
      <c r="G315" s="104"/>
      <c r="H315" s="147"/>
      <c r="I315" s="147"/>
    </row>
    <row r="316" spans="1:9" s="13" customFormat="1">
      <c r="A316" s="70" t="s">
        <v>44</v>
      </c>
      <c r="B316" s="71"/>
      <c r="C316" s="71"/>
      <c r="D316" s="71"/>
      <c r="E316" s="71"/>
      <c r="F316" s="72">
        <v>140000</v>
      </c>
      <c r="G316" s="72"/>
      <c r="H316" s="92">
        <v>140000</v>
      </c>
      <c r="I316" s="92"/>
    </row>
    <row r="317" spans="1:9" s="13" customFormat="1">
      <c r="A317" s="93"/>
      <c r="B317" s="103"/>
      <c r="C317" s="103"/>
      <c r="D317" s="103"/>
      <c r="E317" s="103"/>
      <c r="F317" s="104"/>
      <c r="G317" s="104"/>
      <c r="H317" s="147"/>
      <c r="I317" s="147"/>
    </row>
    <row r="318" spans="1:9">
      <c r="A318" s="70" t="s">
        <v>22</v>
      </c>
      <c r="B318" s="71"/>
      <c r="C318" s="71"/>
      <c r="D318" s="71"/>
      <c r="E318" s="71"/>
      <c r="F318" s="72">
        <v>409837</v>
      </c>
      <c r="G318" s="72"/>
      <c r="H318" s="92">
        <v>415000</v>
      </c>
      <c r="I318" s="92"/>
    </row>
    <row r="319" spans="1:9">
      <c r="A319" s="93"/>
      <c r="B319" s="103"/>
      <c r="C319" s="103"/>
      <c r="D319" s="103"/>
      <c r="E319" s="103"/>
      <c r="F319" s="104"/>
      <c r="G319" s="104"/>
      <c r="H319" s="147"/>
      <c r="I319" s="147"/>
    </row>
    <row r="320" spans="1:9" s="13" customFormat="1">
      <c r="A320" s="70" t="s">
        <v>32</v>
      </c>
      <c r="B320" s="71"/>
      <c r="C320" s="71"/>
      <c r="D320" s="71"/>
      <c r="E320" s="71"/>
      <c r="F320" s="72">
        <v>62116</v>
      </c>
      <c r="G320" s="72"/>
      <c r="H320" s="92">
        <v>70000</v>
      </c>
      <c r="I320" s="92"/>
    </row>
    <row r="321" spans="1:9" s="13" customFormat="1">
      <c r="A321" s="93"/>
      <c r="B321" s="103"/>
      <c r="C321" s="103"/>
      <c r="D321" s="103"/>
      <c r="E321" s="103"/>
      <c r="F321" s="104"/>
      <c r="G321" s="104"/>
      <c r="H321" s="147"/>
      <c r="I321" s="147"/>
    </row>
    <row r="322" spans="1:9">
      <c r="A322" s="70" t="s">
        <v>45</v>
      </c>
      <c r="B322" s="71"/>
      <c r="C322" s="71"/>
      <c r="D322" s="71"/>
      <c r="E322" s="71"/>
      <c r="F322" s="72">
        <v>466316</v>
      </c>
      <c r="G322" s="72"/>
      <c r="H322" s="92">
        <v>500000</v>
      </c>
      <c r="I322" s="92"/>
    </row>
    <row r="323" spans="1:9">
      <c r="A323" s="93"/>
      <c r="B323" s="103"/>
      <c r="C323" s="103"/>
      <c r="D323" s="103"/>
      <c r="E323" s="103"/>
      <c r="F323" s="104"/>
      <c r="G323" s="104"/>
      <c r="H323" s="147"/>
      <c r="I323" s="147"/>
    </row>
    <row r="324" spans="1:9" s="13" customFormat="1">
      <c r="A324" s="70" t="s">
        <v>115</v>
      </c>
      <c r="B324" s="71"/>
      <c r="C324" s="71"/>
      <c r="D324" s="71"/>
      <c r="E324" s="71"/>
      <c r="F324" s="72">
        <v>43155</v>
      </c>
      <c r="G324" s="72"/>
      <c r="H324" s="92">
        <v>0</v>
      </c>
      <c r="I324" s="92"/>
    </row>
    <row r="325" spans="1:9" s="13" customFormat="1">
      <c r="A325" s="93"/>
      <c r="B325" s="103"/>
      <c r="C325" s="103"/>
      <c r="D325" s="103"/>
      <c r="E325" s="103"/>
      <c r="F325" s="104"/>
      <c r="G325" s="104"/>
      <c r="H325" s="147"/>
      <c r="I325" s="147"/>
    </row>
    <row r="326" spans="1:9">
      <c r="A326" s="248" t="s">
        <v>34</v>
      </c>
      <c r="B326" s="248"/>
      <c r="C326" s="248"/>
      <c r="D326" s="248"/>
      <c r="E326" s="248"/>
      <c r="F326" s="72">
        <v>487927</v>
      </c>
      <c r="G326" s="72"/>
      <c r="H326" s="92">
        <v>555000</v>
      </c>
      <c r="I326" s="92"/>
    </row>
    <row r="327" spans="1:9">
      <c r="A327" s="70"/>
      <c r="B327" s="71"/>
      <c r="C327" s="71"/>
      <c r="D327" s="71"/>
      <c r="E327" s="71"/>
      <c r="F327" s="72"/>
      <c r="G327" s="72"/>
      <c r="H327" s="92"/>
      <c r="I327" s="92"/>
    </row>
    <row r="328" spans="1:9" ht="15.75" thickBot="1">
      <c r="A328" s="248" t="s">
        <v>36</v>
      </c>
      <c r="B328" s="248"/>
      <c r="C328" s="248"/>
      <c r="D328" s="248"/>
      <c r="E328" s="248"/>
      <c r="F328" s="72">
        <v>40340</v>
      </c>
      <c r="G328" s="72"/>
      <c r="H328" s="92">
        <v>40000</v>
      </c>
      <c r="I328" s="92"/>
    </row>
    <row r="329" spans="1:9" ht="16.5" thickTop="1" thickBot="1">
      <c r="A329" s="68" t="s">
        <v>6</v>
      </c>
      <c r="B329" s="69"/>
      <c r="C329" s="69"/>
      <c r="D329" s="69"/>
      <c r="E329" s="69"/>
      <c r="F329" s="64">
        <f>SUM(F310:G328)</f>
        <v>3037778</v>
      </c>
      <c r="G329" s="65"/>
      <c r="H329" s="66">
        <f>SUM(H310:I328)</f>
        <v>3150000</v>
      </c>
      <c r="I329" s="67"/>
    </row>
    <row r="330" spans="1:9" s="13" customFormat="1" ht="16.5" thickTop="1" thickBot="1">
      <c r="A330" s="85" t="s">
        <v>171</v>
      </c>
      <c r="B330" s="86"/>
      <c r="C330" s="86"/>
      <c r="D330" s="86"/>
      <c r="E330" s="87"/>
      <c r="F330" s="88">
        <v>10000</v>
      </c>
      <c r="G330" s="89"/>
      <c r="H330" s="90"/>
      <c r="I330" s="91"/>
    </row>
    <row r="331" spans="1:9" ht="16.5" thickTop="1" thickBot="1">
      <c r="A331" s="244" t="s">
        <v>7</v>
      </c>
      <c r="B331" s="245"/>
      <c r="C331" s="245"/>
      <c r="D331" s="245"/>
      <c r="E331" s="246"/>
      <c r="F331" s="88">
        <f>SUM(F329,F306,F307,F330)</f>
        <v>3217148</v>
      </c>
      <c r="G331" s="247"/>
      <c r="H331" s="120">
        <f>SUM(H329,H306,H307)</f>
        <v>3150000</v>
      </c>
      <c r="I331" s="121"/>
    </row>
    <row r="332" spans="1:9" ht="15.75" thickTop="1">
      <c r="A332" s="248" t="s">
        <v>167</v>
      </c>
      <c r="B332" s="248"/>
      <c r="C332" s="248"/>
      <c r="D332" s="248"/>
      <c r="E332" s="248"/>
      <c r="F332" s="99">
        <v>500000</v>
      </c>
      <c r="G332" s="99"/>
      <c r="H332" s="257">
        <v>0</v>
      </c>
      <c r="I332" s="257"/>
    </row>
    <row r="333" spans="1:9">
      <c r="A333" s="249"/>
      <c r="B333" s="250"/>
      <c r="C333" s="250"/>
      <c r="D333" s="250"/>
      <c r="E333" s="250"/>
      <c r="F333" s="72"/>
      <c r="G333" s="72"/>
      <c r="H333" s="180"/>
      <c r="I333" s="180"/>
    </row>
    <row r="334" spans="1:9" ht="15.75" thickBot="1">
      <c r="A334" s="254" t="s">
        <v>63</v>
      </c>
      <c r="B334" s="255"/>
      <c r="C334" s="255"/>
      <c r="D334" s="255"/>
      <c r="E334" s="256"/>
      <c r="F334" s="281"/>
      <c r="G334" s="282"/>
      <c r="H334" s="252">
        <v>0</v>
      </c>
      <c r="I334" s="253"/>
    </row>
    <row r="335" spans="1:9" ht="16.5" thickTop="1" thickBot="1">
      <c r="A335" s="68" t="s">
        <v>8</v>
      </c>
      <c r="B335" s="69"/>
      <c r="C335" s="69"/>
      <c r="D335" s="69"/>
      <c r="E335" s="69"/>
      <c r="F335" s="64">
        <f>SUM(F332:G334)</f>
        <v>500000</v>
      </c>
      <c r="G335" s="64"/>
      <c r="H335" s="66">
        <f>SUM(H332:I334)</f>
        <v>0</v>
      </c>
      <c r="I335" s="66"/>
    </row>
    <row r="336" spans="1:9" ht="16.5" thickTop="1" thickBot="1">
      <c r="A336" s="68" t="s">
        <v>74</v>
      </c>
      <c r="B336" s="242"/>
      <c r="C336" s="242"/>
      <c r="D336" s="242"/>
      <c r="E336" s="243"/>
      <c r="F336" s="77">
        <f>SUM(F337:G339)</f>
        <v>0</v>
      </c>
      <c r="G336" s="190"/>
      <c r="H336" s="123">
        <f>SUM(H337:I339)</f>
        <v>12000</v>
      </c>
      <c r="I336" s="124"/>
    </row>
    <row r="337" spans="1:9" ht="16.5" thickTop="1" thickBot="1">
      <c r="A337" s="239" t="s">
        <v>14</v>
      </c>
      <c r="B337" s="240"/>
      <c r="C337" s="240"/>
      <c r="D337" s="240"/>
      <c r="E337" s="241"/>
      <c r="F337" s="251"/>
      <c r="G337" s="241"/>
      <c r="H337" s="207"/>
      <c r="I337" s="208"/>
    </row>
    <row r="338" spans="1:9" ht="16.5" thickTop="1" thickBot="1">
      <c r="A338" s="239" t="s">
        <v>68</v>
      </c>
      <c r="B338" s="240"/>
      <c r="C338" s="240"/>
      <c r="D338" s="240"/>
      <c r="E338" s="241"/>
      <c r="F338" s="251"/>
      <c r="G338" s="241"/>
      <c r="H338" s="207">
        <v>12000</v>
      </c>
      <c r="I338" s="208"/>
    </row>
    <row r="339" spans="1:9" ht="16.5" thickTop="1" thickBot="1">
      <c r="A339" s="239" t="s">
        <v>15</v>
      </c>
      <c r="B339" s="240"/>
      <c r="C339" s="240"/>
      <c r="D339" s="240"/>
      <c r="E339" s="241"/>
      <c r="F339" s="251"/>
      <c r="G339" s="241"/>
      <c r="H339" s="207"/>
      <c r="I339" s="208"/>
    </row>
    <row r="340" spans="1:9" s="13" customFormat="1" ht="16.5" thickTop="1" thickBot="1">
      <c r="A340" s="532" t="s">
        <v>128</v>
      </c>
      <c r="B340" s="533"/>
      <c r="C340" s="533"/>
      <c r="D340" s="533"/>
      <c r="E340" s="534"/>
      <c r="F340" s="535"/>
      <c r="G340" s="536"/>
      <c r="H340" s="537">
        <v>0</v>
      </c>
      <c r="I340" s="538"/>
    </row>
    <row r="341" spans="1:9" ht="15.75" thickTop="1">
      <c r="A341" s="167" t="s">
        <v>9</v>
      </c>
      <c r="B341" s="168"/>
      <c r="C341" s="168"/>
      <c r="D341" s="168"/>
      <c r="E341" s="168"/>
      <c r="F341" s="169">
        <f>SUM(F331+F335+F336)</f>
        <v>3717148</v>
      </c>
      <c r="G341" s="170"/>
      <c r="H341" s="155">
        <f>SUM(H331+H335+H336)</f>
        <v>3162000</v>
      </c>
      <c r="I341" s="156"/>
    </row>
    <row r="342" spans="1:9">
      <c r="A342" s="1"/>
      <c r="B342" s="1"/>
      <c r="C342" s="1"/>
      <c r="D342" s="1"/>
      <c r="E342" s="1"/>
      <c r="F342" s="3"/>
      <c r="G342" s="4"/>
      <c r="H342" s="45"/>
      <c r="I342" s="40"/>
    </row>
    <row r="343" spans="1:9" s="13" customFormat="1">
      <c r="A343" s="1"/>
      <c r="B343" s="1"/>
      <c r="C343" s="1"/>
      <c r="D343" s="1"/>
      <c r="E343" s="1"/>
      <c r="F343" s="3"/>
      <c r="G343" s="4"/>
      <c r="H343" s="45"/>
      <c r="I343" s="40"/>
    </row>
    <row r="344" spans="1:9" s="13" customFormat="1">
      <c r="A344" s="1"/>
      <c r="B344" s="1"/>
      <c r="C344" s="1"/>
      <c r="D344" s="1"/>
      <c r="E344" s="1"/>
      <c r="F344" s="3"/>
      <c r="G344" s="4"/>
      <c r="H344" s="45"/>
      <c r="I344" s="40"/>
    </row>
    <row r="345" spans="1:9" s="13" customFormat="1">
      <c r="A345" s="1"/>
      <c r="B345" s="1"/>
      <c r="C345" s="1"/>
      <c r="D345" s="1"/>
      <c r="E345" s="1"/>
      <c r="F345" s="3"/>
      <c r="G345" s="4"/>
      <c r="H345" s="45"/>
      <c r="I345" s="40"/>
    </row>
    <row r="346" spans="1:9" s="13" customFormat="1">
      <c r="A346" s="1"/>
      <c r="B346" s="1"/>
      <c r="C346" s="1"/>
      <c r="D346" s="1"/>
      <c r="E346" s="1"/>
      <c r="F346" s="3"/>
      <c r="G346" s="4"/>
      <c r="H346" s="45"/>
      <c r="I346" s="40"/>
    </row>
    <row r="347" spans="1:9" s="13" customFormat="1">
      <c r="A347" s="1"/>
      <c r="B347" s="1"/>
      <c r="C347" s="1"/>
      <c r="D347" s="1"/>
      <c r="E347" s="1"/>
      <c r="F347" s="3"/>
      <c r="G347" s="4"/>
      <c r="H347" s="45"/>
      <c r="I347" s="40"/>
    </row>
    <row r="348" spans="1:9" s="13" customFormat="1">
      <c r="A348" s="1"/>
      <c r="B348" s="1"/>
      <c r="C348" s="1"/>
      <c r="D348" s="1"/>
      <c r="E348" s="1"/>
      <c r="F348" s="3"/>
      <c r="G348" s="4"/>
      <c r="H348" s="45"/>
      <c r="I348" s="40"/>
    </row>
    <row r="349" spans="1:9" s="13" customFormat="1">
      <c r="A349" s="1"/>
      <c r="B349" s="1"/>
      <c r="C349" s="1"/>
      <c r="D349" s="1"/>
      <c r="E349" s="1"/>
      <c r="F349" s="3"/>
      <c r="G349" s="4"/>
      <c r="H349" s="45"/>
      <c r="I349" s="40"/>
    </row>
    <row r="350" spans="1:9" s="13" customFormat="1">
      <c r="A350" s="1"/>
      <c r="B350" s="1"/>
      <c r="C350" s="1"/>
      <c r="D350" s="1"/>
      <c r="E350" s="1"/>
      <c r="F350" s="3"/>
      <c r="G350" s="4"/>
      <c r="H350" s="45"/>
      <c r="I350" s="40"/>
    </row>
    <row r="351" spans="1:9" s="13" customFormat="1">
      <c r="A351" s="47" t="s">
        <v>172</v>
      </c>
      <c r="B351" s="47"/>
      <c r="C351" s="47"/>
      <c r="D351" s="47"/>
      <c r="E351" s="47"/>
      <c r="F351" s="47"/>
      <c r="G351" s="47"/>
      <c r="H351" s="47"/>
      <c r="I351" s="47"/>
    </row>
    <row r="352" spans="1:9" s="13" customFormat="1" ht="15" customHeight="1">
      <c r="H352" s="43"/>
      <c r="I352" s="43"/>
    </row>
    <row r="353" spans="1:9" s="13" customFormat="1" ht="15" customHeight="1">
      <c r="A353" s="153" t="s">
        <v>0</v>
      </c>
      <c r="B353" s="153"/>
      <c r="C353" s="153"/>
      <c r="D353" s="153"/>
      <c r="E353" s="153"/>
      <c r="F353" s="157" t="s">
        <v>203</v>
      </c>
      <c r="G353" s="157"/>
      <c r="H353" s="159" t="s">
        <v>204</v>
      </c>
      <c r="I353" s="159"/>
    </row>
    <row r="354" spans="1:9" s="13" customFormat="1">
      <c r="A354" s="154"/>
      <c r="B354" s="154"/>
      <c r="C354" s="154"/>
      <c r="D354" s="154"/>
      <c r="E354" s="154"/>
      <c r="F354" s="158"/>
      <c r="G354" s="158"/>
      <c r="H354" s="160"/>
      <c r="I354" s="160"/>
    </row>
    <row r="355" spans="1:9" s="13" customFormat="1">
      <c r="A355" s="70" t="s">
        <v>29</v>
      </c>
      <c r="B355" s="71"/>
      <c r="C355" s="71"/>
      <c r="D355" s="71"/>
      <c r="E355" s="129"/>
      <c r="F355" s="72">
        <v>3345843</v>
      </c>
      <c r="G355" s="72"/>
      <c r="H355" s="92"/>
      <c r="I355" s="92"/>
    </row>
    <row r="356" spans="1:9" s="13" customFormat="1">
      <c r="A356" s="93"/>
      <c r="B356" s="103"/>
      <c r="C356" s="103"/>
      <c r="D356" s="103"/>
      <c r="E356" s="103"/>
      <c r="F356" s="104"/>
      <c r="G356" s="104"/>
      <c r="H356" s="147"/>
      <c r="I356" s="147"/>
    </row>
    <row r="357" spans="1:9" s="13" customFormat="1">
      <c r="A357" s="70" t="s">
        <v>32</v>
      </c>
      <c r="B357" s="71"/>
      <c r="C357" s="71"/>
      <c r="D357" s="71"/>
      <c r="E357" s="71"/>
      <c r="F357" s="72">
        <v>200000</v>
      </c>
      <c r="G357" s="72"/>
      <c r="H357" s="92">
        <v>0</v>
      </c>
      <c r="I357" s="92"/>
    </row>
    <row r="358" spans="1:9" s="13" customFormat="1">
      <c r="A358" s="93" t="s">
        <v>45</v>
      </c>
      <c r="B358" s="103"/>
      <c r="C358" s="103"/>
      <c r="D358" s="103"/>
      <c r="E358" s="103"/>
      <c r="F358" s="104">
        <v>298500</v>
      </c>
      <c r="G358" s="104"/>
      <c r="H358" s="147"/>
      <c r="I358" s="147"/>
    </row>
    <row r="359" spans="1:9" s="13" customFormat="1">
      <c r="A359" s="248" t="s">
        <v>34</v>
      </c>
      <c r="B359" s="248"/>
      <c r="C359" s="248"/>
      <c r="D359" s="248"/>
      <c r="E359" s="248"/>
      <c r="F359" s="72">
        <v>913773</v>
      </c>
      <c r="G359" s="72"/>
      <c r="H359" s="92"/>
      <c r="I359" s="92"/>
    </row>
    <row r="360" spans="1:9" s="13" customFormat="1" ht="15.75" thickBot="1">
      <c r="A360" s="70"/>
      <c r="B360" s="71"/>
      <c r="C360" s="71"/>
      <c r="D360" s="71"/>
      <c r="E360" s="71"/>
      <c r="F360" s="72"/>
      <c r="G360" s="72"/>
      <c r="H360" s="92"/>
      <c r="I360" s="92"/>
    </row>
    <row r="361" spans="1:9" s="13" customFormat="1" ht="16.5" thickTop="1" thickBot="1">
      <c r="A361" s="68" t="s">
        <v>6</v>
      </c>
      <c r="B361" s="69"/>
      <c r="C361" s="69"/>
      <c r="D361" s="69"/>
      <c r="E361" s="69"/>
      <c r="F361" s="64">
        <f>SUM(F355:G360)</f>
        <v>4758116</v>
      </c>
      <c r="G361" s="65"/>
      <c r="H361" s="66">
        <f>SUM(H355:I360)</f>
        <v>0</v>
      </c>
      <c r="I361" s="67"/>
    </row>
    <row r="362" spans="1:9" s="13" customFormat="1" ht="16.5" thickTop="1" thickBot="1">
      <c r="A362" s="244" t="s">
        <v>7</v>
      </c>
      <c r="B362" s="245"/>
      <c r="C362" s="245"/>
      <c r="D362" s="245"/>
      <c r="E362" s="246"/>
      <c r="F362" s="258">
        <f>SUM(F361)</f>
        <v>4758116</v>
      </c>
      <c r="G362" s="259"/>
      <c r="H362" s="120">
        <f>SUM(H361)</f>
        <v>0</v>
      </c>
      <c r="I362" s="121"/>
    </row>
    <row r="363" spans="1:9" s="13" customFormat="1" ht="15.75" thickTop="1">
      <c r="A363" s="313" t="s">
        <v>67</v>
      </c>
      <c r="B363" s="314"/>
      <c r="C363" s="314"/>
      <c r="D363" s="314"/>
      <c r="E363" s="315"/>
      <c r="F363" s="73">
        <v>2914773</v>
      </c>
      <c r="G363" s="74"/>
      <c r="H363" s="75">
        <v>4953000</v>
      </c>
      <c r="I363" s="76"/>
    </row>
    <row r="364" spans="1:9" s="13" customFormat="1">
      <c r="A364" s="212" t="s">
        <v>61</v>
      </c>
      <c r="B364" s="213"/>
      <c r="C364" s="213"/>
      <c r="D364" s="213"/>
      <c r="E364" s="213"/>
      <c r="F364" s="125">
        <v>1246975</v>
      </c>
      <c r="G364" s="125"/>
      <c r="H364" s="216">
        <v>1772000</v>
      </c>
      <c r="I364" s="216"/>
    </row>
    <row r="365" spans="1:9" s="13" customFormat="1" ht="15.75" thickBot="1">
      <c r="A365" s="127" t="s">
        <v>63</v>
      </c>
      <c r="B365" s="128"/>
      <c r="C365" s="128"/>
      <c r="D365" s="128"/>
      <c r="E365" s="128"/>
      <c r="F365" s="215">
        <v>563423</v>
      </c>
      <c r="G365" s="215"/>
      <c r="H365" s="122">
        <v>1275000</v>
      </c>
      <c r="I365" s="122"/>
    </row>
    <row r="366" spans="1:9" s="13" customFormat="1" ht="16.5" thickTop="1" thickBot="1">
      <c r="A366" s="116" t="s">
        <v>64</v>
      </c>
      <c r="B366" s="117"/>
      <c r="C366" s="117"/>
      <c r="D366" s="117"/>
      <c r="E366" s="117"/>
      <c r="F366" s="126">
        <f>SUM(F363:G365)</f>
        <v>4725171</v>
      </c>
      <c r="G366" s="126"/>
      <c r="H366" s="214">
        <f>SUM(H363:I365)</f>
        <v>8000000</v>
      </c>
      <c r="I366" s="214"/>
    </row>
    <row r="367" spans="1:9" s="13" customFormat="1" ht="15.75" thickTop="1">
      <c r="A367" s="301" t="s">
        <v>62</v>
      </c>
      <c r="B367" s="301"/>
      <c r="C367" s="301"/>
      <c r="D367" s="301"/>
      <c r="E367" s="301"/>
      <c r="F367" s="125"/>
      <c r="G367" s="125"/>
      <c r="H367" s="216">
        <v>0</v>
      </c>
      <c r="I367" s="216"/>
    </row>
    <row r="368" spans="1:9" s="13" customFormat="1" ht="15.75" thickBot="1">
      <c r="A368" s="127" t="s">
        <v>65</v>
      </c>
      <c r="B368" s="127"/>
      <c r="C368" s="127"/>
      <c r="D368" s="127"/>
      <c r="E368" s="127"/>
      <c r="F368" s="215"/>
      <c r="G368" s="215"/>
      <c r="H368" s="122">
        <v>0</v>
      </c>
      <c r="I368" s="122"/>
    </row>
    <row r="369" spans="1:9" s="13" customFormat="1" ht="16.5" thickTop="1" thickBot="1">
      <c r="A369" s="68" t="s">
        <v>66</v>
      </c>
      <c r="B369" s="69"/>
      <c r="C369" s="69"/>
      <c r="D369" s="69"/>
      <c r="E369" s="425"/>
      <c r="F369" s="77">
        <f>SUM(F367:G368)</f>
        <v>0</v>
      </c>
      <c r="G369" s="190"/>
      <c r="H369" s="123">
        <f>SUM(H367:I368)</f>
        <v>0</v>
      </c>
      <c r="I369" s="124"/>
    </row>
    <row r="370" spans="1:9" s="13" customFormat="1" ht="16.5" thickTop="1" thickBot="1">
      <c r="A370" s="227" t="s">
        <v>8</v>
      </c>
      <c r="B370" s="228"/>
      <c r="C370" s="228"/>
      <c r="D370" s="228"/>
      <c r="E370" s="228"/>
      <c r="F370" s="229">
        <f>SUM(F366,F369)</f>
        <v>4725171</v>
      </c>
      <c r="G370" s="229"/>
      <c r="H370" s="420">
        <f>SUM(H366,H369)</f>
        <v>8000000</v>
      </c>
      <c r="I370" s="420"/>
    </row>
    <row r="371" spans="1:9" s="13" customFormat="1" ht="16.5" thickTop="1" thickBot="1">
      <c r="A371" s="85" t="s">
        <v>128</v>
      </c>
      <c r="B371" s="86"/>
      <c r="C371" s="86"/>
      <c r="D371" s="86"/>
      <c r="E371" s="87"/>
      <c r="F371" s="88">
        <v>4800000</v>
      </c>
      <c r="G371" s="89"/>
      <c r="H371" s="521">
        <v>4000000</v>
      </c>
      <c r="I371" s="522"/>
    </row>
    <row r="372" spans="1:9" s="13" customFormat="1" ht="15.75" thickTop="1">
      <c r="A372" s="167" t="s">
        <v>9</v>
      </c>
      <c r="B372" s="168"/>
      <c r="C372" s="168"/>
      <c r="D372" s="168"/>
      <c r="E372" s="168"/>
      <c r="F372" s="169">
        <f>SUM(F362+F370+F371)</f>
        <v>14283287</v>
      </c>
      <c r="G372" s="170"/>
      <c r="H372" s="155">
        <f>SUM(H362+H370+H371)</f>
        <v>12000000</v>
      </c>
      <c r="I372" s="156"/>
    </row>
    <row r="373" spans="1:9" s="13" customFormat="1">
      <c r="A373" s="1"/>
      <c r="B373" s="1"/>
      <c r="C373" s="1"/>
      <c r="D373" s="1"/>
      <c r="E373" s="1"/>
      <c r="F373" s="3"/>
      <c r="G373" s="4"/>
      <c r="H373" s="45"/>
      <c r="I373" s="40"/>
    </row>
    <row r="374" spans="1:9">
      <c r="A374" s="47" t="s">
        <v>54</v>
      </c>
      <c r="B374" s="47"/>
      <c r="C374" s="47"/>
      <c r="D374" s="47"/>
      <c r="E374" s="47"/>
      <c r="F374" s="47"/>
      <c r="G374" s="47"/>
      <c r="H374" s="47"/>
      <c r="I374" s="47"/>
    </row>
    <row r="375" spans="1:9">
      <c r="A375" s="2"/>
      <c r="B375" s="2"/>
      <c r="C375" s="2"/>
      <c r="D375" s="2"/>
      <c r="E375" s="2"/>
      <c r="F375" s="2"/>
      <c r="G375" s="2"/>
      <c r="H375" s="46"/>
      <c r="I375" s="46"/>
    </row>
    <row r="376" spans="1:9" ht="15" customHeight="1">
      <c r="A376" s="526" t="s">
        <v>0</v>
      </c>
      <c r="B376" s="527"/>
      <c r="C376" s="527"/>
      <c r="D376" s="527"/>
      <c r="E376" s="528"/>
      <c r="F376" s="157" t="s">
        <v>203</v>
      </c>
      <c r="G376" s="157"/>
      <c r="H376" s="159" t="s">
        <v>204</v>
      </c>
      <c r="I376" s="159"/>
    </row>
    <row r="377" spans="1:9" ht="14.25" customHeight="1">
      <c r="A377" s="529"/>
      <c r="B377" s="530"/>
      <c r="C377" s="530"/>
      <c r="D377" s="530"/>
      <c r="E377" s="531"/>
      <c r="F377" s="158"/>
      <c r="G377" s="158"/>
      <c r="H377" s="160"/>
      <c r="I377" s="160"/>
    </row>
    <row r="378" spans="1:9">
      <c r="A378" s="70" t="s">
        <v>173</v>
      </c>
      <c r="B378" s="71"/>
      <c r="C378" s="71"/>
      <c r="D378" s="71"/>
      <c r="E378" s="129"/>
      <c r="F378" s="81">
        <v>3409</v>
      </c>
      <c r="G378" s="130"/>
      <c r="H378" s="83">
        <v>10000</v>
      </c>
      <c r="I378" s="166"/>
    </row>
    <row r="379" spans="1:9">
      <c r="A379" s="78"/>
      <c r="B379" s="292"/>
      <c r="C379" s="292"/>
      <c r="D379" s="292"/>
      <c r="E379" s="84"/>
      <c r="F379" s="81"/>
      <c r="G379" s="130"/>
      <c r="H379" s="83"/>
      <c r="I379" s="166"/>
    </row>
    <row r="380" spans="1:9">
      <c r="A380" s="70" t="s">
        <v>174</v>
      </c>
      <c r="B380" s="71"/>
      <c r="C380" s="71"/>
      <c r="D380" s="71"/>
      <c r="E380" s="129"/>
      <c r="F380" s="81">
        <v>9449</v>
      </c>
      <c r="G380" s="130"/>
      <c r="H380" s="83">
        <v>17000</v>
      </c>
      <c r="I380" s="166"/>
    </row>
    <row r="381" spans="1:9">
      <c r="A381" s="78" t="s">
        <v>16</v>
      </c>
      <c r="B381" s="292"/>
      <c r="C381" s="292"/>
      <c r="D381" s="292"/>
      <c r="E381" s="84"/>
      <c r="F381" s="81">
        <v>25196</v>
      </c>
      <c r="G381" s="130"/>
      <c r="H381" s="83"/>
      <c r="I381" s="166"/>
    </row>
    <row r="382" spans="1:9">
      <c r="A382" s="70" t="s">
        <v>31</v>
      </c>
      <c r="B382" s="71"/>
      <c r="C382" s="71"/>
      <c r="D382" s="71"/>
      <c r="E382" s="129"/>
      <c r="F382" s="81">
        <v>56959</v>
      </c>
      <c r="G382" s="130"/>
      <c r="H382" s="83">
        <v>60000</v>
      </c>
      <c r="I382" s="166"/>
    </row>
    <row r="383" spans="1:9">
      <c r="A383" s="78"/>
      <c r="B383" s="292"/>
      <c r="C383" s="292"/>
      <c r="D383" s="292"/>
      <c r="E383" s="84"/>
      <c r="F383" s="81"/>
      <c r="G383" s="130"/>
      <c r="H383" s="83"/>
      <c r="I383" s="166"/>
    </row>
    <row r="384" spans="1:9">
      <c r="A384" s="70" t="s">
        <v>34</v>
      </c>
      <c r="B384" s="71"/>
      <c r="C384" s="71"/>
      <c r="D384" s="71"/>
      <c r="E384" s="129"/>
      <c r="F384" s="81">
        <v>24715</v>
      </c>
      <c r="G384" s="130"/>
      <c r="H384" s="83">
        <v>24000</v>
      </c>
      <c r="I384" s="166"/>
    </row>
    <row r="385" spans="1:9" ht="15.75" thickBot="1">
      <c r="A385" s="298"/>
      <c r="B385" s="299"/>
      <c r="C385" s="299"/>
      <c r="D385" s="299"/>
      <c r="E385" s="300"/>
      <c r="F385" s="181"/>
      <c r="G385" s="182"/>
      <c r="H385" s="184"/>
      <c r="I385" s="185"/>
    </row>
    <row r="386" spans="1:9" ht="16.5" thickTop="1" thickBot="1">
      <c r="A386" s="68" t="s">
        <v>6</v>
      </c>
      <c r="B386" s="69"/>
      <c r="C386" s="69"/>
      <c r="D386" s="69"/>
      <c r="E386" s="69"/>
      <c r="F386" s="64">
        <f>SUM(F378:G385)</f>
        <v>119728</v>
      </c>
      <c r="G386" s="65"/>
      <c r="H386" s="66">
        <f>SUM(H378:I385)</f>
        <v>111000</v>
      </c>
      <c r="I386" s="67"/>
    </row>
    <row r="387" spans="1:9" ht="15.75" thickTop="1">
      <c r="A387" s="167" t="s">
        <v>7</v>
      </c>
      <c r="B387" s="168"/>
      <c r="C387" s="168"/>
      <c r="D387" s="168"/>
      <c r="E387" s="168"/>
      <c r="F387" s="169">
        <f>SUM(F386)</f>
        <v>119728</v>
      </c>
      <c r="G387" s="170"/>
      <c r="H387" s="155">
        <f>SUM(H386)</f>
        <v>111000</v>
      </c>
      <c r="I387" s="156"/>
    </row>
    <row r="390" spans="1:9">
      <c r="A390" s="47" t="s">
        <v>55</v>
      </c>
      <c r="B390" s="47"/>
      <c r="C390" s="47"/>
      <c r="D390" s="47"/>
      <c r="E390" s="47"/>
      <c r="F390" s="47"/>
      <c r="G390" s="47"/>
      <c r="H390" s="47"/>
      <c r="I390" s="47"/>
    </row>
    <row r="392" spans="1:9" ht="15" customHeight="1">
      <c r="A392" s="153" t="s">
        <v>0</v>
      </c>
      <c r="B392" s="153"/>
      <c r="C392" s="153"/>
      <c r="D392" s="153"/>
      <c r="E392" s="153"/>
      <c r="F392" s="157" t="s">
        <v>203</v>
      </c>
      <c r="G392" s="157"/>
      <c r="H392" s="159" t="s">
        <v>204</v>
      </c>
      <c r="I392" s="159"/>
    </row>
    <row r="393" spans="1:9" ht="14.25" customHeight="1">
      <c r="A393" s="154"/>
      <c r="B393" s="154"/>
      <c r="C393" s="154"/>
      <c r="D393" s="154"/>
      <c r="E393" s="154"/>
      <c r="F393" s="158"/>
      <c r="G393" s="158"/>
      <c r="H393" s="160"/>
      <c r="I393" s="160"/>
    </row>
    <row r="394" spans="1:9">
      <c r="A394" s="248" t="s">
        <v>32</v>
      </c>
      <c r="B394" s="248"/>
      <c r="C394" s="248"/>
      <c r="D394" s="248"/>
      <c r="E394" s="248"/>
      <c r="F394" s="189">
        <v>45356</v>
      </c>
      <c r="G394" s="189"/>
      <c r="H394" s="143">
        <v>50000</v>
      </c>
      <c r="I394" s="143"/>
    </row>
    <row r="395" spans="1:9" ht="15.75" thickBot="1">
      <c r="A395" s="150"/>
      <c r="B395" s="151"/>
      <c r="C395" s="151"/>
      <c r="D395" s="151"/>
      <c r="E395" s="152"/>
      <c r="F395" s="144"/>
      <c r="G395" s="80"/>
      <c r="H395" s="145"/>
      <c r="I395" s="146"/>
    </row>
    <row r="396" spans="1:9" ht="15.75" thickTop="1">
      <c r="A396" s="175" t="s">
        <v>9</v>
      </c>
      <c r="B396" s="176"/>
      <c r="C396" s="176"/>
      <c r="D396" s="176"/>
      <c r="E396" s="177"/>
      <c r="F396" s="197">
        <f>SUM(F394)</f>
        <v>45356</v>
      </c>
      <c r="G396" s="198"/>
      <c r="H396" s="183">
        <f>SUM(H394)</f>
        <v>50000</v>
      </c>
      <c r="I396" s="149"/>
    </row>
    <row r="398" spans="1:9">
      <c r="A398" s="47" t="s">
        <v>56</v>
      </c>
      <c r="B398" s="47"/>
      <c r="C398" s="47"/>
      <c r="D398" s="47"/>
      <c r="E398" s="47"/>
      <c r="F398" s="47"/>
      <c r="G398" s="47"/>
      <c r="H398" s="47"/>
      <c r="I398" s="47"/>
    </row>
    <row r="400" spans="1:9" ht="15" customHeight="1">
      <c r="A400" s="153" t="s">
        <v>0</v>
      </c>
      <c r="B400" s="153"/>
      <c r="C400" s="153"/>
      <c r="D400" s="153"/>
      <c r="E400" s="153"/>
      <c r="F400" s="157" t="s">
        <v>203</v>
      </c>
      <c r="G400" s="157"/>
      <c r="H400" s="159" t="s">
        <v>204</v>
      </c>
      <c r="I400" s="159"/>
    </row>
    <row r="401" spans="1:9">
      <c r="A401" s="154"/>
      <c r="B401" s="154"/>
      <c r="C401" s="154"/>
      <c r="D401" s="154"/>
      <c r="E401" s="154"/>
      <c r="F401" s="158"/>
      <c r="G401" s="158"/>
      <c r="H401" s="160"/>
      <c r="I401" s="160"/>
    </row>
    <row r="402" spans="1:9">
      <c r="A402" s="248" t="s">
        <v>32</v>
      </c>
      <c r="B402" s="248"/>
      <c r="C402" s="248"/>
      <c r="D402" s="248"/>
      <c r="E402" s="248"/>
      <c r="F402" s="189">
        <v>3000</v>
      </c>
      <c r="G402" s="189"/>
      <c r="H402" s="143">
        <v>4000</v>
      </c>
      <c r="I402" s="143"/>
    </row>
    <row r="403" spans="1:9" ht="15.75" thickBot="1">
      <c r="A403" s="150" t="s">
        <v>29</v>
      </c>
      <c r="B403" s="151"/>
      <c r="C403" s="151"/>
      <c r="D403" s="151"/>
      <c r="E403" s="152"/>
      <c r="F403" s="144">
        <v>26028</v>
      </c>
      <c r="G403" s="80"/>
      <c r="H403" s="145"/>
      <c r="I403" s="146"/>
    </row>
    <row r="404" spans="1:9" ht="15.75" thickTop="1">
      <c r="A404" s="175" t="s">
        <v>9</v>
      </c>
      <c r="B404" s="176"/>
      <c r="C404" s="176"/>
      <c r="D404" s="176"/>
      <c r="E404" s="177"/>
      <c r="F404" s="197">
        <f>SUM(F402:G403)</f>
        <v>29028</v>
      </c>
      <c r="G404" s="198"/>
      <c r="H404" s="183">
        <f>SUM(H402)</f>
        <v>4000</v>
      </c>
      <c r="I404" s="149"/>
    </row>
    <row r="406" spans="1:9">
      <c r="A406" s="47" t="s">
        <v>57</v>
      </c>
      <c r="B406" s="47"/>
      <c r="C406" s="47"/>
      <c r="D406" s="47"/>
      <c r="E406" s="47"/>
      <c r="F406" s="47"/>
      <c r="G406" s="47"/>
      <c r="H406" s="47"/>
      <c r="I406" s="47"/>
    </row>
    <row r="408" spans="1:9" ht="15" customHeight="1">
      <c r="A408" s="153" t="s">
        <v>0</v>
      </c>
      <c r="B408" s="153"/>
      <c r="C408" s="153"/>
      <c r="D408" s="153"/>
      <c r="E408" s="153"/>
      <c r="F408" s="157" t="s">
        <v>203</v>
      </c>
      <c r="G408" s="157"/>
      <c r="H408" s="159" t="s">
        <v>204</v>
      </c>
      <c r="I408" s="159"/>
    </row>
    <row r="409" spans="1:9">
      <c r="A409" s="154"/>
      <c r="B409" s="154"/>
      <c r="C409" s="154"/>
      <c r="D409" s="154"/>
      <c r="E409" s="154"/>
      <c r="F409" s="158"/>
      <c r="G409" s="158"/>
      <c r="H409" s="160"/>
      <c r="I409" s="160"/>
    </row>
    <row r="410" spans="1:9">
      <c r="A410" s="289" t="s">
        <v>116</v>
      </c>
      <c r="B410" s="290"/>
      <c r="C410" s="290"/>
      <c r="D410" s="290"/>
      <c r="E410" s="291"/>
      <c r="F410" s="173">
        <v>60000</v>
      </c>
      <c r="G410" s="174"/>
      <c r="H410" s="141">
        <v>360000</v>
      </c>
      <c r="I410" s="142"/>
    </row>
    <row r="411" spans="1:9" ht="15.75" thickBot="1">
      <c r="A411" s="199" t="s">
        <v>41</v>
      </c>
      <c r="B411" s="200"/>
      <c r="C411" s="200"/>
      <c r="D411" s="200"/>
      <c r="E411" s="201"/>
      <c r="F411" s="296"/>
      <c r="G411" s="297"/>
      <c r="H411" s="203"/>
      <c r="I411" s="204"/>
    </row>
    <row r="412" spans="1:9" ht="16.5" thickTop="1" thickBot="1">
      <c r="A412" s="68" t="s">
        <v>4</v>
      </c>
      <c r="B412" s="69"/>
      <c r="C412" s="69"/>
      <c r="D412" s="69"/>
      <c r="E412" s="69"/>
      <c r="F412" s="64">
        <f>SUM(F410:G411)</f>
        <v>60000</v>
      </c>
      <c r="G412" s="64"/>
      <c r="H412" s="66">
        <f>SUM(H410:I411)</f>
        <v>360000</v>
      </c>
      <c r="I412" s="66"/>
    </row>
    <row r="413" spans="1:9" ht="16.5" thickTop="1" thickBot="1">
      <c r="A413" s="205" t="s">
        <v>23</v>
      </c>
      <c r="B413" s="205"/>
      <c r="C413" s="205"/>
      <c r="D413" s="205"/>
      <c r="E413" s="205"/>
      <c r="F413" s="206">
        <v>14580</v>
      </c>
      <c r="G413" s="206"/>
      <c r="H413" s="202">
        <v>79000</v>
      </c>
      <c r="I413" s="202"/>
    </row>
    <row r="414" spans="1:9" ht="15.75" thickTop="1">
      <c r="A414" s="70" t="s">
        <v>29</v>
      </c>
      <c r="B414" s="71"/>
      <c r="C414" s="71"/>
      <c r="D414" s="71"/>
      <c r="E414" s="129"/>
      <c r="F414" s="72">
        <v>51973</v>
      </c>
      <c r="G414" s="72"/>
      <c r="H414" s="92">
        <v>100000</v>
      </c>
      <c r="I414" s="92"/>
    </row>
    <row r="415" spans="1:9">
      <c r="A415" s="93" t="s">
        <v>28</v>
      </c>
      <c r="B415" s="103"/>
      <c r="C415" s="103"/>
      <c r="D415" s="103"/>
      <c r="E415" s="103"/>
      <c r="F415" s="104">
        <v>113729</v>
      </c>
      <c r="G415" s="104"/>
      <c r="H415" s="147">
        <v>150000</v>
      </c>
      <c r="I415" s="147"/>
    </row>
    <row r="416" spans="1:9">
      <c r="A416" s="70" t="s">
        <v>30</v>
      </c>
      <c r="B416" s="71"/>
      <c r="C416" s="71"/>
      <c r="D416" s="71"/>
      <c r="E416" s="71"/>
      <c r="F416" s="72">
        <v>7720</v>
      </c>
      <c r="G416" s="72"/>
      <c r="H416" s="92">
        <v>10000</v>
      </c>
      <c r="I416" s="92"/>
    </row>
    <row r="417" spans="1:9">
      <c r="A417" s="93"/>
      <c r="B417" s="103"/>
      <c r="C417" s="103"/>
      <c r="D417" s="103"/>
      <c r="E417" s="103"/>
      <c r="F417" s="104"/>
      <c r="G417" s="104"/>
      <c r="H417" s="147"/>
      <c r="I417" s="147"/>
    </row>
    <row r="418" spans="1:9">
      <c r="A418" s="70" t="s">
        <v>16</v>
      </c>
      <c r="B418" s="71"/>
      <c r="C418" s="71"/>
      <c r="D418" s="71"/>
      <c r="E418" s="71"/>
      <c r="F418" s="72">
        <v>71665</v>
      </c>
      <c r="G418" s="72"/>
      <c r="H418" s="92">
        <v>70000</v>
      </c>
      <c r="I418" s="92"/>
    </row>
    <row r="419" spans="1:9">
      <c r="A419" s="93"/>
      <c r="B419" s="103"/>
      <c r="C419" s="103"/>
      <c r="D419" s="103"/>
      <c r="E419" s="103"/>
      <c r="F419" s="104"/>
      <c r="G419" s="104"/>
      <c r="H419" s="147"/>
      <c r="I419" s="147"/>
    </row>
    <row r="420" spans="1:9">
      <c r="A420" s="436" t="s">
        <v>31</v>
      </c>
      <c r="B420" s="436"/>
      <c r="C420" s="436"/>
      <c r="D420" s="436"/>
      <c r="E420" s="436"/>
      <c r="F420" s="72">
        <v>333610</v>
      </c>
      <c r="G420" s="72"/>
      <c r="H420" s="92">
        <v>350000</v>
      </c>
      <c r="I420" s="92"/>
    </row>
    <row r="421" spans="1:9">
      <c r="A421" s="70"/>
      <c r="B421" s="71"/>
      <c r="C421" s="71"/>
      <c r="D421" s="71"/>
      <c r="E421" s="71"/>
      <c r="F421" s="72"/>
      <c r="G421" s="72"/>
      <c r="H421" s="92"/>
      <c r="I421" s="92"/>
    </row>
    <row r="422" spans="1:9" s="13" customFormat="1">
      <c r="A422" s="248" t="s">
        <v>44</v>
      </c>
      <c r="B422" s="436"/>
      <c r="C422" s="436"/>
      <c r="D422" s="436"/>
      <c r="E422" s="436"/>
      <c r="F422" s="72">
        <v>6141</v>
      </c>
      <c r="G422" s="72"/>
      <c r="H422" s="92">
        <v>5000</v>
      </c>
      <c r="I422" s="92"/>
    </row>
    <row r="423" spans="1:9" s="13" customFormat="1">
      <c r="A423" s="70"/>
      <c r="B423" s="71"/>
      <c r="C423" s="71"/>
      <c r="D423" s="71"/>
      <c r="E423" s="71"/>
      <c r="F423" s="72"/>
      <c r="G423" s="72"/>
      <c r="H423" s="92"/>
      <c r="I423" s="92"/>
    </row>
    <row r="424" spans="1:9">
      <c r="A424" s="437" t="s">
        <v>22</v>
      </c>
      <c r="B424" s="438"/>
      <c r="C424" s="438"/>
      <c r="D424" s="438"/>
      <c r="E424" s="438"/>
      <c r="F424" s="104"/>
      <c r="G424" s="104"/>
      <c r="H424" s="147">
        <v>10000</v>
      </c>
      <c r="I424" s="147"/>
    </row>
    <row r="425" spans="1:9">
      <c r="A425" s="248"/>
      <c r="B425" s="248"/>
      <c r="C425" s="248"/>
      <c r="D425" s="248"/>
      <c r="E425" s="248"/>
      <c r="F425" s="72"/>
      <c r="G425" s="72"/>
      <c r="H425" s="92"/>
      <c r="I425" s="92"/>
    </row>
    <row r="426" spans="1:9" s="13" customFormat="1">
      <c r="A426" s="437" t="s">
        <v>32</v>
      </c>
      <c r="B426" s="438"/>
      <c r="C426" s="438"/>
      <c r="D426" s="438"/>
      <c r="E426" s="438"/>
      <c r="F426" s="104">
        <v>2859</v>
      </c>
      <c r="G426" s="104"/>
      <c r="H426" s="147">
        <v>10000</v>
      </c>
      <c r="I426" s="147"/>
    </row>
    <row r="427" spans="1:9" s="13" customFormat="1">
      <c r="A427" s="248"/>
      <c r="B427" s="248"/>
      <c r="C427" s="248"/>
      <c r="D427" s="248"/>
      <c r="E427" s="248"/>
      <c r="F427" s="72"/>
      <c r="G427" s="72"/>
      <c r="H427" s="92"/>
      <c r="I427" s="92"/>
    </row>
    <row r="428" spans="1:9" s="13" customFormat="1">
      <c r="A428" s="459" t="s">
        <v>45</v>
      </c>
      <c r="B428" s="438"/>
      <c r="C428" s="438"/>
      <c r="D428" s="438"/>
      <c r="E428" s="438"/>
      <c r="F428" s="104">
        <v>10000</v>
      </c>
      <c r="G428" s="104"/>
      <c r="H428" s="147">
        <v>10000</v>
      </c>
      <c r="I428" s="147"/>
    </row>
    <row r="429" spans="1:9" s="13" customFormat="1">
      <c r="A429" s="248"/>
      <c r="B429" s="248"/>
      <c r="C429" s="248"/>
      <c r="D429" s="248"/>
      <c r="E429" s="248"/>
      <c r="F429" s="72"/>
      <c r="G429" s="72"/>
      <c r="H429" s="92"/>
      <c r="I429" s="92"/>
    </row>
    <row r="430" spans="1:9" s="13" customFormat="1">
      <c r="A430" s="437" t="s">
        <v>115</v>
      </c>
      <c r="B430" s="438"/>
      <c r="C430" s="438"/>
      <c r="D430" s="438"/>
      <c r="E430" s="438"/>
      <c r="F430" s="104">
        <v>42600</v>
      </c>
      <c r="G430" s="104"/>
      <c r="H430" s="147">
        <v>50000</v>
      </c>
      <c r="I430" s="147"/>
    </row>
    <row r="431" spans="1:9" s="13" customFormat="1">
      <c r="A431" s="248"/>
      <c r="B431" s="248"/>
      <c r="C431" s="248"/>
      <c r="D431" s="248"/>
      <c r="E431" s="248"/>
      <c r="F431" s="72"/>
      <c r="G431" s="72"/>
      <c r="H431" s="92"/>
      <c r="I431" s="92"/>
    </row>
    <row r="432" spans="1:9" s="13" customFormat="1">
      <c r="A432" s="437" t="s">
        <v>117</v>
      </c>
      <c r="B432" s="438"/>
      <c r="C432" s="438"/>
      <c r="D432" s="438"/>
      <c r="E432" s="438"/>
      <c r="F432" s="104"/>
      <c r="G432" s="104"/>
      <c r="H432" s="147">
        <v>50000</v>
      </c>
      <c r="I432" s="147"/>
    </row>
    <row r="433" spans="1:9" s="13" customFormat="1">
      <c r="A433" s="248"/>
      <c r="B433" s="248"/>
      <c r="C433" s="248"/>
      <c r="D433" s="248"/>
      <c r="E433" s="248"/>
      <c r="F433" s="72"/>
      <c r="G433" s="72"/>
      <c r="H433" s="92"/>
      <c r="I433" s="92"/>
    </row>
    <row r="434" spans="1:9">
      <c r="A434" s="452" t="s">
        <v>34</v>
      </c>
      <c r="B434" s="453"/>
      <c r="C434" s="453"/>
      <c r="D434" s="453"/>
      <c r="E434" s="453"/>
      <c r="F434" s="104">
        <v>165703</v>
      </c>
      <c r="G434" s="104"/>
      <c r="H434" s="147">
        <v>166000</v>
      </c>
      <c r="I434" s="147"/>
    </row>
    <row r="435" spans="1:9">
      <c r="A435" s="70"/>
      <c r="B435" s="71"/>
      <c r="C435" s="71"/>
      <c r="D435" s="71"/>
      <c r="E435" s="71"/>
      <c r="F435" s="72"/>
      <c r="G435" s="72"/>
      <c r="H435" s="92"/>
      <c r="I435" s="92"/>
    </row>
    <row r="436" spans="1:9">
      <c r="A436" s="436" t="s">
        <v>36</v>
      </c>
      <c r="B436" s="436"/>
      <c r="C436" s="436"/>
      <c r="D436" s="436"/>
      <c r="E436" s="436"/>
      <c r="F436" s="72">
        <v>35533</v>
      </c>
      <c r="G436" s="72"/>
      <c r="H436" s="92">
        <v>50000</v>
      </c>
      <c r="I436" s="92"/>
    </row>
    <row r="437" spans="1:9" ht="15.75" thickBot="1">
      <c r="A437" s="248"/>
      <c r="B437" s="248"/>
      <c r="C437" s="248"/>
      <c r="D437" s="248"/>
      <c r="E437" s="248"/>
      <c r="F437" s="72"/>
      <c r="G437" s="72"/>
      <c r="H437" s="92"/>
      <c r="I437" s="92"/>
    </row>
    <row r="438" spans="1:9" ht="16.5" thickTop="1" thickBot="1">
      <c r="A438" s="68" t="s">
        <v>6</v>
      </c>
      <c r="B438" s="69"/>
      <c r="C438" s="69"/>
      <c r="D438" s="69"/>
      <c r="E438" s="69"/>
      <c r="F438" s="64">
        <f>SUM(F414:F437)</f>
        <v>841533</v>
      </c>
      <c r="G438" s="65"/>
      <c r="H438" s="66">
        <f>SUM(H414:H437)</f>
        <v>1031000</v>
      </c>
      <c r="I438" s="67"/>
    </row>
    <row r="439" spans="1:9" ht="16.5" thickTop="1" thickBot="1">
      <c r="A439" s="68" t="s">
        <v>7</v>
      </c>
      <c r="B439" s="69"/>
      <c r="C439" s="69"/>
      <c r="D439" s="69"/>
      <c r="E439" s="69"/>
      <c r="F439" s="64">
        <f>SUM(F412+F413+F438)</f>
        <v>916113</v>
      </c>
      <c r="G439" s="65"/>
      <c r="H439" s="66">
        <f>SUM(H412+H413+H438)</f>
        <v>1470000</v>
      </c>
      <c r="I439" s="67"/>
    </row>
    <row r="440" spans="1:9" ht="15.75" thickTop="1">
      <c r="A440" s="167" t="s">
        <v>62</v>
      </c>
      <c r="B440" s="168"/>
      <c r="C440" s="168"/>
      <c r="D440" s="168"/>
      <c r="E440" s="417"/>
      <c r="F440" s="463"/>
      <c r="G440" s="464"/>
      <c r="H440" s="461"/>
      <c r="I440" s="462"/>
    </row>
    <row r="441" spans="1:9">
      <c r="A441" s="150"/>
      <c r="B441" s="79"/>
      <c r="C441" s="79"/>
      <c r="D441" s="79"/>
      <c r="E441" s="80"/>
      <c r="F441" s="456"/>
      <c r="G441" s="82"/>
      <c r="H441" s="118"/>
      <c r="I441" s="84"/>
    </row>
    <row r="442" spans="1:9" ht="15.75" thickBot="1">
      <c r="A442" s="227" t="s">
        <v>65</v>
      </c>
      <c r="B442" s="457"/>
      <c r="C442" s="457"/>
      <c r="D442" s="457"/>
      <c r="E442" s="458"/>
      <c r="F442" s="426"/>
      <c r="G442" s="389"/>
      <c r="H442" s="305"/>
      <c r="I442" s="465"/>
    </row>
    <row r="443" spans="1:9" ht="16.5" thickTop="1" thickBot="1">
      <c r="A443" s="68" t="s">
        <v>21</v>
      </c>
      <c r="B443" s="441"/>
      <c r="C443" s="441"/>
      <c r="D443" s="441"/>
      <c r="E443" s="442"/>
      <c r="F443" s="77">
        <f>SUM(F440+F442)</f>
        <v>0</v>
      </c>
      <c r="G443" s="243"/>
      <c r="H443" s="123">
        <f>SUM(H440+H442)</f>
        <v>0</v>
      </c>
      <c r="I443" s="336"/>
    </row>
    <row r="444" spans="1:9" s="13" customFormat="1" ht="16.5" thickTop="1" thickBot="1">
      <c r="A444" s="85" t="s">
        <v>128</v>
      </c>
      <c r="B444" s="86"/>
      <c r="C444" s="86"/>
      <c r="D444" s="86"/>
      <c r="E444" s="87"/>
      <c r="F444" s="88"/>
      <c r="G444" s="89"/>
      <c r="H444" s="521">
        <v>0</v>
      </c>
      <c r="I444" s="522"/>
    </row>
    <row r="445" spans="1:9" ht="15.75" thickTop="1">
      <c r="A445" s="167" t="s">
        <v>9</v>
      </c>
      <c r="B445" s="168"/>
      <c r="C445" s="168"/>
      <c r="D445" s="168"/>
      <c r="E445" s="168"/>
      <c r="F445" s="169">
        <f>SUM(F439+F443)</f>
        <v>916113</v>
      </c>
      <c r="G445" s="170"/>
      <c r="H445" s="155">
        <f>SUM(H439+H443)</f>
        <v>1470000</v>
      </c>
      <c r="I445" s="156"/>
    </row>
    <row r="447" spans="1:9" s="13" customFormat="1">
      <c r="H447" s="43"/>
      <c r="I447" s="43"/>
    </row>
    <row r="448" spans="1:9" ht="14.25" customHeight="1">
      <c r="A448" s="9" t="s">
        <v>69</v>
      </c>
      <c r="C448" s="9"/>
    </row>
    <row r="450" spans="1:9" ht="15" customHeight="1">
      <c r="A450" s="153" t="s">
        <v>0</v>
      </c>
      <c r="B450" s="153"/>
      <c r="C450" s="153"/>
      <c r="D450" s="153"/>
      <c r="E450" s="153"/>
      <c r="F450" s="157" t="s">
        <v>203</v>
      </c>
      <c r="G450" s="157"/>
      <c r="H450" s="159" t="s">
        <v>204</v>
      </c>
      <c r="I450" s="159"/>
    </row>
    <row r="451" spans="1:9">
      <c r="A451" s="154"/>
      <c r="B451" s="154"/>
      <c r="C451" s="154"/>
      <c r="D451" s="154"/>
      <c r="E451" s="154"/>
      <c r="F451" s="158"/>
      <c r="G451" s="158"/>
      <c r="H451" s="160"/>
      <c r="I451" s="160"/>
    </row>
    <row r="452" spans="1:9" s="13" customFormat="1">
      <c r="A452" s="171" t="s">
        <v>34</v>
      </c>
      <c r="B452" s="172"/>
      <c r="C452" s="172"/>
      <c r="D452" s="172"/>
      <c r="E452" s="172"/>
      <c r="F452" s="211"/>
      <c r="G452" s="211"/>
      <c r="H452" s="180"/>
      <c r="I452" s="180"/>
    </row>
    <row r="453" spans="1:9" s="13" customFormat="1">
      <c r="A453" s="484"/>
      <c r="B453" s="79"/>
      <c r="C453" s="79"/>
      <c r="D453" s="79"/>
      <c r="E453" s="80"/>
      <c r="F453" s="173"/>
      <c r="G453" s="174"/>
      <c r="H453" s="141"/>
      <c r="I453" s="142"/>
    </row>
    <row r="454" spans="1:9" s="13" customFormat="1">
      <c r="A454" s="479" t="s">
        <v>184</v>
      </c>
      <c r="B454" s="498"/>
      <c r="C454" s="498"/>
      <c r="D454" s="498"/>
      <c r="E454" s="499"/>
      <c r="F454" s="173">
        <v>17400</v>
      </c>
      <c r="G454" s="174"/>
      <c r="H454" s="141"/>
      <c r="I454" s="142"/>
    </row>
    <row r="455" spans="1:9" s="13" customFormat="1" ht="15.75" thickBot="1">
      <c r="A455" s="479" t="s">
        <v>185</v>
      </c>
      <c r="B455" s="498"/>
      <c r="C455" s="498"/>
      <c r="D455" s="498"/>
      <c r="E455" s="499"/>
      <c r="F455" s="173">
        <v>39900</v>
      </c>
      <c r="G455" s="174"/>
      <c r="H455" s="439"/>
      <c r="I455" s="440"/>
    </row>
    <row r="456" spans="1:9" ht="15.75" thickTop="1">
      <c r="A456" s="175" t="s">
        <v>9</v>
      </c>
      <c r="B456" s="176"/>
      <c r="C456" s="176"/>
      <c r="D456" s="176"/>
      <c r="E456" s="177"/>
      <c r="F456" s="197">
        <f>SUM(F452:G455)</f>
        <v>57300</v>
      </c>
      <c r="G456" s="198"/>
      <c r="H456" s="148">
        <f>SUM(H452:I455)</f>
        <v>0</v>
      </c>
      <c r="I456" s="149"/>
    </row>
    <row r="457" spans="1:9" s="13" customFormat="1">
      <c r="A457" s="1"/>
      <c r="B457" s="1"/>
      <c r="C457" s="1"/>
      <c r="D457" s="1"/>
      <c r="E457" s="1"/>
      <c r="F457" s="3"/>
      <c r="G457" s="4"/>
      <c r="H457" s="45"/>
      <c r="I457" s="40"/>
    </row>
    <row r="458" spans="1:9" s="13" customFormat="1">
      <c r="A458" s="1"/>
      <c r="B458" s="1"/>
      <c r="C458" s="1"/>
      <c r="D458" s="1"/>
      <c r="E458" s="1"/>
      <c r="F458" s="3"/>
      <c r="G458" s="4"/>
      <c r="H458" s="45"/>
      <c r="I458" s="40"/>
    </row>
    <row r="459" spans="1:9" s="13" customFormat="1">
      <c r="A459" s="1"/>
      <c r="B459" s="1"/>
      <c r="C459" s="1"/>
      <c r="D459" s="1"/>
      <c r="E459" s="1"/>
      <c r="F459" s="3"/>
      <c r="G459" s="4"/>
      <c r="H459" s="45"/>
      <c r="I459" s="40"/>
    </row>
    <row r="460" spans="1:9">
      <c r="A460" s="1"/>
      <c r="B460" s="1"/>
      <c r="C460" s="1"/>
      <c r="D460" s="1"/>
      <c r="E460" s="1"/>
      <c r="F460" s="3"/>
      <c r="G460" s="4"/>
      <c r="H460" s="45"/>
      <c r="I460" s="40"/>
    </row>
    <row r="461" spans="1:9" ht="14.25" customHeight="1">
      <c r="A461" s="31" t="s">
        <v>175</v>
      </c>
      <c r="B461" s="1"/>
      <c r="C461" s="1"/>
      <c r="D461" s="1"/>
      <c r="E461" s="1"/>
      <c r="F461" s="3"/>
      <c r="G461" s="4"/>
      <c r="H461" s="45"/>
      <c r="I461" s="40"/>
    </row>
    <row r="462" spans="1:9" ht="14.25" customHeight="1">
      <c r="A462" s="1"/>
      <c r="B462" s="1"/>
      <c r="C462" s="1"/>
      <c r="D462" s="1"/>
      <c r="E462" s="1"/>
      <c r="F462" s="3"/>
      <c r="G462" s="4"/>
      <c r="H462" s="45"/>
      <c r="I462" s="40"/>
    </row>
    <row r="463" spans="1:9" ht="14.25" customHeight="1">
      <c r="A463" s="506" t="s">
        <v>0</v>
      </c>
      <c r="B463" s="507"/>
      <c r="C463" s="507"/>
      <c r="D463" s="507"/>
      <c r="E463" s="508"/>
      <c r="F463" s="157" t="s">
        <v>203</v>
      </c>
      <c r="G463" s="157"/>
      <c r="H463" s="159" t="s">
        <v>204</v>
      </c>
      <c r="I463" s="159"/>
    </row>
    <row r="464" spans="1:9">
      <c r="A464" s="509"/>
      <c r="B464" s="510"/>
      <c r="C464" s="510"/>
      <c r="D464" s="510"/>
      <c r="E464" s="511"/>
      <c r="F464" s="158"/>
      <c r="G464" s="158"/>
      <c r="H464" s="160"/>
      <c r="I464" s="160"/>
    </row>
    <row r="465" spans="1:9" s="13" customFormat="1">
      <c r="A465" s="57" t="s">
        <v>176</v>
      </c>
      <c r="B465" s="58"/>
      <c r="C465" s="58"/>
      <c r="D465" s="58"/>
      <c r="E465" s="59"/>
      <c r="F465" s="60">
        <v>281</v>
      </c>
      <c r="G465" s="61"/>
      <c r="H465" s="62">
        <v>11510</v>
      </c>
      <c r="I465" s="63"/>
    </row>
    <row r="466" spans="1:9" ht="15.75" thickBot="1">
      <c r="A466" s="493" t="s">
        <v>186</v>
      </c>
      <c r="B466" s="493"/>
      <c r="C466" s="493"/>
      <c r="D466" s="493"/>
      <c r="E466" s="493"/>
      <c r="F466" s="513">
        <v>1039</v>
      </c>
      <c r="G466" s="513"/>
      <c r="H466" s="495">
        <v>42640</v>
      </c>
      <c r="I466" s="496"/>
    </row>
    <row r="467" spans="1:9" ht="15.75" thickTop="1">
      <c r="A467" s="490" t="s">
        <v>9</v>
      </c>
      <c r="B467" s="490"/>
      <c r="C467" s="490"/>
      <c r="D467" s="490"/>
      <c r="E467" s="490"/>
      <c r="F467" s="494">
        <f>SUM(F465:G466)</f>
        <v>1320</v>
      </c>
      <c r="G467" s="494"/>
      <c r="H467" s="497">
        <f>SUM(H465:I466)</f>
        <v>54150</v>
      </c>
      <c r="I467" s="497"/>
    </row>
    <row r="468" spans="1:9">
      <c r="A468" s="1"/>
      <c r="B468" s="1"/>
      <c r="C468" s="1"/>
      <c r="D468" s="1"/>
      <c r="E468" s="1"/>
      <c r="F468" s="3"/>
      <c r="G468" s="4"/>
      <c r="H468" s="45"/>
      <c r="I468" s="40"/>
    </row>
    <row r="469" spans="1:9">
      <c r="A469" s="47" t="s">
        <v>70</v>
      </c>
      <c r="B469" s="47"/>
      <c r="C469" s="47"/>
      <c r="D469" s="47"/>
      <c r="E469" s="47"/>
      <c r="F469" s="47"/>
      <c r="G469" s="47"/>
      <c r="H469" s="47"/>
      <c r="I469" s="47"/>
    </row>
    <row r="471" spans="1:9" ht="15" customHeight="1">
      <c r="A471" s="153" t="s">
        <v>0</v>
      </c>
      <c r="B471" s="153"/>
      <c r="C471" s="153"/>
      <c r="D471" s="153"/>
      <c r="E471" s="153"/>
      <c r="F471" s="157" t="s">
        <v>203</v>
      </c>
      <c r="G471" s="157"/>
      <c r="H471" s="159" t="s">
        <v>204</v>
      </c>
      <c r="I471" s="159"/>
    </row>
    <row r="472" spans="1:9" ht="14.25" customHeight="1">
      <c r="A472" s="154"/>
      <c r="B472" s="154"/>
      <c r="C472" s="154"/>
      <c r="D472" s="154"/>
      <c r="E472" s="154"/>
      <c r="F472" s="158"/>
      <c r="G472" s="158"/>
      <c r="H472" s="160"/>
      <c r="I472" s="160"/>
    </row>
    <row r="473" spans="1:9" s="13" customFormat="1" ht="14.25" customHeight="1">
      <c r="A473" s="171" t="s">
        <v>58</v>
      </c>
      <c r="B473" s="172"/>
      <c r="C473" s="172"/>
      <c r="D473" s="172"/>
      <c r="E473" s="172"/>
      <c r="F473" s="211"/>
      <c r="G473" s="211"/>
      <c r="H473" s="180">
        <v>0</v>
      </c>
      <c r="I473" s="180"/>
    </row>
    <row r="474" spans="1:9" s="13" customFormat="1" ht="14.25" customHeight="1">
      <c r="A474" s="484"/>
      <c r="B474" s="79"/>
      <c r="C474" s="79"/>
      <c r="D474" s="79"/>
      <c r="E474" s="80"/>
      <c r="F474" s="173"/>
      <c r="G474" s="174"/>
      <c r="H474" s="141"/>
      <c r="I474" s="142"/>
    </row>
    <row r="475" spans="1:9" s="13" customFormat="1" ht="14.25" customHeight="1">
      <c r="A475" s="479" t="s">
        <v>118</v>
      </c>
      <c r="B475" s="498"/>
      <c r="C475" s="498"/>
      <c r="D475" s="498"/>
      <c r="E475" s="499"/>
      <c r="F475" s="173"/>
      <c r="G475" s="174"/>
      <c r="H475" s="141"/>
      <c r="I475" s="142"/>
    </row>
    <row r="476" spans="1:9" s="13" customFormat="1" ht="14.25" customHeight="1" thickBot="1">
      <c r="A476" s="500"/>
      <c r="B476" s="501"/>
      <c r="C476" s="501"/>
      <c r="D476" s="501"/>
      <c r="E476" s="502"/>
      <c r="F476" s="471"/>
      <c r="G476" s="472"/>
      <c r="H476" s="439"/>
      <c r="I476" s="440"/>
    </row>
    <row r="477" spans="1:9" ht="15.75" thickTop="1">
      <c r="A477" s="175" t="s">
        <v>9</v>
      </c>
      <c r="B477" s="176"/>
      <c r="C477" s="176"/>
      <c r="D477" s="176"/>
      <c r="E477" s="177"/>
      <c r="F477" s="197">
        <f>SUM(F473:G476)</f>
        <v>0</v>
      </c>
      <c r="G477" s="198"/>
      <c r="H477" s="148">
        <f>SUM(H473:I476)</f>
        <v>0</v>
      </c>
      <c r="I477" s="149"/>
    </row>
    <row r="479" spans="1:9" s="13" customFormat="1">
      <c r="H479" s="43"/>
      <c r="I479" s="43"/>
    </row>
    <row r="480" spans="1:9" s="13" customFormat="1">
      <c r="H480" s="43"/>
      <c r="I480" s="43"/>
    </row>
    <row r="482" spans="1:9">
      <c r="A482" s="9" t="s">
        <v>71</v>
      </c>
    </row>
    <row r="484" spans="1:9" ht="15" customHeight="1">
      <c r="A484" s="153" t="s">
        <v>0</v>
      </c>
      <c r="B484" s="153"/>
      <c r="C484" s="153"/>
      <c r="D484" s="153"/>
      <c r="E484" s="153"/>
      <c r="F484" s="157" t="s">
        <v>203</v>
      </c>
      <c r="G484" s="157"/>
      <c r="H484" s="159" t="s">
        <v>204</v>
      </c>
      <c r="I484" s="159"/>
    </row>
    <row r="485" spans="1:9">
      <c r="A485" s="154"/>
      <c r="B485" s="154"/>
      <c r="C485" s="154"/>
      <c r="D485" s="154"/>
      <c r="E485" s="154"/>
      <c r="F485" s="158"/>
      <c r="G485" s="158"/>
      <c r="H485" s="160"/>
      <c r="I485" s="160"/>
    </row>
    <row r="486" spans="1:9">
      <c r="A486" s="289" t="s">
        <v>72</v>
      </c>
      <c r="B486" s="450"/>
      <c r="C486" s="450"/>
      <c r="D486" s="450"/>
      <c r="E486" s="451"/>
      <c r="F486" s="473">
        <v>56586</v>
      </c>
      <c r="G486" s="474"/>
      <c r="H486" s="448">
        <v>50000</v>
      </c>
      <c r="I486" s="449"/>
    </row>
    <row r="487" spans="1:9" ht="15.75" thickBot="1">
      <c r="A487" s="150"/>
      <c r="B487" s="151"/>
      <c r="C487" s="151"/>
      <c r="D487" s="151"/>
      <c r="E487" s="152"/>
      <c r="F487" s="173"/>
      <c r="G487" s="174"/>
      <c r="H487" s="141"/>
      <c r="I487" s="142"/>
    </row>
    <row r="488" spans="1:9" ht="15.75" thickTop="1">
      <c r="A488" s="175" t="s">
        <v>9</v>
      </c>
      <c r="B488" s="176"/>
      <c r="C488" s="176"/>
      <c r="D488" s="176"/>
      <c r="E488" s="177"/>
      <c r="F488" s="197">
        <f>SUM(F486)</f>
        <v>56586</v>
      </c>
      <c r="G488" s="198"/>
      <c r="H488" s="183">
        <f>SUM(H486)</f>
        <v>50000</v>
      </c>
      <c r="I488" s="149"/>
    </row>
    <row r="489" spans="1:9" s="13" customFormat="1">
      <c r="A489" s="1"/>
      <c r="B489" s="1"/>
      <c r="C489" s="1"/>
      <c r="D489" s="1"/>
      <c r="E489" s="1"/>
      <c r="F489" s="3"/>
      <c r="G489" s="4"/>
      <c r="H489" s="45"/>
      <c r="I489" s="40"/>
    </row>
    <row r="490" spans="1:9" s="13" customFormat="1">
      <c r="A490" s="1"/>
      <c r="B490" s="1"/>
      <c r="C490" s="1"/>
      <c r="D490" s="1"/>
      <c r="E490" s="1"/>
      <c r="F490" s="3"/>
      <c r="G490" s="4"/>
      <c r="H490" s="45"/>
      <c r="I490" s="40"/>
    </row>
    <row r="491" spans="1:9" s="13" customFormat="1">
      <c r="A491" s="30" t="s">
        <v>163</v>
      </c>
      <c r="H491" s="43"/>
      <c r="I491" s="43"/>
    </row>
    <row r="492" spans="1:9" s="13" customFormat="1">
      <c r="H492" s="43"/>
      <c r="I492" s="43"/>
    </row>
    <row r="493" spans="1:9" s="13" customFormat="1" ht="15" customHeight="1">
      <c r="A493" s="153" t="s">
        <v>0</v>
      </c>
      <c r="B493" s="153"/>
      <c r="C493" s="153"/>
      <c r="D493" s="153"/>
      <c r="E493" s="153"/>
      <c r="F493" s="157" t="s">
        <v>203</v>
      </c>
      <c r="G493" s="157"/>
      <c r="H493" s="159" t="s">
        <v>204</v>
      </c>
      <c r="I493" s="159"/>
    </row>
    <row r="494" spans="1:9" s="13" customFormat="1">
      <c r="A494" s="154"/>
      <c r="B494" s="154"/>
      <c r="C494" s="154"/>
      <c r="D494" s="154"/>
      <c r="E494" s="154"/>
      <c r="F494" s="158"/>
      <c r="G494" s="158"/>
      <c r="H494" s="160"/>
      <c r="I494" s="160"/>
    </row>
    <row r="495" spans="1:9" s="13" customFormat="1">
      <c r="A495" s="289" t="s">
        <v>72</v>
      </c>
      <c r="B495" s="450"/>
      <c r="C495" s="450"/>
      <c r="D495" s="450"/>
      <c r="E495" s="451"/>
      <c r="F495" s="473">
        <v>63076</v>
      </c>
      <c r="G495" s="474"/>
      <c r="H495" s="448"/>
      <c r="I495" s="449"/>
    </row>
    <row r="496" spans="1:9" s="13" customFormat="1" ht="15.75" thickBot="1">
      <c r="A496" s="171" t="s">
        <v>34</v>
      </c>
      <c r="B496" s="172"/>
      <c r="C496" s="172"/>
      <c r="D496" s="172"/>
      <c r="E496" s="172"/>
      <c r="F496" s="173">
        <v>17031</v>
      </c>
      <c r="G496" s="174"/>
      <c r="H496" s="141"/>
      <c r="I496" s="142"/>
    </row>
    <row r="497" spans="1:9" s="13" customFormat="1" ht="15.75" thickTop="1">
      <c r="A497" s="175" t="s">
        <v>9</v>
      </c>
      <c r="B497" s="176"/>
      <c r="C497" s="176"/>
      <c r="D497" s="176"/>
      <c r="E497" s="177"/>
      <c r="F497" s="197">
        <f>SUM(F495:G496)</f>
        <v>80107</v>
      </c>
      <c r="G497" s="198"/>
      <c r="H497" s="183">
        <f>SUM(H495)</f>
        <v>0</v>
      </c>
      <c r="I497" s="149"/>
    </row>
    <row r="498" spans="1:9" s="13" customFormat="1">
      <c r="A498" s="1"/>
      <c r="B498" s="1"/>
      <c r="C498" s="1"/>
      <c r="D498" s="1"/>
      <c r="E498" s="1"/>
      <c r="F498" s="3"/>
      <c r="G498" s="4"/>
      <c r="H498" s="45"/>
      <c r="I498" s="40"/>
    </row>
    <row r="499" spans="1:9" s="13" customFormat="1">
      <c r="A499" s="1"/>
      <c r="B499" s="1"/>
      <c r="C499" s="1"/>
      <c r="D499" s="1"/>
      <c r="E499" s="1"/>
      <c r="F499" s="3"/>
      <c r="G499" s="4"/>
      <c r="H499" s="45"/>
      <c r="I499" s="40"/>
    </row>
    <row r="500" spans="1:9">
      <c r="A500" s="47" t="s">
        <v>73</v>
      </c>
      <c r="B500" s="47"/>
      <c r="C500" s="47"/>
      <c r="D500" s="47"/>
      <c r="E500" s="47"/>
      <c r="F500" s="47"/>
      <c r="G500" s="47"/>
      <c r="H500" s="47"/>
      <c r="I500" s="47"/>
    </row>
    <row r="502" spans="1:9" ht="15" customHeight="1">
      <c r="A502" s="153" t="s">
        <v>0</v>
      </c>
      <c r="B502" s="153"/>
      <c r="C502" s="153"/>
      <c r="D502" s="153"/>
      <c r="E502" s="153"/>
      <c r="F502" s="157" t="s">
        <v>203</v>
      </c>
      <c r="G502" s="157"/>
      <c r="H502" s="159" t="s">
        <v>204</v>
      </c>
      <c r="I502" s="159"/>
    </row>
    <row r="503" spans="1:9" ht="14.25" customHeight="1">
      <c r="A503" s="154"/>
      <c r="B503" s="154"/>
      <c r="C503" s="154"/>
      <c r="D503" s="154"/>
      <c r="E503" s="154"/>
      <c r="F503" s="158"/>
      <c r="G503" s="158"/>
      <c r="H503" s="160"/>
      <c r="I503" s="160"/>
    </row>
    <row r="504" spans="1:9">
      <c r="A504" s="479" t="s">
        <v>34</v>
      </c>
      <c r="B504" s="480"/>
      <c r="C504" s="480"/>
      <c r="D504" s="480"/>
      <c r="E504" s="481"/>
      <c r="F504" s="173">
        <v>4958</v>
      </c>
      <c r="G504" s="174"/>
      <c r="H504" s="141">
        <v>0</v>
      </c>
      <c r="I504" s="142"/>
    </row>
    <row r="505" spans="1:9">
      <c r="A505" s="482"/>
      <c r="B505" s="483"/>
      <c r="C505" s="483"/>
      <c r="D505" s="483"/>
      <c r="E505" s="483"/>
      <c r="F505" s="211"/>
      <c r="G505" s="211"/>
      <c r="H505" s="180"/>
      <c r="I505" s="180"/>
    </row>
    <row r="506" spans="1:9" s="13" customFormat="1">
      <c r="A506" s="171" t="s">
        <v>119</v>
      </c>
      <c r="B506" s="460"/>
      <c r="C506" s="460"/>
      <c r="D506" s="460"/>
      <c r="E506" s="460"/>
      <c r="F506" s="211"/>
      <c r="G506" s="211"/>
      <c r="H506" s="385">
        <v>45000</v>
      </c>
      <c r="I506" s="385"/>
    </row>
    <row r="507" spans="1:9" s="13" customFormat="1">
      <c r="A507" s="171" t="s">
        <v>177</v>
      </c>
      <c r="B507" s="460"/>
      <c r="C507" s="460"/>
      <c r="D507" s="460"/>
      <c r="E507" s="460"/>
      <c r="F507" s="211">
        <v>18362</v>
      </c>
      <c r="G507" s="211"/>
      <c r="H507" s="385"/>
      <c r="I507" s="385"/>
    </row>
    <row r="508" spans="1:9" s="13" customFormat="1">
      <c r="A508" s="171"/>
      <c r="B508" s="460"/>
      <c r="C508" s="460"/>
      <c r="D508" s="460"/>
      <c r="E508" s="460"/>
      <c r="F508" s="211"/>
      <c r="G508" s="211"/>
      <c r="H508" s="385">
        <v>0</v>
      </c>
      <c r="I508" s="385"/>
    </row>
    <row r="509" spans="1:9" s="13" customFormat="1">
      <c r="A509" s="171"/>
      <c r="B509" s="460"/>
      <c r="C509" s="460"/>
      <c r="D509" s="460"/>
      <c r="E509" s="460"/>
      <c r="F509" s="211"/>
      <c r="G509" s="211"/>
      <c r="H509" s="385"/>
      <c r="I509" s="385"/>
    </row>
    <row r="510" spans="1:9">
      <c r="A510" s="171" t="s">
        <v>120</v>
      </c>
      <c r="B510" s="460"/>
      <c r="C510" s="460"/>
      <c r="D510" s="460"/>
      <c r="E510" s="460"/>
      <c r="F510" s="211">
        <v>300000</v>
      </c>
      <c r="G510" s="211"/>
      <c r="H510" s="385">
        <v>2816000</v>
      </c>
      <c r="I510" s="385"/>
    </row>
    <row r="511" spans="1:9">
      <c r="A511" s="482"/>
      <c r="B511" s="483"/>
      <c r="C511" s="483"/>
      <c r="D511" s="483"/>
      <c r="E511" s="483"/>
      <c r="F511" s="211"/>
      <c r="G511" s="211"/>
      <c r="H511" s="385"/>
      <c r="I511" s="385"/>
    </row>
    <row r="512" spans="1:9" s="13" customFormat="1">
      <c r="A512" s="171" t="s">
        <v>118</v>
      </c>
      <c r="B512" s="460"/>
      <c r="C512" s="460"/>
      <c r="D512" s="460"/>
      <c r="E512" s="460"/>
      <c r="F512" s="211">
        <v>553000</v>
      </c>
      <c r="G512" s="211"/>
      <c r="H512" s="385">
        <v>800000</v>
      </c>
      <c r="I512" s="385"/>
    </row>
    <row r="513" spans="1:9" ht="15.75" thickBot="1">
      <c r="A513" s="445"/>
      <c r="B513" s="445"/>
      <c r="C513" s="445"/>
      <c r="D513" s="445"/>
      <c r="E513" s="445"/>
      <c r="F513" s="446"/>
      <c r="G513" s="446"/>
      <c r="H513" s="447"/>
      <c r="I513" s="447"/>
    </row>
    <row r="514" spans="1:9" ht="15.75" thickTop="1">
      <c r="A514" s="175" t="s">
        <v>9</v>
      </c>
      <c r="B514" s="176"/>
      <c r="C514" s="176"/>
      <c r="D514" s="176"/>
      <c r="E514" s="177"/>
      <c r="F514" s="197">
        <f>SUM(F504:G513)</f>
        <v>876320</v>
      </c>
      <c r="G514" s="198"/>
      <c r="H514" s="148">
        <f>SUM(H504:I513)</f>
        <v>3661000</v>
      </c>
      <c r="I514" s="149"/>
    </row>
    <row r="515" spans="1:9">
      <c r="F515" s="7"/>
    </row>
    <row r="516" spans="1:9" s="10" customFormat="1">
      <c r="F516" s="7"/>
      <c r="H516" s="43"/>
      <c r="I516" s="43"/>
    </row>
    <row r="518" spans="1:9">
      <c r="A518" s="47" t="s">
        <v>60</v>
      </c>
      <c r="B518" s="47"/>
      <c r="C518" s="47"/>
      <c r="D518" s="47"/>
      <c r="E518" s="47"/>
      <c r="F518" s="47"/>
      <c r="G518" s="47"/>
      <c r="H518" s="47"/>
      <c r="I518" s="47"/>
    </row>
    <row r="520" spans="1:9" ht="15" customHeight="1">
      <c r="A520" s="153" t="s">
        <v>0</v>
      </c>
      <c r="B520" s="153"/>
      <c r="C520" s="153"/>
      <c r="D520" s="153"/>
      <c r="E520" s="153"/>
      <c r="F520" s="157" t="s">
        <v>203</v>
      </c>
      <c r="G520" s="157"/>
      <c r="H520" s="159" t="s">
        <v>204</v>
      </c>
      <c r="I520" s="159"/>
    </row>
    <row r="521" spans="1:9" ht="14.25" customHeight="1">
      <c r="A521" s="154"/>
      <c r="B521" s="154"/>
      <c r="C521" s="154"/>
      <c r="D521" s="154"/>
      <c r="E521" s="154"/>
      <c r="F521" s="158"/>
      <c r="G521" s="158"/>
      <c r="H521" s="160"/>
      <c r="I521" s="160"/>
    </row>
    <row r="522" spans="1:9">
      <c r="A522" s="248" t="s">
        <v>100</v>
      </c>
      <c r="B522" s="248"/>
      <c r="C522" s="248"/>
      <c r="D522" s="248"/>
      <c r="E522" s="248"/>
      <c r="F522" s="101">
        <f>SUM(F523:G524)</f>
        <v>192699</v>
      </c>
      <c r="G522" s="101"/>
      <c r="H522" s="386">
        <f>SUM(H523:I524)</f>
        <v>389204</v>
      </c>
      <c r="I522" s="386"/>
    </row>
    <row r="523" spans="1:9">
      <c r="A523" s="150" t="s">
        <v>26</v>
      </c>
      <c r="B523" s="151"/>
      <c r="C523" s="151"/>
      <c r="D523" s="151"/>
      <c r="E523" s="152"/>
      <c r="F523" s="173">
        <v>192699</v>
      </c>
      <c r="G523" s="174"/>
      <c r="H523" s="141">
        <v>275600</v>
      </c>
      <c r="I523" s="142"/>
    </row>
    <row r="524" spans="1:9">
      <c r="A524" s="150" t="s">
        <v>183</v>
      </c>
      <c r="B524" s="151"/>
      <c r="C524" s="151"/>
      <c r="D524" s="151"/>
      <c r="E524" s="152"/>
      <c r="F524" s="173"/>
      <c r="G524" s="174"/>
      <c r="H524" s="141">
        <v>113604</v>
      </c>
      <c r="I524" s="142"/>
    </row>
    <row r="525" spans="1:9">
      <c r="A525" s="503" t="s">
        <v>9</v>
      </c>
      <c r="B525" s="504"/>
      <c r="C525" s="504"/>
      <c r="D525" s="504"/>
      <c r="E525" s="505"/>
      <c r="F525" s="491">
        <f>SUM(F522)</f>
        <v>192699</v>
      </c>
      <c r="G525" s="492"/>
      <c r="H525" s="488">
        <f>SUM(H522)</f>
        <v>389204</v>
      </c>
      <c r="I525" s="489"/>
    </row>
    <row r="526" spans="1:9" s="13" customFormat="1">
      <c r="A526" s="1"/>
      <c r="B526" s="1"/>
      <c r="C526" s="1"/>
      <c r="D526" s="1"/>
      <c r="E526" s="1"/>
      <c r="F526" s="3"/>
      <c r="G526" s="4"/>
      <c r="H526" s="45"/>
      <c r="I526" s="40"/>
    </row>
    <row r="527" spans="1:9" s="13" customFormat="1">
      <c r="A527" s="1"/>
      <c r="B527" s="1"/>
      <c r="C527" s="1"/>
      <c r="D527" s="1"/>
      <c r="E527" s="1"/>
      <c r="F527" s="3"/>
      <c r="G527" s="4"/>
      <c r="H527" s="45"/>
      <c r="I527" s="40"/>
    </row>
    <row r="528" spans="1:9" s="13" customFormat="1">
      <c r="A528" s="1"/>
      <c r="B528" s="1"/>
      <c r="C528" s="1"/>
      <c r="D528" s="1"/>
      <c r="E528" s="1"/>
      <c r="F528" s="3"/>
      <c r="G528" s="4"/>
      <c r="H528" s="45"/>
      <c r="I528" s="40"/>
    </row>
    <row r="529" spans="1:9" s="13" customFormat="1">
      <c r="A529" s="1"/>
      <c r="B529" s="1"/>
      <c r="C529" s="1"/>
      <c r="D529" s="1"/>
      <c r="E529" s="1"/>
      <c r="F529" s="3"/>
      <c r="G529" s="4"/>
      <c r="H529" s="45"/>
      <c r="I529" s="40"/>
    </row>
    <row r="530" spans="1:9" s="13" customFormat="1">
      <c r="A530" s="1"/>
      <c r="B530" s="1"/>
      <c r="C530" s="1"/>
      <c r="D530" s="1"/>
      <c r="E530" s="1"/>
      <c r="F530" s="3"/>
      <c r="G530" s="4"/>
      <c r="H530" s="45"/>
      <c r="I530" s="40"/>
    </row>
    <row r="531" spans="1:9" s="13" customFormat="1">
      <c r="A531" s="1"/>
      <c r="B531" s="1"/>
      <c r="C531" s="1"/>
      <c r="D531" s="1"/>
      <c r="E531" s="1"/>
      <c r="F531" s="3"/>
      <c r="G531" s="4"/>
      <c r="H531" s="45"/>
      <c r="I531" s="40"/>
    </row>
    <row r="532" spans="1:9" s="13" customFormat="1">
      <c r="A532" s="1"/>
      <c r="B532" s="1"/>
      <c r="C532" s="1"/>
      <c r="D532" s="1"/>
      <c r="E532" s="1"/>
      <c r="F532" s="3"/>
      <c r="G532" s="4"/>
      <c r="H532" s="45"/>
      <c r="I532" s="40"/>
    </row>
    <row r="533" spans="1:9" s="13" customFormat="1">
      <c r="A533" s="1"/>
      <c r="B533" s="1"/>
      <c r="C533" s="1"/>
      <c r="D533" s="1"/>
      <c r="E533" s="1"/>
      <c r="F533" s="3"/>
      <c r="G533" s="4"/>
      <c r="H533" s="45"/>
      <c r="I533" s="40"/>
    </row>
    <row r="534" spans="1:9" s="13" customFormat="1">
      <c r="A534" s="1"/>
      <c r="B534" s="1"/>
      <c r="C534" s="1"/>
      <c r="D534" s="1"/>
      <c r="E534" s="1"/>
      <c r="F534" s="3"/>
      <c r="G534" s="4"/>
      <c r="H534" s="45"/>
      <c r="I534" s="40"/>
    </row>
    <row r="535" spans="1:9" s="13" customFormat="1">
      <c r="A535" s="1"/>
      <c r="B535" s="1"/>
      <c r="C535" s="1"/>
      <c r="D535" s="1"/>
      <c r="E535" s="1"/>
      <c r="F535" s="3"/>
      <c r="G535" s="4"/>
      <c r="H535" s="45"/>
      <c r="I535" s="40"/>
    </row>
    <row r="536" spans="1:9" s="13" customFormat="1">
      <c r="A536" s="1"/>
      <c r="B536" s="1"/>
      <c r="C536" s="1"/>
      <c r="D536" s="1"/>
      <c r="E536" s="1"/>
      <c r="F536" s="3"/>
      <c r="G536" s="4"/>
      <c r="H536" s="45"/>
      <c r="I536" s="40"/>
    </row>
    <row r="537" spans="1:9" s="13" customFormat="1">
      <c r="A537" s="1"/>
      <c r="B537" s="1"/>
      <c r="C537" s="1"/>
      <c r="D537" s="1"/>
      <c r="E537" s="1"/>
      <c r="F537" s="3"/>
      <c r="G537" s="4"/>
      <c r="H537" s="45"/>
      <c r="I537" s="40"/>
    </row>
    <row r="539" spans="1:9">
      <c r="A539" s="47" t="s">
        <v>17</v>
      </c>
      <c r="B539" s="47"/>
      <c r="C539" s="47"/>
      <c r="D539" s="47"/>
      <c r="E539" s="47"/>
      <c r="F539" s="47"/>
      <c r="G539" s="47"/>
      <c r="H539" s="47"/>
      <c r="I539" s="47"/>
    </row>
    <row r="541" spans="1:9" ht="15.75" thickBot="1"/>
    <row r="542" spans="1:9" ht="15.75" customHeight="1" thickBot="1">
      <c r="A542" s="477" t="s">
        <v>0</v>
      </c>
      <c r="B542" s="477"/>
      <c r="C542" s="477"/>
      <c r="D542" s="477"/>
      <c r="E542" s="477"/>
      <c r="F542" s="157" t="s">
        <v>203</v>
      </c>
      <c r="G542" s="157"/>
      <c r="H542" s="159" t="s">
        <v>204</v>
      </c>
      <c r="I542" s="159"/>
    </row>
    <row r="543" spans="1:9" ht="15" customHeight="1" thickBot="1">
      <c r="A543" s="478"/>
      <c r="B543" s="478"/>
      <c r="C543" s="478"/>
      <c r="D543" s="478"/>
      <c r="E543" s="478"/>
      <c r="F543" s="158"/>
      <c r="G543" s="158"/>
      <c r="H543" s="160"/>
      <c r="I543" s="160"/>
    </row>
    <row r="544" spans="1:9" ht="15.75" thickBot="1">
      <c r="A544" s="476" t="s">
        <v>7</v>
      </c>
      <c r="B544" s="476"/>
      <c r="C544" s="476"/>
      <c r="D544" s="476"/>
      <c r="E544" s="476"/>
      <c r="F544" s="485">
        <f>SUM(F92,F124,F150,F189,F213,F230,F278,F331,F336,F387,F396,F404,F439,F456,F467,F477,F488,F514,F110,F174,F259,F362,F100,F340,F371,F444,F525,F495,F496)</f>
        <v>64682449</v>
      </c>
      <c r="G544" s="486"/>
      <c r="H544" s="475">
        <f>SUM(H92,H124,H150,H189,H213,H230,H278,H331,H336,H387,H396,H404,H439,H456,H467,H477,H488,H514,H110,H174,H259,H362,H100,H340,H371,H444,H525,H495,H496)</f>
        <v>23777768</v>
      </c>
      <c r="I544" s="487"/>
    </row>
    <row r="545" spans="1:9" ht="15.75" thickBot="1">
      <c r="A545" s="476" t="s">
        <v>8</v>
      </c>
      <c r="B545" s="476"/>
      <c r="C545" s="476"/>
      <c r="D545" s="476"/>
      <c r="E545" s="476"/>
      <c r="F545" s="485">
        <f>SUM(F98,F158,F244,F335,F443,F370)</f>
        <v>10186075</v>
      </c>
      <c r="G545" s="485"/>
      <c r="H545" s="475">
        <f>SUM(H98,H158,H244,H335,H443,H370)</f>
        <v>9003000</v>
      </c>
      <c r="I545" s="475"/>
    </row>
    <row r="546" spans="1:9" ht="15.75" thickBot="1">
      <c r="A546" s="476" t="s">
        <v>12</v>
      </c>
      <c r="B546" s="476"/>
      <c r="C546" s="476"/>
      <c r="D546" s="476"/>
      <c r="E546" s="476"/>
      <c r="F546" s="485">
        <f>SUM(F93)</f>
        <v>0</v>
      </c>
      <c r="G546" s="486"/>
      <c r="H546" s="475">
        <f>SUM(H93)</f>
        <v>4259457</v>
      </c>
      <c r="I546" s="487"/>
    </row>
    <row r="547" spans="1:9" ht="15.75" thickBot="1">
      <c r="A547" s="476" t="s">
        <v>13</v>
      </c>
      <c r="B547" s="512"/>
      <c r="C547" s="512"/>
      <c r="D547" s="512"/>
      <c r="E547" s="512"/>
      <c r="F547" s="485">
        <f>SUM(F99)</f>
        <v>0</v>
      </c>
      <c r="G547" s="485"/>
      <c r="H547" s="475">
        <f>SUM(H99)</f>
        <v>0</v>
      </c>
      <c r="I547" s="475"/>
    </row>
    <row r="548" spans="1:9" ht="15.75" thickBot="1">
      <c r="A548" s="476" t="s">
        <v>9</v>
      </c>
      <c r="B548" s="476"/>
      <c r="C548" s="476"/>
      <c r="D548" s="476"/>
      <c r="E548" s="476"/>
      <c r="F548" s="485">
        <f>SUM(F544:G547)</f>
        <v>74868524</v>
      </c>
      <c r="G548" s="486"/>
      <c r="H548" s="475">
        <f>SUM(H544:I547)</f>
        <v>37040225</v>
      </c>
      <c r="I548" s="487"/>
    </row>
    <row r="549" spans="1:9" ht="15.75" thickBot="1">
      <c r="A549" s="476" t="s">
        <v>2</v>
      </c>
      <c r="B549" s="476"/>
      <c r="C549" s="476"/>
      <c r="D549" s="476"/>
      <c r="E549" s="476"/>
      <c r="F549" s="485">
        <f>SUM(F46)</f>
        <v>81490386</v>
      </c>
      <c r="G549" s="486"/>
      <c r="H549" s="475">
        <f>SUM(H46)</f>
        <v>37040225</v>
      </c>
      <c r="I549" s="487"/>
    </row>
    <row r="551" spans="1:9" ht="15.75" thickBot="1"/>
    <row r="552" spans="1:9" ht="15.75" thickBot="1">
      <c r="A552" s="179" t="s">
        <v>4</v>
      </c>
      <c r="B552" s="179"/>
      <c r="C552" s="179"/>
      <c r="D552" s="179"/>
      <c r="E552" s="179"/>
      <c r="F552" s="139">
        <f>SUM(F62+F136+F170+F222+F306+F412)</f>
        <v>35023563</v>
      </c>
      <c r="G552" s="139"/>
      <c r="H552" s="140">
        <f>SUM(H62,H136,H306,H412,H170,H222)</f>
        <v>5382000</v>
      </c>
      <c r="I552" s="140"/>
    </row>
    <row r="553" spans="1:9" ht="15.75" thickBot="1">
      <c r="A553" s="179" t="s">
        <v>5</v>
      </c>
      <c r="B553" s="179"/>
      <c r="C553" s="179"/>
      <c r="D553" s="179"/>
      <c r="E553" s="179"/>
      <c r="F553" s="139">
        <f>SUM(F64+F139+F171+F224+F309+F413)</f>
        <v>5126403</v>
      </c>
      <c r="G553" s="139"/>
      <c r="H553" s="140">
        <f>SUM(H64,H139,H413,H172,H224,H309)</f>
        <v>1184000</v>
      </c>
      <c r="I553" s="140"/>
    </row>
    <row r="554" spans="1:9" ht="15.75" thickBot="1">
      <c r="A554" s="179" t="s">
        <v>6</v>
      </c>
      <c r="B554" s="179"/>
      <c r="C554" s="179"/>
      <c r="D554" s="179"/>
      <c r="E554" s="179"/>
      <c r="F554" s="139">
        <f>SUM(F91+F109+F123+F149+F188+F212+F229+F259+F277+F329+F361+F386+F396+F404+F438)</f>
        <v>18058151</v>
      </c>
      <c r="G554" s="178"/>
      <c r="H554" s="140">
        <f>SUM(H65,H67,H69,H71,H73,H74,H75,H77,H79,H81,H83,H85,H123,H149,H188,H212,H229,H277,H329,H386,H396,H404,H438,H109,H173,H260,H361,H465)</f>
        <v>8035448</v>
      </c>
      <c r="I554" s="192"/>
    </row>
    <row r="555" spans="1:9" ht="15.75" thickBot="1">
      <c r="A555" s="179" t="s">
        <v>79</v>
      </c>
      <c r="B555" s="179"/>
      <c r="C555" s="179"/>
      <c r="D555" s="179"/>
      <c r="E555" s="179"/>
      <c r="F555" s="139">
        <f>SUM(F456,F467,F477,F514)</f>
        <v>934940</v>
      </c>
      <c r="G555" s="178"/>
      <c r="H555" s="140">
        <f>SUM(H456,H466,H477,H514)</f>
        <v>3703640</v>
      </c>
      <c r="I555" s="192"/>
    </row>
    <row r="556" spans="1:9" ht="15.75" thickBot="1">
      <c r="A556" s="179" t="s">
        <v>100</v>
      </c>
      <c r="B556" s="179"/>
      <c r="C556" s="179"/>
      <c r="D556" s="179"/>
      <c r="E556" s="179"/>
      <c r="F556" s="139">
        <f>SUM(F522)</f>
        <v>192699</v>
      </c>
      <c r="G556" s="139"/>
      <c r="H556" s="140">
        <f>SUM(H522)</f>
        <v>389204</v>
      </c>
      <c r="I556" s="140"/>
    </row>
    <row r="557" spans="1:9" ht="15.75" thickBot="1">
      <c r="A557" s="193" t="s">
        <v>101</v>
      </c>
      <c r="B557" s="193"/>
      <c r="C557" s="193"/>
      <c r="D557" s="193"/>
      <c r="E557" s="193"/>
      <c r="F557" s="194">
        <f>SUM(F100)</f>
        <v>400000</v>
      </c>
      <c r="G557" s="194"/>
      <c r="H557" s="195">
        <f>SUM(H100)</f>
        <v>950000</v>
      </c>
      <c r="I557" s="195"/>
    </row>
    <row r="558" spans="1:9" s="13" customFormat="1" ht="15.75" thickBot="1">
      <c r="A558" s="193" t="s">
        <v>132</v>
      </c>
      <c r="B558" s="193"/>
      <c r="C558" s="193"/>
      <c r="D558" s="193"/>
      <c r="E558" s="193"/>
      <c r="F558" s="194">
        <f>SUM(F340,F371,F444,)</f>
        <v>4800000</v>
      </c>
      <c r="G558" s="194"/>
      <c r="H558" s="195">
        <f>SUM(H340,H371,H444,)</f>
        <v>4000000</v>
      </c>
      <c r="I558" s="195"/>
    </row>
    <row r="559" spans="1:9" ht="15.75" thickBot="1">
      <c r="A559" s="179" t="s">
        <v>20</v>
      </c>
      <c r="B559" s="179"/>
      <c r="C559" s="179"/>
      <c r="D559" s="179"/>
      <c r="E559" s="179"/>
      <c r="F559" s="139">
        <f>SUM(F336+F488+F497)</f>
        <v>136693</v>
      </c>
      <c r="G559" s="139"/>
      <c r="H559" s="140">
        <f>SUM(H336+H488+H497,H87,H89)</f>
        <v>133476</v>
      </c>
      <c r="I559" s="140"/>
    </row>
    <row r="560" spans="1:9" ht="15.75" thickBot="1">
      <c r="A560" s="179" t="s">
        <v>7</v>
      </c>
      <c r="B560" s="179"/>
      <c r="C560" s="179"/>
      <c r="D560" s="179"/>
      <c r="E560" s="179"/>
      <c r="F560" s="139">
        <f>SUM(F552:G559)</f>
        <v>64672449</v>
      </c>
      <c r="G560" s="178"/>
      <c r="H560" s="140">
        <f>SUM(H552:I559)</f>
        <v>23777768</v>
      </c>
      <c r="I560" s="192"/>
    </row>
    <row r="561" spans="1:9" ht="15.75" thickBot="1">
      <c r="A561" s="179" t="s">
        <v>18</v>
      </c>
      <c r="B561" s="179"/>
      <c r="C561" s="179"/>
      <c r="D561" s="179"/>
      <c r="E561" s="179"/>
      <c r="F561" s="139">
        <f>SUM(F157,F443,F369,)</f>
        <v>0</v>
      </c>
      <c r="G561" s="139"/>
      <c r="H561" s="140">
        <f>SUM(H157,H443,H369,)</f>
        <v>0</v>
      </c>
      <c r="I561" s="140"/>
    </row>
    <row r="562" spans="1:9" ht="15.75" thickBot="1">
      <c r="A562" s="179" t="s">
        <v>19</v>
      </c>
      <c r="B562" s="179"/>
      <c r="C562" s="179"/>
      <c r="D562" s="179"/>
      <c r="E562" s="179"/>
      <c r="F562" s="139">
        <f>SUM(F98,F154,F244,F335,F443,F366)</f>
        <v>10186075</v>
      </c>
      <c r="G562" s="139"/>
      <c r="H562" s="140">
        <f>SUM(H98,H154,H244,H335,H443,H366)</f>
        <v>9003000</v>
      </c>
      <c r="I562" s="140"/>
    </row>
    <row r="563" spans="1:9" ht="15.75" thickBot="1">
      <c r="A563" s="179" t="s">
        <v>11</v>
      </c>
      <c r="B563" s="179"/>
      <c r="C563" s="179"/>
      <c r="D563" s="179"/>
      <c r="E563" s="179"/>
      <c r="F563" s="139">
        <v>0</v>
      </c>
      <c r="G563" s="139"/>
      <c r="H563" s="140">
        <v>0</v>
      </c>
      <c r="I563" s="140"/>
    </row>
    <row r="564" spans="1:9" ht="15.75" thickBot="1">
      <c r="A564" s="179" t="s">
        <v>8</v>
      </c>
      <c r="B564" s="179"/>
      <c r="C564" s="179"/>
      <c r="D564" s="179"/>
      <c r="E564" s="179"/>
      <c r="F564" s="139">
        <f>SUM(F561:G563)</f>
        <v>10186075</v>
      </c>
      <c r="G564" s="139"/>
      <c r="H564" s="140">
        <f>SUM(H561:I563)</f>
        <v>9003000</v>
      </c>
      <c r="I564" s="140"/>
    </row>
    <row r="565" spans="1:9" ht="15.75" thickBot="1">
      <c r="A565" s="179" t="s">
        <v>12</v>
      </c>
      <c r="B565" s="179"/>
      <c r="C565" s="179"/>
      <c r="D565" s="179"/>
      <c r="E565" s="179"/>
      <c r="F565" s="139">
        <f>SUM(F93)</f>
        <v>0</v>
      </c>
      <c r="G565" s="178"/>
      <c r="H565" s="140">
        <f>SUM(H93)</f>
        <v>4259457</v>
      </c>
      <c r="I565" s="192"/>
    </row>
    <row r="566" spans="1:9" ht="15.75" thickBot="1">
      <c r="A566" s="179" t="s">
        <v>13</v>
      </c>
      <c r="B566" s="196"/>
      <c r="C566" s="196"/>
      <c r="D566" s="196"/>
      <c r="E566" s="196"/>
      <c r="F566" s="139">
        <f>SUM(F99)</f>
        <v>0</v>
      </c>
      <c r="G566" s="139"/>
      <c r="H566" s="140">
        <f>SUM(H99)</f>
        <v>0</v>
      </c>
      <c r="I566" s="140"/>
    </row>
    <row r="567" spans="1:9" ht="15.75" thickBot="1">
      <c r="A567" s="179" t="s">
        <v>9</v>
      </c>
      <c r="B567" s="179"/>
      <c r="C567" s="179"/>
      <c r="D567" s="179"/>
      <c r="E567" s="179"/>
      <c r="F567" s="139">
        <f>SUM(F560,F564,F565,F566)</f>
        <v>74858524</v>
      </c>
      <c r="G567" s="178"/>
      <c r="H567" s="140">
        <f>SUM(H560,H564,H565,H566)</f>
        <v>37040225</v>
      </c>
      <c r="I567" s="192"/>
    </row>
  </sheetData>
  <mergeCells count="1158">
    <mergeCell ref="A245:E245"/>
    <mergeCell ref="A509:E509"/>
    <mergeCell ref="F509:G509"/>
    <mergeCell ref="A100:E100"/>
    <mergeCell ref="F100:G100"/>
    <mergeCell ref="H100:I100"/>
    <mergeCell ref="A351:I351"/>
    <mergeCell ref="A353:E354"/>
    <mergeCell ref="F353:G354"/>
    <mergeCell ref="H353:I354"/>
    <mergeCell ref="A260:E260"/>
    <mergeCell ref="F260:G260"/>
    <mergeCell ref="H260:I260"/>
    <mergeCell ref="A340:E340"/>
    <mergeCell ref="F340:G340"/>
    <mergeCell ref="H340:I340"/>
    <mergeCell ref="A371:E371"/>
    <mergeCell ref="F371:G371"/>
    <mergeCell ref="H371:I371"/>
    <mergeCell ref="H366:I366"/>
    <mergeCell ref="A362:E362"/>
    <mergeCell ref="A360:E360"/>
    <mergeCell ref="A369:E369"/>
    <mergeCell ref="A109:E109"/>
    <mergeCell ref="F109:G109"/>
    <mergeCell ref="H109:I109"/>
    <mergeCell ref="A110:E110"/>
    <mergeCell ref="F110:G110"/>
    <mergeCell ref="H110:I110"/>
    <mergeCell ref="F229:G229"/>
    <mergeCell ref="A271:E271"/>
    <mergeCell ref="A221:E221"/>
    <mergeCell ref="F221:G221"/>
    <mergeCell ref="F366:G366"/>
    <mergeCell ref="A367:E367"/>
    <mergeCell ref="A89:E89"/>
    <mergeCell ref="F89:G89"/>
    <mergeCell ref="H89:I89"/>
    <mergeCell ref="A558:E558"/>
    <mergeCell ref="F558:G558"/>
    <mergeCell ref="H558:I558"/>
    <mergeCell ref="A316:E316"/>
    <mergeCell ref="F316:G316"/>
    <mergeCell ref="A356:E356"/>
    <mergeCell ref="F356:G356"/>
    <mergeCell ref="H356:I356"/>
    <mergeCell ref="F361:G361"/>
    <mergeCell ref="A368:E368"/>
    <mergeCell ref="A358:E358"/>
    <mergeCell ref="F358:G358"/>
    <mergeCell ref="H358:I358"/>
    <mergeCell ref="A357:E357"/>
    <mergeCell ref="F357:G357"/>
    <mergeCell ref="H357:I357"/>
    <mergeCell ref="A363:E363"/>
    <mergeCell ref="F363:G363"/>
    <mergeCell ref="H363:I363"/>
    <mergeCell ref="A359:E359"/>
    <mergeCell ref="F359:G359"/>
    <mergeCell ref="F360:G360"/>
    <mergeCell ref="H360:I360"/>
    <mergeCell ref="F255:G256"/>
    <mergeCell ref="H255:I256"/>
    <mergeCell ref="A257:E257"/>
    <mergeCell ref="F257:G257"/>
    <mergeCell ref="H368:I368"/>
    <mergeCell ref="F378:G378"/>
    <mergeCell ref="F512:G512"/>
    <mergeCell ref="H512:I512"/>
    <mergeCell ref="A253:I253"/>
    <mergeCell ref="A255:E256"/>
    <mergeCell ref="A355:E355"/>
    <mergeCell ref="F355:G355"/>
    <mergeCell ref="H355:I355"/>
    <mergeCell ref="H359:I359"/>
    <mergeCell ref="A259:E259"/>
    <mergeCell ref="F259:G259"/>
    <mergeCell ref="H259:I259"/>
    <mergeCell ref="F362:G362"/>
    <mergeCell ref="H362:I362"/>
    <mergeCell ref="A361:E361"/>
    <mergeCell ref="H361:I361"/>
    <mergeCell ref="A376:E377"/>
    <mergeCell ref="A426:E426"/>
    <mergeCell ref="F426:G426"/>
    <mergeCell ref="H426:I426"/>
    <mergeCell ref="A427:E427"/>
    <mergeCell ref="F427:G427"/>
    <mergeCell ref="H427:I427"/>
    <mergeCell ref="A372:E372"/>
    <mergeCell ref="F372:G372"/>
    <mergeCell ref="H372:I372"/>
    <mergeCell ref="F376:G377"/>
    <mergeCell ref="A365:E365"/>
    <mergeCell ref="F365:G365"/>
    <mergeCell ref="H365:I365"/>
    <mergeCell ref="A366:E366"/>
    <mergeCell ref="A312:E312"/>
    <mergeCell ref="F312:G312"/>
    <mergeCell ref="A364:E364"/>
    <mergeCell ref="F364:G364"/>
    <mergeCell ref="H430:I430"/>
    <mergeCell ref="A431:E431"/>
    <mergeCell ref="F431:G431"/>
    <mergeCell ref="H431:I431"/>
    <mergeCell ref="A432:E432"/>
    <mergeCell ref="F432:G432"/>
    <mergeCell ref="H432:I432"/>
    <mergeCell ref="A433:E433"/>
    <mergeCell ref="F433:G433"/>
    <mergeCell ref="H433:I433"/>
    <mergeCell ref="A454:E454"/>
    <mergeCell ref="F454:G454"/>
    <mergeCell ref="H454:I454"/>
    <mergeCell ref="A444:E444"/>
    <mergeCell ref="F444:G444"/>
    <mergeCell ref="H444:I444"/>
    <mergeCell ref="A452:E452"/>
    <mergeCell ref="A445:E445"/>
    <mergeCell ref="F443:G443"/>
    <mergeCell ref="F445:G445"/>
    <mergeCell ref="F367:G367"/>
    <mergeCell ref="H367:I367"/>
    <mergeCell ref="F369:G369"/>
    <mergeCell ref="H369:I369"/>
    <mergeCell ref="A370:E370"/>
    <mergeCell ref="F370:G370"/>
    <mergeCell ref="H370:I370"/>
    <mergeCell ref="F368:G368"/>
    <mergeCell ref="A42:E42"/>
    <mergeCell ref="F42:G42"/>
    <mergeCell ref="H42:I42"/>
    <mergeCell ref="H220:I220"/>
    <mergeCell ref="H171:I171"/>
    <mergeCell ref="H173:I173"/>
    <mergeCell ref="A174:E174"/>
    <mergeCell ref="F174:G174"/>
    <mergeCell ref="A549:E549"/>
    <mergeCell ref="H185:I185"/>
    <mergeCell ref="A184:E184"/>
    <mergeCell ref="F450:G451"/>
    <mergeCell ref="A450:E451"/>
    <mergeCell ref="H174:I174"/>
    <mergeCell ref="H168:I168"/>
    <mergeCell ref="A169:E169"/>
    <mergeCell ref="F169:G169"/>
    <mergeCell ref="A164:I164"/>
    <mergeCell ref="A166:E167"/>
    <mergeCell ref="F166:G167"/>
    <mergeCell ref="H224:I224"/>
    <mergeCell ref="H221:I221"/>
    <mergeCell ref="H166:I167"/>
    <mergeCell ref="A168:E168"/>
    <mergeCell ref="H169:I169"/>
    <mergeCell ref="A170:E170"/>
    <mergeCell ref="F170:G170"/>
    <mergeCell ref="H170:I170"/>
    <mergeCell ref="A171:E171"/>
    <mergeCell ref="F171:G171"/>
    <mergeCell ref="H241:I241"/>
    <mergeCell ref="F236:G237"/>
    <mergeCell ref="F549:G549"/>
    <mergeCell ref="H549:I549"/>
    <mergeCell ref="A546:E546"/>
    <mergeCell ref="F546:G546"/>
    <mergeCell ref="A523:E523"/>
    <mergeCell ref="F523:G523"/>
    <mergeCell ref="A525:E525"/>
    <mergeCell ref="A544:E544"/>
    <mergeCell ref="H546:I546"/>
    <mergeCell ref="F545:G545"/>
    <mergeCell ref="F452:G452"/>
    <mergeCell ref="H463:I464"/>
    <mergeCell ref="H452:I452"/>
    <mergeCell ref="A453:E453"/>
    <mergeCell ref="F453:G453"/>
    <mergeCell ref="A455:E455"/>
    <mergeCell ref="H453:I453"/>
    <mergeCell ref="A477:E477"/>
    <mergeCell ref="A456:E456"/>
    <mergeCell ref="A463:E464"/>
    <mergeCell ref="F463:G464"/>
    <mergeCell ref="A548:E548"/>
    <mergeCell ref="F548:G548"/>
    <mergeCell ref="H548:I548"/>
    <mergeCell ref="A547:E547"/>
    <mergeCell ref="F466:G466"/>
    <mergeCell ref="F455:G455"/>
    <mergeCell ref="H455:I455"/>
    <mergeCell ref="A473:E473"/>
    <mergeCell ref="F473:G473"/>
    <mergeCell ref="H473:I473"/>
    <mergeCell ref="A474:E474"/>
    <mergeCell ref="F547:G547"/>
    <mergeCell ref="H547:I547"/>
    <mergeCell ref="F544:G544"/>
    <mergeCell ref="H544:I544"/>
    <mergeCell ref="F524:G524"/>
    <mergeCell ref="A511:E511"/>
    <mergeCell ref="A508:E508"/>
    <mergeCell ref="F508:G508"/>
    <mergeCell ref="H508:I508"/>
    <mergeCell ref="H525:I525"/>
    <mergeCell ref="A467:E467"/>
    <mergeCell ref="F456:G456"/>
    <mergeCell ref="F506:G506"/>
    <mergeCell ref="H506:I506"/>
    <mergeCell ref="H524:I524"/>
    <mergeCell ref="F525:G525"/>
    <mergeCell ref="F487:G487"/>
    <mergeCell ref="A466:E466"/>
    <mergeCell ref="H505:I505"/>
    <mergeCell ref="A506:E506"/>
    <mergeCell ref="H484:I485"/>
    <mergeCell ref="F467:G467"/>
    <mergeCell ref="H466:I466"/>
    <mergeCell ref="F474:G474"/>
    <mergeCell ref="H474:I474"/>
    <mergeCell ref="H456:I456"/>
    <mergeCell ref="H467:I467"/>
    <mergeCell ref="A475:E475"/>
    <mergeCell ref="F475:G475"/>
    <mergeCell ref="H475:I475"/>
    <mergeCell ref="A476:E476"/>
    <mergeCell ref="F476:G476"/>
    <mergeCell ref="H522:I522"/>
    <mergeCell ref="A510:E510"/>
    <mergeCell ref="A522:E522"/>
    <mergeCell ref="H477:I477"/>
    <mergeCell ref="F477:G477"/>
    <mergeCell ref="F486:G486"/>
    <mergeCell ref="F502:G503"/>
    <mergeCell ref="H502:I503"/>
    <mergeCell ref="F514:G514"/>
    <mergeCell ref="A518:I518"/>
    <mergeCell ref="H545:I545"/>
    <mergeCell ref="A539:I539"/>
    <mergeCell ref="A520:E521"/>
    <mergeCell ref="F520:G521"/>
    <mergeCell ref="H520:I521"/>
    <mergeCell ref="F542:G543"/>
    <mergeCell ref="H542:I543"/>
    <mergeCell ref="A545:E545"/>
    <mergeCell ref="A542:E543"/>
    <mergeCell ref="F522:G522"/>
    <mergeCell ref="A507:E507"/>
    <mergeCell ref="F493:G494"/>
    <mergeCell ref="H493:I494"/>
    <mergeCell ref="A495:E495"/>
    <mergeCell ref="F495:G495"/>
    <mergeCell ref="H495:I495"/>
    <mergeCell ref="H509:I509"/>
    <mergeCell ref="A504:E504"/>
    <mergeCell ref="A505:E505"/>
    <mergeCell ref="F504:G504"/>
    <mergeCell ref="A502:E503"/>
    <mergeCell ref="A512:E512"/>
    <mergeCell ref="F507:G507"/>
    <mergeCell ref="A500:I500"/>
    <mergeCell ref="A487:E487"/>
    <mergeCell ref="H142:I142"/>
    <mergeCell ref="A143:E143"/>
    <mergeCell ref="F143:G143"/>
    <mergeCell ref="H143:I143"/>
    <mergeCell ref="F437:G437"/>
    <mergeCell ref="A383:E383"/>
    <mergeCell ref="F383:G383"/>
    <mergeCell ref="H440:I440"/>
    <mergeCell ref="H450:I451"/>
    <mergeCell ref="A440:E440"/>
    <mergeCell ref="F440:G440"/>
    <mergeCell ref="F442:G442"/>
    <mergeCell ref="H442:I442"/>
    <mergeCell ref="F184:G184"/>
    <mergeCell ref="F168:G168"/>
    <mergeCell ref="A159:E159"/>
    <mergeCell ref="F158:G158"/>
    <mergeCell ref="A160:E160"/>
    <mergeCell ref="F160:G160"/>
    <mergeCell ref="A172:E172"/>
    <mergeCell ref="A142:E142"/>
    <mergeCell ref="H236:I237"/>
    <mergeCell ref="A278:E278"/>
    <mergeCell ref="F278:G278"/>
    <mergeCell ref="A277:E277"/>
    <mergeCell ref="A421:E421"/>
    <mergeCell ref="A308:E308"/>
    <mergeCell ref="F308:G308"/>
    <mergeCell ref="H308:I308"/>
    <mergeCell ref="A418:E418"/>
    <mergeCell ref="A419:E419"/>
    <mergeCell ref="F420:G420"/>
    <mergeCell ref="F418:G418"/>
    <mergeCell ref="H428:I428"/>
    <mergeCell ref="A429:E429"/>
    <mergeCell ref="A425:E425"/>
    <mergeCell ref="H443:I443"/>
    <mergeCell ref="A435:E435"/>
    <mergeCell ref="F429:G429"/>
    <mergeCell ref="A430:E430"/>
    <mergeCell ref="F430:G430"/>
    <mergeCell ref="A437:E437"/>
    <mergeCell ref="H437:I437"/>
    <mergeCell ref="A441:E441"/>
    <mergeCell ref="F441:G441"/>
    <mergeCell ref="H441:I441"/>
    <mergeCell ref="A438:E438"/>
    <mergeCell ref="F438:G438"/>
    <mergeCell ref="H438:I438"/>
    <mergeCell ref="A439:E439"/>
    <mergeCell ref="A442:E442"/>
    <mergeCell ref="A423:E423"/>
    <mergeCell ref="F423:G423"/>
    <mergeCell ref="H423:I423"/>
    <mergeCell ref="H429:I429"/>
    <mergeCell ref="A428:E428"/>
    <mergeCell ref="F428:G428"/>
    <mergeCell ref="A417:E417"/>
    <mergeCell ref="F417:G417"/>
    <mergeCell ref="A416:E416"/>
    <mergeCell ref="H476:I476"/>
    <mergeCell ref="F497:G497"/>
    <mergeCell ref="H497:I497"/>
    <mergeCell ref="A493:E494"/>
    <mergeCell ref="F400:G401"/>
    <mergeCell ref="A443:E443"/>
    <mergeCell ref="F222:G222"/>
    <mergeCell ref="H222:I222"/>
    <mergeCell ref="A223:E223"/>
    <mergeCell ref="F223:G223"/>
    <mergeCell ref="H418:I418"/>
    <mergeCell ref="H417:I417"/>
    <mergeCell ref="H392:I393"/>
    <mergeCell ref="H394:I394"/>
    <mergeCell ref="A514:E514"/>
    <mergeCell ref="A513:E513"/>
    <mergeCell ref="F513:G513"/>
    <mergeCell ref="H513:I513"/>
    <mergeCell ref="H424:I424"/>
    <mergeCell ref="F510:G510"/>
    <mergeCell ref="A488:E488"/>
    <mergeCell ref="F488:G488"/>
    <mergeCell ref="H487:I487"/>
    <mergeCell ref="A484:E485"/>
    <mergeCell ref="F484:G485"/>
    <mergeCell ref="H488:I488"/>
    <mergeCell ref="H486:I486"/>
    <mergeCell ref="A486:E486"/>
    <mergeCell ref="H425:I425"/>
    <mergeCell ref="A434:E434"/>
    <mergeCell ref="A420:E420"/>
    <mergeCell ref="A300:I300"/>
    <mergeCell ref="H107:I107"/>
    <mergeCell ref="F86:G86"/>
    <mergeCell ref="H86:I86"/>
    <mergeCell ref="A87:E87"/>
    <mergeCell ref="F87:G87"/>
    <mergeCell ref="A422:E422"/>
    <mergeCell ref="F422:G422"/>
    <mergeCell ref="A436:E436"/>
    <mergeCell ref="A424:E424"/>
    <mergeCell ref="F424:G424"/>
    <mergeCell ref="F419:G419"/>
    <mergeCell ref="F505:G505"/>
    <mergeCell ref="H510:I510"/>
    <mergeCell ref="F511:G511"/>
    <mergeCell ref="H511:I511"/>
    <mergeCell ref="H507:I507"/>
    <mergeCell ref="H420:I420"/>
    <mergeCell ref="F421:G421"/>
    <mergeCell ref="H421:I421"/>
    <mergeCell ref="H434:I434"/>
    <mergeCell ref="H435:I435"/>
    <mergeCell ref="H419:I419"/>
    <mergeCell ref="H471:I472"/>
    <mergeCell ref="F439:G439"/>
    <mergeCell ref="H439:I439"/>
    <mergeCell ref="F436:G436"/>
    <mergeCell ref="F435:G435"/>
    <mergeCell ref="F425:G425"/>
    <mergeCell ref="H436:I436"/>
    <mergeCell ref="F434:G434"/>
    <mergeCell ref="H445:I445"/>
    <mergeCell ref="H422:I422"/>
    <mergeCell ref="A120:E120"/>
    <mergeCell ref="F120:G120"/>
    <mergeCell ref="F119:G119"/>
    <mergeCell ref="A123:E123"/>
    <mergeCell ref="H158:I158"/>
    <mergeCell ref="F138:G138"/>
    <mergeCell ref="H140:I140"/>
    <mergeCell ref="A108:E108"/>
    <mergeCell ref="F108:G108"/>
    <mergeCell ref="H108:I108"/>
    <mergeCell ref="A157:E157"/>
    <mergeCell ref="F139:G139"/>
    <mergeCell ref="H138:I138"/>
    <mergeCell ref="F137:G137"/>
    <mergeCell ref="A140:E140"/>
    <mergeCell ref="H117:I117"/>
    <mergeCell ref="A121:E121"/>
    <mergeCell ref="F121:G121"/>
    <mergeCell ref="A151:E151"/>
    <mergeCell ref="F123:G123"/>
    <mergeCell ref="H123:I123"/>
    <mergeCell ref="A124:E124"/>
    <mergeCell ref="F124:G124"/>
    <mergeCell ref="H124:I124"/>
    <mergeCell ref="H136:I136"/>
    <mergeCell ref="A135:E135"/>
    <mergeCell ref="H115:I116"/>
    <mergeCell ref="A113:I113"/>
    <mergeCell ref="A118:E118"/>
    <mergeCell ref="F118:G118"/>
    <mergeCell ref="H119:I119"/>
    <mergeCell ref="A145:E145"/>
    <mergeCell ref="A2:I2"/>
    <mergeCell ref="A8:E8"/>
    <mergeCell ref="A22:E22"/>
    <mergeCell ref="A6:E6"/>
    <mergeCell ref="A10:E10"/>
    <mergeCell ref="A20:E20"/>
    <mergeCell ref="H6:I6"/>
    <mergeCell ref="H16:I16"/>
    <mergeCell ref="A7:E7"/>
    <mergeCell ref="A66:E66"/>
    <mergeCell ref="A43:E43"/>
    <mergeCell ref="H83:I83"/>
    <mergeCell ref="A83:E83"/>
    <mergeCell ref="A15:E15"/>
    <mergeCell ref="H378:I378"/>
    <mergeCell ref="A378:E378"/>
    <mergeCell ref="A28:E28"/>
    <mergeCell ref="A26:E26"/>
    <mergeCell ref="F43:G43"/>
    <mergeCell ref="F142:G142"/>
    <mergeCell ref="A45:E45"/>
    <mergeCell ref="A46:E46"/>
    <mergeCell ref="A48:E48"/>
    <mergeCell ref="F49:G49"/>
    <mergeCell ref="A318:E318"/>
    <mergeCell ref="F318:G318"/>
    <mergeCell ref="A273:E273"/>
    <mergeCell ref="F159:G159"/>
    <mergeCell ref="A119:E119"/>
    <mergeCell ref="A82:E82"/>
    <mergeCell ref="H141:I141"/>
    <mergeCell ref="A137:E137"/>
    <mergeCell ref="A47:E47"/>
    <mergeCell ref="A58:E58"/>
    <mergeCell ref="A63:E63"/>
    <mergeCell ref="A61:E61"/>
    <mergeCell ref="F48:G48"/>
    <mergeCell ref="A50:E50"/>
    <mergeCell ref="H57:I57"/>
    <mergeCell ref="A59:E59"/>
    <mergeCell ref="F6:G6"/>
    <mergeCell ref="H28:I28"/>
    <mergeCell ref="H49:I49"/>
    <mergeCell ref="A30:E30"/>
    <mergeCell ref="A31:E31"/>
    <mergeCell ref="A35:E35"/>
    <mergeCell ref="H46:I46"/>
    <mergeCell ref="A44:E44"/>
    <mergeCell ref="F44:G44"/>
    <mergeCell ref="H45:I45"/>
    <mergeCell ref="A60:E60"/>
    <mergeCell ref="F61:G61"/>
    <mergeCell ref="F14:G14"/>
    <mergeCell ref="F17:G17"/>
    <mergeCell ref="F18:G18"/>
    <mergeCell ref="F15:G15"/>
    <mergeCell ref="F32:G32"/>
    <mergeCell ref="A32:E32"/>
    <mergeCell ref="A39:E39"/>
    <mergeCell ref="A21:E21"/>
    <mergeCell ref="F45:G45"/>
    <mergeCell ref="A19:E19"/>
    <mergeCell ref="A27:E27"/>
    <mergeCell ref="A29:E29"/>
    <mergeCell ref="A4:E5"/>
    <mergeCell ref="F4:G5"/>
    <mergeCell ref="H8:I8"/>
    <mergeCell ref="H9:I9"/>
    <mergeCell ref="F13:G13"/>
    <mergeCell ref="H10:I10"/>
    <mergeCell ref="H11:I11"/>
    <mergeCell ref="H4:I5"/>
    <mergeCell ref="A9:E9"/>
    <mergeCell ref="A11:E11"/>
    <mergeCell ref="F7:G7"/>
    <mergeCell ref="F9:G9"/>
    <mergeCell ref="F8:G8"/>
    <mergeCell ref="H7:I7"/>
    <mergeCell ref="H43:I43"/>
    <mergeCell ref="H14:I14"/>
    <mergeCell ref="F10:G10"/>
    <mergeCell ref="H22:I22"/>
    <mergeCell ref="H13:I13"/>
    <mergeCell ref="F21:G21"/>
    <mergeCell ref="H15:I15"/>
    <mergeCell ref="H18:I18"/>
    <mergeCell ref="F41:G41"/>
    <mergeCell ref="A25:E25"/>
    <mergeCell ref="A23:E23"/>
    <mergeCell ref="A24:E24"/>
    <mergeCell ref="H32:I32"/>
    <mergeCell ref="H25:I25"/>
    <mergeCell ref="A41:E41"/>
    <mergeCell ref="A40:E40"/>
    <mergeCell ref="F40:G40"/>
    <mergeCell ref="H40:I40"/>
    <mergeCell ref="A33:E33"/>
    <mergeCell ref="A34:E34"/>
    <mergeCell ref="A38:E38"/>
    <mergeCell ref="H34:I34"/>
    <mergeCell ref="H33:I33"/>
    <mergeCell ref="F30:G30"/>
    <mergeCell ref="F27:G27"/>
    <mergeCell ref="F11:G11"/>
    <mergeCell ref="H17:I17"/>
    <mergeCell ref="H12:I12"/>
    <mergeCell ref="H35:I35"/>
    <mergeCell ref="H19:I19"/>
    <mergeCell ref="H20:I20"/>
    <mergeCell ref="F20:G20"/>
    <mergeCell ref="F19:G19"/>
    <mergeCell ref="F22:G22"/>
    <mergeCell ref="H27:I27"/>
    <mergeCell ref="A18:E18"/>
    <mergeCell ref="A16:E16"/>
    <mergeCell ref="F16:G16"/>
    <mergeCell ref="A12:E12"/>
    <mergeCell ref="F12:G12"/>
    <mergeCell ref="A17:E17"/>
    <mergeCell ref="A13:E13"/>
    <mergeCell ref="A14:E14"/>
    <mergeCell ref="F34:G34"/>
    <mergeCell ref="F31:G31"/>
    <mergeCell ref="F47:G47"/>
    <mergeCell ref="H41:I41"/>
    <mergeCell ref="H39:I39"/>
    <mergeCell ref="F39:G39"/>
    <mergeCell ref="F63:G63"/>
    <mergeCell ref="H38:I38"/>
    <mergeCell ref="F57:G57"/>
    <mergeCell ref="H21:I21"/>
    <mergeCell ref="H29:I29"/>
    <mergeCell ref="H30:I30"/>
    <mergeCell ref="F29:G29"/>
    <mergeCell ref="F38:G38"/>
    <mergeCell ref="H47:I47"/>
    <mergeCell ref="F35:G35"/>
    <mergeCell ref="H31:I31"/>
    <mergeCell ref="F24:G24"/>
    <mergeCell ref="F23:G23"/>
    <mergeCell ref="H23:I23"/>
    <mergeCell ref="H24:I24"/>
    <mergeCell ref="H26:I26"/>
    <mergeCell ref="F46:G46"/>
    <mergeCell ref="H48:I48"/>
    <mergeCell ref="H44:I44"/>
    <mergeCell ref="F60:G60"/>
    <mergeCell ref="H60:I60"/>
    <mergeCell ref="F55:G56"/>
    <mergeCell ref="H55:I56"/>
    <mergeCell ref="F26:G26"/>
    <mergeCell ref="F28:G28"/>
    <mergeCell ref="F33:G33"/>
    <mergeCell ref="F25:G25"/>
    <mergeCell ref="F62:G62"/>
    <mergeCell ref="A92:E92"/>
    <mergeCell ref="F92:G92"/>
    <mergeCell ref="H91:I91"/>
    <mergeCell ref="F64:G64"/>
    <mergeCell ref="F65:G65"/>
    <mergeCell ref="H61:I61"/>
    <mergeCell ref="A62:E62"/>
    <mergeCell ref="A49:E49"/>
    <mergeCell ref="F50:G50"/>
    <mergeCell ref="H50:I50"/>
    <mergeCell ref="H62:I62"/>
    <mergeCell ref="A53:I53"/>
    <mergeCell ref="A57:E57"/>
    <mergeCell ref="F58:G58"/>
    <mergeCell ref="H64:I64"/>
    <mergeCell ref="A55:E56"/>
    <mergeCell ref="F66:G66"/>
    <mergeCell ref="A71:E71"/>
    <mergeCell ref="F71:G71"/>
    <mergeCell ref="F59:G59"/>
    <mergeCell ref="H59:I59"/>
    <mergeCell ref="H58:I58"/>
    <mergeCell ref="H63:I63"/>
    <mergeCell ref="F67:G67"/>
    <mergeCell ref="A64:E64"/>
    <mergeCell ref="A70:E70"/>
    <mergeCell ref="A77:E77"/>
    <mergeCell ref="F70:G70"/>
    <mergeCell ref="H70:I70"/>
    <mergeCell ref="A65:E65"/>
    <mergeCell ref="F68:G68"/>
    <mergeCell ref="H68:I68"/>
    <mergeCell ref="A67:E67"/>
    <mergeCell ref="F69:G69"/>
    <mergeCell ref="A68:E68"/>
    <mergeCell ref="A69:E69"/>
    <mergeCell ref="A72:E72"/>
    <mergeCell ref="H71:I71"/>
    <mergeCell ref="H67:I67"/>
    <mergeCell ref="F82:G82"/>
    <mergeCell ref="F90:G90"/>
    <mergeCell ref="F80:G80"/>
    <mergeCell ref="H80:I80"/>
    <mergeCell ref="F83:G83"/>
    <mergeCell ref="F78:G78"/>
    <mergeCell ref="A75:E75"/>
    <mergeCell ref="H87:I87"/>
    <mergeCell ref="A88:E88"/>
    <mergeCell ref="F88:G88"/>
    <mergeCell ref="H88:I88"/>
    <mergeCell ref="A84:E84"/>
    <mergeCell ref="A85:E85"/>
    <mergeCell ref="A93:E93"/>
    <mergeCell ref="H66:I66"/>
    <mergeCell ref="H65:I65"/>
    <mergeCell ref="F73:G73"/>
    <mergeCell ref="A86:E86"/>
    <mergeCell ref="H73:I73"/>
    <mergeCell ref="H74:I74"/>
    <mergeCell ref="A74:E74"/>
    <mergeCell ref="H75:I75"/>
    <mergeCell ref="A81:E81"/>
    <mergeCell ref="F81:G81"/>
    <mergeCell ref="F76:G76"/>
    <mergeCell ref="A80:E80"/>
    <mergeCell ref="A78:E78"/>
    <mergeCell ref="F72:G72"/>
    <mergeCell ref="A79:E79"/>
    <mergeCell ref="F79:G79"/>
    <mergeCell ref="H79:I79"/>
    <mergeCell ref="A76:E76"/>
    <mergeCell ref="H77:I77"/>
    <mergeCell ref="H72:I72"/>
    <mergeCell ref="F74:G74"/>
    <mergeCell ref="F75:G75"/>
    <mergeCell ref="H78:I78"/>
    <mergeCell ref="F84:G84"/>
    <mergeCell ref="H76:I76"/>
    <mergeCell ref="F77:G77"/>
    <mergeCell ref="H92:I92"/>
    <mergeCell ref="H81:I81"/>
    <mergeCell ref="A73:E73"/>
    <mergeCell ref="H82:I82"/>
    <mergeCell ref="H69:I69"/>
    <mergeCell ref="A101:E101"/>
    <mergeCell ref="F101:G101"/>
    <mergeCell ref="H98:I98"/>
    <mergeCell ref="F115:G116"/>
    <mergeCell ref="A103:I103"/>
    <mergeCell ref="H118:I118"/>
    <mergeCell ref="A99:E99"/>
    <mergeCell ref="H84:I84"/>
    <mergeCell ref="H93:I93"/>
    <mergeCell ref="H101:I101"/>
    <mergeCell ref="H97:I97"/>
    <mergeCell ref="H85:I85"/>
    <mergeCell ref="H90:I90"/>
    <mergeCell ref="A105:E106"/>
    <mergeCell ref="H95:I95"/>
    <mergeCell ref="H96:I96"/>
    <mergeCell ref="H94:I94"/>
    <mergeCell ref="F85:G85"/>
    <mergeCell ref="A97:E97"/>
    <mergeCell ref="F96:G96"/>
    <mergeCell ref="A90:E90"/>
    <mergeCell ref="F93:G93"/>
    <mergeCell ref="A94:E94"/>
    <mergeCell ref="F94:G94"/>
    <mergeCell ref="A91:E91"/>
    <mergeCell ref="F91:G91"/>
    <mergeCell ref="A95:E95"/>
    <mergeCell ref="A96:E96"/>
    <mergeCell ref="F95:G95"/>
    <mergeCell ref="F98:G98"/>
    <mergeCell ref="A98:E98"/>
    <mergeCell ref="F97:G97"/>
    <mergeCell ref="H307:I307"/>
    <mergeCell ref="A306:E306"/>
    <mergeCell ref="A310:E310"/>
    <mergeCell ref="A122:E122"/>
    <mergeCell ref="F122:G122"/>
    <mergeCell ref="H276:I276"/>
    <mergeCell ref="F276:G276"/>
    <mergeCell ref="H105:I106"/>
    <mergeCell ref="A107:E107"/>
    <mergeCell ref="F107:G107"/>
    <mergeCell ref="H273:I273"/>
    <mergeCell ref="H277:I277"/>
    <mergeCell ref="H99:I99"/>
    <mergeCell ref="H275:I275"/>
    <mergeCell ref="F273:G273"/>
    <mergeCell ref="H121:I121"/>
    <mergeCell ref="F99:G99"/>
    <mergeCell ref="F238:G238"/>
    <mergeCell ref="H238:I238"/>
    <mergeCell ref="H239:I239"/>
    <mergeCell ref="F240:G240"/>
    <mergeCell ref="H258:I258"/>
    <mergeCell ref="A178:I178"/>
    <mergeCell ref="H157:I157"/>
    <mergeCell ref="A226:E226"/>
    <mergeCell ref="F226:G226"/>
    <mergeCell ref="H226:I226"/>
    <mergeCell ref="A115:E116"/>
    <mergeCell ref="A213:E213"/>
    <mergeCell ref="F213:G213"/>
    <mergeCell ref="H213:I213"/>
    <mergeCell ref="A218:E219"/>
    <mergeCell ref="F105:G106"/>
    <mergeCell ref="H122:I122"/>
    <mergeCell ref="H155:I155"/>
    <mergeCell ref="H120:I120"/>
    <mergeCell ref="H139:I139"/>
    <mergeCell ref="H137:I137"/>
    <mergeCell ref="A158:E158"/>
    <mergeCell ref="A258:E258"/>
    <mergeCell ref="F258:G258"/>
    <mergeCell ref="A326:E326"/>
    <mergeCell ref="A227:E227"/>
    <mergeCell ref="F227:G227"/>
    <mergeCell ref="A155:E155"/>
    <mergeCell ref="A225:E225"/>
    <mergeCell ref="F225:G225"/>
    <mergeCell ref="F156:G156"/>
    <mergeCell ref="A156:E156"/>
    <mergeCell ref="A276:E276"/>
    <mergeCell ref="F277:G277"/>
    <mergeCell ref="A272:E272"/>
    <mergeCell ref="F272:G272"/>
    <mergeCell ref="H272:I272"/>
    <mergeCell ref="H278:I278"/>
    <mergeCell ref="A275:E275"/>
    <mergeCell ref="F275:G275"/>
    <mergeCell ref="H274:I274"/>
    <mergeCell ref="A117:E117"/>
    <mergeCell ref="F117:G117"/>
    <mergeCell ref="A141:E141"/>
    <mergeCell ref="F141:G141"/>
    <mergeCell ref="F218:G219"/>
    <mergeCell ref="H218:I219"/>
    <mergeCell ref="F416:G416"/>
    <mergeCell ref="F379:G379"/>
    <mergeCell ref="A402:E402"/>
    <mergeCell ref="A382:E382"/>
    <mergeCell ref="F382:G382"/>
    <mergeCell ref="A410:E410"/>
    <mergeCell ref="A379:E379"/>
    <mergeCell ref="F410:G410"/>
    <mergeCell ref="A394:E394"/>
    <mergeCell ref="A381:E381"/>
    <mergeCell ref="A403:E403"/>
    <mergeCell ref="A311:E311"/>
    <mergeCell ref="A304:E304"/>
    <mergeCell ref="F384:G384"/>
    <mergeCell ref="A395:E395"/>
    <mergeCell ref="A387:E387"/>
    <mergeCell ref="A414:E414"/>
    <mergeCell ref="F411:G411"/>
    <mergeCell ref="A384:E384"/>
    <mergeCell ref="A385:E385"/>
    <mergeCell ref="A307:E307"/>
    <mergeCell ref="F307:G307"/>
    <mergeCell ref="A380:E380"/>
    <mergeCell ref="A309:E309"/>
    <mergeCell ref="F309:G309"/>
    <mergeCell ref="A320:E320"/>
    <mergeCell ref="F320:G320"/>
    <mergeCell ref="F311:G311"/>
    <mergeCell ref="F314:G314"/>
    <mergeCell ref="F387:G387"/>
    <mergeCell ref="A338:E338"/>
    <mergeCell ref="A339:E339"/>
    <mergeCell ref="H210:I210"/>
    <mergeCell ref="A211:E211"/>
    <mergeCell ref="F211:G211"/>
    <mergeCell ref="H211:I211"/>
    <mergeCell ref="F414:G414"/>
    <mergeCell ref="F302:G303"/>
    <mergeCell ref="A323:E323"/>
    <mergeCell ref="A322:E322"/>
    <mergeCell ref="A305:E305"/>
    <mergeCell ref="H333:I333"/>
    <mergeCell ref="H335:I335"/>
    <mergeCell ref="F334:G334"/>
    <mergeCell ref="A327:E327"/>
    <mergeCell ref="H364:I364"/>
    <mergeCell ref="H302:I303"/>
    <mergeCell ref="H306:I306"/>
    <mergeCell ref="A302:E303"/>
    <mergeCell ref="H309:I309"/>
    <mergeCell ref="H311:I311"/>
    <mergeCell ref="H320:I320"/>
    <mergeCell ref="H310:I310"/>
    <mergeCell ref="F315:G315"/>
    <mergeCell ref="H321:I321"/>
    <mergeCell ref="H318:I318"/>
    <mergeCell ref="A314:E314"/>
    <mergeCell ref="A315:E315"/>
    <mergeCell ref="A220:E220"/>
    <mergeCell ref="F220:G220"/>
    <mergeCell ref="H223:I223"/>
    <mergeCell ref="A224:E224"/>
    <mergeCell ref="F224:G224"/>
    <mergeCell ref="A234:I234"/>
    <mergeCell ref="A242:E242"/>
    <mergeCell ref="F242:G242"/>
    <mergeCell ref="H242:I242"/>
    <mergeCell ref="A243:E243"/>
    <mergeCell ref="F243:G243"/>
    <mergeCell ref="H243:I243"/>
    <mergeCell ref="H240:I240"/>
    <mergeCell ref="A241:E241"/>
    <mergeCell ref="F241:G241"/>
    <mergeCell ref="A236:E237"/>
    <mergeCell ref="H227:I227"/>
    <mergeCell ref="A222:E222"/>
    <mergeCell ref="H245:I245"/>
    <mergeCell ref="H182:I182"/>
    <mergeCell ref="F306:G306"/>
    <mergeCell ref="H304:I304"/>
    <mergeCell ref="F305:G305"/>
    <mergeCell ref="H305:I305"/>
    <mergeCell ref="F304:G304"/>
    <mergeCell ref="H204:I204"/>
    <mergeCell ref="A206:E206"/>
    <mergeCell ref="A202:E203"/>
    <mergeCell ref="F202:G203"/>
    <mergeCell ref="A188:E188"/>
    <mergeCell ref="F188:G188"/>
    <mergeCell ref="A207:E207"/>
    <mergeCell ref="F206:G206"/>
    <mergeCell ref="F207:G207"/>
    <mergeCell ref="H206:I206"/>
    <mergeCell ref="H207:I207"/>
    <mergeCell ref="F209:G209"/>
    <mergeCell ref="H209:I209"/>
    <mergeCell ref="H312:I312"/>
    <mergeCell ref="F310:G310"/>
    <mergeCell ref="A149:E149"/>
    <mergeCell ref="F149:G149"/>
    <mergeCell ref="A150:E150"/>
    <mergeCell ref="F150:G150"/>
    <mergeCell ref="F155:G155"/>
    <mergeCell ref="A267:I267"/>
    <mergeCell ref="H244:I244"/>
    <mergeCell ref="A239:E239"/>
    <mergeCell ref="A244:E244"/>
    <mergeCell ref="F244:G244"/>
    <mergeCell ref="F239:G239"/>
    <mergeCell ref="H225:I225"/>
    <mergeCell ref="H257:I257"/>
    <mergeCell ref="A274:E274"/>
    <mergeCell ref="F274:G274"/>
    <mergeCell ref="A269:E270"/>
    <mergeCell ref="H269:I270"/>
    <mergeCell ref="F269:G270"/>
    <mergeCell ref="A240:E240"/>
    <mergeCell ref="F245:G245"/>
    <mergeCell ref="F271:G271"/>
    <mergeCell ref="H271:I271"/>
    <mergeCell ref="A238:E238"/>
    <mergeCell ref="H187:I187"/>
    <mergeCell ref="H202:I203"/>
    <mergeCell ref="A205:E205"/>
    <mergeCell ref="F205:G205"/>
    <mergeCell ref="H205:I205"/>
    <mergeCell ref="A204:E204"/>
    <mergeCell ref="F204:G204"/>
    <mergeCell ref="H326:I326"/>
    <mergeCell ref="H337:I337"/>
    <mergeCell ref="H334:I334"/>
    <mergeCell ref="F337:G337"/>
    <mergeCell ref="F336:G336"/>
    <mergeCell ref="H336:I336"/>
    <mergeCell ref="A334:E334"/>
    <mergeCell ref="F327:G327"/>
    <mergeCell ref="F328:G328"/>
    <mergeCell ref="H313:I313"/>
    <mergeCell ref="A324:E324"/>
    <mergeCell ref="F324:G324"/>
    <mergeCell ref="H324:I324"/>
    <mergeCell ref="A325:E325"/>
    <mergeCell ref="F325:G325"/>
    <mergeCell ref="H325:I325"/>
    <mergeCell ref="H332:I332"/>
    <mergeCell ref="H329:I329"/>
    <mergeCell ref="A328:E328"/>
    <mergeCell ref="F329:G329"/>
    <mergeCell ref="H331:I331"/>
    <mergeCell ref="H327:I327"/>
    <mergeCell ref="H315:I315"/>
    <mergeCell ref="H316:I316"/>
    <mergeCell ref="H317:I317"/>
    <mergeCell ref="H376:I377"/>
    <mergeCell ref="F380:G380"/>
    <mergeCell ref="A228:E228"/>
    <mergeCell ref="F228:G228"/>
    <mergeCell ref="H228:I228"/>
    <mergeCell ref="A341:E341"/>
    <mergeCell ref="A374:I374"/>
    <mergeCell ref="F341:G341"/>
    <mergeCell ref="H230:I230"/>
    <mergeCell ref="H319:I319"/>
    <mergeCell ref="A319:E319"/>
    <mergeCell ref="H229:I229"/>
    <mergeCell ref="F321:G321"/>
    <mergeCell ref="A337:E337"/>
    <mergeCell ref="A336:E336"/>
    <mergeCell ref="A331:E331"/>
    <mergeCell ref="F331:G331"/>
    <mergeCell ref="F333:G333"/>
    <mergeCell ref="A332:E332"/>
    <mergeCell ref="A333:E333"/>
    <mergeCell ref="F332:G332"/>
    <mergeCell ref="A335:E335"/>
    <mergeCell ref="H314:I314"/>
    <mergeCell ref="F335:G335"/>
    <mergeCell ref="A329:E329"/>
    <mergeCell ref="A313:E313"/>
    <mergeCell ref="F313:G313"/>
    <mergeCell ref="A317:E317"/>
    <mergeCell ref="F317:G317"/>
    <mergeCell ref="F338:G338"/>
    <mergeCell ref="F339:G339"/>
    <mergeCell ref="H338:I338"/>
    <mergeCell ref="H339:I339"/>
    <mergeCell ref="H322:I322"/>
    <mergeCell ref="F323:G323"/>
    <mergeCell ref="H323:I323"/>
    <mergeCell ref="A126:I126"/>
    <mergeCell ref="F128:G129"/>
    <mergeCell ref="H128:I129"/>
    <mergeCell ref="A130:E130"/>
    <mergeCell ref="F130:G130"/>
    <mergeCell ref="A152:E152"/>
    <mergeCell ref="H154:I154"/>
    <mergeCell ref="F153:G153"/>
    <mergeCell ref="H152:I152"/>
    <mergeCell ref="H149:I149"/>
    <mergeCell ref="F131:G131"/>
    <mergeCell ref="H131:I131"/>
    <mergeCell ref="A132:E132"/>
    <mergeCell ref="F132:G132"/>
    <mergeCell ref="H132:I132"/>
    <mergeCell ref="A131:E131"/>
    <mergeCell ref="A133:E133"/>
    <mergeCell ref="F133:G133"/>
    <mergeCell ref="H133:I133"/>
    <mergeCell ref="A136:E136"/>
    <mergeCell ref="F136:G136"/>
    <mergeCell ref="A321:E321"/>
    <mergeCell ref="F322:G322"/>
    <mergeCell ref="F326:G326"/>
    <mergeCell ref="H328:I328"/>
    <mergeCell ref="A134:E134"/>
    <mergeCell ref="F134:G134"/>
    <mergeCell ref="H134:I134"/>
    <mergeCell ref="A567:E567"/>
    <mergeCell ref="F567:G567"/>
    <mergeCell ref="F563:G563"/>
    <mergeCell ref="A469:I469"/>
    <mergeCell ref="H567:I567"/>
    <mergeCell ref="A565:E565"/>
    <mergeCell ref="F565:G565"/>
    <mergeCell ref="A566:E566"/>
    <mergeCell ref="A471:E472"/>
    <mergeCell ref="F471:G472"/>
    <mergeCell ref="A390:I390"/>
    <mergeCell ref="H412:I412"/>
    <mergeCell ref="H395:I395"/>
    <mergeCell ref="H400:I401"/>
    <mergeCell ref="A406:I406"/>
    <mergeCell ref="A408:E409"/>
    <mergeCell ref="F396:G396"/>
    <mergeCell ref="A398:I398"/>
    <mergeCell ref="F395:G395"/>
    <mergeCell ref="F408:G409"/>
    <mergeCell ref="H410:I410"/>
    <mergeCell ref="A411:E411"/>
    <mergeCell ref="H414:I414"/>
    <mergeCell ref="A404:E404"/>
    <mergeCell ref="H413:I413"/>
    <mergeCell ref="H411:I411"/>
    <mergeCell ref="A412:E412"/>
    <mergeCell ref="F404:G404"/>
    <mergeCell ref="A413:E413"/>
    <mergeCell ref="F413:G413"/>
    <mergeCell ref="H416:I416"/>
    <mergeCell ref="A415:E415"/>
    <mergeCell ref="A556:E556"/>
    <mergeCell ref="F556:G556"/>
    <mergeCell ref="H556:I556"/>
    <mergeCell ref="H554:I554"/>
    <mergeCell ref="H555:I555"/>
    <mergeCell ref="A559:E559"/>
    <mergeCell ref="H559:I559"/>
    <mergeCell ref="H561:I561"/>
    <mergeCell ref="A552:E552"/>
    <mergeCell ref="F552:G552"/>
    <mergeCell ref="H552:I552"/>
    <mergeCell ref="F559:G559"/>
    <mergeCell ref="A557:E557"/>
    <mergeCell ref="F557:G557"/>
    <mergeCell ref="A555:E555"/>
    <mergeCell ref="F566:G566"/>
    <mergeCell ref="H566:I566"/>
    <mergeCell ref="A563:E563"/>
    <mergeCell ref="A564:E564"/>
    <mergeCell ref="F564:G564"/>
    <mergeCell ref="A560:E560"/>
    <mergeCell ref="F560:G560"/>
    <mergeCell ref="H560:I560"/>
    <mergeCell ref="H565:I565"/>
    <mergeCell ref="A562:E562"/>
    <mergeCell ref="F562:G562"/>
    <mergeCell ref="H562:I562"/>
    <mergeCell ref="A561:E561"/>
    <mergeCell ref="F561:G561"/>
    <mergeCell ref="H564:I564"/>
    <mergeCell ref="H563:I563"/>
    <mergeCell ref="H557:I557"/>
    <mergeCell ref="F555:G555"/>
    <mergeCell ref="A554:E554"/>
    <mergeCell ref="F554:G554"/>
    <mergeCell ref="H130:I130"/>
    <mergeCell ref="A128:E129"/>
    <mergeCell ref="H156:I156"/>
    <mergeCell ref="A386:E386"/>
    <mergeCell ref="F386:G386"/>
    <mergeCell ref="H386:I386"/>
    <mergeCell ref="F385:G385"/>
    <mergeCell ref="H396:I396"/>
    <mergeCell ref="H383:I383"/>
    <mergeCell ref="H384:I384"/>
    <mergeCell ref="H385:I385"/>
    <mergeCell ref="A553:E553"/>
    <mergeCell ref="A400:E401"/>
    <mergeCell ref="F412:G412"/>
    <mergeCell ref="H408:I409"/>
    <mergeCell ref="H404:I404"/>
    <mergeCell ref="A229:E229"/>
    <mergeCell ref="F402:G402"/>
    <mergeCell ref="A396:E396"/>
    <mergeCell ref="F392:G393"/>
    <mergeCell ref="F394:G394"/>
    <mergeCell ref="H381:I381"/>
    <mergeCell ref="H382:I382"/>
    <mergeCell ref="F381:G381"/>
    <mergeCell ref="H387:I387"/>
    <mergeCell ref="F157:G157"/>
    <mergeCell ref="A148:E148"/>
    <mergeCell ref="F148:G148"/>
    <mergeCell ref="H148:I148"/>
    <mergeCell ref="F553:G553"/>
    <mergeCell ref="H553:I553"/>
    <mergeCell ref="H523:I523"/>
    <mergeCell ref="H402:I402"/>
    <mergeCell ref="F403:G403"/>
    <mergeCell ref="H403:I403"/>
    <mergeCell ref="F415:G415"/>
    <mergeCell ref="H415:I415"/>
    <mergeCell ref="H504:I504"/>
    <mergeCell ref="H514:I514"/>
    <mergeCell ref="A524:E524"/>
    <mergeCell ref="A180:E181"/>
    <mergeCell ref="H160:I160"/>
    <mergeCell ref="F180:G181"/>
    <mergeCell ref="H180:I181"/>
    <mergeCell ref="A392:E393"/>
    <mergeCell ref="A230:E230"/>
    <mergeCell ref="F230:G230"/>
    <mergeCell ref="H380:I380"/>
    <mergeCell ref="H379:I379"/>
    <mergeCell ref="F319:G319"/>
    <mergeCell ref="H341:I341"/>
    <mergeCell ref="H188:I188"/>
    <mergeCell ref="A189:E189"/>
    <mergeCell ref="F189:G189"/>
    <mergeCell ref="H189:I189"/>
    <mergeCell ref="A187:E187"/>
    <mergeCell ref="F187:G187"/>
    <mergeCell ref="A496:E496"/>
    <mergeCell ref="F496:G496"/>
    <mergeCell ref="H496:I496"/>
    <mergeCell ref="A497:E497"/>
    <mergeCell ref="A146:E146"/>
    <mergeCell ref="F146:G146"/>
    <mergeCell ref="F145:G145"/>
    <mergeCell ref="F186:G186"/>
    <mergeCell ref="A185:E185"/>
    <mergeCell ref="F185:G185"/>
    <mergeCell ref="H184:I184"/>
    <mergeCell ref="F135:G135"/>
    <mergeCell ref="H135:I135"/>
    <mergeCell ref="A147:E147"/>
    <mergeCell ref="F147:G147"/>
    <mergeCell ref="H147:I147"/>
    <mergeCell ref="A154:E154"/>
    <mergeCell ref="A144:E144"/>
    <mergeCell ref="F144:G144"/>
    <mergeCell ref="H144:I144"/>
    <mergeCell ref="H145:I145"/>
    <mergeCell ref="H150:I150"/>
    <mergeCell ref="H153:I153"/>
    <mergeCell ref="H159:I159"/>
    <mergeCell ref="F152:G152"/>
    <mergeCell ref="F154:G154"/>
    <mergeCell ref="A153:E153"/>
    <mergeCell ref="A186:E186"/>
    <mergeCell ref="H186:I186"/>
    <mergeCell ref="A182:E182"/>
    <mergeCell ref="F182:G182"/>
    <mergeCell ref="F140:G140"/>
    <mergeCell ref="A138:E138"/>
    <mergeCell ref="A139:E139"/>
    <mergeCell ref="A200:I200"/>
    <mergeCell ref="A37:E37"/>
    <mergeCell ref="F37:G37"/>
    <mergeCell ref="H37:I37"/>
    <mergeCell ref="A36:E36"/>
    <mergeCell ref="H36:I36"/>
    <mergeCell ref="F36:G36"/>
    <mergeCell ref="A465:E465"/>
    <mergeCell ref="F465:G465"/>
    <mergeCell ref="H465:I465"/>
    <mergeCell ref="F212:G212"/>
    <mergeCell ref="H212:I212"/>
    <mergeCell ref="A212:E212"/>
    <mergeCell ref="A210:E210"/>
    <mergeCell ref="F210:G210"/>
    <mergeCell ref="F151:G151"/>
    <mergeCell ref="H151:I151"/>
    <mergeCell ref="F172:G172"/>
    <mergeCell ref="H172:I172"/>
    <mergeCell ref="A173:E173"/>
    <mergeCell ref="F173:G173"/>
    <mergeCell ref="A183:E183"/>
    <mergeCell ref="F183:G183"/>
    <mergeCell ref="H183:I183"/>
    <mergeCell ref="A330:E330"/>
    <mergeCell ref="F330:G330"/>
    <mergeCell ref="H330:I330"/>
    <mergeCell ref="A208:E208"/>
    <mergeCell ref="F208:G208"/>
    <mergeCell ref="H208:I208"/>
    <mergeCell ref="A209:E209"/>
    <mergeCell ref="H146:I146"/>
  </mergeCells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09"/>
  <sheetViews>
    <sheetView tabSelected="1" topLeftCell="A22" workbookViewId="0">
      <selection activeCell="C39" sqref="C39"/>
    </sheetView>
  </sheetViews>
  <sheetFormatPr defaultRowHeight="15"/>
  <cols>
    <col min="1" max="1" width="64.7109375" style="13" customWidth="1"/>
    <col min="2" max="2" width="9.42578125" style="13" customWidth="1"/>
    <col min="3" max="3" width="22.42578125" style="13" customWidth="1"/>
    <col min="4" max="4" width="18.85546875" style="13" customWidth="1"/>
    <col min="5" max="5" width="18.7109375" style="13" customWidth="1"/>
    <col min="6" max="6" width="18.28515625" style="13" customWidth="1"/>
    <col min="7" max="7" width="18" style="13" customWidth="1"/>
    <col min="8" max="8" width="18.7109375" style="13" customWidth="1"/>
    <col min="9" max="16384" width="9.140625" style="13"/>
  </cols>
  <sheetData>
    <row r="1" spans="1:8" ht="21.75" customHeight="1">
      <c r="A1" s="541" t="s">
        <v>205</v>
      </c>
      <c r="B1" s="541"/>
      <c r="C1" s="541"/>
      <c r="D1" s="541"/>
      <c r="E1" s="541"/>
      <c r="F1" s="41"/>
      <c r="G1" s="41"/>
      <c r="H1" s="41"/>
    </row>
    <row r="2" spans="1:8" ht="26.25" customHeight="1">
      <c r="A2" s="542" t="s">
        <v>195</v>
      </c>
      <c r="B2" s="542"/>
      <c r="C2" s="542"/>
      <c r="D2" s="542"/>
      <c r="E2" s="542"/>
      <c r="F2" s="42"/>
      <c r="G2" s="42"/>
      <c r="H2" s="42"/>
    </row>
    <row r="3" spans="1:8">
      <c r="E3" s="14" t="s">
        <v>194</v>
      </c>
      <c r="G3" s="14"/>
    </row>
    <row r="4" spans="1:8" ht="30">
      <c r="A4" s="15" t="s">
        <v>135</v>
      </c>
      <c r="B4" s="16" t="s">
        <v>136</v>
      </c>
      <c r="C4" s="17" t="s">
        <v>137</v>
      </c>
      <c r="D4" s="17" t="s">
        <v>193</v>
      </c>
      <c r="E4" s="18" t="s">
        <v>138</v>
      </c>
    </row>
    <row r="5" spans="1:8">
      <c r="A5" s="19"/>
      <c r="B5" s="19"/>
      <c r="C5" s="20"/>
      <c r="D5" s="20"/>
      <c r="E5" s="20">
        <f t="shared" ref="E5:E36" si="0">SUM(C5:D5)</f>
        <v>0</v>
      </c>
    </row>
    <row r="6" spans="1:8">
      <c r="A6" s="19"/>
      <c r="B6" s="19"/>
      <c r="C6" s="20"/>
      <c r="D6" s="20"/>
      <c r="E6" s="20">
        <f t="shared" si="0"/>
        <v>0</v>
      </c>
    </row>
    <row r="7" spans="1:8">
      <c r="A7" s="19"/>
      <c r="B7" s="19"/>
      <c r="C7" s="20"/>
      <c r="D7" s="20"/>
      <c r="E7" s="20">
        <f t="shared" si="0"/>
        <v>0</v>
      </c>
    </row>
    <row r="8" spans="1:8">
      <c r="A8" s="19"/>
      <c r="B8" s="19"/>
      <c r="C8" s="20"/>
      <c r="D8" s="20"/>
      <c r="E8" s="20">
        <f t="shared" si="0"/>
        <v>0</v>
      </c>
    </row>
    <row r="9" spans="1:8">
      <c r="A9" s="21" t="s">
        <v>139</v>
      </c>
      <c r="B9" s="22" t="s">
        <v>140</v>
      </c>
      <c r="C9" s="20">
        <f>SUM(C5:C8)</f>
        <v>0</v>
      </c>
      <c r="D9" s="20">
        <f>SUM(D5:D8)</f>
        <v>0</v>
      </c>
      <c r="E9" s="20">
        <f t="shared" si="0"/>
        <v>0</v>
      </c>
    </row>
    <row r="10" spans="1:8" ht="15.75">
      <c r="A10" s="21" t="s">
        <v>141</v>
      </c>
      <c r="B10" s="22"/>
      <c r="C10" s="33">
        <v>790000</v>
      </c>
      <c r="D10" s="20"/>
      <c r="E10" s="20">
        <f t="shared" si="0"/>
        <v>790000</v>
      </c>
    </row>
    <row r="11" spans="1:8" ht="15.75">
      <c r="A11" s="21" t="s">
        <v>196</v>
      </c>
      <c r="B11" s="22"/>
      <c r="C11" s="33">
        <v>2394000</v>
      </c>
      <c r="D11" s="20"/>
      <c r="E11" s="20">
        <f t="shared" si="0"/>
        <v>2394000</v>
      </c>
    </row>
    <row r="12" spans="1:8" ht="15.75">
      <c r="A12" s="21" t="s">
        <v>190</v>
      </c>
      <c r="B12" s="22"/>
      <c r="C12" s="33">
        <v>1181000</v>
      </c>
      <c r="D12" s="20"/>
      <c r="E12" s="20">
        <f t="shared" si="0"/>
        <v>1181000</v>
      </c>
    </row>
    <row r="13" spans="1:8" ht="15.75">
      <c r="A13" s="21" t="s">
        <v>198</v>
      </c>
      <c r="B13" s="22"/>
      <c r="C13" s="33">
        <v>984000</v>
      </c>
      <c r="D13" s="20"/>
      <c r="E13" s="20">
        <f t="shared" si="0"/>
        <v>984000</v>
      </c>
    </row>
    <row r="14" spans="1:8" ht="15.75">
      <c r="A14" s="21" t="s">
        <v>199</v>
      </c>
      <c r="B14" s="22"/>
      <c r="C14" s="33">
        <v>394000</v>
      </c>
      <c r="D14" s="20"/>
      <c r="E14" s="20">
        <f t="shared" si="0"/>
        <v>394000</v>
      </c>
    </row>
    <row r="15" spans="1:8">
      <c r="A15" s="21"/>
      <c r="B15" s="22"/>
      <c r="C15" s="20"/>
      <c r="D15" s="20"/>
      <c r="E15" s="20"/>
    </row>
    <row r="16" spans="1:8">
      <c r="A16" s="21"/>
      <c r="B16" s="22"/>
      <c r="C16" s="20"/>
      <c r="D16" s="20"/>
      <c r="E16" s="20"/>
    </row>
    <row r="17" spans="1:5">
      <c r="A17" s="21"/>
      <c r="B17" s="22"/>
      <c r="C17" s="20"/>
      <c r="D17" s="20"/>
      <c r="E17" s="20"/>
    </row>
    <row r="18" spans="1:5">
      <c r="A18" s="21"/>
      <c r="B18" s="22"/>
      <c r="C18" s="20"/>
      <c r="D18" s="20"/>
      <c r="E18" s="20"/>
    </row>
    <row r="19" spans="1:5" s="38" customFormat="1">
      <c r="A19" s="27" t="s">
        <v>142</v>
      </c>
      <c r="B19" s="26" t="s">
        <v>143</v>
      </c>
      <c r="C19" s="28">
        <f>SUM(C10:C18)</f>
        <v>5743000</v>
      </c>
      <c r="D19" s="28"/>
      <c r="E19" s="28">
        <f t="shared" si="0"/>
        <v>5743000</v>
      </c>
    </row>
    <row r="20" spans="1:5">
      <c r="A20" s="21"/>
      <c r="B20" s="22"/>
      <c r="C20" s="20"/>
      <c r="D20" s="20"/>
      <c r="E20" s="20"/>
    </row>
    <row r="21" spans="1:5">
      <c r="A21" s="23" t="s">
        <v>76</v>
      </c>
      <c r="B21" s="22" t="s">
        <v>144</v>
      </c>
      <c r="C21" s="20"/>
      <c r="D21" s="20">
        <f>SUM(D17:D20)</f>
        <v>0</v>
      </c>
      <c r="E21" s="20">
        <f t="shared" si="0"/>
        <v>0</v>
      </c>
    </row>
    <row r="22" spans="1:5">
      <c r="A22" s="23" t="s">
        <v>200</v>
      </c>
      <c r="B22" s="22"/>
      <c r="C22" s="20">
        <v>1772000</v>
      </c>
      <c r="D22" s="20"/>
      <c r="E22" s="20">
        <f t="shared" si="0"/>
        <v>1772000</v>
      </c>
    </row>
    <row r="23" spans="1:5">
      <c r="A23" s="23"/>
      <c r="B23" s="22"/>
      <c r="C23" s="20"/>
      <c r="D23" s="20"/>
      <c r="E23" s="20"/>
    </row>
    <row r="24" spans="1:5">
      <c r="A24" s="21"/>
      <c r="B24" s="22"/>
      <c r="C24" s="20"/>
      <c r="D24" s="20"/>
      <c r="E24" s="20"/>
    </row>
    <row r="25" spans="1:5">
      <c r="A25" s="21"/>
      <c r="B25" s="22"/>
      <c r="C25" s="20"/>
      <c r="D25" s="20"/>
      <c r="E25" s="20"/>
    </row>
    <row r="26" spans="1:5">
      <c r="A26" s="21"/>
      <c r="B26" s="22"/>
      <c r="C26" s="20"/>
      <c r="D26" s="20"/>
      <c r="E26" s="20"/>
    </row>
    <row r="27" spans="1:5">
      <c r="A27" s="21"/>
      <c r="B27" s="22"/>
      <c r="C27" s="20"/>
      <c r="D27" s="20"/>
      <c r="E27" s="20"/>
    </row>
    <row r="28" spans="1:5">
      <c r="A28" s="21"/>
      <c r="B28" s="22"/>
      <c r="C28" s="20"/>
      <c r="D28" s="20"/>
      <c r="E28" s="20">
        <f t="shared" si="0"/>
        <v>0</v>
      </c>
    </row>
    <row r="29" spans="1:5">
      <c r="A29" s="21" t="s">
        <v>75</v>
      </c>
      <c r="B29" s="22" t="s">
        <v>145</v>
      </c>
      <c r="C29" s="20">
        <f>SUM(C22:C28)</f>
        <v>1772000</v>
      </c>
      <c r="D29" s="20">
        <f>SUM(D24:D26)</f>
        <v>0</v>
      </c>
      <c r="E29" s="20">
        <f t="shared" si="0"/>
        <v>1772000</v>
      </c>
    </row>
    <row r="30" spans="1:5">
      <c r="A30" s="21"/>
      <c r="B30" s="22"/>
      <c r="C30" s="20"/>
      <c r="D30" s="20"/>
      <c r="E30" s="20">
        <f t="shared" si="0"/>
        <v>0</v>
      </c>
    </row>
    <row r="31" spans="1:5">
      <c r="A31" s="21"/>
      <c r="B31" s="22"/>
      <c r="C31" s="20"/>
      <c r="D31" s="20"/>
      <c r="E31" s="20">
        <f t="shared" si="0"/>
        <v>0</v>
      </c>
    </row>
    <row r="32" spans="1:5">
      <c r="A32" s="21"/>
      <c r="B32" s="22"/>
      <c r="C32" s="20"/>
      <c r="D32" s="20"/>
      <c r="E32" s="20">
        <f t="shared" si="0"/>
        <v>0</v>
      </c>
    </row>
    <row r="33" spans="1:5">
      <c r="A33" s="21"/>
      <c r="B33" s="22"/>
      <c r="C33" s="20"/>
      <c r="D33" s="20"/>
      <c r="E33" s="20">
        <f t="shared" si="0"/>
        <v>0</v>
      </c>
    </row>
    <row r="34" spans="1:5">
      <c r="A34" s="21"/>
      <c r="B34" s="22"/>
      <c r="C34" s="20"/>
      <c r="D34" s="20"/>
      <c r="E34" s="20">
        <f t="shared" si="0"/>
        <v>0</v>
      </c>
    </row>
    <row r="35" spans="1:5">
      <c r="A35" s="21" t="s">
        <v>146</v>
      </c>
      <c r="B35" s="22" t="s">
        <v>147</v>
      </c>
      <c r="C35" s="20"/>
      <c r="D35" s="20"/>
      <c r="E35" s="20">
        <f t="shared" si="0"/>
        <v>0</v>
      </c>
    </row>
    <row r="36" spans="1:5">
      <c r="A36" s="21"/>
      <c r="B36" s="22"/>
      <c r="C36" s="20"/>
      <c r="D36" s="20"/>
      <c r="E36" s="20">
        <f t="shared" si="0"/>
        <v>0</v>
      </c>
    </row>
    <row r="37" spans="1:5">
      <c r="A37" s="21"/>
      <c r="B37" s="22"/>
      <c r="C37" s="20"/>
      <c r="D37" s="20"/>
      <c r="E37" s="20">
        <f t="shared" ref="E37:E57" si="1">SUM(C37:D37)</f>
        <v>0</v>
      </c>
    </row>
    <row r="38" spans="1:5">
      <c r="A38" s="23" t="s">
        <v>148</v>
      </c>
      <c r="B38" s="22" t="s">
        <v>149</v>
      </c>
      <c r="C38" s="20"/>
      <c r="D38" s="20"/>
      <c r="E38" s="20">
        <f t="shared" si="1"/>
        <v>0</v>
      </c>
    </row>
    <row r="39" spans="1:5">
      <c r="A39" s="23" t="s">
        <v>150</v>
      </c>
      <c r="B39" s="22" t="s">
        <v>151</v>
      </c>
      <c r="C39" s="20">
        <v>1488000</v>
      </c>
      <c r="D39" s="20"/>
      <c r="E39" s="20">
        <f t="shared" si="1"/>
        <v>1488000</v>
      </c>
    </row>
    <row r="40" spans="1:5" ht="15.75">
      <c r="A40" s="24" t="s">
        <v>152</v>
      </c>
      <c r="B40" s="25" t="s">
        <v>153</v>
      </c>
      <c r="C40" s="20">
        <f>SUM(C9+C16+C21+C29+C35+C38+C39)</f>
        <v>3260000</v>
      </c>
      <c r="D40" s="20">
        <f>SUM(D9+D16+D21+D29+D35+D38+D39)</f>
        <v>0</v>
      </c>
      <c r="E40" s="20">
        <f t="shared" si="1"/>
        <v>3260000</v>
      </c>
    </row>
    <row r="41" spans="1:5">
      <c r="A41" s="21"/>
      <c r="B41" s="26"/>
      <c r="C41" s="20"/>
      <c r="D41" s="20"/>
      <c r="E41" s="20">
        <f t="shared" si="1"/>
        <v>0</v>
      </c>
    </row>
    <row r="42" spans="1:5">
      <c r="A42" s="21"/>
      <c r="B42" s="26"/>
      <c r="C42" s="20"/>
      <c r="D42" s="20"/>
      <c r="E42" s="20">
        <f t="shared" si="1"/>
        <v>0</v>
      </c>
    </row>
    <row r="43" spans="1:5">
      <c r="A43" s="21"/>
      <c r="B43" s="26"/>
      <c r="C43" s="20"/>
      <c r="D43" s="20"/>
      <c r="E43" s="20">
        <f t="shared" si="1"/>
        <v>0</v>
      </c>
    </row>
    <row r="44" spans="1:5">
      <c r="A44" s="21"/>
      <c r="B44" s="26"/>
      <c r="C44" s="20"/>
      <c r="D44" s="20"/>
      <c r="E44" s="20">
        <f t="shared" si="1"/>
        <v>0</v>
      </c>
    </row>
    <row r="45" spans="1:5">
      <c r="A45" s="21" t="s">
        <v>62</v>
      </c>
      <c r="B45" s="22" t="s">
        <v>154</v>
      </c>
      <c r="C45" s="20">
        <f>SUM(C41:C44)</f>
        <v>0</v>
      </c>
      <c r="D45" s="20">
        <f>SUM(D41:D44)</f>
        <v>0</v>
      </c>
      <c r="E45" s="20">
        <f t="shared" si="1"/>
        <v>0</v>
      </c>
    </row>
    <row r="46" spans="1:5">
      <c r="A46" s="21"/>
      <c r="B46" s="22"/>
      <c r="C46" s="20"/>
      <c r="D46" s="20"/>
      <c r="E46" s="20">
        <f t="shared" si="1"/>
        <v>0</v>
      </c>
    </row>
    <row r="47" spans="1:5">
      <c r="A47" s="21"/>
      <c r="B47" s="22"/>
      <c r="C47" s="20"/>
      <c r="D47" s="20"/>
      <c r="E47" s="20">
        <f t="shared" si="1"/>
        <v>0</v>
      </c>
    </row>
    <row r="48" spans="1:5">
      <c r="A48" s="21"/>
      <c r="B48" s="22"/>
      <c r="C48" s="20"/>
      <c r="D48" s="20"/>
      <c r="E48" s="20">
        <f t="shared" si="1"/>
        <v>0</v>
      </c>
    </row>
    <row r="49" spans="1:7">
      <c r="A49" s="21"/>
      <c r="B49" s="22"/>
      <c r="C49" s="20"/>
      <c r="D49" s="20"/>
      <c r="E49" s="20">
        <f t="shared" si="1"/>
        <v>0</v>
      </c>
    </row>
    <row r="50" spans="1:7">
      <c r="A50" s="21" t="s">
        <v>155</v>
      </c>
      <c r="B50" s="22" t="s">
        <v>156</v>
      </c>
      <c r="C50" s="20">
        <f>SUM(C46:C49)</f>
        <v>0</v>
      </c>
      <c r="D50" s="20">
        <f>SUM(D46:D49)</f>
        <v>0</v>
      </c>
      <c r="E50" s="20">
        <f t="shared" si="1"/>
        <v>0</v>
      </c>
    </row>
    <row r="51" spans="1:7">
      <c r="A51" s="21"/>
      <c r="B51" s="22"/>
      <c r="C51" s="20"/>
      <c r="D51" s="20"/>
      <c r="E51" s="20">
        <f t="shared" si="1"/>
        <v>0</v>
      </c>
    </row>
    <row r="52" spans="1:7">
      <c r="A52" s="21"/>
      <c r="B52" s="22"/>
      <c r="C52" s="20"/>
      <c r="D52" s="20"/>
      <c r="E52" s="20">
        <f t="shared" si="1"/>
        <v>0</v>
      </c>
    </row>
    <row r="53" spans="1:7">
      <c r="A53" s="21"/>
      <c r="B53" s="22"/>
      <c r="C53" s="20"/>
      <c r="D53" s="20"/>
      <c r="E53" s="20">
        <f t="shared" si="1"/>
        <v>0</v>
      </c>
    </row>
    <row r="54" spans="1:7">
      <c r="A54" s="21"/>
      <c r="B54" s="22"/>
      <c r="C54" s="20"/>
      <c r="D54" s="20"/>
      <c r="E54" s="20">
        <f t="shared" si="1"/>
        <v>0</v>
      </c>
    </row>
    <row r="55" spans="1:7">
      <c r="A55" s="21" t="s">
        <v>157</v>
      </c>
      <c r="B55" s="22" t="s">
        <v>158</v>
      </c>
      <c r="C55" s="20">
        <f>SUM(C51:C54)</f>
        <v>0</v>
      </c>
      <c r="D55" s="20">
        <f>SUM(D51:D54)</f>
        <v>0</v>
      </c>
      <c r="E55" s="20">
        <f t="shared" si="1"/>
        <v>0</v>
      </c>
    </row>
    <row r="56" spans="1:7">
      <c r="A56" s="21" t="s">
        <v>159</v>
      </c>
      <c r="B56" s="22" t="s">
        <v>160</v>
      </c>
      <c r="C56" s="20"/>
      <c r="D56" s="20"/>
      <c r="E56" s="20">
        <f t="shared" si="1"/>
        <v>0</v>
      </c>
    </row>
    <row r="57" spans="1:7" ht="15.75">
      <c r="A57" s="24" t="s">
        <v>161</v>
      </c>
      <c r="B57" s="25" t="s">
        <v>162</v>
      </c>
      <c r="C57" s="20">
        <f>SUM(C45+C50+C55+C56)</f>
        <v>0</v>
      </c>
      <c r="D57" s="20">
        <f>SUM(D45+D50+D55+D56)</f>
        <v>0</v>
      </c>
      <c r="E57" s="20">
        <f t="shared" si="1"/>
        <v>0</v>
      </c>
    </row>
    <row r="60" spans="1:7">
      <c r="A60" s="35" t="s">
        <v>0</v>
      </c>
      <c r="B60" s="35"/>
      <c r="C60" s="35" t="s">
        <v>192</v>
      </c>
      <c r="D60" s="35" t="s">
        <v>191</v>
      </c>
      <c r="E60" s="34" t="s">
        <v>197</v>
      </c>
      <c r="F60" s="32"/>
      <c r="G60" s="32"/>
    </row>
    <row r="61" spans="1:7" ht="15.75">
      <c r="A61" s="34"/>
      <c r="B61" s="34"/>
      <c r="C61" s="33"/>
      <c r="D61" s="33"/>
      <c r="E61" s="34"/>
      <c r="F61" s="32"/>
      <c r="G61" s="32"/>
    </row>
    <row r="62" spans="1:7" ht="15.75">
      <c r="A62" s="34"/>
      <c r="B62" s="34"/>
      <c r="C62" s="33"/>
      <c r="D62" s="33"/>
      <c r="E62" s="34"/>
      <c r="F62" s="32"/>
      <c r="G62" s="32"/>
    </row>
    <row r="63" spans="1:7" ht="15.75">
      <c r="A63" s="34"/>
      <c r="B63" s="34"/>
      <c r="C63" s="33"/>
      <c r="D63" s="33"/>
      <c r="E63" s="34"/>
      <c r="F63" s="32"/>
      <c r="G63" s="32"/>
    </row>
    <row r="64" spans="1:7" ht="15.75">
      <c r="A64" s="34"/>
      <c r="B64" s="34"/>
      <c r="C64" s="33"/>
      <c r="D64" s="33"/>
      <c r="E64" s="34"/>
      <c r="F64" s="32"/>
      <c r="G64" s="32"/>
    </row>
    <row r="65" spans="1:7" s="38" customFormat="1">
      <c r="A65" s="27" t="s">
        <v>139</v>
      </c>
      <c r="B65" s="26" t="s">
        <v>140</v>
      </c>
      <c r="C65" s="36">
        <f>SUM(C61:C64)</f>
        <v>0</v>
      </c>
      <c r="D65" s="36">
        <f>SUM(D61:D64)</f>
        <v>0</v>
      </c>
      <c r="E65" s="35"/>
      <c r="F65" s="37"/>
      <c r="G65" s="37"/>
    </row>
    <row r="66" spans="1:7" ht="15.75">
      <c r="A66" s="21" t="s">
        <v>141</v>
      </c>
      <c r="B66" s="22"/>
      <c r="C66" s="33">
        <v>790000</v>
      </c>
      <c r="D66" s="33">
        <v>213000</v>
      </c>
      <c r="E66" s="39">
        <f>C66+D66</f>
        <v>1003000</v>
      </c>
      <c r="F66" s="32"/>
      <c r="G66" s="32"/>
    </row>
    <row r="67" spans="1:7" ht="15.75">
      <c r="A67" s="21" t="s">
        <v>196</v>
      </c>
      <c r="B67" s="22"/>
      <c r="C67" s="33">
        <v>2394000</v>
      </c>
      <c r="D67" s="33">
        <v>106000</v>
      </c>
      <c r="E67" s="39">
        <f t="shared" ref="E67:E87" si="2">C67+D67</f>
        <v>2500000</v>
      </c>
      <c r="F67" s="32"/>
      <c r="G67" s="32"/>
    </row>
    <row r="68" spans="1:7" ht="15.75">
      <c r="A68" s="21" t="s">
        <v>190</v>
      </c>
      <c r="B68" s="22"/>
      <c r="C68" s="33">
        <v>1181000</v>
      </c>
      <c r="D68" s="33">
        <v>319000</v>
      </c>
      <c r="E68" s="39">
        <f t="shared" si="2"/>
        <v>1500000</v>
      </c>
      <c r="F68" s="32"/>
      <c r="G68" s="32"/>
    </row>
    <row r="69" spans="1:7" ht="15.75">
      <c r="A69" s="21" t="s">
        <v>198</v>
      </c>
      <c r="B69" s="22"/>
      <c r="C69" s="33">
        <v>984000</v>
      </c>
      <c r="D69" s="33">
        <v>266000</v>
      </c>
      <c r="E69" s="39">
        <f t="shared" si="2"/>
        <v>1250000</v>
      </c>
      <c r="F69" s="32"/>
      <c r="G69" s="32"/>
    </row>
    <row r="70" spans="1:7" ht="15.75">
      <c r="A70" s="21" t="s">
        <v>199</v>
      </c>
      <c r="B70" s="22"/>
      <c r="C70" s="33">
        <v>394000</v>
      </c>
      <c r="D70" s="33">
        <v>106000</v>
      </c>
      <c r="E70" s="39">
        <f t="shared" si="2"/>
        <v>500000</v>
      </c>
      <c r="F70" s="32"/>
      <c r="G70" s="32"/>
    </row>
    <row r="71" spans="1:7" ht="15.75">
      <c r="A71" s="21"/>
      <c r="B71" s="22"/>
      <c r="C71" s="33"/>
      <c r="D71" s="33"/>
      <c r="E71" s="39"/>
      <c r="F71" s="32"/>
      <c r="G71" s="32"/>
    </row>
    <row r="72" spans="1:7" ht="15.75">
      <c r="A72" s="21"/>
      <c r="B72" s="22"/>
      <c r="C72" s="33"/>
      <c r="D72" s="33"/>
      <c r="E72" s="39"/>
      <c r="F72" s="32"/>
      <c r="G72" s="32"/>
    </row>
    <row r="73" spans="1:7" s="38" customFormat="1">
      <c r="A73" s="27" t="s">
        <v>142</v>
      </c>
      <c r="B73" s="26" t="s">
        <v>143</v>
      </c>
      <c r="C73" s="36">
        <f>SUM(C66:C72)</f>
        <v>5743000</v>
      </c>
      <c r="D73" s="36">
        <f>SUM(D66:D72)</f>
        <v>1010000</v>
      </c>
      <c r="E73" s="39">
        <f t="shared" si="2"/>
        <v>6753000</v>
      </c>
      <c r="F73" s="37"/>
      <c r="G73" s="37"/>
    </row>
    <row r="74" spans="1:7" ht="15.75">
      <c r="A74" s="21"/>
      <c r="B74" s="22"/>
      <c r="C74" s="33"/>
      <c r="D74" s="33"/>
      <c r="E74" s="39"/>
      <c r="F74" s="32"/>
      <c r="G74" s="32"/>
    </row>
    <row r="75" spans="1:7" ht="15.75">
      <c r="A75" s="21"/>
      <c r="B75" s="22"/>
      <c r="C75" s="33"/>
      <c r="D75" s="33"/>
      <c r="E75" s="39"/>
      <c r="F75" s="32"/>
      <c r="G75" s="32"/>
    </row>
    <row r="76" spans="1:7" ht="15.75">
      <c r="A76" s="21"/>
      <c r="B76" s="22"/>
      <c r="C76" s="33"/>
      <c r="D76" s="33"/>
      <c r="E76" s="39"/>
      <c r="F76" s="32"/>
      <c r="G76" s="32"/>
    </row>
    <row r="77" spans="1:7" ht="15.75">
      <c r="A77" s="21"/>
      <c r="B77" s="22"/>
      <c r="C77" s="33"/>
      <c r="D77" s="33"/>
      <c r="E77" s="39"/>
      <c r="F77" s="32"/>
      <c r="G77" s="32"/>
    </row>
    <row r="78" spans="1:7" s="38" customFormat="1">
      <c r="A78" s="29" t="s">
        <v>76</v>
      </c>
      <c r="B78" s="26" t="s">
        <v>144</v>
      </c>
      <c r="C78" s="36">
        <f>SUM(C74:C77)</f>
        <v>0</v>
      </c>
      <c r="D78" s="36">
        <f>SUM(D74:D77)</f>
        <v>0</v>
      </c>
      <c r="E78" s="39">
        <f t="shared" si="2"/>
        <v>0</v>
      </c>
      <c r="F78" s="37"/>
      <c r="G78" s="37"/>
    </row>
    <row r="79" spans="1:7" ht="15.75">
      <c r="A79" s="23" t="s">
        <v>200</v>
      </c>
      <c r="B79" s="22"/>
      <c r="C79" s="20">
        <v>1772000</v>
      </c>
      <c r="D79" s="33">
        <v>478000</v>
      </c>
      <c r="E79" s="39">
        <f t="shared" si="2"/>
        <v>2250000</v>
      </c>
      <c r="F79" s="32"/>
      <c r="G79" s="32"/>
    </row>
    <row r="80" spans="1:7" ht="15.75">
      <c r="A80" s="23"/>
      <c r="B80" s="22"/>
      <c r="C80" s="20"/>
      <c r="D80" s="33"/>
      <c r="E80" s="39"/>
      <c r="F80" s="32"/>
      <c r="G80" s="32"/>
    </row>
    <row r="81" spans="1:7" ht="15.75">
      <c r="A81" s="21"/>
      <c r="B81" s="22"/>
      <c r="C81" s="20"/>
      <c r="D81" s="33"/>
      <c r="E81" s="39"/>
      <c r="F81" s="32"/>
      <c r="G81" s="32"/>
    </row>
    <row r="82" spans="1:7" ht="15.75">
      <c r="A82" s="21"/>
      <c r="B82" s="22"/>
      <c r="C82" s="20"/>
      <c r="D82" s="33"/>
      <c r="E82" s="39"/>
      <c r="F82" s="32"/>
      <c r="G82" s="32"/>
    </row>
    <row r="83" spans="1:7" ht="15.75">
      <c r="A83" s="21"/>
      <c r="B83" s="22"/>
      <c r="C83" s="20"/>
      <c r="D83" s="33"/>
      <c r="E83" s="39"/>
      <c r="F83" s="32"/>
      <c r="G83" s="32"/>
    </row>
    <row r="84" spans="1:7" ht="15.75">
      <c r="A84" s="21"/>
      <c r="B84" s="22"/>
      <c r="C84" s="20"/>
      <c r="D84" s="33"/>
      <c r="E84" s="39"/>
      <c r="F84" s="32"/>
      <c r="G84" s="32"/>
    </row>
    <row r="85" spans="1:7" ht="15.75">
      <c r="A85" s="21"/>
      <c r="B85" s="22"/>
      <c r="C85" s="33"/>
      <c r="D85" s="33"/>
      <c r="E85" s="39"/>
      <c r="F85" s="32"/>
      <c r="G85" s="32"/>
    </row>
    <row r="86" spans="1:7" ht="15.75">
      <c r="A86" s="21" t="s">
        <v>75</v>
      </c>
      <c r="B86" s="22" t="s">
        <v>145</v>
      </c>
      <c r="C86" s="33">
        <f>SUM(C79:C85)</f>
        <v>1772000</v>
      </c>
      <c r="D86" s="33">
        <f>SUM(D79:D85)</f>
        <v>478000</v>
      </c>
      <c r="E86" s="39">
        <f t="shared" si="2"/>
        <v>2250000</v>
      </c>
      <c r="F86" s="32"/>
      <c r="G86" s="32"/>
    </row>
    <row r="87" spans="1:7" ht="15.75">
      <c r="A87" s="24" t="s">
        <v>152</v>
      </c>
      <c r="B87" s="25" t="s">
        <v>153</v>
      </c>
      <c r="C87" s="33">
        <f>SUM(C65+C73+C78+C86)</f>
        <v>7515000</v>
      </c>
      <c r="D87" s="33">
        <f>SUM(D65+D73+D78+D86)</f>
        <v>1488000</v>
      </c>
      <c r="E87" s="39">
        <f t="shared" si="2"/>
        <v>9003000</v>
      </c>
      <c r="F87" s="32"/>
      <c r="G87" s="32"/>
    </row>
    <row r="88" spans="1:7" ht="15.75">
      <c r="A88" s="21"/>
      <c r="B88" s="26"/>
      <c r="C88" s="33"/>
      <c r="D88" s="33"/>
      <c r="E88" s="34"/>
      <c r="F88" s="32"/>
      <c r="G88" s="32"/>
    </row>
    <row r="89" spans="1:7" ht="15.75">
      <c r="A89" s="21"/>
      <c r="B89" s="26"/>
      <c r="C89" s="33"/>
      <c r="D89" s="33"/>
      <c r="E89" s="34"/>
      <c r="F89" s="32"/>
      <c r="G89" s="32"/>
    </row>
    <row r="90" spans="1:7" ht="15.75">
      <c r="A90" s="21"/>
      <c r="B90" s="26"/>
      <c r="C90" s="33"/>
      <c r="D90" s="33"/>
      <c r="E90" s="34"/>
      <c r="F90" s="32"/>
      <c r="G90" s="32"/>
    </row>
    <row r="91" spans="1:7" ht="15.75">
      <c r="A91" s="21"/>
      <c r="B91" s="26"/>
      <c r="C91" s="33"/>
      <c r="D91" s="33"/>
      <c r="E91" s="34"/>
      <c r="F91" s="32"/>
      <c r="G91" s="32"/>
    </row>
    <row r="92" spans="1:7" s="38" customFormat="1">
      <c r="A92" s="27" t="s">
        <v>62</v>
      </c>
      <c r="B92" s="26" t="s">
        <v>154</v>
      </c>
      <c r="C92" s="36">
        <f>SUM(C88:C91)</f>
        <v>0</v>
      </c>
      <c r="D92" s="36">
        <f>SUM(D88:D91)</f>
        <v>0</v>
      </c>
      <c r="E92" s="35"/>
      <c r="F92" s="37"/>
      <c r="G92" s="37"/>
    </row>
    <row r="93" spans="1:7" ht="15.75">
      <c r="A93" s="21"/>
      <c r="B93" s="22"/>
      <c r="C93" s="33"/>
      <c r="D93" s="33"/>
      <c r="E93" s="34"/>
      <c r="F93" s="32"/>
      <c r="G93" s="32"/>
    </row>
    <row r="94" spans="1:7" ht="15.75">
      <c r="A94" s="21"/>
      <c r="B94" s="22"/>
      <c r="C94" s="33"/>
      <c r="D94" s="33"/>
      <c r="E94" s="34"/>
      <c r="F94" s="32"/>
      <c r="G94" s="32"/>
    </row>
    <row r="95" spans="1:7" ht="15.75">
      <c r="A95" s="21"/>
      <c r="B95" s="22"/>
      <c r="C95" s="33"/>
      <c r="D95" s="33"/>
      <c r="E95" s="34"/>
      <c r="F95" s="32"/>
      <c r="G95" s="32"/>
    </row>
    <row r="96" spans="1:7" ht="15.75">
      <c r="A96" s="21"/>
      <c r="B96" s="22"/>
      <c r="C96" s="33"/>
      <c r="D96" s="33"/>
      <c r="E96" s="34"/>
      <c r="F96" s="32"/>
      <c r="G96" s="32"/>
    </row>
    <row r="97" spans="1:7" s="38" customFormat="1">
      <c r="A97" s="27" t="s">
        <v>155</v>
      </c>
      <c r="B97" s="26" t="s">
        <v>156</v>
      </c>
      <c r="C97" s="36"/>
      <c r="D97" s="36"/>
      <c r="E97" s="35"/>
      <c r="F97" s="37"/>
      <c r="G97" s="37"/>
    </row>
    <row r="98" spans="1:7" ht="15.75">
      <c r="A98" s="21"/>
      <c r="B98" s="22"/>
      <c r="C98" s="33"/>
      <c r="D98" s="33"/>
      <c r="E98" s="34"/>
      <c r="F98" s="32"/>
      <c r="G98" s="32"/>
    </row>
    <row r="99" spans="1:7" ht="15.75">
      <c r="A99" s="21"/>
      <c r="B99" s="22"/>
      <c r="C99" s="33"/>
      <c r="D99" s="33"/>
      <c r="E99" s="34"/>
      <c r="F99" s="32"/>
      <c r="G99" s="32"/>
    </row>
    <row r="100" spans="1:7" ht="15.75">
      <c r="A100" s="21"/>
      <c r="B100" s="22"/>
      <c r="C100" s="33"/>
      <c r="D100" s="33"/>
      <c r="E100" s="34"/>
      <c r="F100" s="32"/>
      <c r="G100" s="32"/>
    </row>
    <row r="101" spans="1:7" ht="15.75">
      <c r="A101" s="21"/>
      <c r="B101" s="22"/>
      <c r="C101" s="33"/>
      <c r="D101" s="33"/>
      <c r="E101" s="34"/>
      <c r="F101" s="32"/>
      <c r="G101" s="32"/>
    </row>
    <row r="102" spans="1:7" s="38" customFormat="1">
      <c r="A102" s="27" t="s">
        <v>157</v>
      </c>
      <c r="B102" s="26" t="s">
        <v>158</v>
      </c>
      <c r="C102" s="36"/>
      <c r="D102" s="36"/>
      <c r="E102" s="35"/>
      <c r="F102" s="37"/>
      <c r="G102" s="37"/>
    </row>
    <row r="103" spans="1:7" ht="15.75">
      <c r="A103" s="24" t="s">
        <v>161</v>
      </c>
      <c r="B103" s="25" t="s">
        <v>162</v>
      </c>
      <c r="C103" s="33">
        <f>SUM(C92+C97+C102)</f>
        <v>0</v>
      </c>
      <c r="D103" s="33">
        <f>SUM(D92+D97+D102)</f>
        <v>0</v>
      </c>
      <c r="E103" s="34"/>
      <c r="F103" s="32"/>
      <c r="G103" s="32"/>
    </row>
    <row r="104" spans="1:7">
      <c r="A104" s="32"/>
      <c r="B104" s="32"/>
      <c r="C104" s="32"/>
      <c r="D104" s="32"/>
      <c r="E104" s="32"/>
      <c r="F104" s="32"/>
      <c r="G104" s="32"/>
    </row>
    <row r="105" spans="1:7">
      <c r="A105" s="32"/>
      <c r="B105" s="32"/>
      <c r="C105" s="32"/>
      <c r="D105" s="32"/>
      <c r="E105" s="32"/>
      <c r="F105" s="32"/>
      <c r="G105" s="32"/>
    </row>
    <row r="106" spans="1:7">
      <c r="A106" s="32"/>
      <c r="B106" s="32"/>
      <c r="C106" s="32"/>
      <c r="D106" s="32"/>
      <c r="E106" s="32"/>
      <c r="F106" s="32"/>
      <c r="G106" s="32"/>
    </row>
    <row r="107" spans="1:7">
      <c r="A107" s="32"/>
      <c r="B107" s="32"/>
      <c r="C107" s="32"/>
      <c r="D107" s="32"/>
      <c r="E107" s="32"/>
      <c r="F107" s="32"/>
      <c r="G107" s="32"/>
    </row>
    <row r="108" spans="1:7">
      <c r="A108" s="32"/>
      <c r="B108" s="32"/>
      <c r="C108" s="32"/>
      <c r="D108" s="32"/>
      <c r="E108" s="32"/>
      <c r="F108" s="32"/>
      <c r="G108" s="32"/>
    </row>
    <row r="109" spans="1:7">
      <c r="A109" s="32"/>
      <c r="B109" s="32"/>
      <c r="C109" s="32"/>
      <c r="D109" s="32"/>
      <c r="E109" s="32"/>
      <c r="F109" s="32"/>
      <c r="G109" s="32"/>
    </row>
  </sheetData>
  <mergeCells count="2">
    <mergeCell ref="A1:E1"/>
    <mergeCell ref="A2:E2"/>
  </mergeCells>
  <pageMargins left="0.70866141732283472" right="0.70866141732283472" top="0.74803149606299213" bottom="0.74803149606299213" header="0.31496062992125984" footer="0.31496062992125984"/>
  <pageSetup paperSize="9" scale="46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indoklás</vt:lpstr>
      <vt:lpstr>beruházások felújítások</vt:lpstr>
      <vt:lpstr>'beruházások felújítások'!Nyomtatási_terület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Zalaapáti</dc:creator>
  <cp:lastModifiedBy>user-20124</cp:lastModifiedBy>
  <cp:lastPrinted>2017-02-13T11:10:29Z</cp:lastPrinted>
  <dcterms:created xsi:type="dcterms:W3CDTF">2009-02-05T07:36:46Z</dcterms:created>
  <dcterms:modified xsi:type="dcterms:W3CDTF">2017-03-01T09:42:22Z</dcterms:modified>
</cp:coreProperties>
</file>