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5" i="1" l="1"/>
  <c r="AT34" i="1"/>
  <c r="AR34" i="1"/>
  <c r="AI34" i="1"/>
  <c r="AH34" i="1"/>
  <c r="AG34" i="1"/>
  <c r="W34" i="1"/>
  <c r="V34" i="1"/>
  <c r="U34" i="1"/>
  <c r="L34" i="1"/>
  <c r="K34" i="1"/>
  <c r="J34" i="1"/>
  <c r="AQ33" i="1"/>
  <c r="AQ35" i="1" s="1"/>
  <c r="AM33" i="1"/>
  <c r="AM35" i="1" s="1"/>
  <c r="AE33" i="1"/>
  <c r="AT32" i="1"/>
  <c r="AQ32" i="1"/>
  <c r="AN32" i="1"/>
  <c r="AK32" i="1"/>
  <c r="AR32" i="1" s="1"/>
  <c r="AE32" i="1"/>
  <c r="AD32" i="1"/>
  <c r="AC32" i="1"/>
  <c r="AB32" i="1"/>
  <c r="AA32" i="1"/>
  <c r="T32" i="1"/>
  <c r="S32" i="1"/>
  <c r="W32" i="1" s="1"/>
  <c r="R32" i="1"/>
  <c r="Q32" i="1"/>
  <c r="P32" i="1"/>
  <c r="O32" i="1"/>
  <c r="V32" i="1" s="1"/>
  <c r="N32" i="1"/>
  <c r="U32" i="1" s="1"/>
  <c r="G32" i="1"/>
  <c r="AI31" i="1"/>
  <c r="AH31" i="1"/>
  <c r="AG31" i="1"/>
  <c r="AI30" i="1"/>
  <c r="AH30" i="1"/>
  <c r="AG30" i="1"/>
  <c r="AI29" i="1"/>
  <c r="AH29" i="1"/>
  <c r="AG29" i="1"/>
  <c r="W29" i="1"/>
  <c r="V29" i="1"/>
  <c r="U29" i="1"/>
  <c r="L29" i="1"/>
  <c r="K29" i="1"/>
  <c r="J29" i="1"/>
  <c r="AT28" i="1"/>
  <c r="AR28" i="1"/>
  <c r="AI28" i="1"/>
  <c r="AH28" i="1"/>
  <c r="AG28" i="1"/>
  <c r="W28" i="1"/>
  <c r="V28" i="1"/>
  <c r="U28" i="1"/>
  <c r="L28" i="1"/>
  <c r="K28" i="1"/>
  <c r="J28" i="1"/>
  <c r="AT27" i="1"/>
  <c r="AR27" i="1"/>
  <c r="AI27" i="1"/>
  <c r="AH27" i="1"/>
  <c r="AG27" i="1"/>
  <c r="W27" i="1"/>
  <c r="V27" i="1"/>
  <c r="U27" i="1"/>
  <c r="L27" i="1"/>
  <c r="K27" i="1"/>
  <c r="J27" i="1"/>
  <c r="AT26" i="1"/>
  <c r="AR26" i="1"/>
  <c r="AI26" i="1"/>
  <c r="AH26" i="1"/>
  <c r="AF26" i="1"/>
  <c r="AC26" i="1"/>
  <c r="Z26" i="1"/>
  <c r="AG26" i="1" s="1"/>
  <c r="W26" i="1"/>
  <c r="V26" i="1"/>
  <c r="U26" i="1"/>
  <c r="L26" i="1"/>
  <c r="K26" i="1"/>
  <c r="I26" i="1"/>
  <c r="F26" i="1"/>
  <c r="J26" i="1" s="1"/>
  <c r="C26" i="1"/>
  <c r="L25" i="1"/>
  <c r="AT24" i="1"/>
  <c r="AR24" i="1"/>
  <c r="AI24" i="1"/>
  <c r="AH24" i="1"/>
  <c r="AG24" i="1"/>
  <c r="W24" i="1"/>
  <c r="V24" i="1"/>
  <c r="U24" i="1"/>
  <c r="L24" i="1"/>
  <c r="K24" i="1"/>
  <c r="J24" i="1"/>
  <c r="AT23" i="1"/>
  <c r="AR23" i="1"/>
  <c r="AI23" i="1"/>
  <c r="AH23" i="1"/>
  <c r="AG23" i="1"/>
  <c r="W23" i="1"/>
  <c r="V23" i="1"/>
  <c r="U23" i="1"/>
  <c r="L23" i="1"/>
  <c r="K23" i="1"/>
  <c r="J23" i="1"/>
  <c r="AT22" i="1"/>
  <c r="AR22" i="1"/>
  <c r="AI22" i="1"/>
  <c r="AH22" i="1"/>
  <c r="AG22" i="1"/>
  <c r="W22" i="1"/>
  <c r="V22" i="1"/>
  <c r="U22" i="1"/>
  <c r="L22" i="1"/>
  <c r="K22" i="1"/>
  <c r="J22" i="1"/>
  <c r="AT21" i="1"/>
  <c r="AR21" i="1"/>
  <c r="AI21" i="1"/>
  <c r="AH21" i="1"/>
  <c r="AG21" i="1"/>
  <c r="Z21" i="1"/>
  <c r="W21" i="1"/>
  <c r="V21" i="1"/>
  <c r="U21" i="1"/>
  <c r="L21" i="1"/>
  <c r="K21" i="1"/>
  <c r="C21" i="1"/>
  <c r="C20" i="1" s="1"/>
  <c r="C32" i="1" s="1"/>
  <c r="AT20" i="1"/>
  <c r="AR20" i="1"/>
  <c r="AI20" i="1"/>
  <c r="AI32" i="1" s="1"/>
  <c r="AH20" i="1"/>
  <c r="AH32" i="1" s="1"/>
  <c r="AF20" i="1"/>
  <c r="AF32" i="1" s="1"/>
  <c r="AC20" i="1"/>
  <c r="Z20" i="1"/>
  <c r="AG20" i="1" s="1"/>
  <c r="W20" i="1"/>
  <c r="V20" i="1"/>
  <c r="U20" i="1"/>
  <c r="I20" i="1"/>
  <c r="I32" i="1" s="1"/>
  <c r="H20" i="1"/>
  <c r="H32" i="1" s="1"/>
  <c r="G20" i="1"/>
  <c r="F20" i="1"/>
  <c r="E20" i="1"/>
  <c r="E32" i="1" s="1"/>
  <c r="D20" i="1"/>
  <c r="K20" i="1" s="1"/>
  <c r="AQ19" i="1"/>
  <c r="AP19" i="1"/>
  <c r="AP33" i="1" s="1"/>
  <c r="AP35" i="1" s="1"/>
  <c r="AO19" i="1"/>
  <c r="AO33" i="1" s="1"/>
  <c r="AO35" i="1" s="1"/>
  <c r="AN19" i="1"/>
  <c r="AN33" i="1" s="1"/>
  <c r="AN35" i="1" s="1"/>
  <c r="AM19" i="1"/>
  <c r="AL19" i="1"/>
  <c r="AL33" i="1" s="1"/>
  <c r="AL35" i="1" s="1"/>
  <c r="AK19" i="1"/>
  <c r="AK33" i="1" s="1"/>
  <c r="AK35" i="1" s="1"/>
  <c r="AI19" i="1"/>
  <c r="AI33" i="1" s="1"/>
  <c r="AI35" i="1" s="1"/>
  <c r="AF19" i="1"/>
  <c r="AF33" i="1" s="1"/>
  <c r="AF35" i="1" s="1"/>
  <c r="AD19" i="1"/>
  <c r="AD33" i="1" s="1"/>
  <c r="AD35" i="1" s="1"/>
  <c r="AC19" i="1"/>
  <c r="AC33" i="1" s="1"/>
  <c r="AC35" i="1" s="1"/>
  <c r="AB19" i="1"/>
  <c r="AB33" i="1" s="1"/>
  <c r="AB35" i="1" s="1"/>
  <c r="AA19" i="1"/>
  <c r="AH19" i="1" s="1"/>
  <c r="AH33" i="1" s="1"/>
  <c r="AH35" i="1" s="1"/>
  <c r="Z19" i="1"/>
  <c r="AG19" i="1" s="1"/>
  <c r="T19" i="1"/>
  <c r="T33" i="1" s="1"/>
  <c r="T35" i="1" s="1"/>
  <c r="S19" i="1"/>
  <c r="S33" i="1" s="1"/>
  <c r="S35" i="1" s="1"/>
  <c r="R19" i="1"/>
  <c r="R33" i="1" s="1"/>
  <c r="R35" i="1" s="1"/>
  <c r="Q19" i="1"/>
  <c r="Q33" i="1" s="1"/>
  <c r="Q35" i="1" s="1"/>
  <c r="P19" i="1"/>
  <c r="W19" i="1" s="1"/>
  <c r="O19" i="1"/>
  <c r="O33" i="1" s="1"/>
  <c r="I19" i="1"/>
  <c r="I33" i="1" s="1"/>
  <c r="I35" i="1" s="1"/>
  <c r="H19" i="1"/>
  <c r="H33" i="1" s="1"/>
  <c r="H35" i="1" s="1"/>
  <c r="G19" i="1"/>
  <c r="G33" i="1" s="1"/>
  <c r="G35" i="1" s="1"/>
  <c r="F19" i="1"/>
  <c r="E19" i="1"/>
  <c r="E33" i="1" s="1"/>
  <c r="D19" i="1"/>
  <c r="C19" i="1"/>
  <c r="J19" i="1" s="1"/>
  <c r="W13" i="1"/>
  <c r="V13" i="1"/>
  <c r="N13" i="1"/>
  <c r="U13" i="1" s="1"/>
  <c r="W12" i="1"/>
  <c r="V12" i="1"/>
  <c r="U12" i="1"/>
  <c r="L12" i="1"/>
  <c r="K12" i="1"/>
  <c r="C12" i="1"/>
  <c r="J12" i="1" s="1"/>
  <c r="AI11" i="1"/>
  <c r="AG11" i="1"/>
  <c r="W11" i="1"/>
  <c r="V11" i="1"/>
  <c r="U11" i="1"/>
  <c r="L11" i="1"/>
  <c r="K11" i="1"/>
  <c r="J11" i="1"/>
  <c r="AT10" i="1"/>
  <c r="AR10" i="1"/>
  <c r="AI10" i="1"/>
  <c r="AG10" i="1"/>
  <c r="W10" i="1"/>
  <c r="V10" i="1"/>
  <c r="N10" i="1"/>
  <c r="N19" i="1" s="1"/>
  <c r="N33" i="1" s="1"/>
  <c r="N35" i="1" s="1"/>
  <c r="L10" i="1"/>
  <c r="K10" i="1"/>
  <c r="J10" i="1"/>
  <c r="AT9" i="1"/>
  <c r="AR9" i="1"/>
  <c r="AI9" i="1"/>
  <c r="Z9" i="1"/>
  <c r="AG9" i="1" s="1"/>
  <c r="W9" i="1"/>
  <c r="V9" i="1"/>
  <c r="U9" i="1"/>
  <c r="L9" i="1"/>
  <c r="K9" i="1"/>
  <c r="J9" i="1"/>
  <c r="AT8" i="1"/>
  <c r="AT19" i="1" s="1"/>
  <c r="AT33" i="1" s="1"/>
  <c r="AT35" i="1" s="1"/>
  <c r="AS8" i="1"/>
  <c r="AS19" i="1" s="1"/>
  <c r="AS33" i="1" s="1"/>
  <c r="AS35" i="1" s="1"/>
  <c r="AR8" i="1"/>
  <c r="AR19" i="1" s="1"/>
  <c r="AR33" i="1" s="1"/>
  <c r="AR35" i="1" s="1"/>
  <c r="AI8" i="1"/>
  <c r="AH8" i="1"/>
  <c r="AG8" i="1"/>
  <c r="W8" i="1"/>
  <c r="V8" i="1"/>
  <c r="U8" i="1"/>
  <c r="L8" i="1"/>
  <c r="K8" i="1"/>
  <c r="J8" i="1"/>
  <c r="E35" i="1" l="1"/>
  <c r="L35" i="1" s="1"/>
  <c r="L33" i="1"/>
  <c r="AG33" i="1"/>
  <c r="AG35" i="1" s="1"/>
  <c r="AG37" i="1" s="1"/>
  <c r="O35" i="1"/>
  <c r="V35" i="1" s="1"/>
  <c r="V33" i="1"/>
  <c r="J33" i="1"/>
  <c r="J35" i="1" s="1"/>
  <c r="L32" i="1"/>
  <c r="AG32" i="1"/>
  <c r="K19" i="1"/>
  <c r="L20" i="1"/>
  <c r="F32" i="1"/>
  <c r="F33" i="1" s="1"/>
  <c r="F35" i="1" s="1"/>
  <c r="C33" i="1"/>
  <c r="C35" i="1" s="1"/>
  <c r="L19" i="1"/>
  <c r="AA33" i="1"/>
  <c r="AA35" i="1" s="1"/>
  <c r="U10" i="1"/>
  <c r="U19" i="1" s="1"/>
  <c r="U33" i="1" s="1"/>
  <c r="U35" i="1" s="1"/>
  <c r="V19" i="1"/>
  <c r="D32" i="1"/>
  <c r="K32" i="1" s="1"/>
  <c r="P33" i="1"/>
  <c r="J21" i="1"/>
  <c r="J20" i="1" s="1"/>
  <c r="J32" i="1" s="1"/>
  <c r="Z32" i="1"/>
  <c r="Z33" i="1" s="1"/>
  <c r="Z35" i="1" s="1"/>
  <c r="D33" i="1" l="1"/>
  <c r="P35" i="1"/>
  <c r="W35" i="1" s="1"/>
  <c r="W33" i="1"/>
  <c r="D35" i="1" l="1"/>
  <c r="K35" i="1" s="1"/>
  <c r="K33" i="1"/>
</calcChain>
</file>

<file path=xl/sharedStrings.xml><?xml version="1.0" encoding="utf-8"?>
<sst xmlns="http://schemas.openxmlformats.org/spreadsheetml/2006/main" count="181" uniqueCount="101">
  <si>
    <t>zárszámadás</t>
  </si>
  <si>
    <t>Sorszám</t>
  </si>
  <si>
    <t>Megnevezés</t>
  </si>
  <si>
    <t>2016.év teljesítés összesen:</t>
  </si>
  <si>
    <t>1.</t>
  </si>
  <si>
    <t>Önkormányzat működési támogatása (állami)</t>
  </si>
  <si>
    <t>2.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</si>
  <si>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</si>
  <si>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</si>
  <si>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</si>
  <si>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</si>
  <si>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</si>
  <si>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</si>
  <si>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</si>
  <si>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</si>
  <si>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</si>
  <si>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</si>
  <si>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</si>
  <si>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</si>
  <si>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10.</t>
  </si>
  <si>
    <t>11.</t>
  </si>
  <si>
    <t>12.</t>
  </si>
  <si>
    <t>13.</t>
  </si>
  <si>
    <t>14.</t>
  </si>
  <si>
    <t>Államháztartáson belüli megelőlegezések</t>
  </si>
  <si>
    <t>15.</t>
  </si>
  <si>
    <t>16.</t>
  </si>
  <si>
    <t>17.</t>
  </si>
  <si>
    <t>18.</t>
  </si>
  <si>
    <t>Személyi juttatások</t>
  </si>
  <si>
    <t>Tartalékok</t>
  </si>
  <si>
    <t>Beruházások</t>
  </si>
  <si>
    <t>Felújítások</t>
  </si>
  <si>
    <t>Belföldi finanszírozás kiadásai</t>
  </si>
  <si>
    <t>2016.év teljesítés kötelező feladat</t>
  </si>
  <si>
    <t>2016.év teljesítés önként váll. Feladat</t>
  </si>
  <si>
    <t>adatok ezer Ft-ban</t>
  </si>
  <si>
    <t>Budakeszi Város Önkormányzat összesített 2016.évi működési  bevételei és kiadásai - pénzforgalmi mérleg</t>
  </si>
  <si>
    <t>2016.év zárszámadás  19/a melléklet</t>
  </si>
  <si>
    <t>Budakeszi Város Önkormányzat összesített 2016. évi felhalmozási  bevételei és kiadásai - pénzforgalmi mérleg</t>
  </si>
  <si>
    <t xml:space="preserve">2016.év zárszámadás 19/b.melléklet </t>
  </si>
  <si>
    <t>2016. eredeti ei. kötelező feladat</t>
  </si>
  <si>
    <t>2016.év mód.  ei.  kötelező feladat</t>
  </si>
  <si>
    <t>2016.eredeti ei. önként vállalt feladat</t>
  </si>
  <si>
    <t>2016.év mód.ei. önként vállalt feladat</t>
  </si>
  <si>
    <t>2016.eredeti ei.  állami feladat</t>
  </si>
  <si>
    <t>2016.eredeti előiányzat összesen:</t>
  </si>
  <si>
    <t>2016.év  módósított ei. összesen:</t>
  </si>
  <si>
    <t>2016.lév teljesítés önként váll. Feladat</t>
  </si>
  <si>
    <t>2016. év  módósított ei. összesen:</t>
  </si>
  <si>
    <t>Felhalmozási célú támogatások államháztartáson belülről</t>
  </si>
  <si>
    <t>Működési célú támogatások áll.házt.belülről</t>
  </si>
  <si>
    <t>Munkaadókat terhelő járulékok és szociális hozzájárulási adó</t>
  </si>
  <si>
    <t>Dologi kiadások</t>
  </si>
  <si>
    <t>Egyéb felhalmozási kiadások</t>
  </si>
  <si>
    <t>Ellátottak pénzbeli juttatása</t>
  </si>
  <si>
    <t>Egyéb felhalmozási célú bevételek</t>
  </si>
  <si>
    <t>Egyéb működési célú kiadások</t>
  </si>
  <si>
    <t>MŰKÖDÉSI CÉLÚ KÖLTSÉGVETÉSI BEVÉTELEK ÖSSZESEN:</t>
  </si>
  <si>
    <t>MŰKÖDÉSI CÉLÚ KÖLTSÉGVETÉSI KIADÁSOK ÖSSZESEN:</t>
  </si>
  <si>
    <t>FELHALMOZÁSI CÉLÚ KÖLTSÉGVETÉSI BEVÉTELEK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</si>
  <si>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</si>
  <si>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</si>
  <si>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</si>
  <si>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</si>
  <si>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</si>
  <si>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</si>
  <si>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</si>
  <si>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</si>
  <si>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</si>
  <si>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</si>
  <si>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</si>
  <si>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</si>
  <si>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</si>
  <si>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</si>
  <si>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</si>
  <si>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13.5</t>
  </si>
  <si>
    <t>Hiány külső finanszírozásának bevételei</t>
  </si>
  <si>
    <t>Forgatási célú értékpapírok vásárlása</t>
  </si>
  <si>
    <t>Befektetési célú értékpapírok vásárlása</t>
  </si>
  <si>
    <t>14.1</t>
  </si>
  <si>
    <t>Likviditási célú hitelek kölcsönök felvétele</t>
  </si>
  <si>
    <t>Betét elhelyezése</t>
  </si>
  <si>
    <t>Hosszú lejáratú hitelek,kölcsönök felvétele</t>
  </si>
  <si>
    <t>14.2</t>
  </si>
  <si>
    <t>Értékpapírok bevételei</t>
  </si>
  <si>
    <t>Likviditási célú hitelek,kölcsönök felvétele</t>
  </si>
  <si>
    <t>Pénzügyi lizing kiadásai</t>
  </si>
  <si>
    <t>14.3</t>
  </si>
  <si>
    <t>Egyéb külső finanszírozási bevételek</t>
  </si>
  <si>
    <t>ÁH belüli előlegek visszafizetése</t>
  </si>
  <si>
    <t>Rövid lejáratú hitelek,kölcsönök felvétele</t>
  </si>
  <si>
    <t>Értékpapírok kibocsátása</t>
  </si>
  <si>
    <t>MŰKÖDÉSI CÉLÚ FINANSZÍROZÁSI BEVÉTELEK ÖSSZESEN:</t>
  </si>
  <si>
    <t>MŰKÖDÉSI CÉLÚ FINANSZÍROZÁSI KIADÁSOK ÖSSZESEN:</t>
  </si>
  <si>
    <t>FELHALMOZÁSI CÉLÚ FINANSZÍROZÁSI BEVÉTELEK ÖSSZESEN:</t>
  </si>
  <si>
    <t>FELHALMOZÁSI CÉLÚ FINANSZÍROZÁSI KIADÁSOK ÖSSZESEN:</t>
  </si>
  <si>
    <t>BEVÉTELEK  ÖSSZESEN:</t>
  </si>
  <si>
    <t>KIADÁSOK ÖSSZESEN:</t>
  </si>
  <si>
    <t>Finanszírozás nélkül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</si>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</sst>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4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0" fontId="2" fillId="0" borderId="2" xfId="0" applyFont="1" applyBorder="1" applyAlignment="1">
      <alignment horizontal="left"/>
    </xf>
    <xf numFmtId="0" fontId="0" fillId="0" borderId="0" xfId="0" applyAlignment="1"/>
    <xf numFmtId="0" fontId="4" fillId="0" borderId="2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7" fillId="0" borderId="0" xfId="0" applyFont="1"/>
    <xf numFmtId="0" fontId="0" fillId="0" borderId="0" xfId="0" applyFont="1"/>
    <xf numFmtId="0" fontId="5" fillId="0" borderId="0" xfId="0" applyFont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wrapText="1"/>
    </xf>
    <xf numFmtId="3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7" fillId="0" borderId="2" xfId="0" applyFont="1" applyBorder="1"/>
    <xf numFmtId="0" fontId="2" fillId="0" borderId="2" xfId="0" applyFont="1" applyBorder="1" applyAlignment="1">
      <alignment vertical="center"/>
    </xf>
    <xf numFmtId="0" fontId="3" fillId="0" borderId="2" xfId="0" applyFont="1" applyBorder="1"/>
    <xf numFmtId="3" fontId="6" fillId="0" borderId="2" xfId="0" applyNumberFormat="1" applyFont="1" applyBorder="1" applyAlignme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/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wrapText="1"/>
    </xf>
    <xf numFmtId="3" fontId="0" fillId="0" borderId="2" xfId="0" applyNumberFormat="1" applyFont="1" applyBorder="1"/>
    <xf numFmtId="3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3" fontId="0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abSelected="1" workbookViewId="0">
      <selection sqref="A1:XFD1048576"/>
    </sheetView>
  </sheetViews>
  <sheetFormatPr defaultRowHeight="15" x14ac:dyDescent="0.25"/>
  <cols>
    <col min="2" max="2" width="27.42578125" customWidth="1"/>
    <col min="13" max="13" width="23" customWidth="1"/>
    <col min="25" max="25" width="20.42578125" customWidth="1"/>
    <col min="26" max="26" width="11.140625" customWidth="1"/>
    <col min="36" max="36" width="25.7109375" customWidth="1"/>
  </cols>
  <sheetData>
    <row r="1" spans="1:46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46" x14ac:dyDescent="0.25">
      <c r="A3" s="1" t="s">
        <v>0</v>
      </c>
      <c r="B3" s="1"/>
      <c r="C3" s="1"/>
      <c r="D3" s="25"/>
      <c r="E3" s="25"/>
      <c r="F3" s="25"/>
      <c r="G3" s="25"/>
      <c r="H3" s="25"/>
      <c r="I3" s="15" t="s">
        <v>37</v>
      </c>
      <c r="J3" s="15"/>
      <c r="K3" s="15"/>
      <c r="L3" s="15"/>
      <c r="M3" s="15"/>
      <c r="N3" s="4"/>
      <c r="O3" s="4"/>
      <c r="P3" s="4"/>
      <c r="Q3" s="4"/>
      <c r="R3" s="4"/>
      <c r="S3" s="4"/>
      <c r="T3" s="1" t="s">
        <v>38</v>
      </c>
      <c r="U3" s="2"/>
      <c r="V3" s="2"/>
      <c r="W3" s="3"/>
      <c r="X3" s="25"/>
      <c r="Y3" s="1" t="s">
        <v>0</v>
      </c>
      <c r="Z3" s="1"/>
      <c r="AA3" s="25"/>
      <c r="AB3" s="25"/>
      <c r="AC3" s="25"/>
      <c r="AD3" s="25"/>
      <c r="AE3" s="25"/>
      <c r="AF3" s="15" t="s">
        <v>39</v>
      </c>
      <c r="AG3" s="15"/>
      <c r="AH3" s="15"/>
      <c r="AI3" s="15"/>
      <c r="AJ3" s="15"/>
      <c r="AK3" s="4"/>
      <c r="AL3" s="4"/>
      <c r="AM3" s="4"/>
      <c r="AN3" s="4"/>
      <c r="AO3" s="4"/>
      <c r="AP3" s="4"/>
      <c r="AQ3" s="1" t="s">
        <v>40</v>
      </c>
      <c r="AR3" s="21"/>
      <c r="AS3" s="21"/>
      <c r="AT3" s="19"/>
    </row>
    <row r="4" spans="1:46" ht="13.5" customHeight="1" x14ac:dyDescent="0.25">
      <c r="A4" s="1"/>
      <c r="B4" s="1"/>
      <c r="C4" s="1"/>
      <c r="D4" s="35"/>
      <c r="E4" s="35"/>
      <c r="F4" s="35"/>
      <c r="G4" s="35"/>
      <c r="H4" s="35"/>
      <c r="I4" s="15"/>
      <c r="J4" s="15"/>
      <c r="K4" s="15"/>
      <c r="L4" s="15"/>
      <c r="M4" s="15"/>
      <c r="N4" s="3"/>
      <c r="O4" s="3"/>
      <c r="P4" s="3"/>
      <c r="Q4" s="3"/>
      <c r="R4" s="3"/>
      <c r="S4" s="3"/>
      <c r="T4" s="2"/>
      <c r="U4" s="2"/>
      <c r="V4" s="2"/>
      <c r="W4" s="3"/>
      <c r="X4" s="35"/>
      <c r="Y4" s="1"/>
      <c r="Z4" s="1"/>
      <c r="AA4" s="35"/>
      <c r="AB4" s="35"/>
      <c r="AC4" s="35"/>
      <c r="AD4" s="35"/>
      <c r="AE4" s="35"/>
      <c r="AF4" s="15"/>
      <c r="AG4" s="15"/>
      <c r="AH4" s="15"/>
      <c r="AI4" s="15"/>
      <c r="AJ4" s="15"/>
      <c r="AK4" s="3"/>
      <c r="AL4" s="3"/>
      <c r="AM4" s="3"/>
      <c r="AN4" s="3"/>
      <c r="AO4" s="3"/>
      <c r="AP4" s="3"/>
      <c r="AQ4" s="21"/>
      <c r="AR4" s="21"/>
      <c r="AS4" s="21"/>
      <c r="AT4" s="19"/>
    </row>
    <row r="5" spans="1:46" ht="31.5" customHeight="1" x14ac:dyDescent="0.25">
      <c r="A5" s="4"/>
      <c r="B5" s="4"/>
      <c r="C5" s="4"/>
      <c r="D5" s="35"/>
      <c r="E5" s="35"/>
      <c r="F5" s="35"/>
      <c r="G5" s="35"/>
      <c r="H5" s="35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5"/>
      <c r="Y5" s="4"/>
      <c r="Z5" s="4"/>
      <c r="AA5" s="35"/>
      <c r="AB5" s="35"/>
      <c r="AC5" s="35"/>
      <c r="AD5" s="35"/>
      <c r="AE5" s="35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19"/>
      <c r="AR5" s="19"/>
      <c r="AS5" s="19"/>
      <c r="AT5" s="19"/>
    </row>
    <row r="6" spans="1:46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6"/>
      <c r="R6" s="26"/>
      <c r="S6" s="26"/>
      <c r="T6" s="14" t="s">
        <v>36</v>
      </c>
      <c r="U6" s="14"/>
      <c r="V6" s="17"/>
      <c r="W6" s="1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6"/>
      <c r="AO6" s="26"/>
      <c r="AP6" s="26"/>
      <c r="AQ6" s="14" t="s">
        <v>36</v>
      </c>
      <c r="AR6" s="14"/>
      <c r="AS6" s="26"/>
      <c r="AT6" s="26"/>
    </row>
    <row r="7" spans="1:46" ht="56.25" x14ac:dyDescent="0.25">
      <c r="A7" s="36" t="s">
        <v>1</v>
      </c>
      <c r="B7" s="36" t="s">
        <v>2</v>
      </c>
      <c r="C7" s="37" t="s">
        <v>41</v>
      </c>
      <c r="D7" s="37" t="s">
        <v>42</v>
      </c>
      <c r="E7" s="37" t="s">
        <v>34</v>
      </c>
      <c r="F7" s="37" t="s">
        <v>43</v>
      </c>
      <c r="G7" s="37" t="s">
        <v>44</v>
      </c>
      <c r="H7" s="37" t="s">
        <v>35</v>
      </c>
      <c r="I7" s="37" t="s">
        <v>45</v>
      </c>
      <c r="J7" s="37" t="s">
        <v>46</v>
      </c>
      <c r="K7" s="37" t="s">
        <v>47</v>
      </c>
      <c r="L7" s="37" t="s">
        <v>3</v>
      </c>
      <c r="M7" s="36" t="s">
        <v>2</v>
      </c>
      <c r="N7" s="37" t="s">
        <v>41</v>
      </c>
      <c r="O7" s="37" t="s">
        <v>42</v>
      </c>
      <c r="P7" s="37" t="s">
        <v>34</v>
      </c>
      <c r="Q7" s="37" t="s">
        <v>43</v>
      </c>
      <c r="R7" s="37" t="s">
        <v>44</v>
      </c>
      <c r="S7" s="37" t="s">
        <v>35</v>
      </c>
      <c r="T7" s="37" t="s">
        <v>45</v>
      </c>
      <c r="U7" s="37" t="s">
        <v>46</v>
      </c>
      <c r="V7" s="37" t="s">
        <v>47</v>
      </c>
      <c r="W7" s="37" t="s">
        <v>3</v>
      </c>
      <c r="X7" s="36" t="s">
        <v>1</v>
      </c>
      <c r="Y7" s="36" t="s">
        <v>2</v>
      </c>
      <c r="Z7" s="37" t="s">
        <v>41</v>
      </c>
      <c r="AA7" s="37" t="s">
        <v>42</v>
      </c>
      <c r="AB7" s="37" t="s">
        <v>34</v>
      </c>
      <c r="AC7" s="37" t="s">
        <v>43</v>
      </c>
      <c r="AD7" s="37" t="s">
        <v>44</v>
      </c>
      <c r="AE7" s="37" t="s">
        <v>35</v>
      </c>
      <c r="AF7" s="37" t="s">
        <v>45</v>
      </c>
      <c r="AG7" s="37" t="s">
        <v>46</v>
      </c>
      <c r="AH7" s="37" t="s">
        <v>47</v>
      </c>
      <c r="AI7" s="37" t="s">
        <v>3</v>
      </c>
      <c r="AJ7" s="36" t="s">
        <v>2</v>
      </c>
      <c r="AK7" s="37" t="s">
        <v>41</v>
      </c>
      <c r="AL7" s="37" t="s">
        <v>42</v>
      </c>
      <c r="AM7" s="37" t="s">
        <v>34</v>
      </c>
      <c r="AN7" s="37" t="s">
        <v>43</v>
      </c>
      <c r="AO7" s="37" t="s">
        <v>44</v>
      </c>
      <c r="AP7" s="37" t="s">
        <v>48</v>
      </c>
      <c r="AQ7" s="37" t="s">
        <v>45</v>
      </c>
      <c r="AR7" s="37" t="s">
        <v>46</v>
      </c>
      <c r="AS7" s="37" t="s">
        <v>49</v>
      </c>
      <c r="AT7" s="37" t="s">
        <v>3</v>
      </c>
    </row>
    <row r="8" spans="1:46" ht="34.5" x14ac:dyDescent="0.25">
      <c r="A8" s="10" t="s">
        <v>4</v>
      </c>
      <c r="B8" s="24" t="s">
        <v>5</v>
      </c>
      <c r="C8" s="38">
        <v>633292</v>
      </c>
      <c r="D8" s="38">
        <v>666179</v>
      </c>
      <c r="E8" s="38">
        <v>666179</v>
      </c>
      <c r="F8" s="38">
        <v>0</v>
      </c>
      <c r="G8" s="38">
        <v>0</v>
      </c>
      <c r="H8" s="38">
        <v>0</v>
      </c>
      <c r="I8" s="38">
        <v>0</v>
      </c>
      <c r="J8" s="39">
        <f>C8+F8+I8</f>
        <v>633292</v>
      </c>
      <c r="K8" s="39">
        <f>D8+G8</f>
        <v>666179</v>
      </c>
      <c r="L8" s="39">
        <f>E8+H8</f>
        <v>666179</v>
      </c>
      <c r="M8" s="40" t="s">
        <v>29</v>
      </c>
      <c r="N8" s="39">
        <v>586789</v>
      </c>
      <c r="O8" s="39">
        <v>626603</v>
      </c>
      <c r="P8" s="39">
        <v>586971</v>
      </c>
      <c r="Q8" s="41">
        <v>0</v>
      </c>
      <c r="R8" s="41">
        <v>0</v>
      </c>
      <c r="S8" s="41">
        <v>0</v>
      </c>
      <c r="T8" s="41">
        <v>0</v>
      </c>
      <c r="U8" s="41">
        <f>N8+Q8+T8</f>
        <v>586789</v>
      </c>
      <c r="V8" s="41">
        <f>O8+R8</f>
        <v>626603</v>
      </c>
      <c r="W8" s="41">
        <f>P8+S8</f>
        <v>586971</v>
      </c>
      <c r="X8" s="10" t="s">
        <v>4</v>
      </c>
      <c r="Y8" s="24" t="s">
        <v>50</v>
      </c>
      <c r="Z8" s="38">
        <v>0</v>
      </c>
      <c r="AA8" s="38">
        <v>229</v>
      </c>
      <c r="AB8" s="38">
        <v>380</v>
      </c>
      <c r="AC8" s="38">
        <v>0</v>
      </c>
      <c r="AD8" s="38">
        <v>0</v>
      </c>
      <c r="AE8" s="38">
        <v>0</v>
      </c>
      <c r="AF8" s="38">
        <v>0</v>
      </c>
      <c r="AG8" s="39">
        <f>Z8+AC8+AF8</f>
        <v>0</v>
      </c>
      <c r="AH8" s="39">
        <f>AA8+AD8</f>
        <v>229</v>
      </c>
      <c r="AI8" s="39">
        <f>AB8+AE8</f>
        <v>380</v>
      </c>
      <c r="AJ8" s="40" t="s">
        <v>31</v>
      </c>
      <c r="AK8" s="39">
        <v>284043</v>
      </c>
      <c r="AL8" s="39">
        <v>378031</v>
      </c>
      <c r="AM8" s="39">
        <v>261149</v>
      </c>
      <c r="AN8" s="41">
        <v>0</v>
      </c>
      <c r="AO8" s="41">
        <v>0</v>
      </c>
      <c r="AP8" s="41">
        <v>0</v>
      </c>
      <c r="AQ8" s="41">
        <v>0</v>
      </c>
      <c r="AR8" s="41">
        <f>AK8+AN8+AQ8</f>
        <v>284043</v>
      </c>
      <c r="AS8" s="39">
        <f>AL8</f>
        <v>378031</v>
      </c>
      <c r="AT8" s="39">
        <f>AM8+AP8</f>
        <v>261149</v>
      </c>
    </row>
    <row r="9" spans="1:46" ht="23.25" x14ac:dyDescent="0.25">
      <c r="A9" s="10" t="s">
        <v>6</v>
      </c>
      <c r="B9" s="24" t="s">
        <v>51</v>
      </c>
      <c r="C9" s="38">
        <v>33371</v>
      </c>
      <c r="D9" s="38">
        <v>54342</v>
      </c>
      <c r="E9" s="38">
        <v>57545</v>
      </c>
      <c r="F9" s="38">
        <v>0</v>
      </c>
      <c r="G9" s="38">
        <v>0</v>
      </c>
      <c r="H9" s="38">
        <v>0</v>
      </c>
      <c r="I9" s="38">
        <v>0</v>
      </c>
      <c r="J9" s="39">
        <f t="shared" ref="J9:J19" si="0">C9+F9+I9</f>
        <v>33371</v>
      </c>
      <c r="K9" s="39">
        <f t="shared" ref="K9:L35" si="1">D9+G9</f>
        <v>54342</v>
      </c>
      <c r="L9" s="39">
        <f t="shared" si="1"/>
        <v>57545</v>
      </c>
      <c r="M9" s="32" t="s">
        <v>52</v>
      </c>
      <c r="N9" s="41">
        <v>160274</v>
      </c>
      <c r="O9" s="41">
        <v>164342</v>
      </c>
      <c r="P9" s="41">
        <v>157070</v>
      </c>
      <c r="Q9" s="41">
        <v>0</v>
      </c>
      <c r="R9" s="41">
        <v>0</v>
      </c>
      <c r="S9" s="41">
        <v>0</v>
      </c>
      <c r="T9" s="41">
        <v>0</v>
      </c>
      <c r="U9" s="41">
        <f t="shared" ref="U9:U34" si="2">N9+Q9+T9</f>
        <v>160274</v>
      </c>
      <c r="V9" s="41">
        <f t="shared" ref="V9:W35" si="3">O9+R9</f>
        <v>164342</v>
      </c>
      <c r="W9" s="41">
        <f t="shared" si="3"/>
        <v>157070</v>
      </c>
      <c r="X9" s="10" t="s">
        <v>6</v>
      </c>
      <c r="Y9" s="24" t="s">
        <v>13</v>
      </c>
      <c r="Z9" s="38">
        <f>95990+81000</f>
        <v>176990</v>
      </c>
      <c r="AA9" s="38">
        <v>176990</v>
      </c>
      <c r="AB9" s="38">
        <v>197700</v>
      </c>
      <c r="AC9" s="38">
        <v>0</v>
      </c>
      <c r="AD9" s="38">
        <v>0</v>
      </c>
      <c r="AE9" s="38">
        <v>0</v>
      </c>
      <c r="AF9" s="38">
        <v>0</v>
      </c>
      <c r="AG9" s="39">
        <f>Z9+AC9+AF9</f>
        <v>176990</v>
      </c>
      <c r="AH9" s="39">
        <v>176990</v>
      </c>
      <c r="AI9" s="39">
        <f t="shared" ref="AI9:AI34" si="4">AB9+AE9</f>
        <v>197700</v>
      </c>
      <c r="AJ9" s="32" t="s">
        <v>32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f>AK9+AN9+AQ9</f>
        <v>0</v>
      </c>
      <c r="AS9" s="30">
        <v>0</v>
      </c>
      <c r="AT9" s="39">
        <f>AM9+AP9</f>
        <v>0</v>
      </c>
    </row>
    <row r="10" spans="1:46" ht="23.25" x14ac:dyDescent="0.25">
      <c r="A10" s="10" t="s">
        <v>7</v>
      </c>
      <c r="B10" s="24" t="s">
        <v>9</v>
      </c>
      <c r="C10" s="38">
        <v>816762</v>
      </c>
      <c r="D10" s="38">
        <v>816290</v>
      </c>
      <c r="E10" s="38">
        <v>883465</v>
      </c>
      <c r="F10" s="38">
        <v>36938</v>
      </c>
      <c r="G10" s="38">
        <v>37410</v>
      </c>
      <c r="H10" s="38">
        <v>0</v>
      </c>
      <c r="I10" s="38">
        <v>0</v>
      </c>
      <c r="J10" s="39">
        <f t="shared" si="0"/>
        <v>853700</v>
      </c>
      <c r="K10" s="39">
        <f t="shared" si="1"/>
        <v>853700</v>
      </c>
      <c r="L10" s="39">
        <f t="shared" si="1"/>
        <v>883465</v>
      </c>
      <c r="M10" s="40" t="s">
        <v>53</v>
      </c>
      <c r="N10" s="39">
        <f>584983+22000</f>
        <v>606983</v>
      </c>
      <c r="O10" s="39">
        <v>732781</v>
      </c>
      <c r="P10" s="39">
        <v>705186</v>
      </c>
      <c r="Q10" s="41">
        <v>13316</v>
      </c>
      <c r="R10" s="41">
        <v>12378</v>
      </c>
      <c r="S10" s="41">
        <v>9557</v>
      </c>
      <c r="T10" s="41">
        <v>0</v>
      </c>
      <c r="U10" s="41">
        <f t="shared" si="2"/>
        <v>620299</v>
      </c>
      <c r="V10" s="41">
        <f t="shared" si="3"/>
        <v>745159</v>
      </c>
      <c r="W10" s="41">
        <f t="shared" si="3"/>
        <v>714743</v>
      </c>
      <c r="X10" s="10" t="s">
        <v>7</v>
      </c>
      <c r="Y10" s="24" t="s">
        <v>17</v>
      </c>
      <c r="Z10" s="38">
        <v>0</v>
      </c>
      <c r="AA10" s="38">
        <v>0</v>
      </c>
      <c r="AB10" s="38">
        <v>4635</v>
      </c>
      <c r="AC10" s="38">
        <v>0</v>
      </c>
      <c r="AD10" s="38">
        <v>0</v>
      </c>
      <c r="AE10" s="38">
        <v>0</v>
      </c>
      <c r="AF10" s="38">
        <v>0</v>
      </c>
      <c r="AG10" s="39">
        <f>Z10+AC10+AF10</f>
        <v>0</v>
      </c>
      <c r="AH10" s="39">
        <v>0</v>
      </c>
      <c r="AI10" s="39">
        <f t="shared" si="4"/>
        <v>4635</v>
      </c>
      <c r="AJ10" s="40" t="s">
        <v>54</v>
      </c>
      <c r="AK10" s="39">
        <v>0</v>
      </c>
      <c r="AL10" s="39">
        <v>0</v>
      </c>
      <c r="AM10" s="39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f>AK10+AN10+AQ10</f>
        <v>0</v>
      </c>
      <c r="AS10" s="30">
        <v>0</v>
      </c>
      <c r="AT10" s="39">
        <f>AM10+AP10</f>
        <v>0</v>
      </c>
    </row>
    <row r="11" spans="1:46" ht="23.25" x14ac:dyDescent="0.25">
      <c r="A11" s="10" t="s">
        <v>8</v>
      </c>
      <c r="B11" s="24" t="s">
        <v>15</v>
      </c>
      <c r="C11" s="38">
        <v>0</v>
      </c>
      <c r="D11" s="38">
        <v>480</v>
      </c>
      <c r="E11" s="38">
        <v>6781</v>
      </c>
      <c r="F11" s="38">
        <v>0</v>
      </c>
      <c r="G11" s="38">
        <v>0</v>
      </c>
      <c r="H11" s="38">
        <v>0</v>
      </c>
      <c r="I11" s="38">
        <v>0</v>
      </c>
      <c r="J11" s="39">
        <f t="shared" si="0"/>
        <v>0</v>
      </c>
      <c r="K11" s="39">
        <f t="shared" si="1"/>
        <v>480</v>
      </c>
      <c r="L11" s="39">
        <f t="shared" si="1"/>
        <v>6781</v>
      </c>
      <c r="M11" s="32" t="s">
        <v>55</v>
      </c>
      <c r="N11" s="41">
        <v>0</v>
      </c>
      <c r="O11" s="41"/>
      <c r="P11" s="41"/>
      <c r="Q11" s="41">
        <v>21000</v>
      </c>
      <c r="R11" s="41">
        <v>19648</v>
      </c>
      <c r="S11" s="41">
        <v>16118</v>
      </c>
      <c r="T11" s="41">
        <v>0</v>
      </c>
      <c r="U11" s="41">
        <f t="shared" si="2"/>
        <v>21000</v>
      </c>
      <c r="V11" s="41">
        <f t="shared" si="3"/>
        <v>19648</v>
      </c>
      <c r="W11" s="41">
        <f t="shared" si="3"/>
        <v>16118</v>
      </c>
      <c r="X11" s="10" t="s">
        <v>8</v>
      </c>
      <c r="Y11" s="24" t="s">
        <v>56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9">
        <f>Z11+AC11+AF11</f>
        <v>0</v>
      </c>
      <c r="AH11" s="39">
        <v>0</v>
      </c>
      <c r="AI11" s="39">
        <f t="shared" si="4"/>
        <v>0</v>
      </c>
      <c r="AJ11" s="32"/>
      <c r="AK11" s="41"/>
      <c r="AL11" s="41"/>
      <c r="AM11" s="41"/>
      <c r="AN11" s="41"/>
      <c r="AO11" s="41"/>
      <c r="AP11" s="41"/>
      <c r="AQ11" s="41"/>
      <c r="AR11" s="41"/>
      <c r="AS11" s="29"/>
      <c r="AT11" s="39"/>
    </row>
    <row r="12" spans="1:46" x14ac:dyDescent="0.25">
      <c r="A12" s="10" t="s">
        <v>10</v>
      </c>
      <c r="B12" s="24" t="s">
        <v>11</v>
      </c>
      <c r="C12" s="38">
        <f>216645+22000</f>
        <v>238645</v>
      </c>
      <c r="D12" s="38">
        <v>266693</v>
      </c>
      <c r="E12" s="38">
        <v>287197</v>
      </c>
      <c r="F12" s="38">
        <v>4827</v>
      </c>
      <c r="G12" s="38">
        <v>3495</v>
      </c>
      <c r="H12" s="38">
        <v>3278</v>
      </c>
      <c r="I12" s="38">
        <v>0</v>
      </c>
      <c r="J12" s="39">
        <f t="shared" si="0"/>
        <v>243472</v>
      </c>
      <c r="K12" s="39">
        <f t="shared" si="1"/>
        <v>270188</v>
      </c>
      <c r="L12" s="39">
        <f t="shared" si="1"/>
        <v>290475</v>
      </c>
      <c r="M12" s="32" t="s">
        <v>57</v>
      </c>
      <c r="N12" s="41">
        <v>354967</v>
      </c>
      <c r="O12" s="41">
        <v>420162</v>
      </c>
      <c r="P12" s="41">
        <v>419461</v>
      </c>
      <c r="Q12" s="41">
        <v>9100</v>
      </c>
      <c r="R12" s="41">
        <v>10530</v>
      </c>
      <c r="S12" s="41">
        <v>9916</v>
      </c>
      <c r="T12" s="41">
        <v>0</v>
      </c>
      <c r="U12" s="41">
        <f t="shared" si="2"/>
        <v>364067</v>
      </c>
      <c r="V12" s="41">
        <f t="shared" si="3"/>
        <v>430692</v>
      </c>
      <c r="W12" s="41">
        <f t="shared" si="3"/>
        <v>429377</v>
      </c>
      <c r="X12" s="10" t="s">
        <v>10</v>
      </c>
      <c r="Y12" s="24"/>
      <c r="Z12" s="38"/>
      <c r="AA12" s="38"/>
      <c r="AB12" s="38"/>
      <c r="AC12" s="42"/>
      <c r="AD12" s="42"/>
      <c r="AE12" s="42"/>
      <c r="AF12" s="42"/>
      <c r="AG12" s="43"/>
      <c r="AH12" s="43"/>
      <c r="AI12" s="39"/>
      <c r="AJ12" s="32"/>
      <c r="AK12" s="41"/>
      <c r="AL12" s="41"/>
      <c r="AM12" s="41"/>
      <c r="AN12" s="41"/>
      <c r="AO12" s="41"/>
      <c r="AP12" s="41"/>
      <c r="AQ12" s="41"/>
      <c r="AR12" s="41"/>
      <c r="AS12" s="29"/>
      <c r="AT12" s="39"/>
    </row>
    <row r="13" spans="1:46" x14ac:dyDescent="0.25">
      <c r="A13" s="10" t="s">
        <v>12</v>
      </c>
      <c r="B13" s="11"/>
      <c r="C13" s="38"/>
      <c r="D13" s="38"/>
      <c r="E13" s="38"/>
      <c r="F13" s="42"/>
      <c r="G13" s="42"/>
      <c r="H13" s="42"/>
      <c r="I13" s="38"/>
      <c r="J13" s="39"/>
      <c r="K13" s="39"/>
      <c r="L13" s="39"/>
      <c r="M13" s="32" t="s">
        <v>30</v>
      </c>
      <c r="N13" s="41">
        <f>81000+234075</f>
        <v>315075</v>
      </c>
      <c r="O13" s="41">
        <v>63966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f t="shared" si="2"/>
        <v>315075</v>
      </c>
      <c r="V13" s="41">
        <f t="shared" si="3"/>
        <v>63966</v>
      </c>
      <c r="W13" s="41">
        <f t="shared" si="3"/>
        <v>0</v>
      </c>
      <c r="X13" s="10" t="s">
        <v>12</v>
      </c>
      <c r="Y13" s="11"/>
      <c r="Z13" s="38"/>
      <c r="AA13" s="38"/>
      <c r="AB13" s="38"/>
      <c r="AC13" s="42"/>
      <c r="AD13" s="42"/>
      <c r="AE13" s="42"/>
      <c r="AF13" s="42"/>
      <c r="AG13" s="43"/>
      <c r="AH13" s="43"/>
      <c r="AI13" s="39"/>
      <c r="AJ13" s="32"/>
      <c r="AK13" s="41"/>
      <c r="AL13" s="41"/>
      <c r="AM13" s="41"/>
      <c r="AN13" s="41"/>
      <c r="AO13" s="41"/>
      <c r="AP13" s="41"/>
      <c r="AQ13" s="41"/>
      <c r="AR13" s="41"/>
      <c r="AS13" s="29"/>
      <c r="AT13" s="39"/>
    </row>
    <row r="14" spans="1:46" x14ac:dyDescent="0.25">
      <c r="A14" s="10" t="s">
        <v>14</v>
      </c>
      <c r="B14" s="11"/>
      <c r="C14" s="38"/>
      <c r="D14" s="38"/>
      <c r="E14" s="38"/>
      <c r="F14" s="42"/>
      <c r="G14" s="42"/>
      <c r="H14" s="42"/>
      <c r="I14" s="38"/>
      <c r="J14" s="39"/>
      <c r="K14" s="39"/>
      <c r="L14" s="39"/>
      <c r="M14" s="3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0" t="s">
        <v>14</v>
      </c>
      <c r="Y14" s="11"/>
      <c r="Z14" s="38"/>
      <c r="AA14" s="38"/>
      <c r="AB14" s="38"/>
      <c r="AC14" s="42"/>
      <c r="AD14" s="42"/>
      <c r="AE14" s="42"/>
      <c r="AF14" s="42"/>
      <c r="AG14" s="43"/>
      <c r="AH14" s="43"/>
      <c r="AI14" s="39"/>
      <c r="AJ14" s="32"/>
      <c r="AK14" s="41"/>
      <c r="AL14" s="41"/>
      <c r="AM14" s="41"/>
      <c r="AN14" s="41"/>
      <c r="AO14" s="41"/>
      <c r="AP14" s="41"/>
      <c r="AQ14" s="41"/>
      <c r="AR14" s="41"/>
      <c r="AS14" s="29"/>
      <c r="AT14" s="39"/>
    </row>
    <row r="15" spans="1:46" x14ac:dyDescent="0.25">
      <c r="A15" s="10" t="s">
        <v>16</v>
      </c>
      <c r="B15" s="11"/>
      <c r="C15" s="42"/>
      <c r="D15" s="42"/>
      <c r="E15" s="42"/>
      <c r="F15" s="42"/>
      <c r="G15" s="42"/>
      <c r="H15" s="42"/>
      <c r="I15" s="38"/>
      <c r="J15" s="39"/>
      <c r="K15" s="39"/>
      <c r="L15" s="39"/>
      <c r="M15" s="32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10" t="s">
        <v>16</v>
      </c>
      <c r="Y15" s="11"/>
      <c r="Z15" s="42"/>
      <c r="AA15" s="42"/>
      <c r="AB15" s="42"/>
      <c r="AC15" s="42"/>
      <c r="AD15" s="42"/>
      <c r="AE15" s="42"/>
      <c r="AF15" s="42"/>
      <c r="AG15" s="39"/>
      <c r="AH15" s="39"/>
      <c r="AI15" s="39"/>
      <c r="AJ15" s="32"/>
      <c r="AK15" s="41"/>
      <c r="AL15" s="41"/>
      <c r="AM15" s="41"/>
      <c r="AN15" s="41"/>
      <c r="AO15" s="41"/>
      <c r="AP15" s="41"/>
      <c r="AQ15" s="41"/>
      <c r="AR15" s="41"/>
      <c r="AS15" s="29"/>
      <c r="AT15" s="39"/>
    </row>
    <row r="16" spans="1:46" x14ac:dyDescent="0.25">
      <c r="A16" s="10" t="s">
        <v>18</v>
      </c>
      <c r="B16" s="11"/>
      <c r="C16" s="38"/>
      <c r="D16" s="38"/>
      <c r="E16" s="38"/>
      <c r="F16" s="42"/>
      <c r="G16" s="42"/>
      <c r="H16" s="42"/>
      <c r="I16" s="38"/>
      <c r="J16" s="39"/>
      <c r="K16" s="39"/>
      <c r="L16" s="39"/>
      <c r="M16" s="32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10" t="s">
        <v>18</v>
      </c>
      <c r="Y16" s="11"/>
      <c r="Z16" s="38"/>
      <c r="AA16" s="38"/>
      <c r="AB16" s="38"/>
      <c r="AC16" s="42"/>
      <c r="AD16" s="42"/>
      <c r="AE16" s="42"/>
      <c r="AF16" s="42"/>
      <c r="AG16" s="43"/>
      <c r="AH16" s="43"/>
      <c r="AI16" s="39"/>
      <c r="AJ16" s="32"/>
      <c r="AK16" s="41"/>
      <c r="AL16" s="41"/>
      <c r="AM16" s="41"/>
      <c r="AN16" s="41"/>
      <c r="AO16" s="41"/>
      <c r="AP16" s="41"/>
      <c r="AQ16" s="41"/>
      <c r="AR16" s="41"/>
      <c r="AS16" s="29"/>
      <c r="AT16" s="39"/>
    </row>
    <row r="17" spans="1:46" x14ac:dyDescent="0.25">
      <c r="A17" s="10" t="s">
        <v>19</v>
      </c>
      <c r="B17" s="11"/>
      <c r="C17" s="42"/>
      <c r="D17" s="42"/>
      <c r="E17" s="42"/>
      <c r="F17" s="42"/>
      <c r="G17" s="42"/>
      <c r="H17" s="42"/>
      <c r="I17" s="38"/>
      <c r="J17" s="39"/>
      <c r="K17" s="39"/>
      <c r="L17" s="39"/>
      <c r="M17" s="32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10" t="s">
        <v>19</v>
      </c>
      <c r="Y17" s="11"/>
      <c r="Z17" s="42"/>
      <c r="AA17" s="42"/>
      <c r="AB17" s="42"/>
      <c r="AC17" s="42"/>
      <c r="AD17" s="42"/>
      <c r="AE17" s="42"/>
      <c r="AF17" s="42"/>
      <c r="AG17" s="39"/>
      <c r="AH17" s="39"/>
      <c r="AI17" s="39"/>
      <c r="AJ17" s="32"/>
      <c r="AK17" s="41"/>
      <c r="AL17" s="41"/>
      <c r="AM17" s="41"/>
      <c r="AN17" s="41"/>
      <c r="AO17" s="41"/>
      <c r="AP17" s="41"/>
      <c r="AQ17" s="41"/>
      <c r="AR17" s="41"/>
      <c r="AS17" s="29"/>
      <c r="AT17" s="39"/>
    </row>
    <row r="18" spans="1:46" x14ac:dyDescent="0.25">
      <c r="A18" s="10" t="s">
        <v>20</v>
      </c>
      <c r="B18" s="44"/>
      <c r="C18" s="45"/>
      <c r="D18" s="45"/>
      <c r="E18" s="45"/>
      <c r="F18" s="45"/>
      <c r="G18" s="45"/>
      <c r="H18" s="45"/>
      <c r="I18" s="46"/>
      <c r="J18" s="39"/>
      <c r="K18" s="39"/>
      <c r="L18" s="39"/>
      <c r="M18" s="47"/>
      <c r="N18" s="48"/>
      <c r="O18" s="48"/>
      <c r="P18" s="48"/>
      <c r="Q18" s="48"/>
      <c r="R18" s="48"/>
      <c r="S18" s="48"/>
      <c r="T18" s="48"/>
      <c r="U18" s="41"/>
      <c r="V18" s="41"/>
      <c r="W18" s="41"/>
      <c r="X18" s="10" t="s">
        <v>20</v>
      </c>
      <c r="Y18" s="44"/>
      <c r="Z18" s="45"/>
      <c r="AA18" s="45"/>
      <c r="AB18" s="45"/>
      <c r="AC18" s="45"/>
      <c r="AD18" s="45"/>
      <c r="AE18" s="45"/>
      <c r="AF18" s="45"/>
      <c r="AG18" s="43"/>
      <c r="AH18" s="43"/>
      <c r="AI18" s="39"/>
      <c r="AJ18" s="47"/>
      <c r="AK18" s="48"/>
      <c r="AL18" s="48"/>
      <c r="AM18" s="48"/>
      <c r="AN18" s="48"/>
      <c r="AO18" s="48"/>
      <c r="AP18" s="48"/>
      <c r="AQ18" s="48"/>
      <c r="AR18" s="41"/>
      <c r="AS18" s="29"/>
      <c r="AT18" s="39"/>
    </row>
    <row r="19" spans="1:46" ht="34.5" x14ac:dyDescent="0.25">
      <c r="A19" s="10" t="s">
        <v>21</v>
      </c>
      <c r="B19" s="11" t="s">
        <v>58</v>
      </c>
      <c r="C19" s="38">
        <f>C8+C9+C10+C11+C12+C13+C14+C15+C16+C17+C18</f>
        <v>1722070</v>
      </c>
      <c r="D19" s="38">
        <f t="shared" ref="D19:I19" si="5">D8+D9+D10+D11+D12+D13+D14+D15+D16+D17+D18</f>
        <v>1803984</v>
      </c>
      <c r="E19" s="38">
        <f t="shared" si="5"/>
        <v>1901167</v>
      </c>
      <c r="F19" s="38">
        <f t="shared" si="5"/>
        <v>41765</v>
      </c>
      <c r="G19" s="38">
        <f t="shared" si="5"/>
        <v>40905</v>
      </c>
      <c r="H19" s="38">
        <f t="shared" si="5"/>
        <v>3278</v>
      </c>
      <c r="I19" s="38">
        <f t="shared" si="5"/>
        <v>0</v>
      </c>
      <c r="J19" s="39">
        <f t="shared" si="0"/>
        <v>1763835</v>
      </c>
      <c r="K19" s="39">
        <f t="shared" si="1"/>
        <v>1844889</v>
      </c>
      <c r="L19" s="39">
        <f t="shared" si="1"/>
        <v>1904445</v>
      </c>
      <c r="M19" s="11" t="s">
        <v>59</v>
      </c>
      <c r="N19" s="41">
        <f>N8+N9+N10+N11+N12+N13</f>
        <v>2024088</v>
      </c>
      <c r="O19" s="41">
        <f t="shared" ref="O19:U19" si="6">O8+O9+O10+O11+O12+O13</f>
        <v>2007854</v>
      </c>
      <c r="P19" s="41">
        <f t="shared" si="6"/>
        <v>1868688</v>
      </c>
      <c r="Q19" s="41">
        <f t="shared" si="6"/>
        <v>43416</v>
      </c>
      <c r="R19" s="41">
        <f t="shared" si="6"/>
        <v>42556</v>
      </c>
      <c r="S19" s="41">
        <f t="shared" si="6"/>
        <v>35591</v>
      </c>
      <c r="T19" s="41">
        <f t="shared" si="6"/>
        <v>0</v>
      </c>
      <c r="U19" s="41">
        <f t="shared" si="6"/>
        <v>2067504</v>
      </c>
      <c r="V19" s="41">
        <f t="shared" si="3"/>
        <v>2050410</v>
      </c>
      <c r="W19" s="41">
        <f t="shared" si="3"/>
        <v>1904279</v>
      </c>
      <c r="X19" s="10" t="s">
        <v>21</v>
      </c>
      <c r="Y19" s="11" t="s">
        <v>60</v>
      </c>
      <c r="Z19" s="38">
        <f>Z8+Z9+Z10+Z11</f>
        <v>176990</v>
      </c>
      <c r="AA19" s="38">
        <f t="shared" ref="AA19:AF19" si="7">AA8+AA9+AA10+AA11</f>
        <v>177219</v>
      </c>
      <c r="AB19" s="38">
        <f t="shared" si="7"/>
        <v>202715</v>
      </c>
      <c r="AC19" s="38">
        <f t="shared" si="7"/>
        <v>0</v>
      </c>
      <c r="AD19" s="38">
        <f t="shared" si="7"/>
        <v>0</v>
      </c>
      <c r="AE19" s="38">
        <v>0</v>
      </c>
      <c r="AF19" s="38">
        <f t="shared" si="7"/>
        <v>0</v>
      </c>
      <c r="AG19" s="39">
        <f>Z19+AC19+AF19</f>
        <v>176990</v>
      </c>
      <c r="AH19" s="39">
        <f>AA19+AD19</f>
        <v>177219</v>
      </c>
      <c r="AI19" s="39">
        <f t="shared" si="4"/>
        <v>202715</v>
      </c>
      <c r="AJ19" s="11" t="s">
        <v>59</v>
      </c>
      <c r="AK19" s="41">
        <f>AK8+AK9+AK10</f>
        <v>284043</v>
      </c>
      <c r="AL19" s="41">
        <f t="shared" ref="AL19:AT19" si="8">AL8+AL9+AL10</f>
        <v>378031</v>
      </c>
      <c r="AM19" s="41">
        <f t="shared" si="8"/>
        <v>261149</v>
      </c>
      <c r="AN19" s="41">
        <f t="shared" si="8"/>
        <v>0</v>
      </c>
      <c r="AO19" s="41">
        <f t="shared" si="8"/>
        <v>0</v>
      </c>
      <c r="AP19" s="41">
        <f t="shared" si="8"/>
        <v>0</v>
      </c>
      <c r="AQ19" s="41">
        <f t="shared" si="8"/>
        <v>0</v>
      </c>
      <c r="AR19" s="41">
        <f t="shared" si="8"/>
        <v>284043</v>
      </c>
      <c r="AS19" s="41">
        <f t="shared" si="8"/>
        <v>378031</v>
      </c>
      <c r="AT19" s="41">
        <f t="shared" si="8"/>
        <v>261149</v>
      </c>
    </row>
    <row r="20" spans="1:46" ht="23.25" x14ac:dyDescent="0.25">
      <c r="A20" s="6" t="s">
        <v>22</v>
      </c>
      <c r="B20" s="11" t="s">
        <v>61</v>
      </c>
      <c r="C20" s="38">
        <f>C21+C22+C23+C24</f>
        <v>2096347</v>
      </c>
      <c r="D20" s="38">
        <f t="shared" ref="D20:J20" si="9">D21+D22+D23+D24</f>
        <v>2028223</v>
      </c>
      <c r="E20" s="38">
        <f>E21+E22+E23+E24+E25</f>
        <v>1175482</v>
      </c>
      <c r="F20" s="38">
        <f t="shared" si="9"/>
        <v>1651</v>
      </c>
      <c r="G20" s="38">
        <f t="shared" si="9"/>
        <v>1651</v>
      </c>
      <c r="H20" s="38">
        <f t="shared" si="9"/>
        <v>0</v>
      </c>
      <c r="I20" s="38">
        <f t="shared" si="9"/>
        <v>0</v>
      </c>
      <c r="J20" s="38">
        <f t="shared" si="9"/>
        <v>2097998</v>
      </c>
      <c r="K20" s="39">
        <f t="shared" si="1"/>
        <v>2029874</v>
      </c>
      <c r="L20" s="39">
        <f t="shared" si="1"/>
        <v>1175482</v>
      </c>
      <c r="M20" s="24" t="s">
        <v>62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f t="shared" si="2"/>
        <v>0</v>
      </c>
      <c r="V20" s="41">
        <f t="shared" si="3"/>
        <v>0</v>
      </c>
      <c r="W20" s="41">
        <f t="shared" si="3"/>
        <v>0</v>
      </c>
      <c r="X20" s="6" t="s">
        <v>22</v>
      </c>
      <c r="Y20" s="11" t="s">
        <v>61</v>
      </c>
      <c r="Z20" s="38">
        <f>188053-81000</f>
        <v>107053</v>
      </c>
      <c r="AA20" s="38">
        <v>200812</v>
      </c>
      <c r="AB20" s="38">
        <v>58434</v>
      </c>
      <c r="AC20" s="38">
        <f>AC21+AC22+AC23+AC24</f>
        <v>0</v>
      </c>
      <c r="AD20" s="38">
        <v>0</v>
      </c>
      <c r="AE20" s="38">
        <v>0</v>
      </c>
      <c r="AF20" s="38">
        <f>AF21+AF22+AF23+AF24</f>
        <v>0</v>
      </c>
      <c r="AG20" s="39">
        <f t="shared" ref="AG20:AG34" si="10">Z20+AC20+AF20</f>
        <v>107053</v>
      </c>
      <c r="AH20" s="39">
        <f t="shared" ref="AH20:AH34" si="11">AA20+AD20</f>
        <v>200812</v>
      </c>
      <c r="AI20" s="39">
        <f t="shared" si="4"/>
        <v>58434</v>
      </c>
      <c r="AJ20" s="24" t="s">
        <v>62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f>AK20+AN20+AQ20</f>
        <v>0</v>
      </c>
      <c r="AS20" s="31">
        <v>0</v>
      </c>
      <c r="AT20" s="39">
        <f>AM20+AP20</f>
        <v>0</v>
      </c>
    </row>
    <row r="21" spans="1:46" ht="23.25" x14ac:dyDescent="0.25">
      <c r="A21" s="6" t="s">
        <v>63</v>
      </c>
      <c r="B21" s="24" t="s">
        <v>64</v>
      </c>
      <c r="C21" s="38">
        <f>222669+81000</f>
        <v>303669</v>
      </c>
      <c r="D21" s="38">
        <v>227364</v>
      </c>
      <c r="E21" s="38">
        <v>369742</v>
      </c>
      <c r="F21" s="38">
        <v>0</v>
      </c>
      <c r="G21" s="38">
        <v>0</v>
      </c>
      <c r="H21" s="38"/>
      <c r="I21" s="38">
        <v>0</v>
      </c>
      <c r="J21" s="39">
        <f t="shared" ref="J21:J29" si="12">C21+F21+I21</f>
        <v>303669</v>
      </c>
      <c r="K21" s="39">
        <f t="shared" si="1"/>
        <v>227364</v>
      </c>
      <c r="L21" s="39">
        <f t="shared" si="1"/>
        <v>369742</v>
      </c>
      <c r="M21" s="24" t="s">
        <v>65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f t="shared" si="2"/>
        <v>0</v>
      </c>
      <c r="V21" s="41">
        <f t="shared" si="3"/>
        <v>0</v>
      </c>
      <c r="W21" s="41">
        <f t="shared" si="3"/>
        <v>0</v>
      </c>
      <c r="X21" s="6" t="s">
        <v>63</v>
      </c>
      <c r="Y21" s="24" t="s">
        <v>64</v>
      </c>
      <c r="Z21" s="38">
        <f>188053-81000</f>
        <v>107053</v>
      </c>
      <c r="AA21" s="38">
        <v>200812</v>
      </c>
      <c r="AB21" s="38">
        <v>58434</v>
      </c>
      <c r="AC21" s="38">
        <v>0</v>
      </c>
      <c r="AD21" s="38">
        <v>0</v>
      </c>
      <c r="AE21" s="38">
        <v>0</v>
      </c>
      <c r="AF21" s="38">
        <v>0</v>
      </c>
      <c r="AG21" s="39">
        <f t="shared" si="10"/>
        <v>107053</v>
      </c>
      <c r="AH21" s="39">
        <f t="shared" si="11"/>
        <v>200812</v>
      </c>
      <c r="AI21" s="39">
        <f t="shared" si="4"/>
        <v>58434</v>
      </c>
      <c r="AJ21" s="24" t="s">
        <v>66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f>AK21+AN21+AQ21</f>
        <v>0</v>
      </c>
      <c r="AS21" s="31">
        <v>0</v>
      </c>
      <c r="AT21" s="39">
        <f>AM21+AP21</f>
        <v>0</v>
      </c>
    </row>
    <row r="22" spans="1:46" ht="23.25" x14ac:dyDescent="0.25">
      <c r="A22" s="6" t="s">
        <v>67</v>
      </c>
      <c r="B22" s="24" t="s">
        <v>68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/>
      <c r="I22" s="38">
        <v>0</v>
      </c>
      <c r="J22" s="39">
        <f t="shared" si="12"/>
        <v>0</v>
      </c>
      <c r="K22" s="39">
        <f t="shared" si="1"/>
        <v>0</v>
      </c>
      <c r="L22" s="39">
        <f t="shared" si="1"/>
        <v>0</v>
      </c>
      <c r="M22" s="24" t="s">
        <v>69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f t="shared" si="2"/>
        <v>0</v>
      </c>
      <c r="V22" s="41">
        <f t="shared" si="3"/>
        <v>0</v>
      </c>
      <c r="W22" s="41">
        <f t="shared" si="3"/>
        <v>0</v>
      </c>
      <c r="X22" s="6" t="s">
        <v>67</v>
      </c>
      <c r="Y22" s="24" t="s">
        <v>68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9">
        <f t="shared" si="10"/>
        <v>0</v>
      </c>
      <c r="AH22" s="39">
        <f t="shared" si="11"/>
        <v>0</v>
      </c>
      <c r="AI22" s="39">
        <f t="shared" si="4"/>
        <v>0</v>
      </c>
      <c r="AJ22" s="24" t="s">
        <v>69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f>AK22+AN22+AQ22</f>
        <v>0</v>
      </c>
      <c r="AS22" s="31">
        <v>0</v>
      </c>
      <c r="AT22" s="39">
        <f>AM22+AP22</f>
        <v>0</v>
      </c>
    </row>
    <row r="23" spans="1:46" ht="23.25" x14ac:dyDescent="0.25">
      <c r="A23" s="6" t="s">
        <v>70</v>
      </c>
      <c r="B23" s="24" t="s">
        <v>71</v>
      </c>
      <c r="C23" s="38">
        <v>1000000</v>
      </c>
      <c r="D23" s="38">
        <v>1000000</v>
      </c>
      <c r="E23" s="38">
        <v>0</v>
      </c>
      <c r="F23" s="38">
        <v>0</v>
      </c>
      <c r="G23" s="38">
        <v>0</v>
      </c>
      <c r="H23" s="38"/>
      <c r="I23" s="38">
        <v>0</v>
      </c>
      <c r="J23" s="39">
        <f t="shared" si="12"/>
        <v>1000000</v>
      </c>
      <c r="K23" s="39">
        <f t="shared" si="1"/>
        <v>1000000</v>
      </c>
      <c r="L23" s="39">
        <f t="shared" si="1"/>
        <v>0</v>
      </c>
      <c r="M23" s="24" t="s">
        <v>72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f t="shared" si="2"/>
        <v>0</v>
      </c>
      <c r="V23" s="41">
        <f t="shared" si="3"/>
        <v>0</v>
      </c>
      <c r="W23" s="41">
        <f t="shared" si="3"/>
        <v>0</v>
      </c>
      <c r="X23" s="6" t="s">
        <v>70</v>
      </c>
      <c r="Y23" s="24" t="s">
        <v>71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9">
        <f t="shared" si="10"/>
        <v>0</v>
      </c>
      <c r="AH23" s="39">
        <f t="shared" si="11"/>
        <v>0</v>
      </c>
      <c r="AI23" s="39">
        <f t="shared" si="4"/>
        <v>0</v>
      </c>
      <c r="AJ23" s="24" t="s">
        <v>72</v>
      </c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f>AK23+AN23+AQ23</f>
        <v>0</v>
      </c>
      <c r="AS23" s="31">
        <v>0</v>
      </c>
      <c r="AT23" s="39">
        <f>AM23+AP23</f>
        <v>0</v>
      </c>
    </row>
    <row r="24" spans="1:46" ht="23.25" x14ac:dyDescent="0.25">
      <c r="A24" s="6" t="s">
        <v>73</v>
      </c>
      <c r="B24" s="24" t="s">
        <v>74</v>
      </c>
      <c r="C24" s="38">
        <v>792678</v>
      </c>
      <c r="D24" s="38">
        <v>800859</v>
      </c>
      <c r="E24" s="38">
        <v>783687</v>
      </c>
      <c r="F24" s="38">
        <v>1651</v>
      </c>
      <c r="G24" s="38">
        <v>1651</v>
      </c>
      <c r="H24" s="38"/>
      <c r="I24" s="42">
        <v>0</v>
      </c>
      <c r="J24" s="39">
        <f t="shared" si="12"/>
        <v>794329</v>
      </c>
      <c r="K24" s="39">
        <f t="shared" si="1"/>
        <v>802510</v>
      </c>
      <c r="L24" s="39">
        <f t="shared" si="1"/>
        <v>783687</v>
      </c>
      <c r="M24" s="24" t="s">
        <v>75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f t="shared" si="2"/>
        <v>0</v>
      </c>
      <c r="V24" s="41">
        <f t="shared" si="3"/>
        <v>0</v>
      </c>
      <c r="W24" s="41">
        <f t="shared" si="3"/>
        <v>0</v>
      </c>
      <c r="X24" s="6" t="s">
        <v>73</v>
      </c>
      <c r="Y24" s="24" t="s">
        <v>74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9">
        <f t="shared" si="10"/>
        <v>0</v>
      </c>
      <c r="AH24" s="39">
        <f t="shared" si="11"/>
        <v>0</v>
      </c>
      <c r="AI24" s="39">
        <f t="shared" si="4"/>
        <v>0</v>
      </c>
      <c r="AJ24" s="24" t="s">
        <v>75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0</v>
      </c>
      <c r="AR24" s="41">
        <f>AK24+AN24+AQ24</f>
        <v>0</v>
      </c>
      <c r="AS24" s="31">
        <v>0</v>
      </c>
      <c r="AT24" s="39">
        <f>AM24+AP24</f>
        <v>0</v>
      </c>
    </row>
    <row r="25" spans="1:46" ht="23.25" x14ac:dyDescent="0.25">
      <c r="A25" s="6" t="s">
        <v>76</v>
      </c>
      <c r="B25" s="24" t="s">
        <v>24</v>
      </c>
      <c r="C25" s="38"/>
      <c r="D25" s="38"/>
      <c r="E25" s="38">
        <v>22053</v>
      </c>
      <c r="F25" s="38"/>
      <c r="G25" s="38"/>
      <c r="H25" s="38"/>
      <c r="I25" s="42"/>
      <c r="J25" s="39"/>
      <c r="K25" s="39"/>
      <c r="L25" s="39">
        <f t="shared" si="1"/>
        <v>22053</v>
      </c>
      <c r="M25" s="24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6"/>
      <c r="Y25" s="24"/>
      <c r="Z25" s="38"/>
      <c r="AA25" s="38"/>
      <c r="AB25" s="38"/>
      <c r="AC25" s="38"/>
      <c r="AD25" s="38"/>
      <c r="AE25" s="38"/>
      <c r="AF25" s="38"/>
      <c r="AG25" s="39"/>
      <c r="AH25" s="39"/>
      <c r="AI25" s="39"/>
      <c r="AJ25" s="24"/>
      <c r="AK25" s="41"/>
      <c r="AL25" s="41"/>
      <c r="AM25" s="41"/>
      <c r="AN25" s="41"/>
      <c r="AO25" s="41"/>
      <c r="AP25" s="41"/>
      <c r="AQ25" s="41"/>
      <c r="AR25" s="41"/>
      <c r="AS25" s="31"/>
      <c r="AT25" s="39"/>
    </row>
    <row r="26" spans="1:46" ht="23.25" x14ac:dyDescent="0.25">
      <c r="A26" s="6" t="s">
        <v>23</v>
      </c>
      <c r="B26" s="11" t="s">
        <v>77</v>
      </c>
      <c r="C26" s="38">
        <f>C27+C28+C29</f>
        <v>0</v>
      </c>
      <c r="D26" s="38">
        <v>0</v>
      </c>
      <c r="E26" s="38">
        <v>0</v>
      </c>
      <c r="F26" s="38">
        <f>F27+F28+F29</f>
        <v>0</v>
      </c>
      <c r="G26" s="38">
        <v>0</v>
      </c>
      <c r="H26" s="38"/>
      <c r="I26" s="38">
        <f>I27+I28+I29</f>
        <v>0</v>
      </c>
      <c r="J26" s="39">
        <f t="shared" si="12"/>
        <v>0</v>
      </c>
      <c r="K26" s="39">
        <f t="shared" si="1"/>
        <v>0</v>
      </c>
      <c r="L26" s="39">
        <f t="shared" si="1"/>
        <v>0</v>
      </c>
      <c r="M26" s="24" t="s">
        <v>78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f t="shared" si="2"/>
        <v>0</v>
      </c>
      <c r="V26" s="41">
        <f t="shared" si="3"/>
        <v>0</v>
      </c>
      <c r="W26" s="41">
        <f t="shared" si="3"/>
        <v>0</v>
      </c>
      <c r="X26" s="6" t="s">
        <v>23</v>
      </c>
      <c r="Y26" s="11" t="s">
        <v>77</v>
      </c>
      <c r="Z26" s="38">
        <f>Z27+Z28+Z29+Z30+Z31</f>
        <v>0</v>
      </c>
      <c r="AA26" s="38">
        <v>0</v>
      </c>
      <c r="AB26" s="38">
        <v>0</v>
      </c>
      <c r="AC26" s="38">
        <f>AC27+AC28+AC29+AC30+AC31</f>
        <v>0</v>
      </c>
      <c r="AD26" s="38">
        <v>0</v>
      </c>
      <c r="AE26" s="38">
        <v>0</v>
      </c>
      <c r="AF26" s="38">
        <f>AF27+AF28+AF29+AF30+AF31</f>
        <v>0</v>
      </c>
      <c r="AG26" s="39">
        <f t="shared" si="10"/>
        <v>0</v>
      </c>
      <c r="AH26" s="39">
        <f t="shared" si="11"/>
        <v>0</v>
      </c>
      <c r="AI26" s="39">
        <f t="shared" si="4"/>
        <v>0</v>
      </c>
      <c r="AJ26" s="24" t="s">
        <v>79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f>AK26+AN26+AQ26</f>
        <v>0</v>
      </c>
      <c r="AS26" s="31">
        <v>0</v>
      </c>
      <c r="AT26" s="39">
        <f>AM26+AP26</f>
        <v>0</v>
      </c>
    </row>
    <row r="27" spans="1:46" ht="23.25" x14ac:dyDescent="0.25">
      <c r="A27" s="6" t="s">
        <v>80</v>
      </c>
      <c r="B27" s="24" t="s">
        <v>81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/>
      <c r="I27" s="38">
        <v>0</v>
      </c>
      <c r="J27" s="39">
        <f t="shared" si="12"/>
        <v>0</v>
      </c>
      <c r="K27" s="39">
        <f t="shared" si="1"/>
        <v>0</v>
      </c>
      <c r="L27" s="39">
        <f t="shared" si="1"/>
        <v>0</v>
      </c>
      <c r="M27" s="24" t="s">
        <v>82</v>
      </c>
      <c r="N27" s="41">
        <v>1000000</v>
      </c>
      <c r="O27" s="41">
        <v>1000000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f t="shared" si="2"/>
        <v>1000000</v>
      </c>
      <c r="V27" s="41">
        <f t="shared" si="3"/>
        <v>1000000</v>
      </c>
      <c r="W27" s="41">
        <f t="shared" si="3"/>
        <v>0</v>
      </c>
      <c r="X27" s="6" t="s">
        <v>80</v>
      </c>
      <c r="Y27" s="24" t="s">
        <v>83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9">
        <f t="shared" si="10"/>
        <v>0</v>
      </c>
      <c r="AH27" s="39">
        <f t="shared" si="11"/>
        <v>0</v>
      </c>
      <c r="AI27" s="39">
        <f t="shared" si="4"/>
        <v>0</v>
      </c>
      <c r="AJ27" s="24" t="s">
        <v>82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f>AK27+AN27+AQ27</f>
        <v>0</v>
      </c>
      <c r="AS27" s="31">
        <v>0</v>
      </c>
      <c r="AT27" s="39">
        <f>AM27+AP27</f>
        <v>0</v>
      </c>
    </row>
    <row r="28" spans="1:46" ht="23.25" x14ac:dyDescent="0.25">
      <c r="A28" s="6" t="s">
        <v>84</v>
      </c>
      <c r="B28" s="49" t="s">
        <v>85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/>
      <c r="I28" s="46">
        <v>0</v>
      </c>
      <c r="J28" s="39">
        <f t="shared" si="12"/>
        <v>0</v>
      </c>
      <c r="K28" s="39">
        <f t="shared" si="1"/>
        <v>0</v>
      </c>
      <c r="L28" s="39">
        <f t="shared" si="1"/>
        <v>0</v>
      </c>
      <c r="M28" s="49" t="s">
        <v>33</v>
      </c>
      <c r="N28" s="50">
        <v>794329</v>
      </c>
      <c r="O28" s="50">
        <v>802510</v>
      </c>
      <c r="P28" s="50">
        <v>783687</v>
      </c>
      <c r="Q28" s="50"/>
      <c r="R28" s="50"/>
      <c r="S28" s="50">
        <v>0</v>
      </c>
      <c r="T28" s="51">
        <v>0</v>
      </c>
      <c r="U28" s="41">
        <f t="shared" si="2"/>
        <v>794329</v>
      </c>
      <c r="V28" s="41">
        <f t="shared" si="3"/>
        <v>802510</v>
      </c>
      <c r="W28" s="41">
        <f t="shared" si="3"/>
        <v>783687</v>
      </c>
      <c r="X28" s="6" t="s">
        <v>84</v>
      </c>
      <c r="Y28" s="49" t="s">
        <v>86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39">
        <f t="shared" si="10"/>
        <v>0</v>
      </c>
      <c r="AH28" s="39">
        <f t="shared" si="11"/>
        <v>0</v>
      </c>
      <c r="AI28" s="39">
        <f t="shared" si="4"/>
        <v>0</v>
      </c>
      <c r="AJ28" s="49" t="s">
        <v>87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41">
        <f>AK28+AN28+AQ28</f>
        <v>0</v>
      </c>
      <c r="AS28" s="31">
        <v>0</v>
      </c>
      <c r="AT28" s="39">
        <f>AM28+AP28</f>
        <v>0</v>
      </c>
    </row>
    <row r="29" spans="1:46" ht="23.25" x14ac:dyDescent="0.25">
      <c r="A29" s="6" t="s">
        <v>88</v>
      </c>
      <c r="B29" s="24" t="s">
        <v>89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/>
      <c r="I29" s="38">
        <v>0</v>
      </c>
      <c r="J29" s="39">
        <f t="shared" si="12"/>
        <v>0</v>
      </c>
      <c r="K29" s="39">
        <f t="shared" si="1"/>
        <v>0</v>
      </c>
      <c r="L29" s="39">
        <f t="shared" si="1"/>
        <v>0</v>
      </c>
      <c r="M29" s="24" t="s">
        <v>90</v>
      </c>
      <c r="N29" s="41">
        <v>0</v>
      </c>
      <c r="O29" s="41">
        <v>21843</v>
      </c>
      <c r="P29" s="41">
        <v>21843</v>
      </c>
      <c r="Q29" s="41">
        <v>0</v>
      </c>
      <c r="R29" s="41">
        <v>0</v>
      </c>
      <c r="S29" s="41">
        <v>0</v>
      </c>
      <c r="T29" s="41">
        <v>0</v>
      </c>
      <c r="U29" s="41">
        <f t="shared" si="2"/>
        <v>0</v>
      </c>
      <c r="V29" s="41">
        <f t="shared" si="3"/>
        <v>21843</v>
      </c>
      <c r="W29" s="41">
        <f t="shared" si="3"/>
        <v>21843</v>
      </c>
      <c r="X29" s="6" t="s">
        <v>88</v>
      </c>
      <c r="Y29" s="24" t="s">
        <v>91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9">
        <f t="shared" si="10"/>
        <v>0</v>
      </c>
      <c r="AH29" s="39">
        <f t="shared" si="11"/>
        <v>0</v>
      </c>
      <c r="AI29" s="39">
        <f t="shared" si="4"/>
        <v>0</v>
      </c>
      <c r="AJ29" s="11"/>
      <c r="AK29" s="52"/>
      <c r="AL29" s="52"/>
      <c r="AM29" s="52"/>
      <c r="AN29" s="52"/>
      <c r="AO29" s="52"/>
      <c r="AP29" s="52"/>
      <c r="AQ29" s="52"/>
      <c r="AR29" s="41"/>
      <c r="AS29" s="53"/>
      <c r="AT29" s="39"/>
    </row>
    <row r="30" spans="1:46" x14ac:dyDescent="0.25">
      <c r="A30" s="6"/>
      <c r="B30" s="9"/>
      <c r="C30" s="41"/>
      <c r="D30" s="41"/>
      <c r="E30" s="41"/>
      <c r="F30" s="41"/>
      <c r="G30" s="41"/>
      <c r="H30" s="41"/>
      <c r="I30" s="41"/>
      <c r="J30" s="39"/>
      <c r="K30" s="39"/>
      <c r="L30" s="39"/>
      <c r="M30" s="9"/>
      <c r="N30" s="39"/>
      <c r="O30" s="39"/>
      <c r="P30" s="39"/>
      <c r="Q30" s="41"/>
      <c r="R30" s="41"/>
      <c r="S30" s="41"/>
      <c r="T30" s="41"/>
      <c r="U30" s="41"/>
      <c r="V30" s="41"/>
      <c r="W30" s="41"/>
      <c r="X30" s="6"/>
      <c r="Y30" s="9" t="s">
        <v>92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39">
        <f t="shared" si="10"/>
        <v>0</v>
      </c>
      <c r="AH30" s="39">
        <f t="shared" si="11"/>
        <v>0</v>
      </c>
      <c r="AI30" s="39">
        <f t="shared" si="4"/>
        <v>0</v>
      </c>
      <c r="AJ30" s="9"/>
      <c r="AK30" s="39"/>
      <c r="AL30" s="39"/>
      <c r="AM30" s="39"/>
      <c r="AN30" s="54"/>
      <c r="AO30" s="54"/>
      <c r="AP30" s="54"/>
      <c r="AQ30" s="54"/>
      <c r="AR30" s="41"/>
      <c r="AS30" s="29"/>
      <c r="AT30" s="39"/>
    </row>
    <row r="31" spans="1:46" x14ac:dyDescent="0.25">
      <c r="A31" s="6"/>
      <c r="B31" s="55"/>
      <c r="C31" s="41"/>
      <c r="D31" s="41"/>
      <c r="E31" s="41"/>
      <c r="F31" s="41"/>
      <c r="G31" s="41"/>
      <c r="H31" s="41"/>
      <c r="I31" s="41"/>
      <c r="J31" s="39"/>
      <c r="K31" s="39"/>
      <c r="L31" s="39"/>
      <c r="M31" s="55"/>
      <c r="N31" s="52"/>
      <c r="O31" s="52"/>
      <c r="P31" s="52"/>
      <c r="Q31" s="52"/>
      <c r="R31" s="52"/>
      <c r="S31" s="52"/>
      <c r="T31" s="52"/>
      <c r="U31" s="41"/>
      <c r="V31" s="41"/>
      <c r="W31" s="41"/>
      <c r="X31" s="6"/>
      <c r="Y31" s="9" t="s">
        <v>89</v>
      </c>
      <c r="Z31" s="56">
        <v>0</v>
      </c>
      <c r="AA31" s="56">
        <v>0</v>
      </c>
      <c r="AB31" s="56">
        <v>0</v>
      </c>
      <c r="AC31" s="41">
        <v>0</v>
      </c>
      <c r="AD31" s="41">
        <v>0</v>
      </c>
      <c r="AE31" s="41">
        <v>0</v>
      </c>
      <c r="AF31" s="41">
        <v>0</v>
      </c>
      <c r="AG31" s="39">
        <f t="shared" si="10"/>
        <v>0</v>
      </c>
      <c r="AH31" s="39">
        <f t="shared" si="11"/>
        <v>0</v>
      </c>
      <c r="AI31" s="39">
        <f t="shared" si="4"/>
        <v>0</v>
      </c>
      <c r="AJ31" s="55"/>
      <c r="AK31" s="52"/>
      <c r="AL31" s="52"/>
      <c r="AM31" s="52"/>
      <c r="AN31" s="52"/>
      <c r="AO31" s="52"/>
      <c r="AP31" s="52"/>
      <c r="AQ31" s="52"/>
      <c r="AR31" s="41"/>
      <c r="AS31" s="29"/>
      <c r="AT31" s="39"/>
    </row>
    <row r="32" spans="1:46" ht="34.5" x14ac:dyDescent="0.25">
      <c r="A32" s="57" t="s">
        <v>25</v>
      </c>
      <c r="B32" s="11" t="s">
        <v>93</v>
      </c>
      <c r="C32" s="41">
        <f>C20+C26</f>
        <v>2096347</v>
      </c>
      <c r="D32" s="41">
        <f t="shared" ref="D32:J32" si="13">D20+D26</f>
        <v>2028223</v>
      </c>
      <c r="E32" s="41">
        <f t="shared" si="13"/>
        <v>1175482</v>
      </c>
      <c r="F32" s="41">
        <f t="shared" si="13"/>
        <v>1651</v>
      </c>
      <c r="G32" s="41">
        <f t="shared" si="13"/>
        <v>1651</v>
      </c>
      <c r="H32" s="41">
        <f t="shared" si="13"/>
        <v>0</v>
      </c>
      <c r="I32" s="41">
        <f t="shared" si="13"/>
        <v>0</v>
      </c>
      <c r="J32" s="41">
        <f t="shared" si="13"/>
        <v>2097998</v>
      </c>
      <c r="K32" s="39">
        <f t="shared" si="1"/>
        <v>2029874</v>
      </c>
      <c r="L32" s="39">
        <f t="shared" si="1"/>
        <v>1175482</v>
      </c>
      <c r="M32" s="11" t="s">
        <v>94</v>
      </c>
      <c r="N32" s="41">
        <f>N20+N21+N22+N23+N24+N26+N27+N28</f>
        <v>1794329</v>
      </c>
      <c r="O32" s="41">
        <f>O20+O21+O22+O23+O24+O26+O27+O28+O29</f>
        <v>1824353</v>
      </c>
      <c r="P32" s="41">
        <f>P20+P21+P22+P23+P24+P26+P27+P28+P29</f>
        <v>805530</v>
      </c>
      <c r="Q32" s="41">
        <f>Q20+Q21+Q22+Q23+Q24+Q26+Q27+Q28</f>
        <v>0</v>
      </c>
      <c r="R32" s="41">
        <f>R20+R21+R22+R23+R24+R26+R27+R28</f>
        <v>0</v>
      </c>
      <c r="S32" s="41">
        <f>S20+S21+S22+S23+S24+S26+S27+S28</f>
        <v>0</v>
      </c>
      <c r="T32" s="41">
        <f>T20+T21+T22+T23+T24+T26+T27+T28</f>
        <v>0</v>
      </c>
      <c r="U32" s="41">
        <f t="shared" si="2"/>
        <v>1794329</v>
      </c>
      <c r="V32" s="41">
        <f t="shared" si="3"/>
        <v>1824353</v>
      </c>
      <c r="W32" s="39">
        <f t="shared" si="3"/>
        <v>805530</v>
      </c>
      <c r="X32" s="57" t="s">
        <v>25</v>
      </c>
      <c r="Y32" s="11" t="s">
        <v>95</v>
      </c>
      <c r="Z32" s="41">
        <f>Z20+Z26</f>
        <v>107053</v>
      </c>
      <c r="AA32" s="41">
        <f>AA20+AA26</f>
        <v>200812</v>
      </c>
      <c r="AB32" s="41">
        <f t="shared" ref="AB32:AI32" si="14">AB20+AB26</f>
        <v>58434</v>
      </c>
      <c r="AC32" s="41">
        <f t="shared" si="14"/>
        <v>0</v>
      </c>
      <c r="AD32" s="41">
        <f t="shared" si="14"/>
        <v>0</v>
      </c>
      <c r="AE32" s="41">
        <f t="shared" si="14"/>
        <v>0</v>
      </c>
      <c r="AF32" s="41">
        <f t="shared" si="14"/>
        <v>0</v>
      </c>
      <c r="AG32" s="41">
        <f t="shared" si="14"/>
        <v>107053</v>
      </c>
      <c r="AH32" s="41">
        <f t="shared" si="14"/>
        <v>200812</v>
      </c>
      <c r="AI32" s="41">
        <f t="shared" si="14"/>
        <v>58434</v>
      </c>
      <c r="AJ32" s="11" t="s">
        <v>96</v>
      </c>
      <c r="AK32" s="41">
        <f>AK20+AK21+AK22+AK23+AK24+AK26+AK27+AK28+AK29+AK30+AK31</f>
        <v>0</v>
      </c>
      <c r="AL32" s="41">
        <v>0</v>
      </c>
      <c r="AM32" s="41">
        <v>0</v>
      </c>
      <c r="AN32" s="41">
        <f>AN20+AN21+AN22+AN23+AN24+AN26+AN27+AN28+AN29+AN30+AN31</f>
        <v>0</v>
      </c>
      <c r="AO32" s="41">
        <v>0</v>
      </c>
      <c r="AP32" s="41">
        <v>0</v>
      </c>
      <c r="AQ32" s="41">
        <f>AQ20+AQ21+AQ22+AQ23+AQ24+AQ26+AQ27+AQ28+AQ29+AQ30+AQ31</f>
        <v>0</v>
      </c>
      <c r="AR32" s="39">
        <f>AK32+AN32+AQ32</f>
        <v>0</v>
      </c>
      <c r="AS32" s="30">
        <v>0</v>
      </c>
      <c r="AT32" s="39">
        <f>AM32+AP32</f>
        <v>0</v>
      </c>
    </row>
    <row r="33" spans="1:46" ht="17.100000000000001" customHeight="1" x14ac:dyDescent="0.25">
      <c r="A33" s="20" t="s">
        <v>26</v>
      </c>
      <c r="B33" s="22" t="s">
        <v>97</v>
      </c>
      <c r="C33" s="41">
        <f>C19+C32</f>
        <v>3818417</v>
      </c>
      <c r="D33" s="41">
        <f t="shared" ref="D33:J33" si="15">D19+D32</f>
        <v>3832207</v>
      </c>
      <c r="E33" s="41">
        <f t="shared" si="15"/>
        <v>3076649</v>
      </c>
      <c r="F33" s="41">
        <f t="shared" si="15"/>
        <v>43416</v>
      </c>
      <c r="G33" s="41">
        <f t="shared" si="15"/>
        <v>42556</v>
      </c>
      <c r="H33" s="41">
        <f t="shared" si="15"/>
        <v>3278</v>
      </c>
      <c r="I33" s="41">
        <f t="shared" si="15"/>
        <v>0</v>
      </c>
      <c r="J33" s="41">
        <f t="shared" si="15"/>
        <v>3861833</v>
      </c>
      <c r="K33" s="39">
        <f t="shared" si="1"/>
        <v>3874763</v>
      </c>
      <c r="L33" s="39">
        <f t="shared" si="1"/>
        <v>3079927</v>
      </c>
      <c r="M33" s="22" t="s">
        <v>98</v>
      </c>
      <c r="N33" s="41">
        <f>N19+N32</f>
        <v>3818417</v>
      </c>
      <c r="O33" s="41">
        <f t="shared" ref="O33:U33" si="16">O19+O32</f>
        <v>3832207</v>
      </c>
      <c r="P33" s="41">
        <f t="shared" si="16"/>
        <v>2674218</v>
      </c>
      <c r="Q33" s="41">
        <f t="shared" si="16"/>
        <v>43416</v>
      </c>
      <c r="R33" s="41">
        <f t="shared" si="16"/>
        <v>42556</v>
      </c>
      <c r="S33" s="41">
        <f t="shared" si="16"/>
        <v>35591</v>
      </c>
      <c r="T33" s="41">
        <f t="shared" si="16"/>
        <v>0</v>
      </c>
      <c r="U33" s="7">
        <f t="shared" si="16"/>
        <v>3861833</v>
      </c>
      <c r="V33" s="41">
        <f t="shared" si="3"/>
        <v>3874763</v>
      </c>
      <c r="W33" s="41">
        <f t="shared" si="3"/>
        <v>2709809</v>
      </c>
      <c r="X33" s="20" t="s">
        <v>26</v>
      </c>
      <c r="Y33" s="22" t="s">
        <v>97</v>
      </c>
      <c r="Z33" s="41">
        <f>Z19+Z32</f>
        <v>284043</v>
      </c>
      <c r="AA33" s="41">
        <f>AA19+AA32</f>
        <v>378031</v>
      </c>
      <c r="AB33" s="41">
        <f t="shared" ref="AB33:AI33" si="17">AB19+AB32</f>
        <v>261149</v>
      </c>
      <c r="AC33" s="41">
        <f t="shared" si="17"/>
        <v>0</v>
      </c>
      <c r="AD33" s="41">
        <f t="shared" si="17"/>
        <v>0</v>
      </c>
      <c r="AE33" s="41">
        <f t="shared" si="17"/>
        <v>0</v>
      </c>
      <c r="AF33" s="41">
        <f t="shared" si="17"/>
        <v>0</v>
      </c>
      <c r="AG33" s="41">
        <f t="shared" si="17"/>
        <v>284043</v>
      </c>
      <c r="AH33" s="41">
        <f t="shared" si="17"/>
        <v>378031</v>
      </c>
      <c r="AI33" s="41">
        <f t="shared" si="17"/>
        <v>261149</v>
      </c>
      <c r="AJ33" s="22" t="s">
        <v>98</v>
      </c>
      <c r="AK33" s="41">
        <f>AK19+AK32</f>
        <v>284043</v>
      </c>
      <c r="AL33" s="41">
        <f t="shared" ref="AL33:AT33" si="18">AL19+AL32</f>
        <v>378031</v>
      </c>
      <c r="AM33" s="41">
        <f t="shared" si="18"/>
        <v>261149</v>
      </c>
      <c r="AN33" s="41">
        <f t="shared" si="18"/>
        <v>0</v>
      </c>
      <c r="AO33" s="41">
        <f t="shared" si="18"/>
        <v>0</v>
      </c>
      <c r="AP33" s="41">
        <f t="shared" si="18"/>
        <v>0</v>
      </c>
      <c r="AQ33" s="41">
        <f t="shared" si="18"/>
        <v>0</v>
      </c>
      <c r="AR33" s="41">
        <f t="shared" si="18"/>
        <v>284043</v>
      </c>
      <c r="AS33" s="41">
        <f t="shared" si="18"/>
        <v>378031</v>
      </c>
      <c r="AT33" s="41">
        <f t="shared" si="18"/>
        <v>261149</v>
      </c>
    </row>
    <row r="34" spans="1:46" x14ac:dyDescent="0.25">
      <c r="A34" s="58" t="s">
        <v>27</v>
      </c>
      <c r="B34" s="20" t="s">
        <v>99</v>
      </c>
      <c r="C34" s="39">
        <v>1792678</v>
      </c>
      <c r="D34" s="39">
        <v>1800859</v>
      </c>
      <c r="E34" s="39">
        <v>783687</v>
      </c>
      <c r="F34" s="39">
        <v>1651</v>
      </c>
      <c r="G34" s="39">
        <v>1651</v>
      </c>
      <c r="H34" s="39">
        <v>0</v>
      </c>
      <c r="I34" s="39">
        <v>0</v>
      </c>
      <c r="J34" s="41">
        <f>C34+F34+I34</f>
        <v>1794329</v>
      </c>
      <c r="K34" s="39">
        <f t="shared" si="1"/>
        <v>1802510</v>
      </c>
      <c r="L34" s="39">
        <f t="shared" si="1"/>
        <v>783687</v>
      </c>
      <c r="M34" s="20" t="s">
        <v>99</v>
      </c>
      <c r="N34" s="39">
        <v>1792678</v>
      </c>
      <c r="O34" s="39">
        <v>1800859</v>
      </c>
      <c r="P34" s="39">
        <v>783687</v>
      </c>
      <c r="Q34" s="39">
        <v>1651</v>
      </c>
      <c r="R34" s="39">
        <v>1651</v>
      </c>
      <c r="S34" s="39"/>
      <c r="T34" s="39">
        <v>0</v>
      </c>
      <c r="U34" s="41">
        <f t="shared" si="2"/>
        <v>1794329</v>
      </c>
      <c r="V34" s="41">
        <f t="shared" si="3"/>
        <v>1802510</v>
      </c>
      <c r="W34" s="41">
        <f t="shared" si="3"/>
        <v>783687</v>
      </c>
      <c r="X34" s="58" t="s">
        <v>27</v>
      </c>
      <c r="Y34" s="20" t="s">
        <v>99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/>
      <c r="AF34" s="30">
        <v>0</v>
      </c>
      <c r="AG34" s="41">
        <f t="shared" si="10"/>
        <v>0</v>
      </c>
      <c r="AH34" s="41">
        <f t="shared" si="11"/>
        <v>0</v>
      </c>
      <c r="AI34" s="39">
        <f t="shared" si="4"/>
        <v>0</v>
      </c>
      <c r="AJ34" s="20" t="s">
        <v>99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9">
        <f>AK34+AN34+AQ34</f>
        <v>0</v>
      </c>
      <c r="AS34" s="30">
        <v>0</v>
      </c>
      <c r="AT34" s="39">
        <f>AM34+AP34</f>
        <v>0</v>
      </c>
    </row>
    <row r="35" spans="1:46" ht="17.100000000000001" customHeight="1" x14ac:dyDescent="0.25">
      <c r="A35" s="58" t="s">
        <v>28</v>
      </c>
      <c r="B35" s="55" t="s">
        <v>100</v>
      </c>
      <c r="C35" s="52">
        <f>C33-C34</f>
        <v>2025739</v>
      </c>
      <c r="D35" s="52">
        <f t="shared" ref="D35:J35" si="19">D33-D34</f>
        <v>2031348</v>
      </c>
      <c r="E35" s="52">
        <f t="shared" si="19"/>
        <v>2292962</v>
      </c>
      <c r="F35" s="52">
        <f t="shared" si="19"/>
        <v>41765</v>
      </c>
      <c r="G35" s="52">
        <f t="shared" si="19"/>
        <v>40905</v>
      </c>
      <c r="H35" s="52">
        <f t="shared" si="19"/>
        <v>3278</v>
      </c>
      <c r="I35" s="52">
        <f t="shared" si="19"/>
        <v>0</v>
      </c>
      <c r="J35" s="52">
        <f t="shared" si="19"/>
        <v>2067504</v>
      </c>
      <c r="K35" s="39">
        <f t="shared" si="1"/>
        <v>2072253</v>
      </c>
      <c r="L35" s="39">
        <f t="shared" si="1"/>
        <v>2296240</v>
      </c>
      <c r="M35" s="59" t="s">
        <v>100</v>
      </c>
      <c r="N35" s="52">
        <f>N33-N34</f>
        <v>2025739</v>
      </c>
      <c r="O35" s="52">
        <f t="shared" ref="O35:U35" si="20">O33-O34</f>
        <v>2031348</v>
      </c>
      <c r="P35" s="52">
        <f t="shared" si="20"/>
        <v>1890531</v>
      </c>
      <c r="Q35" s="52">
        <f t="shared" si="20"/>
        <v>41765</v>
      </c>
      <c r="R35" s="52">
        <f t="shared" si="20"/>
        <v>40905</v>
      </c>
      <c r="S35" s="52">
        <f t="shared" si="20"/>
        <v>35591</v>
      </c>
      <c r="T35" s="52">
        <f t="shared" si="20"/>
        <v>0</v>
      </c>
      <c r="U35" s="8">
        <f t="shared" si="20"/>
        <v>2067504</v>
      </c>
      <c r="V35" s="41">
        <f t="shared" si="3"/>
        <v>2072253</v>
      </c>
      <c r="W35" s="41">
        <f t="shared" si="3"/>
        <v>1926122</v>
      </c>
      <c r="X35" s="58" t="s">
        <v>28</v>
      </c>
      <c r="Y35" s="55" t="s">
        <v>100</v>
      </c>
      <c r="Z35" s="52">
        <f>Z33-Z34</f>
        <v>284043</v>
      </c>
      <c r="AA35" s="52">
        <f>AA33-AA34</f>
        <v>378031</v>
      </c>
      <c r="AB35" s="52">
        <f t="shared" ref="AB35:AI35" si="21">AB33-AB34</f>
        <v>261149</v>
      </c>
      <c r="AC35" s="52">
        <f t="shared" si="21"/>
        <v>0</v>
      </c>
      <c r="AD35" s="52">
        <f t="shared" si="21"/>
        <v>0</v>
      </c>
      <c r="AE35" s="52">
        <f t="shared" si="21"/>
        <v>0</v>
      </c>
      <c r="AF35" s="52">
        <f t="shared" si="21"/>
        <v>0</v>
      </c>
      <c r="AG35" s="52">
        <f t="shared" si="21"/>
        <v>284043</v>
      </c>
      <c r="AH35" s="52">
        <f t="shared" si="21"/>
        <v>378031</v>
      </c>
      <c r="AI35" s="52">
        <f t="shared" si="21"/>
        <v>261149</v>
      </c>
      <c r="AJ35" s="59" t="s">
        <v>100</v>
      </c>
      <c r="AK35" s="52">
        <f>AK33</f>
        <v>284043</v>
      </c>
      <c r="AL35" s="52">
        <f t="shared" ref="AL35:AT35" si="22">AL33</f>
        <v>378031</v>
      </c>
      <c r="AM35" s="52">
        <f t="shared" si="22"/>
        <v>261149</v>
      </c>
      <c r="AN35" s="52">
        <f t="shared" si="22"/>
        <v>0</v>
      </c>
      <c r="AO35" s="52">
        <f t="shared" si="22"/>
        <v>0</v>
      </c>
      <c r="AP35" s="52">
        <f t="shared" si="22"/>
        <v>0</v>
      </c>
      <c r="AQ35" s="52">
        <f t="shared" si="22"/>
        <v>0</v>
      </c>
      <c r="AR35" s="52">
        <f t="shared" si="22"/>
        <v>284043</v>
      </c>
      <c r="AS35" s="52">
        <f t="shared" si="22"/>
        <v>378031</v>
      </c>
      <c r="AT35" s="52">
        <f t="shared" si="22"/>
        <v>261149</v>
      </c>
    </row>
    <row r="36" spans="1:46" ht="17.100000000000001" customHeight="1" x14ac:dyDescent="0.25">
      <c r="A36" s="60"/>
      <c r="B36" s="28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28"/>
      <c r="N36" s="61"/>
      <c r="O36" s="61"/>
      <c r="P36" s="61"/>
      <c r="Q36" s="61"/>
      <c r="R36" s="61"/>
      <c r="S36" s="61"/>
      <c r="T36" s="61"/>
      <c r="U36" s="62"/>
      <c r="V36" s="62"/>
      <c r="W36" s="62"/>
      <c r="X36" s="60"/>
      <c r="Y36" s="28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28"/>
      <c r="AK36" s="63"/>
      <c r="AL36" s="63"/>
      <c r="AM36" s="63"/>
      <c r="AN36" s="63"/>
      <c r="AO36" s="63"/>
      <c r="AP36" s="63"/>
      <c r="AQ36" s="63"/>
      <c r="AR36" s="34"/>
      <c r="AS36" s="29"/>
      <c r="AT36" s="29"/>
    </row>
    <row r="37" spans="1:46" ht="17.100000000000001" customHeight="1" x14ac:dyDescent="0.25">
      <c r="A37" s="10"/>
      <c r="B37" s="11"/>
      <c r="C37" s="33"/>
      <c r="D37" s="33"/>
      <c r="E37" s="33"/>
      <c r="F37" s="33"/>
      <c r="G37" s="33"/>
      <c r="H37" s="33"/>
      <c r="I37" s="33"/>
      <c r="J37" s="23"/>
      <c r="K37" s="23"/>
      <c r="L37" s="23"/>
      <c r="M37" s="32"/>
      <c r="N37" s="7"/>
      <c r="O37" s="7"/>
      <c r="P37" s="7"/>
      <c r="Q37" s="7"/>
      <c r="R37" s="7"/>
      <c r="S37" s="7"/>
      <c r="T37" s="7"/>
      <c r="U37" s="7"/>
      <c r="V37" s="7"/>
      <c r="W37" s="7"/>
      <c r="X37" s="10"/>
      <c r="Y37" s="11"/>
      <c r="Z37" s="64"/>
      <c r="AA37" s="64"/>
      <c r="AB37" s="64"/>
      <c r="AC37" s="33"/>
      <c r="AD37" s="33"/>
      <c r="AE37" s="33"/>
      <c r="AF37" s="33"/>
      <c r="AG37" s="23">
        <f>+AK35-AG35</f>
        <v>0</v>
      </c>
      <c r="AH37" s="23"/>
      <c r="AI37" s="23"/>
      <c r="AJ37" s="40"/>
      <c r="AK37" s="7"/>
      <c r="AL37" s="7"/>
      <c r="AM37" s="7"/>
      <c r="AN37" s="7"/>
      <c r="AO37" s="7"/>
      <c r="AP37" s="7"/>
      <c r="AQ37" s="7"/>
      <c r="AR37" s="65"/>
      <c r="AS37" s="29"/>
      <c r="AT37" s="29"/>
    </row>
    <row r="38" spans="1:46" ht="17.100000000000001" customHeight="1" x14ac:dyDescent="0.25">
      <c r="A38" s="12"/>
      <c r="B38" s="16"/>
      <c r="C38" s="66"/>
      <c r="D38" s="66"/>
      <c r="E38" s="66"/>
      <c r="F38" s="67"/>
      <c r="G38" s="67"/>
      <c r="H38" s="67"/>
      <c r="I38" s="67"/>
      <c r="J38" s="18"/>
      <c r="K38" s="18"/>
      <c r="L38" s="18"/>
      <c r="M38" s="68"/>
      <c r="N38" s="13"/>
      <c r="O38" s="13"/>
      <c r="P38" s="13"/>
      <c r="Q38" s="13"/>
      <c r="R38" s="13"/>
      <c r="S38" s="13"/>
      <c r="T38" s="13"/>
      <c r="U38" s="69"/>
      <c r="V38" s="69"/>
      <c r="W38" s="69"/>
      <c r="X38" s="12"/>
      <c r="Y38" s="16"/>
      <c r="Z38" s="66"/>
      <c r="AA38" s="66"/>
      <c r="AB38" s="66"/>
      <c r="AC38" s="67"/>
      <c r="AD38" s="67"/>
      <c r="AE38" s="67"/>
      <c r="AF38" s="67"/>
      <c r="AG38" s="18"/>
      <c r="AH38" s="18"/>
      <c r="AI38" s="18"/>
      <c r="AJ38" s="68"/>
      <c r="AK38" s="13"/>
      <c r="AL38" s="13"/>
      <c r="AM38" s="13"/>
      <c r="AN38" s="13"/>
      <c r="AO38" s="13"/>
      <c r="AP38" s="13"/>
      <c r="AQ38" s="13"/>
      <c r="AR38" s="69"/>
      <c r="AS38" s="26"/>
      <c r="AT38" s="26"/>
    </row>
    <row r="39" spans="1:46" ht="17.100000000000001" customHeight="1" x14ac:dyDescent="0.25"/>
    <row r="40" spans="1:46" ht="17.100000000000001" customHeight="1" x14ac:dyDescent="0.25"/>
    <row r="41" spans="1:46" ht="17.100000000000001" customHeight="1" x14ac:dyDescent="0.25"/>
    <row r="42" spans="1:46" ht="17.100000000000001" customHeight="1" x14ac:dyDescent="0.25"/>
    <row r="43" spans="1:46" ht="17.100000000000001" customHeight="1" x14ac:dyDescent="0.25"/>
    <row r="44" spans="1:46" ht="17.100000000000001" customHeight="1" x14ac:dyDescent="0.25"/>
    <row r="45" spans="1:46" ht="17.100000000000001" customHeight="1" x14ac:dyDescent="0.25"/>
    <row r="46" spans="1:46" ht="24.75" customHeight="1" x14ac:dyDescent="0.25"/>
  </sheetData>
  <mergeCells count="8">
    <mergeCell ref="T3:V4"/>
    <mergeCell ref="Y3:Z4"/>
    <mergeCell ref="AF3:AJ4"/>
    <mergeCell ref="AQ3:AS4"/>
    <mergeCell ref="T6:U6"/>
    <mergeCell ref="AQ6:AR6"/>
    <mergeCell ref="A3:C4"/>
    <mergeCell ref="I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2017-05-26T06:17:28Z</dcterms:modified>
</cp:coreProperties>
</file>