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70" windowWidth="15105" windowHeight="7140" activeTab="5"/>
  </bookViews>
  <sheets>
    <sheet name="bérek önk." sheetId="4" r:id="rId1"/>
    <sheet name="Személyi,dologi kiad." sheetId="11" r:id="rId2"/>
    <sheet name="támogatások" sheetId="12" r:id="rId3"/>
    <sheet name="beruházás" sheetId="13" r:id="rId4"/>
    <sheet name="kiadások részletezés" sheetId="10" r:id="rId5"/>
    <sheet name="Bevétel" sheetId="6" r:id="rId6"/>
    <sheet name="kormányfunkciók" sheetId="14" r:id="rId7"/>
    <sheet name="Munka1" sheetId="15" r:id="rId8"/>
  </sheets>
  <definedNames>
    <definedName name="_xlnm.Print_Area" localSheetId="5">Bevétel!$A$1:$I$82</definedName>
    <definedName name="_xlnm.Print_Area" localSheetId="6">kormányfunkciók!$A$1:$R$31</definedName>
  </definedNames>
  <calcPr calcId="124519"/>
</workbook>
</file>

<file path=xl/calcChain.xml><?xml version="1.0" encoding="utf-8"?>
<calcChain xmlns="http://schemas.openxmlformats.org/spreadsheetml/2006/main">
  <c r="I82" i="6"/>
  <c r="I41"/>
  <c r="I42"/>
  <c r="I43"/>
  <c r="I44"/>
  <c r="I45"/>
  <c r="I46"/>
  <c r="I47"/>
  <c r="I48"/>
  <c r="I49"/>
  <c r="I50"/>
  <c r="I40"/>
  <c r="I62"/>
  <c r="I25"/>
  <c r="I26"/>
  <c r="I27"/>
  <c r="I28"/>
  <c r="I29"/>
  <c r="I30"/>
  <c r="I31"/>
  <c r="I32"/>
  <c r="I33"/>
  <c r="I34"/>
  <c r="I35"/>
  <c r="I24"/>
  <c r="I23"/>
  <c r="G37"/>
  <c r="G82" s="1"/>
  <c r="F73"/>
  <c r="E73"/>
  <c r="I79"/>
  <c r="I75"/>
  <c r="I71"/>
  <c r="I72"/>
  <c r="I74"/>
  <c r="I70"/>
  <c r="F67"/>
  <c r="I67"/>
  <c r="I52"/>
  <c r="I58" s="1"/>
  <c r="F18"/>
  <c r="I14"/>
  <c r="I15"/>
  <c r="I16"/>
  <c r="I17"/>
  <c r="I8"/>
  <c r="I9"/>
  <c r="I10"/>
  <c r="I11"/>
  <c r="I12"/>
  <c r="I13"/>
  <c r="I7"/>
  <c r="F36"/>
  <c r="I36" s="1"/>
  <c r="B18"/>
  <c r="E18" s="1"/>
  <c r="D82"/>
  <c r="E82" s="1"/>
  <c r="B8" i="12"/>
  <c r="E25" i="14"/>
  <c r="B81" i="6"/>
  <c r="B67"/>
  <c r="B43"/>
  <c r="B52"/>
  <c r="B37"/>
  <c r="F10" i="14"/>
  <c r="F11"/>
  <c r="F25" s="1"/>
  <c r="F12"/>
  <c r="F13"/>
  <c r="F14"/>
  <c r="F15"/>
  <c r="F16"/>
  <c r="F17"/>
  <c r="F18"/>
  <c r="F19"/>
  <c r="F20"/>
  <c r="F21"/>
  <c r="F22"/>
  <c r="F23"/>
  <c r="F24"/>
  <c r="F6"/>
  <c r="F7"/>
  <c r="F8"/>
  <c r="F9"/>
  <c r="K25"/>
  <c r="M25"/>
  <c r="N25"/>
  <c r="O25"/>
  <c r="P25"/>
  <c r="Q25"/>
  <c r="R25"/>
  <c r="E16" i="13"/>
  <c r="D16"/>
  <c r="C16"/>
  <c r="L12" i="11"/>
  <c r="K12"/>
  <c r="M21" i="10"/>
  <c r="M12"/>
  <c r="M13"/>
  <c r="M14"/>
  <c r="M15"/>
  <c r="M16"/>
  <c r="M17"/>
  <c r="M18"/>
  <c r="M19"/>
  <c r="M20"/>
  <c r="M6"/>
  <c r="M7"/>
  <c r="M8"/>
  <c r="M9"/>
  <c r="M10"/>
  <c r="M11"/>
  <c r="M5"/>
  <c r="L22"/>
  <c r="K22"/>
  <c r="L12" i="4"/>
  <c r="H12"/>
  <c r="G12"/>
  <c r="F12"/>
  <c r="E12"/>
  <c r="D12"/>
  <c r="C12"/>
  <c r="B12"/>
  <c r="J11"/>
  <c r="I11"/>
  <c r="J10"/>
  <c r="I10"/>
  <c r="J9"/>
  <c r="I9"/>
  <c r="J8"/>
  <c r="I8"/>
  <c r="J7"/>
  <c r="I7"/>
  <c r="K6"/>
  <c r="J6"/>
  <c r="I6"/>
  <c r="K5"/>
  <c r="J5"/>
  <c r="J12" s="1"/>
  <c r="I5"/>
  <c r="K4"/>
  <c r="K12" s="1"/>
  <c r="I4"/>
  <c r="I12" s="1"/>
  <c r="J12" i="11"/>
  <c r="C22" i="10"/>
  <c r="D22"/>
  <c r="E22"/>
  <c r="F22"/>
  <c r="G22"/>
  <c r="H22"/>
  <c r="I22"/>
  <c r="J22"/>
  <c r="B22"/>
  <c r="C12" i="11"/>
  <c r="D12"/>
  <c r="L25" i="14"/>
  <c r="I25"/>
  <c r="G25"/>
  <c r="F5"/>
  <c r="D12" i="13"/>
  <c r="C12"/>
  <c r="E11"/>
  <c r="E12" s="1"/>
  <c r="D8"/>
  <c r="E8"/>
  <c r="C8"/>
  <c r="B34" i="12"/>
  <c r="B22"/>
  <c r="B28"/>
  <c r="C34" s="1"/>
  <c r="C22"/>
  <c r="B15"/>
  <c r="C15"/>
  <c r="C35" s="1"/>
  <c r="E12" i="11"/>
  <c r="F12"/>
  <c r="G12"/>
  <c r="H12"/>
  <c r="I12"/>
  <c r="M12"/>
  <c r="B12"/>
  <c r="N10"/>
  <c r="N11"/>
  <c r="N12"/>
  <c r="N8"/>
  <c r="N9"/>
  <c r="N6"/>
  <c r="N7"/>
  <c r="N5"/>
  <c r="I18" i="6" l="1"/>
  <c r="I73"/>
  <c r="F37"/>
  <c r="J37"/>
  <c r="B58"/>
  <c r="M22" i="10"/>
  <c r="I37" i="6" l="1"/>
  <c r="F82"/>
  <c r="D73"/>
  <c r="C73"/>
</calcChain>
</file>

<file path=xl/sharedStrings.xml><?xml version="1.0" encoding="utf-8"?>
<sst xmlns="http://schemas.openxmlformats.org/spreadsheetml/2006/main" count="282" uniqueCount="236">
  <si>
    <t>Kiadások</t>
  </si>
  <si>
    <t>Dologi kiadások</t>
  </si>
  <si>
    <t>Bevételek</t>
  </si>
  <si>
    <t>Összesen:</t>
  </si>
  <si>
    <t>Gépjárműadó</t>
  </si>
  <si>
    <t>Cafeteria</t>
  </si>
  <si>
    <t>Közvilágítás</t>
  </si>
  <si>
    <t>Kolcsár heti 3 alk. 1700Ft/alk*3*4*12</t>
  </si>
  <si>
    <t>Bábolna heti 3 alk. 1700Ft/alk*3*4*12</t>
  </si>
  <si>
    <t>Family Frost heti 1 alkalom 1700 Ft/alk. *4*12</t>
  </si>
  <si>
    <t>Képzettségi pótlék</t>
  </si>
  <si>
    <t>Járulékok</t>
  </si>
  <si>
    <t>Polgármester</t>
  </si>
  <si>
    <t>Megnevezés</t>
  </si>
  <si>
    <t>Köztemető</t>
  </si>
  <si>
    <t>Összesen</t>
  </si>
  <si>
    <t>Hulladék, települési hulladék</t>
  </si>
  <si>
    <t>Dunaszentmiklós község Önkormányzat 2014. évi Kiadások E Ft-ban</t>
  </si>
  <si>
    <t>Személyi juttatások</t>
  </si>
  <si>
    <t>Dologi kiadások Áfa</t>
  </si>
  <si>
    <t>Hulladékkezelés</t>
  </si>
  <si>
    <t>Dunaszentmiklós község önkormányzata Dologi kiadások részletezése</t>
  </si>
  <si>
    <t>Könyv, folyóirat</t>
  </si>
  <si>
    <t>Irodaszer</t>
  </si>
  <si>
    <t>Telefon</t>
  </si>
  <si>
    <t>Víz</t>
  </si>
  <si>
    <t>Villany</t>
  </si>
  <si>
    <t>Gáz</t>
  </si>
  <si>
    <t>Üzemeltetés</t>
  </si>
  <si>
    <t>Szállítási költség</t>
  </si>
  <si>
    <t>Üzemanyag</t>
  </si>
  <si>
    <t>Egyéb készlet</t>
  </si>
  <si>
    <t>Bankköltség, postai díjak</t>
  </si>
  <si>
    <t>Rendezvények</t>
  </si>
  <si>
    <t>Mindösszesen:</t>
  </si>
  <si>
    <t xml:space="preserve">       Működési hozzájárulás óvodához (Társulás Szomód)</t>
  </si>
  <si>
    <t xml:space="preserve">       Iskolai étkezéshez hozzájárulás (Társulás Szomód)</t>
  </si>
  <si>
    <t xml:space="preserve">      Tatai Közös Önkormányzati Hiv. Dmiklós finansz.</t>
  </si>
  <si>
    <t xml:space="preserve">      Felhalmozási célú pénzeszk. átadás (Megyei Önk.)</t>
  </si>
  <si>
    <t xml:space="preserve">      Felhalmozási célú pénzeszk. átadás (csatorna tart. Szomód)</t>
  </si>
  <si>
    <t xml:space="preserve">     Római Katolikus Egyház</t>
  </si>
  <si>
    <t xml:space="preserve">     Német Nemzetiségi Önkormányzat</t>
  </si>
  <si>
    <t xml:space="preserve">     Dunaszentmiklós Községért Közalapítvány</t>
  </si>
  <si>
    <t xml:space="preserve">     Dunaszentmiklósi Sportegyesület </t>
  </si>
  <si>
    <t xml:space="preserve">     Niklo Baráti Egyesület</t>
  </si>
  <si>
    <t xml:space="preserve">     Vaszary tehetséggondozó </t>
  </si>
  <si>
    <t xml:space="preserve">      Összesen:</t>
  </si>
  <si>
    <t>Dunaszentmiklós község önkormányzat pénzeszköz átadások, támogatások 2014.</t>
  </si>
  <si>
    <t>Beruházások, felújítások</t>
  </si>
  <si>
    <t xml:space="preserve">    Lakhatási támogatás</t>
  </si>
  <si>
    <t>2014.</t>
  </si>
  <si>
    <t>eredeti ei.</t>
  </si>
  <si>
    <t>Egyéb önkormányzati feladatok támogatása</t>
  </si>
  <si>
    <t>Kistelepülések szociális feladatainak támogatása</t>
  </si>
  <si>
    <t>Hozzájárulás pénzbeli szociális ellátásokhoz</t>
  </si>
  <si>
    <t>Önkormányzat működésének általános támogatása</t>
  </si>
  <si>
    <t>Működési bevételek</t>
  </si>
  <si>
    <t>Frigonetti heti 1 alkalom 1700 Ft/alk.*4*12</t>
  </si>
  <si>
    <t xml:space="preserve">(Kolcsár, Bábolna, Family Frost, Frigonetti) </t>
  </si>
  <si>
    <t xml:space="preserve">      -     Zöldterület gazdálkodással kapcs.feladatok tám.</t>
  </si>
  <si>
    <t xml:space="preserve">      -     Közutak fenntartásának tám.</t>
  </si>
  <si>
    <t xml:space="preserve">     -      Közvilágítás fenntart. támogatása</t>
  </si>
  <si>
    <t xml:space="preserve">       -    Köztemető fenntartással kapcs. feladatok tám.</t>
  </si>
  <si>
    <t xml:space="preserve">       - Pályázati forrás Tájház</t>
  </si>
  <si>
    <t>Előző évi pénzmaradvány</t>
  </si>
  <si>
    <t>Szakfeladat</t>
  </si>
  <si>
    <t>Felújítás összesen:</t>
  </si>
  <si>
    <t>Működési támogatás</t>
  </si>
  <si>
    <t xml:space="preserve">Államháztartáson belüli </t>
  </si>
  <si>
    <t>Államháztartáson kívülre</t>
  </si>
  <si>
    <t>Pénzbeli ellátások</t>
  </si>
  <si>
    <t xml:space="preserve">    Önkormányzati segélyek </t>
  </si>
  <si>
    <t xml:space="preserve">         -Átmeneti segély</t>
  </si>
  <si>
    <t xml:space="preserve">         -Temetési segély</t>
  </si>
  <si>
    <t xml:space="preserve">     Intézményi ellátottak pénzbeli jutt. BURSA</t>
  </si>
  <si>
    <t xml:space="preserve">     Összesen:</t>
  </si>
  <si>
    <t xml:space="preserve">     Betegséggel kapcsolatos ellátások (ápolási díj)</t>
  </si>
  <si>
    <t>Felhalmozási célú támogatás ÁHT-n kívül</t>
  </si>
  <si>
    <t xml:space="preserve">     Első lakáshoz jutók támogatása</t>
  </si>
  <si>
    <t xml:space="preserve">    Foglalkoztatással munkanélküliséggel kapcs. ellátás</t>
  </si>
  <si>
    <t xml:space="preserve">    Rendkívüli gyermekvédelmi támogatás (Erzs.ut.)</t>
  </si>
  <si>
    <t>Útfelújítás</t>
  </si>
  <si>
    <t>Beruházás</t>
  </si>
  <si>
    <t>Beruházás összesen</t>
  </si>
  <si>
    <t>Tevékenység</t>
  </si>
  <si>
    <t>Korm. funk.</t>
  </si>
  <si>
    <t>Személyi juttatás</t>
  </si>
  <si>
    <t>Ellátottak pénzbeli jutt.</t>
  </si>
  <si>
    <t>Működ.c.tám.</t>
  </si>
  <si>
    <t>Felújítás</t>
  </si>
  <si>
    <t>Felhalm. kölcsön</t>
  </si>
  <si>
    <t>Felhalm.c.tám.</t>
  </si>
  <si>
    <t xml:space="preserve"> </t>
  </si>
  <si>
    <t>Adó-, vám- és jövedéki igazg. Államig.</t>
  </si>
  <si>
    <t>Önkorm. Elsz.a közp. Ktgvet-sel</t>
  </si>
  <si>
    <t>Közvilágítás kötelező</t>
  </si>
  <si>
    <t>Város-, és községgazd. Egyéb szolg. Államig.</t>
  </si>
  <si>
    <t>Lakásfenntart. Tám. Kötelező</t>
  </si>
  <si>
    <t>Betegséggel kapcs. Pénzbeli ell. Kötelező</t>
  </si>
  <si>
    <t>Gyermekvéd.pénzbeli és term.b.ell. Kötelező</t>
  </si>
  <si>
    <t>Elhunyt szem. Hátramar.pénzb.tám.kötelező</t>
  </si>
  <si>
    <t>Egyéb önkorm.pénzbeli eseti tám. Nem köt.</t>
  </si>
  <si>
    <t xml:space="preserve">Hosszabb időtart. Közfogl. Nem köt. </t>
  </si>
  <si>
    <t xml:space="preserve">Támogatási célú fin. Műv. </t>
  </si>
  <si>
    <t xml:space="preserve">Könyvtári szolg.  Nem köt. </t>
  </si>
  <si>
    <t xml:space="preserve">Közműv. Intézm.  Nem köt. </t>
  </si>
  <si>
    <t>Sportlétesítmények  nem köt.</t>
  </si>
  <si>
    <t>Köztemető-fenntarás kötelező</t>
  </si>
  <si>
    <t>Dunaszentmiklós község Önkormányzat 2014. évi személyi juttatásainak tervezése</t>
  </si>
  <si>
    <t>Név</t>
  </si>
  <si>
    <t>Alapilletmény /hó</t>
  </si>
  <si>
    <t>Alapilletmény/év</t>
  </si>
  <si>
    <t>Közlekedési költségtérítés</t>
  </si>
  <si>
    <t>Saját gépkocsi használat</t>
  </si>
  <si>
    <t>Védőszemüveg</t>
  </si>
  <si>
    <t>Személyi juttatás összesen</t>
  </si>
  <si>
    <t>Cafeteria EHO</t>
  </si>
  <si>
    <t>Cafeteria 19%</t>
  </si>
  <si>
    <t>Hivatalsegéd</t>
  </si>
  <si>
    <t>Könyvtáros megbízási díja</t>
  </si>
  <si>
    <t>Közmunkás 1. 2014. 10.15-ig</t>
  </si>
  <si>
    <t>Közmunkás 2. 2014. 04.30-ig</t>
  </si>
  <si>
    <t>Közmunkás 3. 2014.04.30-ig</t>
  </si>
  <si>
    <t>Megbízási díj</t>
  </si>
  <si>
    <t>Önkormányzati képviselők tiszt.díja</t>
  </si>
  <si>
    <t xml:space="preserve">Város, községgazd. egyéb szolg. </t>
  </si>
  <si>
    <t>Önkorm.és Önkorm.hiv.jogalkotó és ált. igazg.</t>
  </si>
  <si>
    <t>Önkorm.vagyonnal való gazd. feladatok</t>
  </si>
  <si>
    <t>Könyvtári szolg.</t>
  </si>
  <si>
    <t>Sportlétesítm. működt.</t>
  </si>
  <si>
    <t>Közfoglal. hossz.id.</t>
  </si>
  <si>
    <t>Város, községgazd. Egyéb szolg.</t>
  </si>
  <si>
    <t>Önkorm. és önkorm.hiv.jogalk.ált.igazg.</t>
  </si>
  <si>
    <t>Önkorm.vagyonnal.való gazd. felad.</t>
  </si>
  <si>
    <t>Közművelődés</t>
  </si>
  <si>
    <t>Sportlétesítm. működtet</t>
  </si>
  <si>
    <t>Kormány funkciók</t>
  </si>
  <si>
    <t>Kormányzati funkciók</t>
  </si>
  <si>
    <t xml:space="preserve">Karbantartás </t>
  </si>
  <si>
    <t>utcatábla (Ifa diff.)</t>
  </si>
  <si>
    <t>ÁFA</t>
  </si>
  <si>
    <t>Áfa</t>
  </si>
  <si>
    <t>Zöldterület  fenntart.</t>
  </si>
  <si>
    <t>Utak, hidak fenntart.</t>
  </si>
  <si>
    <t>vagyonbizt.</t>
  </si>
  <si>
    <t>műszaki vizsga, tagdíj</t>
  </si>
  <si>
    <t>Zöldterület fenntart.</t>
  </si>
  <si>
    <t>Felhalmozási célú támogatás</t>
  </si>
  <si>
    <t>Dunaszentmiklós Önkormányzat 2014. évi felhalmozási kiadásai</t>
  </si>
  <si>
    <t>Alap</t>
  </si>
  <si>
    <t xml:space="preserve">Útfelújítás       </t>
  </si>
  <si>
    <t>Tájház felújítás (pályázat)      (841403)</t>
  </si>
  <si>
    <t>Akadálymentesítés         (841403)</t>
  </si>
  <si>
    <t>Túristaház felújítás          (841403)</t>
  </si>
  <si>
    <t>Számítógép softver (adó, Windows)     (841403)</t>
  </si>
  <si>
    <t>Első lakáshoz jutók támogatása   (841403)</t>
  </si>
  <si>
    <t xml:space="preserve">Beruházás           </t>
  </si>
  <si>
    <t>Felhalmozási kölcsön törlesztés (finanszírozási kiad.)</t>
  </si>
  <si>
    <t>Működési kiadás</t>
  </si>
  <si>
    <t>Felhalmozási c.tartalék</t>
  </si>
  <si>
    <t>Felhalmozási kiadás</t>
  </si>
  <si>
    <t>Finanszírozási kiadás</t>
  </si>
  <si>
    <t>Külső szem.jut.</t>
  </si>
  <si>
    <t>M.adókat terh.jár.</t>
  </si>
  <si>
    <t xml:space="preserve">Zöldterület fenntart. </t>
  </si>
  <si>
    <t>kötelező</t>
  </si>
  <si>
    <t>Önkormányzati vagyonnal való gazd.</t>
  </si>
  <si>
    <t xml:space="preserve">Önkorm.és önkorm.hiv.jogalk. és ált. igazg. </t>
  </si>
  <si>
    <t>állam igazg.</t>
  </si>
  <si>
    <t>nem köt.</t>
  </si>
  <si>
    <t>Utak karbantartása</t>
  </si>
  <si>
    <t>Dunaszentmiklós község Önkormányzatának 2014. évi Bevételei és kiadásai kormányzati funkciónként  E Ft</t>
  </si>
  <si>
    <t>Kötelező összesen:</t>
  </si>
  <si>
    <t>Nem kötelező összesen:</t>
  </si>
  <si>
    <t>Államigazgatás összesen:</t>
  </si>
  <si>
    <t>Vagyoni típusú adók</t>
  </si>
  <si>
    <t xml:space="preserve">        -Telekadó</t>
  </si>
  <si>
    <t xml:space="preserve">        -Kommunális adó</t>
  </si>
  <si>
    <t xml:space="preserve">        -Építményadó</t>
  </si>
  <si>
    <t>Egyéb áruhasználati és szolgáltatási adó</t>
  </si>
  <si>
    <t xml:space="preserve">       -Idegenforgalmi adó</t>
  </si>
  <si>
    <t xml:space="preserve">       -Talajterhelési díj</t>
  </si>
  <si>
    <t>Értékesítési és forgalmi adók</t>
  </si>
  <si>
    <t xml:space="preserve">      -Iparűzési adó</t>
  </si>
  <si>
    <t>Egyéb közhatalmi bevétel</t>
  </si>
  <si>
    <t xml:space="preserve">       -Pótlék, bírság</t>
  </si>
  <si>
    <t>Magánszemélyek jövedelem adója</t>
  </si>
  <si>
    <t>Termőföld bérbeadás SZJA</t>
  </si>
  <si>
    <t xml:space="preserve">      -Antennadíj 9500Ft/lakás/év 30 lakás</t>
  </si>
  <si>
    <t xml:space="preserve">      -EMU   áramdíj</t>
  </si>
  <si>
    <t xml:space="preserve">       -kisbusz bérbeadás(30 Ft/km)</t>
  </si>
  <si>
    <t xml:space="preserve">       -Művelődési ház terembérlet (vásározók, tánccsoport 10000Ft /hó)</t>
  </si>
  <si>
    <t xml:space="preserve">       -Pannon torony bérleti díj</t>
  </si>
  <si>
    <t xml:space="preserve">       -Papp Kálmán bérleti díj (földterület)</t>
  </si>
  <si>
    <t xml:space="preserve">       -J-Salus Bt. Gázdíj</t>
  </si>
  <si>
    <t>Működési célú  átvett pénzeszköz</t>
  </si>
  <si>
    <t>Működési célú pénzeszköz átvétel államháztartáson belül</t>
  </si>
  <si>
    <t xml:space="preserve">       -(közfogl.bére 1 fő 114000*0.7)*10,5 hó</t>
  </si>
  <si>
    <t xml:space="preserve">       -(közfogl.bére 2 fő 75500*0.7)*10,5 hó</t>
  </si>
  <si>
    <t>Bevételek összesen:</t>
  </si>
  <si>
    <t>Bevételek mindösszesen:</t>
  </si>
  <si>
    <t xml:space="preserve"> Dunaszentmiklós község Önkormányzat 2014. évi bevételei   jogcímenként E Ft</t>
  </si>
  <si>
    <t>Helyi Önkormányzatok működésének általános támogatása 18010 (841901)</t>
  </si>
  <si>
    <t>Közhatalmi bevételek     11220   (841133)</t>
  </si>
  <si>
    <t>Finanszírozási bevétel   18030 (841907)</t>
  </si>
  <si>
    <t>Felhalmozási célú átvett pénzeszköz     66020  (841403)</t>
  </si>
  <si>
    <t>Kamatbevétel    66020 (841403)</t>
  </si>
  <si>
    <t>Pénzátvétel Kormányhivatal Munkaügyi Központ   41233   (890442)</t>
  </si>
  <si>
    <t xml:space="preserve">       -EMU bérleti díj 42280.-Ft/hó   </t>
  </si>
  <si>
    <t>Szolgáltatások ellenértéke  13350   (680002)</t>
  </si>
  <si>
    <t xml:space="preserve">      -Túristaház bérbeadás (5 fő 20nap 1500Ft/nap)  </t>
  </si>
  <si>
    <t>Közterület használat   13350  (680002)</t>
  </si>
  <si>
    <t>Közvetített szolgáltatás    66020  (841403)</t>
  </si>
  <si>
    <t xml:space="preserve">        -Nemzetgazdasági Min. IFA diff.  660020  (841403)</t>
  </si>
  <si>
    <t xml:space="preserve">        -Kistérségtől átvett   660020  (841403)</t>
  </si>
  <si>
    <t>3. melléklet a ../2014. (…..) önkormányzati rendelethez</t>
  </si>
  <si>
    <t>Települési önkorm. Kulturális feladatainak tám.</t>
  </si>
  <si>
    <t xml:space="preserve">Lakott külterületel kapcs. feladatok támogatása </t>
  </si>
  <si>
    <t>Műkö-      dési tartalék</t>
  </si>
  <si>
    <t>módosított.</t>
  </si>
  <si>
    <t xml:space="preserve">        -Vis maior támogatás</t>
  </si>
  <si>
    <t xml:space="preserve">        -Adósságkonszolidációban  részt nem vett önkorm.tám.</t>
  </si>
  <si>
    <t xml:space="preserve">     folyószámla</t>
  </si>
  <si>
    <t>módos. VIII. 21.</t>
  </si>
  <si>
    <t>Központosított állami tám. IFA külter.</t>
  </si>
  <si>
    <t>módos. V.29</t>
  </si>
  <si>
    <t>mód.XII.16</t>
  </si>
  <si>
    <t>Módosított</t>
  </si>
  <si>
    <t xml:space="preserve">       -P.R.D-től útfelújításra átvett</t>
  </si>
  <si>
    <t xml:space="preserve"> meg a kamat 50</t>
  </si>
  <si>
    <t>2015.</t>
  </si>
  <si>
    <t>mód.I.28.</t>
  </si>
  <si>
    <t xml:space="preserve">2015. </t>
  </si>
  <si>
    <t>mód. II.16.</t>
  </si>
  <si>
    <t>Államháztartáson belüli megelőlegezések</t>
  </si>
  <si>
    <t>1. számú melléklet a   .../2015. II. 16.) önkormányzati rendelethez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</si>
</sst>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/>
    <xf numFmtId="0" fontId="1" fillId="0" borderId="2" xfId="0" applyFont="1" applyBorder="1"/>
    <xf numFmtId="0" fontId="0" fillId="0" borderId="2" xfId="0" applyBorder="1"/>
    <xf numFmtId="0" fontId="0" fillId="0" borderId="2" xfId="0" applyFill="1" applyBorder="1"/>
    <xf numFmtId="0" fontId="1" fillId="0" borderId="0" xfId="0" applyFont="1"/>
    <xf numFmtId="3" fontId="0" fillId="0" borderId="0" xfId="0" applyNumberFormat="1"/>
    <xf numFmtId="3" fontId="0" fillId="0" borderId="2" xfId="0" applyNumberFormat="1" applyBorder="1"/>
    <xf numFmtId="3" fontId="1" fillId="0" borderId="2" xfId="0" applyNumberFormat="1" applyFont="1" applyBorder="1"/>
    <xf numFmtId="0" fontId="0" fillId="0" borderId="3" xfId="0" applyBorder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Font="1"/>
    <xf numFmtId="3" fontId="1" fillId="0" borderId="0" xfId="0" applyNumberFormat="1" applyFont="1" applyBorder="1"/>
    <xf numFmtId="0" fontId="0" fillId="0" borderId="2" xfId="0" applyFont="1" applyBorder="1"/>
    <xf numFmtId="0" fontId="0" fillId="0" borderId="4" xfId="0" applyBorder="1"/>
    <xf numFmtId="3" fontId="0" fillId="0" borderId="4" xfId="0" applyNumberFormat="1" applyBorder="1"/>
    <xf numFmtId="0" fontId="1" fillId="0" borderId="2" xfId="0" applyFont="1" applyBorder="1" applyAlignment="1">
      <alignment horizontal="center"/>
    </xf>
    <xf numFmtId="3" fontId="0" fillId="0" borderId="6" xfId="0" applyNumberFormat="1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" fontId="1" fillId="0" borderId="4" xfId="0" applyNumberFormat="1" applyFont="1" applyBorder="1"/>
    <xf numFmtId="0" fontId="0" fillId="0" borderId="2" xfId="0" applyBorder="1" applyAlignment="1">
      <alignment wrapText="1"/>
    </xf>
    <xf numFmtId="3" fontId="1" fillId="0" borderId="5" xfId="0" applyNumberFormat="1" applyFont="1" applyBorder="1"/>
    <xf numFmtId="3" fontId="0" fillId="0" borderId="2" xfId="0" applyNumberFormat="1" applyFont="1" applyBorder="1"/>
    <xf numFmtId="0" fontId="1" fillId="0" borderId="2" xfId="0" applyFont="1" applyFill="1" applyBorder="1"/>
    <xf numFmtId="0" fontId="1" fillId="0" borderId="2" xfId="0" applyFont="1" applyBorder="1" applyAlignment="1">
      <alignment wrapText="1"/>
    </xf>
    <xf numFmtId="0" fontId="1" fillId="0" borderId="0" xfId="0" applyFont="1" applyBorder="1"/>
    <xf numFmtId="0" fontId="1" fillId="0" borderId="7" xfId="0" applyFont="1" applyBorder="1"/>
    <xf numFmtId="3" fontId="1" fillId="0" borderId="8" xfId="0" applyNumberFormat="1" applyFont="1" applyBorder="1"/>
    <xf numFmtId="3" fontId="0" fillId="0" borderId="3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3" fontId="0" fillId="0" borderId="2" xfId="0" applyNumberFormat="1" applyFill="1" applyBorder="1"/>
    <xf numFmtId="3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 wrapText="1"/>
    </xf>
    <xf numFmtId="3" fontId="0" fillId="0" borderId="8" xfId="0" applyNumberFormat="1" applyBorder="1"/>
    <xf numFmtId="3" fontId="1" fillId="0" borderId="9" xfId="0" applyNumberFormat="1" applyFont="1" applyBorder="1"/>
    <xf numFmtId="3" fontId="1" fillId="0" borderId="10" xfId="0" applyNumberFormat="1" applyFont="1" applyBorder="1"/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/>
    <xf numFmtId="0" fontId="0" fillId="0" borderId="4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0" fillId="0" borderId="8" xfId="0" applyBorder="1"/>
    <xf numFmtId="0" fontId="1" fillId="0" borderId="8" xfId="0" applyFont="1" applyBorder="1"/>
    <xf numFmtId="0" fontId="1" fillId="0" borderId="4" xfId="0" applyFont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/>
    <xf numFmtId="0" fontId="2" fillId="0" borderId="0" xfId="0" applyFont="1"/>
    <xf numFmtId="0" fontId="0" fillId="0" borderId="8" xfId="0" applyBorder="1" applyAlignment="1">
      <alignment horizontal="center"/>
    </xf>
    <xf numFmtId="3" fontId="0" fillId="0" borderId="8" xfId="0" applyNumberFormat="1" applyFont="1" applyBorder="1"/>
    <xf numFmtId="0" fontId="1" fillId="0" borderId="11" xfId="0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3" fontId="0" fillId="0" borderId="7" xfId="0" applyNumberFormat="1" applyBorder="1"/>
    <xf numFmtId="3" fontId="1" fillId="0" borderId="7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sqref="A1:L13"/>
    </sheetView>
  </sheetViews>
  <sheetFormatPr defaultRowHeight="15"/>
  <cols>
    <col min="1" max="1" width="32.85546875" customWidth="1"/>
    <col min="2" max="2" width="20" customWidth="1"/>
    <col min="3" max="3" width="15.7109375" customWidth="1"/>
    <col min="4" max="4" width="10.28515625" customWidth="1"/>
    <col min="5" max="5" width="11.140625" customWidth="1"/>
    <col min="7" max="7" width="9.7109375" customWidth="1"/>
    <col min="8" max="8" width="11.28515625" customWidth="1"/>
    <col min="10" max="10" width="11.7109375" customWidth="1"/>
    <col min="11" max="11" width="12.42578125" customWidth="1"/>
    <col min="12" max="12" width="11.5703125" customWidth="1"/>
  </cols>
  <sheetData>
    <row r="1" spans="1:12" ht="27" customHeight="1">
      <c r="C1" s="5" t="s">
        <v>108</v>
      </c>
    </row>
    <row r="2" spans="1:12" ht="60">
      <c r="A2" s="36" t="s">
        <v>109</v>
      </c>
      <c r="B2" s="36" t="s">
        <v>110</v>
      </c>
      <c r="C2" s="36" t="s">
        <v>111</v>
      </c>
      <c r="D2" s="37" t="s">
        <v>10</v>
      </c>
      <c r="E2" s="36" t="s">
        <v>5</v>
      </c>
      <c r="F2" s="37" t="s">
        <v>112</v>
      </c>
      <c r="G2" s="37" t="s">
        <v>113</v>
      </c>
      <c r="H2" s="37" t="s">
        <v>114</v>
      </c>
      <c r="I2" s="37" t="s">
        <v>115</v>
      </c>
      <c r="J2" s="36" t="s">
        <v>11</v>
      </c>
      <c r="K2" s="38" t="s">
        <v>116</v>
      </c>
      <c r="L2" s="39" t="s">
        <v>117</v>
      </c>
    </row>
    <row r="3" spans="1:12">
      <c r="A3" s="7"/>
      <c r="B3" s="7"/>
      <c r="C3" s="7"/>
      <c r="D3" s="7"/>
      <c r="E3" s="7"/>
      <c r="F3" s="7"/>
      <c r="G3" s="7"/>
      <c r="H3" s="7"/>
      <c r="I3" s="7"/>
      <c r="J3" s="7"/>
      <c r="K3" s="40"/>
      <c r="L3" s="3"/>
    </row>
    <row r="4" spans="1:12">
      <c r="A4" s="7" t="s">
        <v>12</v>
      </c>
      <c r="B4" s="7">
        <v>274410</v>
      </c>
      <c r="C4" s="7">
        <v>3292920</v>
      </c>
      <c r="D4" s="7">
        <v>278280</v>
      </c>
      <c r="E4" s="7">
        <v>200000</v>
      </c>
      <c r="F4" s="7"/>
      <c r="G4" s="7">
        <v>300000</v>
      </c>
      <c r="H4" s="7">
        <v>30000</v>
      </c>
      <c r="I4" s="7">
        <f>SUM(C4:H4)</f>
        <v>4101200</v>
      </c>
      <c r="J4" s="7">
        <v>964224</v>
      </c>
      <c r="K4" s="40">
        <f>E4*17%</f>
        <v>34000</v>
      </c>
      <c r="L4" s="35">
        <v>38000</v>
      </c>
    </row>
    <row r="5" spans="1:12">
      <c r="A5" s="7" t="s">
        <v>118</v>
      </c>
      <c r="B5" s="7">
        <v>101500</v>
      </c>
      <c r="C5" s="7">
        <v>1218000</v>
      </c>
      <c r="D5" s="7"/>
      <c r="E5" s="7">
        <v>200000</v>
      </c>
      <c r="F5" s="7">
        <v>10000</v>
      </c>
      <c r="G5" s="7"/>
      <c r="H5" s="7"/>
      <c r="I5" s="7">
        <f t="shared" ref="I5:I11" si="0">SUM(C5:H5)</f>
        <v>1428000</v>
      </c>
      <c r="J5" s="7">
        <f>C5*27%</f>
        <v>328860</v>
      </c>
      <c r="K5" s="40">
        <f t="shared" ref="K5:K6" si="1">E5*17%</f>
        <v>34000</v>
      </c>
      <c r="L5" s="3">
        <v>38000</v>
      </c>
    </row>
    <row r="6" spans="1:12">
      <c r="A6" s="7" t="s">
        <v>119</v>
      </c>
      <c r="B6" s="7">
        <v>10000</v>
      </c>
      <c r="C6" s="7">
        <v>120000</v>
      </c>
      <c r="D6" s="7"/>
      <c r="E6" s="7"/>
      <c r="F6" s="7"/>
      <c r="G6" s="7"/>
      <c r="H6" s="7"/>
      <c r="I6" s="7">
        <f t="shared" si="0"/>
        <v>120000</v>
      </c>
      <c r="J6" s="7">
        <f t="shared" ref="J6:J11" si="2">C6*27%</f>
        <v>32400.000000000004</v>
      </c>
      <c r="K6" s="7">
        <f t="shared" si="1"/>
        <v>0</v>
      </c>
      <c r="L6" s="3"/>
    </row>
    <row r="7" spans="1:12">
      <c r="A7" s="7" t="s">
        <v>120</v>
      </c>
      <c r="B7" s="7">
        <v>114000</v>
      </c>
      <c r="C7" s="7">
        <v>1197000</v>
      </c>
      <c r="D7" s="7"/>
      <c r="E7" s="7"/>
      <c r="F7" s="7"/>
      <c r="G7" s="7"/>
      <c r="H7" s="7"/>
      <c r="I7" s="7">
        <f t="shared" si="0"/>
        <v>1197000</v>
      </c>
      <c r="J7" s="7">
        <f t="shared" si="2"/>
        <v>323190</v>
      </c>
      <c r="K7" s="7"/>
      <c r="L7" s="3"/>
    </row>
    <row r="8" spans="1:12">
      <c r="A8" s="7" t="s">
        <v>121</v>
      </c>
      <c r="B8" s="7">
        <v>75500</v>
      </c>
      <c r="C8" s="7">
        <v>302000</v>
      </c>
      <c r="D8" s="7"/>
      <c r="E8" s="7"/>
      <c r="F8" s="7"/>
      <c r="G8" s="7"/>
      <c r="H8" s="7"/>
      <c r="I8" s="7">
        <f t="shared" si="0"/>
        <v>302000</v>
      </c>
      <c r="J8" s="7">
        <f t="shared" si="2"/>
        <v>81540</v>
      </c>
      <c r="K8" s="7"/>
      <c r="L8" s="3"/>
    </row>
    <row r="9" spans="1:12">
      <c r="A9" s="7" t="s">
        <v>122</v>
      </c>
      <c r="B9" s="7">
        <v>75500</v>
      </c>
      <c r="C9" s="7">
        <v>302000</v>
      </c>
      <c r="D9" s="7"/>
      <c r="E9" s="7"/>
      <c r="F9" s="7"/>
      <c r="G9" s="7"/>
      <c r="H9" s="7"/>
      <c r="I9" s="7">
        <f t="shared" si="0"/>
        <v>302000</v>
      </c>
      <c r="J9" s="7">
        <f t="shared" si="2"/>
        <v>81540</v>
      </c>
      <c r="K9" s="7"/>
      <c r="L9" s="3"/>
    </row>
    <row r="10" spans="1:12">
      <c r="A10" s="7" t="s">
        <v>123</v>
      </c>
      <c r="B10" s="7"/>
      <c r="C10" s="7">
        <v>300000</v>
      </c>
      <c r="D10" s="7"/>
      <c r="E10" s="7"/>
      <c r="F10" s="7"/>
      <c r="G10" s="7"/>
      <c r="H10" s="7"/>
      <c r="I10" s="7">
        <f t="shared" si="0"/>
        <v>300000</v>
      </c>
      <c r="J10" s="7">
        <f t="shared" si="2"/>
        <v>81000</v>
      </c>
      <c r="K10" s="7"/>
      <c r="L10" s="3"/>
    </row>
    <row r="11" spans="1:12">
      <c r="A11" s="7" t="s">
        <v>124</v>
      </c>
      <c r="B11" s="7"/>
      <c r="C11" s="7">
        <v>588000</v>
      </c>
      <c r="D11" s="7"/>
      <c r="E11" s="7"/>
      <c r="F11" s="7"/>
      <c r="G11" s="7"/>
      <c r="H11" s="7"/>
      <c r="I11" s="7">
        <f t="shared" si="0"/>
        <v>588000</v>
      </c>
      <c r="J11" s="7">
        <f t="shared" si="2"/>
        <v>158760</v>
      </c>
      <c r="K11" s="7"/>
      <c r="L11" s="3"/>
    </row>
    <row r="12" spans="1:12">
      <c r="A12" s="8" t="s">
        <v>3</v>
      </c>
      <c r="B12" s="8">
        <f>SUM(B4:B9)</f>
        <v>650910</v>
      </c>
      <c r="C12" s="8">
        <f>SUM(C4:C11)</f>
        <v>7319920</v>
      </c>
      <c r="D12" s="8">
        <f t="shared" ref="D12:K12" si="3">SUM(D4:D7)</f>
        <v>278280</v>
      </c>
      <c r="E12" s="8">
        <f t="shared" si="3"/>
        <v>400000</v>
      </c>
      <c r="F12" s="8">
        <f t="shared" si="3"/>
        <v>10000</v>
      </c>
      <c r="G12" s="8">
        <f t="shared" si="3"/>
        <v>300000</v>
      </c>
      <c r="H12" s="8">
        <f t="shared" si="3"/>
        <v>30000</v>
      </c>
      <c r="I12" s="8">
        <f>SUM(I4:I11)</f>
        <v>8338200</v>
      </c>
      <c r="J12" s="8">
        <f>SUM(J4:J11)</f>
        <v>2051514</v>
      </c>
      <c r="K12" s="41">
        <f t="shared" si="3"/>
        <v>68000</v>
      </c>
      <c r="L12" s="42">
        <f>SUM(L4:L11)</f>
        <v>76000</v>
      </c>
    </row>
    <row r="13" spans="1:12">
      <c r="A13" s="1"/>
      <c r="B13" s="1"/>
      <c r="C13" s="1"/>
      <c r="D13" s="1"/>
      <c r="E13" s="11"/>
      <c r="F13" s="1"/>
      <c r="G13" s="1"/>
      <c r="H13" s="9"/>
    </row>
    <row r="14" spans="1:12">
      <c r="A14" s="1"/>
      <c r="B14" s="1"/>
      <c r="C14" s="1"/>
      <c r="D14" s="1"/>
      <c r="E14" s="11"/>
      <c r="F14" s="1"/>
      <c r="G14" s="1"/>
      <c r="H14" s="1"/>
    </row>
    <row r="15" spans="1:12">
      <c r="A15" s="1"/>
      <c r="B15" s="1"/>
      <c r="C15" s="1"/>
      <c r="D15" s="1"/>
      <c r="E15" s="11"/>
      <c r="F15" s="1"/>
      <c r="G15" s="1"/>
      <c r="H15" s="1"/>
    </row>
    <row r="16" spans="1:12">
      <c r="A16" s="1"/>
      <c r="B16" s="1"/>
      <c r="C16" s="1"/>
      <c r="D16" s="1"/>
      <c r="E16" s="11"/>
      <c r="F16" s="1"/>
      <c r="G16" s="1"/>
      <c r="H16" s="1"/>
    </row>
    <row r="17" spans="1:8">
      <c r="A17" s="1"/>
      <c r="B17" s="1"/>
      <c r="C17" s="1"/>
      <c r="D17" s="1"/>
      <c r="E17" s="11"/>
      <c r="F17" s="1"/>
      <c r="G17" s="1"/>
      <c r="H17" s="1"/>
    </row>
    <row r="18" spans="1:8">
      <c r="A18" s="1"/>
      <c r="B18" s="1"/>
      <c r="C18" s="1"/>
      <c r="D18" s="1"/>
      <c r="E18" s="11"/>
      <c r="F18" s="1"/>
      <c r="G18" s="1"/>
      <c r="H18" s="1"/>
    </row>
    <row r="19" spans="1:8">
      <c r="A19" s="1"/>
      <c r="B19" s="1"/>
      <c r="C19" s="1"/>
      <c r="D19" s="1"/>
      <c r="E19" s="13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</row>
    <row r="26" spans="1:8">
      <c r="A26" s="1"/>
      <c r="B26" s="1"/>
      <c r="C26" s="1"/>
      <c r="D26" s="1"/>
      <c r="E26" s="1"/>
      <c r="F26" s="1"/>
      <c r="G26" s="1"/>
    </row>
    <row r="27" spans="1:8">
      <c r="A27" s="1"/>
      <c r="B27" s="1"/>
      <c r="C27" s="1"/>
      <c r="D27" s="1"/>
      <c r="E27" s="1"/>
      <c r="F27" s="1"/>
      <c r="G27" s="1"/>
    </row>
    <row r="28" spans="1:8">
      <c r="A28" s="1"/>
      <c r="B28" s="1"/>
      <c r="C28" s="1"/>
      <c r="D28" s="1"/>
      <c r="E28" s="1"/>
      <c r="F28" s="1"/>
      <c r="G28" s="1"/>
    </row>
    <row r="29" spans="1:8">
      <c r="A29" s="1"/>
      <c r="B29" s="1"/>
      <c r="C29" s="1"/>
      <c r="D29" s="1"/>
      <c r="E29" s="1"/>
      <c r="F29" s="1"/>
      <c r="G29" s="1"/>
    </row>
    <row r="30" spans="1:8">
      <c r="A30" s="1"/>
      <c r="B30" s="1"/>
      <c r="C30" s="1"/>
      <c r="D30" s="1"/>
      <c r="E30" s="1"/>
      <c r="F30" s="1"/>
      <c r="G30" s="1"/>
    </row>
    <row r="31" spans="1:8">
      <c r="A31" s="1"/>
      <c r="B31" s="1"/>
      <c r="C31" s="1"/>
      <c r="D31" s="1"/>
      <c r="E31" s="1"/>
      <c r="F31" s="1"/>
      <c r="G31" s="1"/>
    </row>
    <row r="32" spans="1:8">
      <c r="A32" s="1"/>
      <c r="B32" s="1"/>
      <c r="C32" s="1"/>
      <c r="D32" s="1"/>
      <c r="E32" s="1"/>
      <c r="F32" s="1"/>
      <c r="G32" s="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8"/>
  <sheetViews>
    <sheetView workbookViewId="0">
      <selection sqref="A1:N12"/>
    </sheetView>
  </sheetViews>
  <sheetFormatPr defaultRowHeight="15"/>
  <cols>
    <col min="1" max="1" width="21.42578125" customWidth="1"/>
    <col min="2" max="2" width="13.42578125" customWidth="1"/>
    <col min="3" max="3" width="10.7109375" customWidth="1"/>
    <col min="4" max="4" width="10.85546875" customWidth="1"/>
    <col min="5" max="5" width="10.5703125" customWidth="1"/>
    <col min="6" max="6" width="14.5703125" customWidth="1"/>
    <col min="7" max="7" width="10.5703125" customWidth="1"/>
    <col min="8" max="8" width="10.140625" customWidth="1"/>
    <col min="9" max="9" width="12.140625" customWidth="1"/>
    <col min="10" max="12" width="9.7109375" customWidth="1"/>
    <col min="13" max="13" width="9.140625" customWidth="1"/>
    <col min="14" max="14" width="10.140625" customWidth="1"/>
  </cols>
  <sheetData>
    <row r="1" spans="1:14" ht="25.5" customHeight="1">
      <c r="A1" s="61" t="s">
        <v>17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3" spans="1:14" s="5" customFormat="1" ht="60">
      <c r="A3" s="19" t="s">
        <v>13</v>
      </c>
      <c r="B3" s="21" t="s">
        <v>125</v>
      </c>
      <c r="C3" s="21" t="s">
        <v>16</v>
      </c>
      <c r="D3" s="21" t="s">
        <v>130</v>
      </c>
      <c r="E3" s="19" t="s">
        <v>6</v>
      </c>
      <c r="F3" s="21" t="s">
        <v>126</v>
      </c>
      <c r="G3" s="21" t="s">
        <v>127</v>
      </c>
      <c r="H3" s="19" t="s">
        <v>14</v>
      </c>
      <c r="I3" s="21" t="s">
        <v>128</v>
      </c>
      <c r="J3" s="21" t="s">
        <v>134</v>
      </c>
      <c r="K3" s="21" t="s">
        <v>146</v>
      </c>
      <c r="L3" s="21" t="s">
        <v>143</v>
      </c>
      <c r="M3" s="21" t="s">
        <v>129</v>
      </c>
      <c r="N3" s="19" t="s">
        <v>15</v>
      </c>
    </row>
    <row r="4" spans="1:14">
      <c r="A4" s="2" t="s">
        <v>137</v>
      </c>
      <c r="B4" s="2">
        <v>660020</v>
      </c>
      <c r="C4" s="2">
        <v>660020</v>
      </c>
      <c r="D4" s="2">
        <v>41233</v>
      </c>
      <c r="E4" s="2">
        <v>64010</v>
      </c>
      <c r="F4" s="2">
        <v>11130</v>
      </c>
      <c r="G4" s="2">
        <v>13350</v>
      </c>
      <c r="H4" s="2">
        <v>13320</v>
      </c>
      <c r="I4" s="2">
        <v>82044</v>
      </c>
      <c r="J4" s="2">
        <v>82092</v>
      </c>
      <c r="K4" s="2">
        <v>66010</v>
      </c>
      <c r="L4" s="2"/>
      <c r="M4" s="2">
        <v>81030</v>
      </c>
      <c r="N4" s="3"/>
    </row>
    <row r="5" spans="1:14">
      <c r="A5" s="14" t="s">
        <v>18</v>
      </c>
      <c r="B5" s="7">
        <v>1728</v>
      </c>
      <c r="C5" s="7"/>
      <c r="D5" s="7">
        <v>1801</v>
      </c>
      <c r="E5" s="7"/>
      <c r="F5" s="7">
        <v>4689</v>
      </c>
      <c r="G5" s="7"/>
      <c r="H5" s="7"/>
      <c r="I5" s="7">
        <v>120</v>
      </c>
      <c r="J5" s="7"/>
      <c r="K5" s="7"/>
      <c r="L5" s="7"/>
      <c r="M5" s="7"/>
      <c r="N5" s="8">
        <f>SUM(B5:M5)</f>
        <v>8338</v>
      </c>
    </row>
    <row r="6" spans="1:14">
      <c r="A6" s="14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>
        <f t="shared" ref="N6:N12" si="0">SUM(B6:M6)</f>
        <v>0</v>
      </c>
    </row>
    <row r="7" spans="1:14">
      <c r="A7" s="14" t="s">
        <v>11</v>
      </c>
      <c r="B7" s="7">
        <v>482</v>
      </c>
      <c r="C7" s="7"/>
      <c r="D7" s="7">
        <v>486</v>
      </c>
      <c r="E7" s="7"/>
      <c r="F7" s="7">
        <v>1196</v>
      </c>
      <c r="G7" s="7"/>
      <c r="H7" s="7"/>
      <c r="I7" s="7">
        <v>32</v>
      </c>
      <c r="J7" s="7"/>
      <c r="K7" s="7"/>
      <c r="L7" s="7"/>
      <c r="M7" s="7"/>
      <c r="N7" s="8">
        <f t="shared" si="0"/>
        <v>2196</v>
      </c>
    </row>
    <row r="8" spans="1:14">
      <c r="A8" s="14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8">
        <f t="shared" si="0"/>
        <v>0</v>
      </c>
    </row>
    <row r="9" spans="1:14">
      <c r="A9" s="14" t="s">
        <v>1</v>
      </c>
      <c r="B9" s="7">
        <v>3984</v>
      </c>
      <c r="C9" s="7">
        <v>1800</v>
      </c>
      <c r="D9" s="7"/>
      <c r="E9" s="7">
        <v>1020</v>
      </c>
      <c r="F9" s="7">
        <v>340</v>
      </c>
      <c r="G9" s="7">
        <v>1165</v>
      </c>
      <c r="H9" s="7">
        <v>545</v>
      </c>
      <c r="I9" s="7">
        <v>235</v>
      </c>
      <c r="J9" s="7">
        <v>508</v>
      </c>
      <c r="K9" s="7">
        <v>450</v>
      </c>
      <c r="L9" s="7">
        <v>622</v>
      </c>
      <c r="M9" s="7">
        <v>276</v>
      </c>
      <c r="N9" s="8">
        <f t="shared" si="0"/>
        <v>10945</v>
      </c>
    </row>
    <row r="10" spans="1:14">
      <c r="A10" s="14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>
        <f t="shared" si="0"/>
        <v>0</v>
      </c>
    </row>
    <row r="11" spans="1:14">
      <c r="A11" s="14" t="s">
        <v>19</v>
      </c>
      <c r="B11" s="7">
        <v>939</v>
      </c>
      <c r="C11" s="7">
        <v>486</v>
      </c>
      <c r="D11" s="7"/>
      <c r="E11" s="7">
        <v>275</v>
      </c>
      <c r="F11" s="7">
        <v>92</v>
      </c>
      <c r="G11" s="7">
        <v>315</v>
      </c>
      <c r="H11" s="7">
        <v>147</v>
      </c>
      <c r="I11" s="7">
        <v>63</v>
      </c>
      <c r="J11" s="7">
        <v>137</v>
      </c>
      <c r="K11" s="7">
        <v>68</v>
      </c>
      <c r="L11" s="7">
        <v>168</v>
      </c>
      <c r="M11" s="7">
        <v>75</v>
      </c>
      <c r="N11" s="8">
        <f t="shared" si="0"/>
        <v>2765</v>
      </c>
    </row>
    <row r="12" spans="1:14" s="12" customFormat="1">
      <c r="A12" s="2" t="s">
        <v>3</v>
      </c>
      <c r="B12" s="8">
        <f>SUM(B5:B11)</f>
        <v>7133</v>
      </c>
      <c r="C12" s="8">
        <f>SUM(C8:C11)</f>
        <v>2286</v>
      </c>
      <c r="D12" s="8">
        <f t="shared" ref="D12:M12" si="1">SUM(D5:D11)</f>
        <v>2287</v>
      </c>
      <c r="E12" s="8">
        <f t="shared" si="1"/>
        <v>1295</v>
      </c>
      <c r="F12" s="8">
        <f t="shared" si="1"/>
        <v>6317</v>
      </c>
      <c r="G12" s="8">
        <f t="shared" si="1"/>
        <v>1480</v>
      </c>
      <c r="H12" s="8">
        <f t="shared" si="1"/>
        <v>692</v>
      </c>
      <c r="I12" s="8">
        <f t="shared" si="1"/>
        <v>450</v>
      </c>
      <c r="J12" s="8">
        <f t="shared" si="1"/>
        <v>645</v>
      </c>
      <c r="K12" s="8">
        <f>SUM(K9:K11)</f>
        <v>518</v>
      </c>
      <c r="L12" s="8">
        <f>SUM(L9:L11)</f>
        <v>790</v>
      </c>
      <c r="M12" s="8">
        <f t="shared" si="1"/>
        <v>351</v>
      </c>
      <c r="N12" s="8">
        <f t="shared" si="0"/>
        <v>24244</v>
      </c>
    </row>
    <row r="13" spans="1:14">
      <c r="A13" s="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>
      <c r="A14" s="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</sheetData>
  <mergeCells count="1">
    <mergeCell ref="A1:N1"/>
  </mergeCells>
  <pageMargins left="1.1023622047244095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2"/>
  <sheetViews>
    <sheetView topLeftCell="A23" workbookViewId="0">
      <selection sqref="A1:C35"/>
    </sheetView>
  </sheetViews>
  <sheetFormatPr defaultRowHeight="15"/>
  <cols>
    <col min="1" max="1" width="53.42578125" customWidth="1"/>
    <col min="3" max="3" width="10.85546875" customWidth="1"/>
  </cols>
  <sheetData>
    <row r="1" spans="1:10" ht="30" customHeight="1">
      <c r="A1" s="62" t="s">
        <v>47</v>
      </c>
      <c r="B1" s="62"/>
      <c r="C1" s="62"/>
      <c r="D1" s="20"/>
      <c r="E1" s="20"/>
      <c r="F1" s="20"/>
      <c r="G1" s="20"/>
      <c r="H1" s="20"/>
      <c r="I1" s="20"/>
      <c r="J1" s="20"/>
    </row>
    <row r="2" spans="1:10">
      <c r="A2" s="2" t="s">
        <v>67</v>
      </c>
      <c r="B2" s="3"/>
      <c r="C2" s="17" t="s">
        <v>3</v>
      </c>
    </row>
    <row r="3" spans="1:10">
      <c r="A3" s="2" t="s">
        <v>68</v>
      </c>
      <c r="B3" s="3"/>
    </row>
    <row r="4" spans="1:10">
      <c r="A4" s="3" t="s">
        <v>35</v>
      </c>
      <c r="B4" s="7">
        <v>3070</v>
      </c>
      <c r="C4" s="3"/>
    </row>
    <row r="5" spans="1:10">
      <c r="A5" s="3" t="s">
        <v>36</v>
      </c>
      <c r="B5" s="7">
        <v>1007</v>
      </c>
      <c r="C5" s="3"/>
    </row>
    <row r="6" spans="1:10">
      <c r="A6" s="3" t="s">
        <v>37</v>
      </c>
      <c r="B6" s="7">
        <v>1420</v>
      </c>
      <c r="C6" s="3"/>
    </row>
    <row r="7" spans="1:10">
      <c r="A7" s="3" t="s">
        <v>41</v>
      </c>
      <c r="B7" s="7">
        <v>150</v>
      </c>
      <c r="C7" s="3"/>
    </row>
    <row r="8" spans="1:10">
      <c r="A8" s="2" t="s">
        <v>46</v>
      </c>
      <c r="B8" s="24">
        <f>SUM(B4:B7)</f>
        <v>5647</v>
      </c>
      <c r="C8" s="3"/>
    </row>
    <row r="9" spans="1:10">
      <c r="A9" s="2" t="s">
        <v>69</v>
      </c>
      <c r="B9" s="24"/>
      <c r="C9" s="3"/>
    </row>
    <row r="10" spans="1:10">
      <c r="A10" s="3" t="s">
        <v>40</v>
      </c>
      <c r="B10" s="7">
        <v>100</v>
      </c>
      <c r="C10" s="3"/>
    </row>
    <row r="11" spans="1:10">
      <c r="A11" s="3" t="s">
        <v>42</v>
      </c>
      <c r="B11" s="7">
        <v>100</v>
      </c>
      <c r="C11" s="3"/>
    </row>
    <row r="12" spans="1:10">
      <c r="A12" s="3" t="s">
        <v>43</v>
      </c>
      <c r="B12" s="7">
        <v>600</v>
      </c>
      <c r="C12" s="3"/>
    </row>
    <row r="13" spans="1:10">
      <c r="A13" s="3" t="s">
        <v>44</v>
      </c>
      <c r="B13" s="7">
        <v>50</v>
      </c>
      <c r="C13" s="3"/>
    </row>
    <row r="14" spans="1:10">
      <c r="A14" s="3" t="s">
        <v>45</v>
      </c>
      <c r="B14" s="7">
        <v>25</v>
      </c>
      <c r="C14" s="3"/>
    </row>
    <row r="15" spans="1:10">
      <c r="A15" s="2" t="s">
        <v>3</v>
      </c>
      <c r="B15" s="8">
        <f>SUM(B10:B14)</f>
        <v>875</v>
      </c>
      <c r="C15" s="8">
        <f>B8+B15</f>
        <v>6522</v>
      </c>
    </row>
    <row r="16" spans="1:10">
      <c r="A16" s="2" t="s">
        <v>77</v>
      </c>
      <c r="B16" s="8"/>
      <c r="C16" s="8"/>
    </row>
    <row r="17" spans="1:3">
      <c r="A17" s="3" t="s">
        <v>78</v>
      </c>
      <c r="B17" s="8">
        <v>200</v>
      </c>
      <c r="C17" s="8">
        <v>200</v>
      </c>
    </row>
    <row r="18" spans="1:3">
      <c r="A18" s="3"/>
      <c r="B18" s="8"/>
      <c r="C18" s="8"/>
    </row>
    <row r="19" spans="1:3">
      <c r="A19" s="2" t="s">
        <v>157</v>
      </c>
      <c r="B19" s="7"/>
      <c r="C19" s="3"/>
    </row>
    <row r="20" spans="1:3">
      <c r="A20" s="3" t="s">
        <v>38</v>
      </c>
      <c r="B20" s="7">
        <v>375</v>
      </c>
      <c r="C20" s="3"/>
    </row>
    <row r="21" spans="1:3" ht="15.75" thickBot="1">
      <c r="A21" s="3" t="s">
        <v>39</v>
      </c>
      <c r="B21" s="18">
        <v>1000</v>
      </c>
      <c r="C21" s="3"/>
    </row>
    <row r="22" spans="1:3" ht="15.75" thickTop="1">
      <c r="A22" s="2" t="s">
        <v>3</v>
      </c>
      <c r="B22" s="22">
        <f>SUM(B20:B21)</f>
        <v>1375</v>
      </c>
      <c r="C22" s="8">
        <f>SUM(B20:B21)</f>
        <v>1375</v>
      </c>
    </row>
    <row r="23" spans="1:3">
      <c r="A23" s="2"/>
      <c r="B23" s="16"/>
      <c r="C23" s="8"/>
    </row>
    <row r="24" spans="1:3">
      <c r="A24" s="2" t="s">
        <v>70</v>
      </c>
      <c r="B24" s="16"/>
      <c r="C24" s="8"/>
    </row>
    <row r="25" spans="1:3">
      <c r="A25" s="27" t="s">
        <v>71</v>
      </c>
      <c r="B25" s="7"/>
      <c r="C25" s="3"/>
    </row>
    <row r="26" spans="1:3">
      <c r="A26" s="23" t="s">
        <v>72</v>
      </c>
      <c r="B26" s="7">
        <v>90</v>
      </c>
      <c r="C26" s="3"/>
    </row>
    <row r="27" spans="1:3">
      <c r="A27" s="23" t="s">
        <v>73</v>
      </c>
      <c r="B27" s="7">
        <v>210</v>
      </c>
      <c r="C27" s="3"/>
    </row>
    <row r="28" spans="1:3">
      <c r="A28" s="27" t="s">
        <v>75</v>
      </c>
      <c r="B28" s="8">
        <f>SUM(B26:B27)</f>
        <v>300</v>
      </c>
      <c r="C28" s="3"/>
    </row>
    <row r="29" spans="1:3">
      <c r="A29" s="27" t="s">
        <v>74</v>
      </c>
      <c r="B29" s="8">
        <v>50</v>
      </c>
      <c r="C29" s="3"/>
    </row>
    <row r="30" spans="1:3">
      <c r="A30" s="14" t="s">
        <v>76</v>
      </c>
      <c r="B30" s="25">
        <v>255</v>
      </c>
      <c r="C30" s="3"/>
    </row>
    <row r="31" spans="1:3">
      <c r="A31" s="3" t="s">
        <v>49</v>
      </c>
      <c r="B31" s="7">
        <v>100</v>
      </c>
      <c r="C31" s="3"/>
    </row>
    <row r="32" spans="1:3">
      <c r="A32" s="23" t="s">
        <v>80</v>
      </c>
      <c r="B32" s="7">
        <v>104</v>
      </c>
      <c r="C32" s="3"/>
    </row>
    <row r="33" spans="1:3" ht="15.75" thickBot="1">
      <c r="A33" s="23" t="s">
        <v>79</v>
      </c>
      <c r="B33" s="18">
        <v>137</v>
      </c>
      <c r="C33" s="3"/>
    </row>
    <row r="34" spans="1:3" ht="15.75" thickTop="1">
      <c r="A34" s="2" t="s">
        <v>46</v>
      </c>
      <c r="B34" s="24">
        <f>SUM(B30:B33)</f>
        <v>596</v>
      </c>
      <c r="C34" s="8">
        <f>B28+B29+B34</f>
        <v>946</v>
      </c>
    </row>
    <row r="35" spans="1:3">
      <c r="A35" s="29" t="s">
        <v>34</v>
      </c>
      <c r="B35" s="8"/>
      <c r="C35" s="8">
        <f>SUM(C15:C34)</f>
        <v>9043</v>
      </c>
    </row>
    <row r="36" spans="1:3">
      <c r="A36" s="28"/>
      <c r="B36" s="11"/>
      <c r="C36" s="1"/>
    </row>
    <row r="37" spans="1:3">
      <c r="A37" s="1"/>
      <c r="B37" s="1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1"/>
      <c r="C44" s="1"/>
    </row>
    <row r="45" spans="1:3">
      <c r="A45" s="1"/>
      <c r="B45" s="11"/>
      <c r="C45" s="1"/>
    </row>
    <row r="46" spans="1:3">
      <c r="A46" s="28"/>
      <c r="B46" s="13"/>
      <c r="C46" s="1"/>
    </row>
    <row r="47" spans="1:3">
      <c r="A47" s="1"/>
      <c r="B47" s="11"/>
      <c r="C47" s="1"/>
    </row>
    <row r="48" spans="1:3">
      <c r="A48" s="1"/>
      <c r="B48" s="11"/>
      <c r="C48" s="1"/>
    </row>
    <row r="49" spans="1:3">
      <c r="A49" s="28"/>
      <c r="B49" s="13"/>
      <c r="C49" s="1"/>
    </row>
    <row r="50" spans="1:3">
      <c r="A50" s="1"/>
      <c r="B50" s="11"/>
      <c r="C50" s="1"/>
    </row>
    <row r="51" spans="1:3">
      <c r="A51" s="1"/>
      <c r="B51" s="1"/>
      <c r="C51" s="1"/>
    </row>
    <row r="52" spans="1:3">
      <c r="A52" s="1"/>
      <c r="B52" s="1"/>
      <c r="C52" s="1"/>
    </row>
  </sheetData>
  <mergeCells count="1">
    <mergeCell ref="A1:C1"/>
  </mergeCells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sqref="A1:E17"/>
    </sheetView>
  </sheetViews>
  <sheetFormatPr defaultRowHeight="15"/>
  <cols>
    <col min="1" max="1" width="52.7109375" customWidth="1"/>
    <col min="2" max="3" width="14" customWidth="1"/>
    <col min="4" max="4" width="11.140625" customWidth="1"/>
    <col min="5" max="5" width="12.140625" customWidth="1"/>
  </cols>
  <sheetData>
    <row r="1" spans="1:5">
      <c r="A1" s="63" t="s">
        <v>148</v>
      </c>
      <c r="B1" s="63"/>
      <c r="C1" s="63"/>
      <c r="D1" s="63"/>
      <c r="E1" s="63"/>
    </row>
    <row r="2" spans="1:5">
      <c r="A2" s="46" t="s">
        <v>48</v>
      </c>
      <c r="B2" s="46"/>
      <c r="C2" s="46"/>
      <c r="D2" s="46"/>
      <c r="E2" s="46"/>
    </row>
    <row r="3" spans="1:5" ht="30">
      <c r="A3" s="3"/>
      <c r="B3" s="50" t="s">
        <v>137</v>
      </c>
      <c r="C3" s="32" t="s">
        <v>149</v>
      </c>
      <c r="D3" s="32" t="s">
        <v>141</v>
      </c>
      <c r="E3" s="32" t="s">
        <v>15</v>
      </c>
    </row>
    <row r="4" spans="1:5">
      <c r="A4" s="3" t="s">
        <v>150</v>
      </c>
      <c r="B4" s="3">
        <v>54120</v>
      </c>
      <c r="C4" s="3">
        <v>7000</v>
      </c>
      <c r="D4" s="3">
        <v>1890</v>
      </c>
      <c r="E4" s="3">
        <v>8890</v>
      </c>
    </row>
    <row r="5" spans="1:5">
      <c r="A5" s="3" t="s">
        <v>151</v>
      </c>
      <c r="B5" s="3">
        <v>66020</v>
      </c>
      <c r="C5" s="7">
        <v>11015</v>
      </c>
      <c r="D5" s="3">
        <v>2974</v>
      </c>
      <c r="E5" s="3">
        <v>13989</v>
      </c>
    </row>
    <row r="6" spans="1:5">
      <c r="A6" s="3" t="s">
        <v>152</v>
      </c>
      <c r="B6" s="3">
        <v>66020</v>
      </c>
      <c r="C6" s="7">
        <v>1000</v>
      </c>
      <c r="D6" s="3">
        <v>270</v>
      </c>
      <c r="E6" s="3">
        <v>1270</v>
      </c>
    </row>
    <row r="7" spans="1:5">
      <c r="A7" s="3" t="s">
        <v>153</v>
      </c>
      <c r="B7" s="3">
        <v>66020</v>
      </c>
      <c r="C7" s="7">
        <v>500</v>
      </c>
      <c r="D7" s="3">
        <v>135</v>
      </c>
      <c r="E7" s="3">
        <v>635</v>
      </c>
    </row>
    <row r="8" spans="1:5">
      <c r="A8" s="2" t="s">
        <v>66</v>
      </c>
      <c r="B8" s="2"/>
      <c r="C8" s="8">
        <f>SUM(C4:C7)</f>
        <v>19515</v>
      </c>
      <c r="D8" s="8">
        <f t="shared" ref="D8:E8" si="0">SUM(D4:D7)</f>
        <v>5269</v>
      </c>
      <c r="E8" s="8">
        <f t="shared" si="0"/>
        <v>24784</v>
      </c>
    </row>
    <row r="9" spans="1:5">
      <c r="A9" s="2"/>
      <c r="B9" s="2"/>
      <c r="C9" s="8"/>
      <c r="D9" s="8"/>
      <c r="E9" s="8"/>
    </row>
    <row r="10" spans="1:5">
      <c r="A10" s="3" t="s">
        <v>156</v>
      </c>
      <c r="B10" s="3"/>
      <c r="C10" s="7"/>
      <c r="D10" s="3"/>
      <c r="E10" s="3"/>
    </row>
    <row r="11" spans="1:5">
      <c r="A11" s="3" t="s">
        <v>154</v>
      </c>
      <c r="B11" s="3">
        <v>66020</v>
      </c>
      <c r="C11" s="7">
        <v>290</v>
      </c>
      <c r="D11" s="3">
        <v>78</v>
      </c>
      <c r="E11" s="7">
        <f>SUM(C11:D11)</f>
        <v>368</v>
      </c>
    </row>
    <row r="12" spans="1:5">
      <c r="A12" s="2" t="s">
        <v>83</v>
      </c>
      <c r="B12" s="2"/>
      <c r="C12" s="8">
        <f>SUM(C11)</f>
        <v>290</v>
      </c>
      <c r="D12" s="8">
        <f t="shared" ref="D12:E12" si="1">SUM(D11)</f>
        <v>78</v>
      </c>
      <c r="E12" s="8">
        <f t="shared" si="1"/>
        <v>368</v>
      </c>
    </row>
    <row r="13" spans="1:5">
      <c r="A13" s="2"/>
      <c r="B13" s="2"/>
      <c r="C13" s="8"/>
      <c r="D13" s="8"/>
      <c r="E13" s="8"/>
    </row>
    <row r="14" spans="1:5">
      <c r="A14" s="2" t="s">
        <v>147</v>
      </c>
      <c r="B14" s="2"/>
      <c r="C14" s="8"/>
      <c r="D14" s="8"/>
      <c r="E14" s="8"/>
    </row>
    <row r="15" spans="1:5">
      <c r="A15" s="3" t="s">
        <v>155</v>
      </c>
      <c r="B15" s="3">
        <v>66020</v>
      </c>
      <c r="C15" s="7">
        <v>200</v>
      </c>
      <c r="D15" s="3"/>
      <c r="E15" s="3">
        <v>200</v>
      </c>
    </row>
    <row r="16" spans="1:5">
      <c r="A16" s="2" t="s">
        <v>34</v>
      </c>
      <c r="B16" s="2"/>
      <c r="C16" s="8">
        <f>SUM(C8+C12+C15)</f>
        <v>20005</v>
      </c>
      <c r="D16" s="8">
        <f>SUM(D8+D12)</f>
        <v>5347</v>
      </c>
      <c r="E16" s="8">
        <f>SUM(E8+E12+E15)</f>
        <v>25352</v>
      </c>
    </row>
    <row r="17" spans="1:5">
      <c r="A17" s="9"/>
      <c r="B17" s="9"/>
      <c r="C17" s="31"/>
      <c r="D17" s="9"/>
      <c r="E17" s="9"/>
    </row>
    <row r="18" spans="1:5">
      <c r="A18" s="1"/>
      <c r="B18" s="1"/>
      <c r="C18" s="11"/>
      <c r="D18" s="1"/>
      <c r="E18" s="1"/>
    </row>
    <row r="19" spans="1:5">
      <c r="A19" s="1"/>
      <c r="B19" s="1"/>
      <c r="C19" s="11"/>
      <c r="D19" s="1"/>
      <c r="E19" s="1"/>
    </row>
    <row r="20" spans="1:5">
      <c r="C20" s="6"/>
    </row>
  </sheetData>
  <mergeCells count="1">
    <mergeCell ref="A1:E1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2"/>
  <sheetViews>
    <sheetView workbookViewId="0">
      <selection sqref="A1:M22"/>
    </sheetView>
  </sheetViews>
  <sheetFormatPr defaultRowHeight="15"/>
  <cols>
    <col min="1" max="1" width="24.42578125" customWidth="1"/>
    <col min="2" max="2" width="14.140625" customWidth="1"/>
    <col min="3" max="3" width="8.85546875" customWidth="1"/>
    <col min="4" max="4" width="7.85546875" customWidth="1"/>
    <col min="5" max="5" width="9.5703125" customWidth="1"/>
    <col min="6" max="6" width="14.7109375" customWidth="1"/>
    <col min="7" max="7" width="11.85546875" customWidth="1"/>
    <col min="8" max="8" width="11" customWidth="1"/>
    <col min="9" max="9" width="11.28515625" customWidth="1"/>
    <col min="10" max="12" width="9.7109375" customWidth="1"/>
    <col min="13" max="13" width="12.28515625" customWidth="1"/>
  </cols>
  <sheetData>
    <row r="1" spans="1:13">
      <c r="A1" s="61" t="s">
        <v>21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13" s="5" customFormat="1" ht="75">
      <c r="A3" s="2"/>
      <c r="B3" s="21" t="s">
        <v>131</v>
      </c>
      <c r="C3" s="21" t="s">
        <v>20</v>
      </c>
      <c r="D3" s="21" t="s">
        <v>6</v>
      </c>
      <c r="E3" s="21" t="s">
        <v>132</v>
      </c>
      <c r="F3" s="21" t="s">
        <v>133</v>
      </c>
      <c r="G3" s="21" t="s">
        <v>14</v>
      </c>
      <c r="H3" s="21" t="s">
        <v>128</v>
      </c>
      <c r="I3" s="21" t="s">
        <v>134</v>
      </c>
      <c r="J3" s="21" t="s">
        <v>135</v>
      </c>
      <c r="K3" s="21" t="s">
        <v>142</v>
      </c>
      <c r="L3" s="21" t="s">
        <v>143</v>
      </c>
      <c r="M3" s="21" t="s">
        <v>15</v>
      </c>
    </row>
    <row r="4" spans="1:13" s="5" customFormat="1">
      <c r="A4" s="2" t="s">
        <v>136</v>
      </c>
      <c r="B4" s="21">
        <v>660020</v>
      </c>
      <c r="C4" s="21">
        <v>660020</v>
      </c>
      <c r="D4" s="21">
        <v>64010</v>
      </c>
      <c r="E4" s="21">
        <v>11130</v>
      </c>
      <c r="F4" s="21">
        <v>13350</v>
      </c>
      <c r="G4" s="21">
        <v>13320</v>
      </c>
      <c r="H4" s="21">
        <v>82044</v>
      </c>
      <c r="I4" s="21">
        <v>82092</v>
      </c>
      <c r="J4" s="21">
        <v>81030</v>
      </c>
      <c r="K4" s="21">
        <v>66010</v>
      </c>
      <c r="L4" s="21">
        <v>45160</v>
      </c>
      <c r="M4" s="21"/>
    </row>
    <row r="5" spans="1:13">
      <c r="A5" s="14" t="s">
        <v>22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>
        <f>SUM(B5:L5)</f>
        <v>0</v>
      </c>
    </row>
    <row r="6" spans="1:13">
      <c r="A6" s="14" t="s">
        <v>23</v>
      </c>
      <c r="B6" s="3">
        <v>50</v>
      </c>
      <c r="C6" s="3"/>
      <c r="D6" s="3"/>
      <c r="E6" s="3"/>
      <c r="F6" s="3"/>
      <c r="G6" s="3"/>
      <c r="H6" s="3">
        <v>10</v>
      </c>
      <c r="I6" s="3"/>
      <c r="J6" s="3"/>
      <c r="K6" s="3"/>
      <c r="L6" s="3"/>
      <c r="M6" s="3">
        <f t="shared" ref="M6:M21" si="0">SUM(B6:L6)</f>
        <v>60</v>
      </c>
    </row>
    <row r="7" spans="1:13">
      <c r="A7" s="14" t="s">
        <v>24</v>
      </c>
      <c r="B7" s="3"/>
      <c r="C7" s="3"/>
      <c r="D7" s="3"/>
      <c r="E7" s="3">
        <v>300</v>
      </c>
      <c r="F7" s="3"/>
      <c r="G7" s="3"/>
      <c r="H7" s="3"/>
      <c r="I7" s="3"/>
      <c r="J7" s="3"/>
      <c r="K7" s="3"/>
      <c r="L7" s="3"/>
      <c r="M7" s="3">
        <f t="shared" si="0"/>
        <v>300</v>
      </c>
    </row>
    <row r="8" spans="1:13">
      <c r="A8" s="14" t="s">
        <v>25</v>
      </c>
      <c r="B8" s="3">
        <v>250</v>
      </c>
      <c r="C8" s="3"/>
      <c r="D8" s="3"/>
      <c r="E8" s="3"/>
      <c r="F8" s="3">
        <v>100</v>
      </c>
      <c r="G8" s="3">
        <v>25</v>
      </c>
      <c r="H8" s="3">
        <v>15</v>
      </c>
      <c r="I8" s="3">
        <v>30</v>
      </c>
      <c r="J8" s="3"/>
      <c r="K8" s="3"/>
      <c r="L8" s="3"/>
      <c r="M8" s="3">
        <f t="shared" si="0"/>
        <v>420</v>
      </c>
    </row>
    <row r="9" spans="1:13">
      <c r="A9" s="14" t="s">
        <v>26</v>
      </c>
      <c r="B9" s="3">
        <v>600</v>
      </c>
      <c r="C9" s="3"/>
      <c r="D9" s="3">
        <v>1020</v>
      </c>
      <c r="E9" s="3"/>
      <c r="F9" s="3">
        <v>120</v>
      </c>
      <c r="G9" s="3">
        <v>20</v>
      </c>
      <c r="H9" s="3">
        <v>200</v>
      </c>
      <c r="I9" s="3">
        <v>198</v>
      </c>
      <c r="J9" s="3"/>
      <c r="K9" s="3"/>
      <c r="L9" s="3"/>
      <c r="M9" s="3">
        <f t="shared" si="0"/>
        <v>2158</v>
      </c>
    </row>
    <row r="10" spans="1:13">
      <c r="A10" s="14" t="s">
        <v>27</v>
      </c>
      <c r="B10" s="3">
        <v>265</v>
      </c>
      <c r="C10" s="3"/>
      <c r="D10" s="3"/>
      <c r="E10" s="3"/>
      <c r="F10" s="3">
        <v>250</v>
      </c>
      <c r="G10" s="3"/>
      <c r="H10" s="3"/>
      <c r="I10" s="3">
        <v>250</v>
      </c>
      <c r="J10" s="3">
        <v>186</v>
      </c>
      <c r="K10" s="3"/>
      <c r="L10" s="3"/>
      <c r="M10" s="3">
        <f t="shared" si="0"/>
        <v>951</v>
      </c>
    </row>
    <row r="11" spans="1:13">
      <c r="A11" s="43" t="s">
        <v>138</v>
      </c>
      <c r="B11" s="3"/>
      <c r="C11" s="3"/>
      <c r="D11" s="3"/>
      <c r="E11" s="3"/>
      <c r="F11" s="3">
        <v>525</v>
      </c>
      <c r="G11" s="3"/>
      <c r="H11" s="3"/>
      <c r="I11" s="3"/>
      <c r="J11" s="3"/>
      <c r="K11" s="3">
        <v>200</v>
      </c>
      <c r="L11" s="3">
        <v>622</v>
      </c>
      <c r="M11" s="3">
        <f t="shared" si="0"/>
        <v>1347</v>
      </c>
    </row>
    <row r="12" spans="1:13">
      <c r="A12" s="14" t="s">
        <v>28</v>
      </c>
      <c r="B12" s="3">
        <v>450</v>
      </c>
      <c r="C12" s="3">
        <v>1800</v>
      </c>
      <c r="D12" s="3"/>
      <c r="E12" s="3"/>
      <c r="F12" s="3">
        <v>20</v>
      </c>
      <c r="G12" s="3"/>
      <c r="H12" s="3"/>
      <c r="I12" s="3"/>
      <c r="J12" s="3"/>
      <c r="K12" s="3"/>
      <c r="L12" s="3"/>
      <c r="M12" s="3">
        <f t="shared" si="0"/>
        <v>2270</v>
      </c>
    </row>
    <row r="13" spans="1:13">
      <c r="A13" s="3" t="s">
        <v>144</v>
      </c>
      <c r="B13" s="3">
        <v>220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f t="shared" si="0"/>
        <v>220</v>
      </c>
    </row>
    <row r="14" spans="1:13">
      <c r="A14" s="3" t="s">
        <v>145</v>
      </c>
      <c r="B14" s="3">
        <v>185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>
        <f t="shared" si="0"/>
        <v>185</v>
      </c>
    </row>
    <row r="15" spans="1:13">
      <c r="A15" s="14" t="s">
        <v>29</v>
      </c>
      <c r="B15" s="3">
        <v>50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>
        <f t="shared" si="0"/>
        <v>50</v>
      </c>
    </row>
    <row r="16" spans="1:13">
      <c r="A16" s="14" t="s">
        <v>30</v>
      </c>
      <c r="B16" s="3"/>
      <c r="C16" s="3"/>
      <c r="D16" s="3"/>
      <c r="E16" s="3"/>
      <c r="F16" s="3"/>
      <c r="G16" s="3">
        <v>300</v>
      </c>
      <c r="H16" s="3"/>
      <c r="I16" s="3"/>
      <c r="J16" s="3">
        <v>90</v>
      </c>
      <c r="K16" s="3">
        <v>250</v>
      </c>
      <c r="L16" s="3"/>
      <c r="M16" s="3">
        <f t="shared" si="0"/>
        <v>640</v>
      </c>
    </row>
    <row r="17" spans="1:13">
      <c r="A17" s="14" t="s">
        <v>31</v>
      </c>
      <c r="B17" s="3">
        <v>120</v>
      </c>
      <c r="C17" s="3"/>
      <c r="D17" s="3"/>
      <c r="E17" s="3">
        <v>20</v>
      </c>
      <c r="F17" s="3">
        <v>150</v>
      </c>
      <c r="G17" s="3">
        <v>200</v>
      </c>
      <c r="H17" s="3">
        <v>10</v>
      </c>
      <c r="I17" s="3">
        <v>30</v>
      </c>
      <c r="J17" s="3"/>
      <c r="K17" s="3"/>
      <c r="L17" s="3"/>
      <c r="M17" s="3">
        <f t="shared" si="0"/>
        <v>530</v>
      </c>
    </row>
    <row r="18" spans="1:13">
      <c r="A18" s="14" t="s">
        <v>32</v>
      </c>
      <c r="B18" s="3">
        <v>300</v>
      </c>
      <c r="C18" s="3"/>
      <c r="D18" s="3"/>
      <c r="E18" s="3">
        <v>20</v>
      </c>
      <c r="F18" s="3"/>
      <c r="G18" s="3"/>
      <c r="H18" s="3"/>
      <c r="I18" s="3"/>
      <c r="J18" s="3"/>
      <c r="K18" s="3"/>
      <c r="L18" s="3"/>
      <c r="M18" s="3">
        <f t="shared" si="0"/>
        <v>320</v>
      </c>
    </row>
    <row r="19" spans="1:13">
      <c r="A19" s="44" t="s">
        <v>33</v>
      </c>
      <c r="B19" s="15">
        <v>1000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3">
        <f t="shared" si="0"/>
        <v>1000</v>
      </c>
    </row>
    <row r="20" spans="1:13">
      <c r="A20" s="45" t="s">
        <v>139</v>
      </c>
      <c r="B20" s="15">
        <v>494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">
        <f t="shared" si="0"/>
        <v>494</v>
      </c>
    </row>
    <row r="21" spans="1:13">
      <c r="A21" s="14" t="s">
        <v>140</v>
      </c>
      <c r="B21" s="14">
        <v>939</v>
      </c>
      <c r="C21" s="14">
        <v>486</v>
      </c>
      <c r="D21" s="14">
        <v>275</v>
      </c>
      <c r="E21" s="14">
        <v>92</v>
      </c>
      <c r="F21" s="14">
        <v>315</v>
      </c>
      <c r="G21" s="14">
        <v>147</v>
      </c>
      <c r="H21" s="14">
        <v>63</v>
      </c>
      <c r="I21" s="14">
        <v>137</v>
      </c>
      <c r="J21" s="14">
        <v>75</v>
      </c>
      <c r="K21" s="14">
        <v>68</v>
      </c>
      <c r="L21" s="14">
        <v>168</v>
      </c>
      <c r="M21" s="3">
        <f t="shared" si="0"/>
        <v>2765</v>
      </c>
    </row>
    <row r="22" spans="1:13">
      <c r="A22" s="2" t="s">
        <v>34</v>
      </c>
      <c r="B22" s="2">
        <f>SUM(B5:B21)</f>
        <v>4923</v>
      </c>
      <c r="C22" s="2">
        <f t="shared" ref="C22:M22" si="1">SUM(C5:C21)</f>
        <v>2286</v>
      </c>
      <c r="D22" s="2">
        <f t="shared" si="1"/>
        <v>1295</v>
      </c>
      <c r="E22" s="2">
        <f t="shared" si="1"/>
        <v>432</v>
      </c>
      <c r="F22" s="2">
        <f t="shared" si="1"/>
        <v>1480</v>
      </c>
      <c r="G22" s="2">
        <f t="shared" si="1"/>
        <v>692</v>
      </c>
      <c r="H22" s="2">
        <f t="shared" si="1"/>
        <v>298</v>
      </c>
      <c r="I22" s="2">
        <f t="shared" si="1"/>
        <v>645</v>
      </c>
      <c r="J22" s="2">
        <f t="shared" si="1"/>
        <v>351</v>
      </c>
      <c r="K22" s="2">
        <f>SUM(K11:K21)</f>
        <v>518</v>
      </c>
      <c r="L22" s="2">
        <f>SUM(L11:L21)</f>
        <v>790</v>
      </c>
      <c r="M22" s="2">
        <f t="shared" si="1"/>
        <v>13710</v>
      </c>
    </row>
  </sheetData>
  <mergeCells count="1">
    <mergeCell ref="A1:M1"/>
  </mergeCells>
  <pageMargins left="1.1023622047244095" right="0.70866141732283472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84"/>
  <sheetViews>
    <sheetView tabSelected="1" topLeftCell="A55" workbookViewId="0">
      <selection sqref="A1:I82"/>
    </sheetView>
  </sheetViews>
  <sheetFormatPr defaultRowHeight="15"/>
  <cols>
    <col min="1" max="1" width="53" customWidth="1"/>
    <col min="2" max="2" width="12" customWidth="1"/>
    <col min="3" max="3" width="13.7109375" customWidth="1"/>
    <col min="4" max="4" width="11.5703125" customWidth="1"/>
    <col min="5" max="5" width="11.28515625" bestFit="1" customWidth="1"/>
    <col min="6" max="8" width="11.28515625" customWidth="1"/>
    <col min="9" max="9" width="10.42578125" customWidth="1"/>
  </cols>
  <sheetData>
    <row r="1" spans="1:11">
      <c r="A1" s="53" t="s">
        <v>235</v>
      </c>
    </row>
    <row r="2" spans="1:11">
      <c r="A2" s="2" t="s">
        <v>201</v>
      </c>
      <c r="B2" s="2"/>
      <c r="C2" s="2"/>
      <c r="D2" s="3"/>
      <c r="E2" s="48"/>
      <c r="F2" s="56"/>
      <c r="G2" s="56"/>
      <c r="H2" s="56"/>
      <c r="I2" s="29"/>
      <c r="J2" s="28"/>
      <c r="K2" s="5"/>
    </row>
    <row r="3" spans="1:11">
      <c r="A3" s="2"/>
      <c r="B3" s="2"/>
      <c r="C3" s="2"/>
      <c r="D3" s="57"/>
      <c r="E3" s="48"/>
      <c r="F3" s="56"/>
      <c r="G3" s="56"/>
      <c r="H3" s="56"/>
      <c r="I3" s="29"/>
      <c r="J3" s="28"/>
      <c r="K3" s="5"/>
    </row>
    <row r="4" spans="1:11">
      <c r="A4" s="3"/>
      <c r="B4" s="17" t="s">
        <v>50</v>
      </c>
      <c r="C4" s="32" t="s">
        <v>50</v>
      </c>
      <c r="D4" s="58" t="s">
        <v>50</v>
      </c>
      <c r="E4" s="54" t="s">
        <v>50</v>
      </c>
      <c r="F4" s="54" t="s">
        <v>50</v>
      </c>
      <c r="G4" s="54" t="s">
        <v>230</v>
      </c>
      <c r="H4" s="54" t="s">
        <v>232</v>
      </c>
      <c r="I4" s="32" t="s">
        <v>50</v>
      </c>
      <c r="J4" s="1"/>
    </row>
    <row r="5" spans="1:11">
      <c r="A5" s="3"/>
      <c r="B5" s="2" t="s">
        <v>51</v>
      </c>
      <c r="C5" s="32" t="s">
        <v>225</v>
      </c>
      <c r="D5" s="57" t="s">
        <v>223</v>
      </c>
      <c r="E5" s="54" t="s">
        <v>219</v>
      </c>
      <c r="F5" s="54" t="s">
        <v>226</v>
      </c>
      <c r="G5" s="54" t="s">
        <v>231</v>
      </c>
      <c r="H5" s="54" t="s">
        <v>233</v>
      </c>
      <c r="I5" s="32" t="s">
        <v>227</v>
      </c>
      <c r="J5" s="1"/>
    </row>
    <row r="6" spans="1:11">
      <c r="A6" s="2" t="s">
        <v>55</v>
      </c>
      <c r="B6" s="3"/>
      <c r="C6" s="3"/>
      <c r="D6" s="57"/>
      <c r="E6" s="47"/>
      <c r="F6" s="47"/>
      <c r="G6" s="47"/>
      <c r="H6" s="47"/>
      <c r="I6" s="3"/>
      <c r="J6" s="1"/>
    </row>
    <row r="7" spans="1:11">
      <c r="A7" s="2" t="s">
        <v>202</v>
      </c>
      <c r="B7" s="8">
        <v>4384</v>
      </c>
      <c r="C7" s="7">
        <v>0</v>
      </c>
      <c r="D7" s="57"/>
      <c r="E7" s="30">
        <v>4384</v>
      </c>
      <c r="F7" s="30"/>
      <c r="G7" s="30"/>
      <c r="H7" s="30"/>
      <c r="I7" s="7">
        <f>E7+F7</f>
        <v>4384</v>
      </c>
      <c r="J7" s="1"/>
    </row>
    <row r="8" spans="1:11">
      <c r="A8" s="3" t="s">
        <v>59</v>
      </c>
      <c r="B8" s="7">
        <v>1568</v>
      </c>
      <c r="C8" s="7">
        <v>0</v>
      </c>
      <c r="D8" s="57"/>
      <c r="E8" s="40">
        <v>1568</v>
      </c>
      <c r="F8" s="40"/>
      <c r="G8" s="40"/>
      <c r="H8" s="40"/>
      <c r="I8" s="7">
        <f t="shared" ref="I8:I18" si="0">E8+F8</f>
        <v>1568</v>
      </c>
      <c r="J8" s="1"/>
    </row>
    <row r="9" spans="1:11">
      <c r="A9" s="3" t="s">
        <v>61</v>
      </c>
      <c r="B9" s="7">
        <v>1246</v>
      </c>
      <c r="C9" s="7">
        <v>0</v>
      </c>
      <c r="D9" s="57"/>
      <c r="E9" s="40">
        <v>1246</v>
      </c>
      <c r="F9" s="40"/>
      <c r="G9" s="40"/>
      <c r="H9" s="40"/>
      <c r="I9" s="7">
        <f t="shared" si="0"/>
        <v>1246</v>
      </c>
      <c r="J9" s="1"/>
    </row>
    <row r="10" spans="1:11">
      <c r="A10" s="3" t="s">
        <v>62</v>
      </c>
      <c r="B10" s="7">
        <v>412</v>
      </c>
      <c r="C10" s="7">
        <v>0</v>
      </c>
      <c r="D10" s="57"/>
      <c r="E10" s="40">
        <v>412</v>
      </c>
      <c r="F10" s="40"/>
      <c r="G10" s="40"/>
      <c r="H10" s="40"/>
      <c r="I10" s="7">
        <f t="shared" si="0"/>
        <v>412</v>
      </c>
      <c r="J10" s="1"/>
    </row>
    <row r="11" spans="1:11">
      <c r="A11" s="3" t="s">
        <v>60</v>
      </c>
      <c r="B11" s="7">
        <v>1158</v>
      </c>
      <c r="C11" s="7">
        <v>0</v>
      </c>
      <c r="D11" s="57"/>
      <c r="E11" s="40">
        <v>1158</v>
      </c>
      <c r="F11" s="40"/>
      <c r="G11" s="40"/>
      <c r="H11" s="40"/>
      <c r="I11" s="7">
        <f t="shared" si="0"/>
        <v>1158</v>
      </c>
      <c r="J11" s="1"/>
    </row>
    <row r="12" spans="1:11">
      <c r="A12" s="2" t="s">
        <v>52</v>
      </c>
      <c r="B12" s="8">
        <v>2000</v>
      </c>
      <c r="C12" s="7">
        <v>85</v>
      </c>
      <c r="D12" s="57">
        <v>43</v>
      </c>
      <c r="E12" s="30">
        <v>2128</v>
      </c>
      <c r="F12" s="55">
        <v>149</v>
      </c>
      <c r="G12" s="55"/>
      <c r="H12" s="55"/>
      <c r="I12" s="7">
        <f t="shared" si="0"/>
        <v>2277</v>
      </c>
      <c r="J12" s="1"/>
    </row>
    <row r="13" spans="1:11">
      <c r="A13" s="2" t="s">
        <v>54</v>
      </c>
      <c r="B13" s="8">
        <v>222</v>
      </c>
      <c r="C13" s="7">
        <v>0</v>
      </c>
      <c r="D13" s="57"/>
      <c r="E13" s="40">
        <v>222</v>
      </c>
      <c r="F13" s="40">
        <v>375</v>
      </c>
      <c r="G13" s="40"/>
      <c r="H13" s="40"/>
      <c r="I13" s="7">
        <f t="shared" si="0"/>
        <v>597</v>
      </c>
      <c r="J13" s="1"/>
    </row>
    <row r="14" spans="1:11">
      <c r="A14" s="2" t="s">
        <v>53</v>
      </c>
      <c r="B14" s="8">
        <v>600</v>
      </c>
      <c r="C14" s="7">
        <v>0</v>
      </c>
      <c r="D14" s="57">
        <v>253</v>
      </c>
      <c r="E14" s="40">
        <v>853</v>
      </c>
      <c r="F14" s="40"/>
      <c r="G14" s="40"/>
      <c r="H14" s="40"/>
      <c r="I14" s="7">
        <f t="shared" si="0"/>
        <v>853</v>
      </c>
      <c r="J14" s="1"/>
    </row>
    <row r="15" spans="1:11">
      <c r="A15" s="2" t="s">
        <v>217</v>
      </c>
      <c r="B15" s="2">
        <v>39</v>
      </c>
      <c r="C15" s="8">
        <v>0</v>
      </c>
      <c r="D15" s="57"/>
      <c r="E15" s="40">
        <v>39</v>
      </c>
      <c r="F15" s="40"/>
      <c r="G15" s="40"/>
      <c r="H15" s="40"/>
      <c r="I15" s="7">
        <f t="shared" si="0"/>
        <v>39</v>
      </c>
      <c r="J15" s="1"/>
    </row>
    <row r="16" spans="1:11">
      <c r="A16" s="2" t="s">
        <v>216</v>
      </c>
      <c r="B16" s="8">
        <v>506</v>
      </c>
      <c r="C16" s="7">
        <v>0</v>
      </c>
      <c r="D16" s="57"/>
      <c r="E16" s="40">
        <v>506</v>
      </c>
      <c r="F16" s="40"/>
      <c r="G16" s="40"/>
      <c r="H16" s="40"/>
      <c r="I16" s="7">
        <f t="shared" si="0"/>
        <v>506</v>
      </c>
      <c r="J16" s="1"/>
    </row>
    <row r="17" spans="1:10">
      <c r="A17" s="2" t="s">
        <v>224</v>
      </c>
      <c r="B17" s="8">
        <v>5312</v>
      </c>
      <c r="C17" s="7"/>
      <c r="D17" s="57"/>
      <c r="E17" s="40">
        <v>5312</v>
      </c>
      <c r="F17" s="40"/>
      <c r="G17" s="40"/>
      <c r="H17" s="40"/>
      <c r="I17" s="7">
        <f t="shared" si="0"/>
        <v>5312</v>
      </c>
      <c r="J17" s="1"/>
    </row>
    <row r="18" spans="1:10">
      <c r="A18" s="2" t="s">
        <v>34</v>
      </c>
      <c r="B18" s="8">
        <f>B7+B12+B13+B14+B15+B16+B17</f>
        <v>13063</v>
      </c>
      <c r="C18" s="8">
        <v>85</v>
      </c>
      <c r="D18" s="29">
        <v>296</v>
      </c>
      <c r="E18" s="30">
        <f>SUM(B18:D18)</f>
        <v>13444</v>
      </c>
      <c r="F18" s="55">
        <f>SUM(F7:F17)</f>
        <v>524</v>
      </c>
      <c r="G18" s="55"/>
      <c r="H18" s="55"/>
      <c r="I18" s="8">
        <f t="shared" si="0"/>
        <v>13968</v>
      </c>
      <c r="J18" s="1"/>
    </row>
    <row r="19" spans="1:10">
      <c r="A19" s="2"/>
      <c r="B19" s="8"/>
      <c r="C19" s="8"/>
      <c r="D19" s="29"/>
      <c r="E19" s="30"/>
      <c r="F19" s="55"/>
      <c r="G19" s="55"/>
      <c r="H19" s="55"/>
      <c r="I19" s="8"/>
      <c r="J19" s="1"/>
    </row>
    <row r="20" spans="1:10">
      <c r="A20" s="2" t="s">
        <v>234</v>
      </c>
      <c r="B20" s="8"/>
      <c r="C20" s="7"/>
      <c r="D20" s="57"/>
      <c r="E20" s="40"/>
      <c r="F20" s="40"/>
      <c r="G20" s="40"/>
      <c r="H20" s="40">
        <v>770</v>
      </c>
      <c r="I20" s="8">
        <v>770</v>
      </c>
      <c r="J20" s="1"/>
    </row>
    <row r="21" spans="1:10">
      <c r="A21" s="2"/>
      <c r="B21" s="8"/>
      <c r="C21" s="7"/>
      <c r="D21" s="57"/>
      <c r="E21" s="40"/>
      <c r="F21" s="40"/>
      <c r="G21" s="40"/>
      <c r="H21" s="40"/>
      <c r="I21" s="7"/>
      <c r="J21" s="1"/>
    </row>
    <row r="22" spans="1:10">
      <c r="A22" s="2" t="s">
        <v>203</v>
      </c>
      <c r="B22" s="7"/>
      <c r="C22" s="7"/>
      <c r="D22" s="57"/>
      <c r="E22" s="40"/>
      <c r="F22" s="40"/>
      <c r="G22" s="40"/>
      <c r="H22" s="40"/>
      <c r="I22" s="7"/>
      <c r="J22" s="1"/>
    </row>
    <row r="23" spans="1:10">
      <c r="A23" s="2" t="s">
        <v>186</v>
      </c>
      <c r="B23" s="8">
        <v>60</v>
      </c>
      <c r="C23" s="7">
        <v>0</v>
      </c>
      <c r="D23" s="57"/>
      <c r="E23" s="30">
        <v>60</v>
      </c>
      <c r="F23" s="30"/>
      <c r="G23" s="30"/>
      <c r="H23" s="30"/>
      <c r="I23" s="8">
        <f>E23+F23+G23</f>
        <v>60</v>
      </c>
      <c r="J23" s="1"/>
    </row>
    <row r="24" spans="1:10">
      <c r="A24" s="3" t="s">
        <v>187</v>
      </c>
      <c r="B24" s="7">
        <v>60</v>
      </c>
      <c r="C24" s="7">
        <v>0</v>
      </c>
      <c r="D24" s="57"/>
      <c r="E24" s="40">
        <v>60</v>
      </c>
      <c r="F24" s="40"/>
      <c r="G24" s="40"/>
      <c r="H24" s="40"/>
      <c r="I24" s="8">
        <f>E24+F24+G24</f>
        <v>60</v>
      </c>
      <c r="J24" s="1"/>
    </row>
    <row r="25" spans="1:10">
      <c r="A25" s="26" t="s">
        <v>175</v>
      </c>
      <c r="B25" s="2">
        <v>6020</v>
      </c>
      <c r="C25" s="7">
        <v>0</v>
      </c>
      <c r="D25" s="57"/>
      <c r="E25" s="30">
        <v>6020</v>
      </c>
      <c r="F25" s="30"/>
      <c r="G25" s="30"/>
      <c r="H25" s="30"/>
      <c r="I25" s="8">
        <f t="shared" ref="I25:I37" si="1">E25+F25+G25</f>
        <v>6020</v>
      </c>
      <c r="J25" s="1"/>
    </row>
    <row r="26" spans="1:10">
      <c r="A26" s="3" t="s">
        <v>178</v>
      </c>
      <c r="B26" s="7">
        <v>3500</v>
      </c>
      <c r="C26" s="7">
        <v>0</v>
      </c>
      <c r="D26" s="57"/>
      <c r="E26" s="40">
        <v>3500</v>
      </c>
      <c r="F26" s="40">
        <v>3466</v>
      </c>
      <c r="G26" s="40">
        <v>132</v>
      </c>
      <c r="H26" s="40"/>
      <c r="I26" s="8">
        <f t="shared" si="1"/>
        <v>7098</v>
      </c>
      <c r="J26" s="1"/>
    </row>
    <row r="27" spans="1:10">
      <c r="A27" s="3" t="s">
        <v>176</v>
      </c>
      <c r="B27" s="7">
        <v>320</v>
      </c>
      <c r="C27" s="7">
        <v>0</v>
      </c>
      <c r="D27" s="57"/>
      <c r="E27" s="40">
        <v>320</v>
      </c>
      <c r="F27" s="40">
        <v>-2</v>
      </c>
      <c r="G27" s="40"/>
      <c r="H27" s="40"/>
      <c r="I27" s="8">
        <f t="shared" si="1"/>
        <v>318</v>
      </c>
      <c r="J27" s="1"/>
    </row>
    <row r="28" spans="1:10">
      <c r="A28" s="3" t="s">
        <v>177</v>
      </c>
      <c r="B28" s="7">
        <v>2200</v>
      </c>
      <c r="C28" s="7">
        <v>0</v>
      </c>
      <c r="D28" s="57"/>
      <c r="E28" s="40">
        <v>2200</v>
      </c>
      <c r="F28" s="40">
        <v>269</v>
      </c>
      <c r="G28" s="40">
        <v>19</v>
      </c>
      <c r="H28" s="40"/>
      <c r="I28" s="8">
        <f t="shared" si="1"/>
        <v>2488</v>
      </c>
      <c r="J28" s="1"/>
    </row>
    <row r="29" spans="1:10">
      <c r="A29" s="2" t="s">
        <v>4</v>
      </c>
      <c r="B29" s="8">
        <v>1680</v>
      </c>
      <c r="C29" s="7">
        <v>0</v>
      </c>
      <c r="D29" s="57"/>
      <c r="E29" s="30">
        <v>1680</v>
      </c>
      <c r="F29" s="30"/>
      <c r="G29" s="30"/>
      <c r="H29" s="30"/>
      <c r="I29" s="8">
        <f t="shared" si="1"/>
        <v>1680</v>
      </c>
      <c r="J29" s="1"/>
    </row>
    <row r="30" spans="1:10">
      <c r="A30" s="2" t="s">
        <v>179</v>
      </c>
      <c r="B30" s="8">
        <v>6060</v>
      </c>
      <c r="C30" s="7">
        <v>0</v>
      </c>
      <c r="D30" s="57"/>
      <c r="E30" s="30">
        <v>6060</v>
      </c>
      <c r="F30" s="30"/>
      <c r="G30" s="30"/>
      <c r="H30" s="30"/>
      <c r="I30" s="8">
        <f t="shared" si="1"/>
        <v>6060</v>
      </c>
      <c r="J30" s="1"/>
    </row>
    <row r="31" spans="1:10">
      <c r="A31" s="3" t="s">
        <v>180</v>
      </c>
      <c r="B31" s="7">
        <v>6000</v>
      </c>
      <c r="C31" s="7">
        <v>0</v>
      </c>
      <c r="D31" s="57"/>
      <c r="E31" s="40">
        <v>6000</v>
      </c>
      <c r="F31" s="40">
        <v>1616</v>
      </c>
      <c r="G31" s="40">
        <v>283</v>
      </c>
      <c r="H31" s="40"/>
      <c r="I31" s="8">
        <f t="shared" si="1"/>
        <v>7899</v>
      </c>
      <c r="J31" s="1"/>
    </row>
    <row r="32" spans="1:10">
      <c r="A32" s="3" t="s">
        <v>181</v>
      </c>
      <c r="B32" s="7">
        <v>60</v>
      </c>
      <c r="C32" s="7">
        <v>0</v>
      </c>
      <c r="D32" s="57"/>
      <c r="E32" s="40">
        <v>60</v>
      </c>
      <c r="F32" s="40">
        <v>234</v>
      </c>
      <c r="G32" s="40"/>
      <c r="H32" s="40"/>
      <c r="I32" s="8">
        <f t="shared" si="1"/>
        <v>294</v>
      </c>
      <c r="J32" s="1"/>
    </row>
    <row r="33" spans="1:10">
      <c r="A33" s="2" t="s">
        <v>182</v>
      </c>
      <c r="B33" s="8">
        <v>10000</v>
      </c>
      <c r="C33" s="7">
        <v>0</v>
      </c>
      <c r="D33" s="57"/>
      <c r="E33" s="30">
        <v>10000</v>
      </c>
      <c r="F33" s="30"/>
      <c r="G33" s="30"/>
      <c r="H33" s="30"/>
      <c r="I33" s="8">
        <f t="shared" si="1"/>
        <v>10000</v>
      </c>
      <c r="J33" s="1"/>
    </row>
    <row r="34" spans="1:10">
      <c r="A34" s="3" t="s">
        <v>183</v>
      </c>
      <c r="B34" s="7">
        <v>10000</v>
      </c>
      <c r="C34" s="7">
        <v>0</v>
      </c>
      <c r="D34" s="57"/>
      <c r="E34" s="40">
        <v>10000</v>
      </c>
      <c r="F34" s="40">
        <v>-1404</v>
      </c>
      <c r="G34" s="40">
        <v>2204</v>
      </c>
      <c r="H34" s="40"/>
      <c r="I34" s="8">
        <f t="shared" si="1"/>
        <v>10800</v>
      </c>
      <c r="J34" s="1"/>
    </row>
    <row r="35" spans="1:10">
      <c r="A35" s="4" t="s">
        <v>184</v>
      </c>
      <c r="B35" s="8">
        <v>600</v>
      </c>
      <c r="C35" s="7">
        <v>0</v>
      </c>
      <c r="D35" s="57"/>
      <c r="E35" s="30">
        <v>600</v>
      </c>
      <c r="F35" s="30"/>
      <c r="G35" s="30"/>
      <c r="H35" s="30"/>
      <c r="I35" s="8">
        <f t="shared" si="1"/>
        <v>600</v>
      </c>
      <c r="J35" s="1"/>
    </row>
    <row r="36" spans="1:10">
      <c r="A36" s="3" t="s">
        <v>185</v>
      </c>
      <c r="B36" s="25">
        <v>600</v>
      </c>
      <c r="C36" s="7">
        <v>0</v>
      </c>
      <c r="D36" s="57"/>
      <c r="E36" s="40">
        <v>600</v>
      </c>
      <c r="F36" s="40">
        <f>(-316+506)</f>
        <v>190</v>
      </c>
      <c r="G36" s="40">
        <v>168</v>
      </c>
      <c r="H36" s="40"/>
      <c r="I36" s="8">
        <f t="shared" si="1"/>
        <v>958</v>
      </c>
      <c r="J36" s="1"/>
    </row>
    <row r="37" spans="1:10">
      <c r="A37" s="2" t="s">
        <v>34</v>
      </c>
      <c r="B37" s="8">
        <f>B23+B25+B29+B30+B33+B35</f>
        <v>24420</v>
      </c>
      <c r="C37" s="6">
        <v>0</v>
      </c>
      <c r="D37" s="57"/>
      <c r="E37" s="30">
        <v>24420</v>
      </c>
      <c r="F37" s="55">
        <f>SUM(F23:F36)</f>
        <v>4369</v>
      </c>
      <c r="G37" s="30">
        <f>SUM(G23:G36)</f>
        <v>2806</v>
      </c>
      <c r="H37" s="30"/>
      <c r="I37" s="8">
        <f t="shared" si="1"/>
        <v>31595</v>
      </c>
      <c r="J37" s="11">
        <f>I23+I25+I29+I30+I33+I35</f>
        <v>24420</v>
      </c>
    </row>
    <row r="38" spans="1:10">
      <c r="A38" s="3"/>
      <c r="B38" s="3"/>
      <c r="C38" s="7"/>
      <c r="D38" s="57"/>
      <c r="E38" s="40"/>
      <c r="F38" s="40"/>
      <c r="G38" s="40"/>
      <c r="H38" s="40"/>
      <c r="I38" s="7"/>
      <c r="J38" s="1"/>
    </row>
    <row r="39" spans="1:10">
      <c r="A39" s="2" t="s">
        <v>56</v>
      </c>
      <c r="B39" s="3"/>
      <c r="C39" s="7"/>
      <c r="D39" s="57"/>
      <c r="E39" s="40"/>
      <c r="F39" s="40"/>
      <c r="G39" s="40"/>
      <c r="H39" s="40"/>
      <c r="I39" s="7"/>
      <c r="J39" s="1"/>
    </row>
    <row r="40" spans="1:10">
      <c r="A40" s="2" t="s">
        <v>212</v>
      </c>
      <c r="B40" s="2">
        <v>415</v>
      </c>
      <c r="C40" s="7">
        <v>0</v>
      </c>
      <c r="D40" s="57"/>
      <c r="E40" s="30">
        <v>415</v>
      </c>
      <c r="F40" s="30">
        <v>891</v>
      </c>
      <c r="G40" s="30">
        <v>130</v>
      </c>
      <c r="H40" s="30"/>
      <c r="I40" s="8">
        <f>E40+F40+G40</f>
        <v>1436</v>
      </c>
      <c r="J40" s="1"/>
    </row>
    <row r="41" spans="1:10">
      <c r="A41" s="3" t="s">
        <v>188</v>
      </c>
      <c r="B41" s="7">
        <v>285</v>
      </c>
      <c r="C41" s="7">
        <v>0</v>
      </c>
      <c r="D41" s="57"/>
      <c r="E41" s="40">
        <v>285</v>
      </c>
      <c r="F41" s="40"/>
      <c r="G41" s="40"/>
      <c r="H41" s="40"/>
      <c r="I41" s="8">
        <f t="shared" ref="I41:I50" si="2">E41+F41+G41</f>
        <v>285</v>
      </c>
      <c r="J41" s="1"/>
    </row>
    <row r="42" spans="1:10">
      <c r="A42" s="3" t="s">
        <v>189</v>
      </c>
      <c r="B42" s="7">
        <v>130</v>
      </c>
      <c r="C42" s="7">
        <v>0</v>
      </c>
      <c r="D42" s="57"/>
      <c r="E42" s="40">
        <v>130</v>
      </c>
      <c r="F42" s="40"/>
      <c r="G42" s="40"/>
      <c r="H42" s="40"/>
      <c r="I42" s="8">
        <f t="shared" si="2"/>
        <v>130</v>
      </c>
      <c r="J42" s="1"/>
    </row>
    <row r="43" spans="1:10">
      <c r="A43" s="2" t="s">
        <v>209</v>
      </c>
      <c r="B43" s="8">
        <f>B44+B45+B46+B47+B48+B49+B50</f>
        <v>1395</v>
      </c>
      <c r="C43" s="7">
        <v>0</v>
      </c>
      <c r="D43" s="57"/>
      <c r="E43" s="30">
        <v>1395</v>
      </c>
      <c r="F43" s="30">
        <v>515</v>
      </c>
      <c r="G43" s="30">
        <v>273</v>
      </c>
      <c r="H43" s="30"/>
      <c r="I43" s="8">
        <f t="shared" si="2"/>
        <v>2183</v>
      </c>
      <c r="J43" s="1"/>
    </row>
    <row r="44" spans="1:10">
      <c r="A44" s="3" t="s">
        <v>210</v>
      </c>
      <c r="B44" s="7">
        <v>150</v>
      </c>
      <c r="C44" s="7">
        <v>0</v>
      </c>
      <c r="D44" s="57"/>
      <c r="E44" s="40">
        <v>150</v>
      </c>
      <c r="F44" s="40"/>
      <c r="G44" s="40"/>
      <c r="H44" s="40"/>
      <c r="I44" s="8">
        <f t="shared" si="2"/>
        <v>150</v>
      </c>
      <c r="J44" s="1"/>
    </row>
    <row r="45" spans="1:10">
      <c r="A45" s="3" t="s">
        <v>208</v>
      </c>
      <c r="B45" s="7">
        <v>507</v>
      </c>
      <c r="C45" s="7">
        <v>0</v>
      </c>
      <c r="D45" s="57"/>
      <c r="E45" s="40">
        <v>507</v>
      </c>
      <c r="F45" s="40"/>
      <c r="G45" s="40"/>
      <c r="H45" s="40"/>
      <c r="I45" s="8">
        <f t="shared" si="2"/>
        <v>507</v>
      </c>
      <c r="J45" s="1"/>
    </row>
    <row r="46" spans="1:10">
      <c r="A46" s="3" t="s">
        <v>190</v>
      </c>
      <c r="B46" s="7">
        <v>300</v>
      </c>
      <c r="C46" s="7">
        <v>0</v>
      </c>
      <c r="D46" s="57"/>
      <c r="E46" s="40">
        <v>300</v>
      </c>
      <c r="F46" s="40"/>
      <c r="G46" s="40"/>
      <c r="H46" s="40"/>
      <c r="I46" s="8">
        <f t="shared" si="2"/>
        <v>300</v>
      </c>
      <c r="J46" s="1"/>
    </row>
    <row r="47" spans="1:10">
      <c r="A47" s="3" t="s">
        <v>191</v>
      </c>
      <c r="B47" s="7">
        <v>120</v>
      </c>
      <c r="C47" s="7">
        <v>0</v>
      </c>
      <c r="D47" s="57"/>
      <c r="E47" s="40">
        <v>120</v>
      </c>
      <c r="F47" s="40"/>
      <c r="G47" s="40"/>
      <c r="H47" s="40"/>
      <c r="I47" s="8">
        <f t="shared" si="2"/>
        <v>120</v>
      </c>
      <c r="J47" s="1"/>
    </row>
    <row r="48" spans="1:10">
      <c r="A48" s="3" t="s">
        <v>192</v>
      </c>
      <c r="B48" s="7">
        <v>209</v>
      </c>
      <c r="C48" s="7">
        <v>0</v>
      </c>
      <c r="D48" s="57"/>
      <c r="E48" s="40">
        <v>209</v>
      </c>
      <c r="F48" s="40"/>
      <c r="G48" s="40"/>
      <c r="H48" s="40"/>
      <c r="I48" s="8">
        <f t="shared" si="2"/>
        <v>209</v>
      </c>
      <c r="J48" s="1"/>
    </row>
    <row r="49" spans="1:10">
      <c r="A49" s="3" t="s">
        <v>193</v>
      </c>
      <c r="B49" s="7">
        <v>49</v>
      </c>
      <c r="C49" s="7">
        <v>0</v>
      </c>
      <c r="D49" s="57"/>
      <c r="E49" s="40">
        <v>49</v>
      </c>
      <c r="F49" s="40"/>
      <c r="G49" s="40"/>
      <c r="H49" s="40"/>
      <c r="I49" s="8">
        <f t="shared" si="2"/>
        <v>49</v>
      </c>
      <c r="J49" s="1"/>
    </row>
    <row r="50" spans="1:10">
      <c r="A50" s="3" t="s">
        <v>194</v>
      </c>
      <c r="B50" s="7">
        <v>60</v>
      </c>
      <c r="C50" s="7">
        <v>0</v>
      </c>
      <c r="D50" s="57"/>
      <c r="E50" s="40">
        <v>60</v>
      </c>
      <c r="F50" s="40"/>
      <c r="G50" s="40"/>
      <c r="H50" s="40"/>
      <c r="I50" s="8">
        <f t="shared" si="2"/>
        <v>60</v>
      </c>
      <c r="J50" s="1"/>
    </row>
    <row r="51" spans="1:10">
      <c r="A51" s="3"/>
      <c r="B51" s="7"/>
      <c r="C51" s="7"/>
      <c r="D51" s="57"/>
      <c r="E51" s="40"/>
      <c r="F51" s="40"/>
      <c r="G51" s="40"/>
      <c r="H51" s="40"/>
      <c r="I51" s="7"/>
      <c r="J51" s="1"/>
    </row>
    <row r="52" spans="1:10">
      <c r="A52" s="2" t="s">
        <v>211</v>
      </c>
      <c r="B52" s="2">
        <f>B54+B55+B56+B57</f>
        <v>654</v>
      </c>
      <c r="C52" s="7">
        <v>0</v>
      </c>
      <c r="D52" s="57"/>
      <c r="E52" s="30">
        <v>654</v>
      </c>
      <c r="F52" s="30"/>
      <c r="G52" s="30"/>
      <c r="H52" s="30"/>
      <c r="I52" s="8">
        <f>E52+F52</f>
        <v>654</v>
      </c>
      <c r="J52" s="1"/>
    </row>
    <row r="53" spans="1:10">
      <c r="A53" s="3" t="s">
        <v>58</v>
      </c>
      <c r="B53" s="3"/>
      <c r="C53" s="7"/>
      <c r="D53" s="57"/>
      <c r="E53" s="40"/>
      <c r="F53" s="40"/>
      <c r="G53" s="40"/>
      <c r="H53" s="40"/>
      <c r="I53" s="7"/>
      <c r="J53" s="1"/>
    </row>
    <row r="54" spans="1:10">
      <c r="A54" s="3" t="s">
        <v>7</v>
      </c>
      <c r="B54" s="3">
        <v>245</v>
      </c>
      <c r="C54" s="7">
        <v>0</v>
      </c>
      <c r="D54" s="57"/>
      <c r="E54" s="40">
        <v>245</v>
      </c>
      <c r="F54" s="40"/>
      <c r="G54" s="40"/>
      <c r="H54" s="40"/>
      <c r="I54" s="7"/>
      <c r="J54" s="1"/>
    </row>
    <row r="55" spans="1:10">
      <c r="A55" s="3" t="s">
        <v>8</v>
      </c>
      <c r="B55" s="3">
        <v>245</v>
      </c>
      <c r="C55" s="7">
        <v>0</v>
      </c>
      <c r="D55" s="57"/>
      <c r="E55" s="40">
        <v>245</v>
      </c>
      <c r="F55" s="40"/>
      <c r="G55" s="40"/>
      <c r="H55" s="40"/>
      <c r="I55" s="7"/>
      <c r="J55" s="1"/>
    </row>
    <row r="56" spans="1:10">
      <c r="A56" s="3" t="s">
        <v>9</v>
      </c>
      <c r="B56" s="14">
        <v>82</v>
      </c>
      <c r="C56" s="7">
        <v>0</v>
      </c>
      <c r="D56" s="57"/>
      <c r="E56" s="40">
        <v>82</v>
      </c>
      <c r="F56" s="40"/>
      <c r="G56" s="40"/>
      <c r="H56" s="40"/>
      <c r="I56" s="7"/>
      <c r="J56" s="1"/>
    </row>
    <row r="57" spans="1:10">
      <c r="A57" s="3" t="s">
        <v>57</v>
      </c>
      <c r="B57" s="52">
        <v>82</v>
      </c>
      <c r="C57" s="7">
        <v>0</v>
      </c>
      <c r="D57" s="57"/>
      <c r="E57" s="40">
        <v>82</v>
      </c>
      <c r="F57" s="40"/>
      <c r="G57" s="40"/>
      <c r="H57" s="40"/>
      <c r="I57" s="7"/>
      <c r="J57" s="1"/>
    </row>
    <row r="58" spans="1:10">
      <c r="A58" s="2" t="s">
        <v>34</v>
      </c>
      <c r="B58" s="8">
        <f>B40+B43+B52</f>
        <v>2464</v>
      </c>
      <c r="C58" s="6">
        <v>0</v>
      </c>
      <c r="D58" s="57"/>
      <c r="E58" s="30">
        <v>2464</v>
      </c>
      <c r="F58" s="30"/>
      <c r="G58" s="30"/>
      <c r="H58" s="30"/>
      <c r="I58" s="8">
        <f>SUM(I40+I43+I52)</f>
        <v>4273</v>
      </c>
      <c r="J58" s="1" t="s">
        <v>229</v>
      </c>
    </row>
    <row r="59" spans="1:10">
      <c r="A59" s="3"/>
      <c r="B59" s="3"/>
      <c r="C59" s="7"/>
      <c r="D59" s="57"/>
      <c r="E59" s="40"/>
      <c r="F59" s="40"/>
      <c r="G59" s="40"/>
      <c r="H59" s="40"/>
      <c r="I59" s="7"/>
      <c r="J59" s="1"/>
    </row>
    <row r="60" spans="1:10">
      <c r="A60" s="2" t="s">
        <v>195</v>
      </c>
      <c r="B60" s="3"/>
      <c r="C60" s="7"/>
      <c r="D60" s="57"/>
      <c r="E60" s="40"/>
      <c r="F60" s="40"/>
      <c r="G60" s="40"/>
      <c r="H60" s="40"/>
      <c r="I60" s="7"/>
      <c r="J60" s="1"/>
    </row>
    <row r="61" spans="1:10">
      <c r="A61" s="3" t="s">
        <v>196</v>
      </c>
      <c r="B61" s="3"/>
      <c r="C61" s="7"/>
      <c r="D61" s="57"/>
      <c r="E61" s="40"/>
      <c r="F61" s="40"/>
      <c r="G61" s="40"/>
      <c r="H61" s="40"/>
      <c r="I61" s="7"/>
      <c r="J61" s="1"/>
    </row>
    <row r="62" spans="1:10">
      <c r="A62" s="3" t="s">
        <v>207</v>
      </c>
      <c r="B62" s="2">
        <v>1442</v>
      </c>
      <c r="C62" s="7">
        <v>0</v>
      </c>
      <c r="D62" s="57"/>
      <c r="E62" s="30">
        <v>1442</v>
      </c>
      <c r="F62" s="30">
        <v>741</v>
      </c>
      <c r="G62" s="30">
        <v>180</v>
      </c>
      <c r="H62" s="30"/>
      <c r="I62" s="8">
        <f>E62+F62+G62</f>
        <v>2363</v>
      </c>
      <c r="J62" s="1"/>
    </row>
    <row r="63" spans="1:10">
      <c r="A63" s="3" t="s">
        <v>197</v>
      </c>
      <c r="B63" s="14">
        <v>838</v>
      </c>
      <c r="C63" s="7">
        <v>0</v>
      </c>
      <c r="D63" s="57"/>
      <c r="E63" s="55">
        <v>838</v>
      </c>
      <c r="F63" s="55"/>
      <c r="G63" s="55"/>
      <c r="H63" s="55"/>
      <c r="I63" s="7"/>
      <c r="J63" s="1"/>
    </row>
    <row r="64" spans="1:10">
      <c r="A64" s="3" t="s">
        <v>198</v>
      </c>
      <c r="B64" s="14">
        <v>604</v>
      </c>
      <c r="C64" s="7">
        <v>0</v>
      </c>
      <c r="D64" s="57"/>
      <c r="E64" s="55">
        <v>604</v>
      </c>
      <c r="F64" s="55"/>
      <c r="G64" s="55"/>
      <c r="H64" s="55"/>
      <c r="I64" s="7"/>
      <c r="J64" s="1"/>
    </row>
    <row r="65" spans="1:10">
      <c r="A65" s="3" t="s">
        <v>213</v>
      </c>
      <c r="B65" s="2">
        <v>628</v>
      </c>
      <c r="C65" s="7">
        <v>0</v>
      </c>
      <c r="D65" s="57"/>
      <c r="E65" s="30">
        <v>628</v>
      </c>
      <c r="F65" s="30"/>
      <c r="G65" s="30"/>
      <c r="H65" s="30"/>
      <c r="I65" s="8">
        <v>628</v>
      </c>
      <c r="J65" s="1"/>
    </row>
    <row r="66" spans="1:10">
      <c r="A66" s="3" t="s">
        <v>214</v>
      </c>
      <c r="B66" s="2">
        <v>250</v>
      </c>
      <c r="C66" s="7"/>
      <c r="D66" s="57">
        <v>-250</v>
      </c>
      <c r="E66" s="30">
        <v>0</v>
      </c>
      <c r="F66" s="30"/>
      <c r="G66" s="30"/>
      <c r="H66" s="30"/>
      <c r="I66" s="7"/>
      <c r="J66" s="1"/>
    </row>
    <row r="67" spans="1:10">
      <c r="A67" s="2" t="s">
        <v>34</v>
      </c>
      <c r="B67" s="2">
        <f>SUM(B62+B65+B66)</f>
        <v>2320</v>
      </c>
      <c r="C67" s="8">
        <v>0</v>
      </c>
      <c r="D67" s="29">
        <v>-250</v>
      </c>
      <c r="E67" s="30">
        <v>2070</v>
      </c>
      <c r="F67" s="30">
        <f>SUM(F62:F66)</f>
        <v>741</v>
      </c>
      <c r="G67" s="30"/>
      <c r="H67" s="30"/>
      <c r="I67" s="8">
        <f>SUM(I62+I65)</f>
        <v>2991</v>
      </c>
      <c r="J67" s="1"/>
    </row>
    <row r="68" spans="1:10">
      <c r="A68" s="2"/>
      <c r="B68" s="2"/>
      <c r="C68" s="7"/>
      <c r="D68" s="57"/>
      <c r="E68" s="30"/>
      <c r="F68" s="30"/>
      <c r="G68" s="30"/>
      <c r="H68" s="30"/>
      <c r="I68" s="7"/>
      <c r="J68" s="1"/>
    </row>
    <row r="69" spans="1:10">
      <c r="A69" s="2" t="s">
        <v>205</v>
      </c>
      <c r="B69" s="2"/>
      <c r="C69" s="7"/>
      <c r="D69" s="57"/>
      <c r="E69" s="30"/>
      <c r="F69" s="30"/>
      <c r="G69" s="30"/>
      <c r="H69" s="30"/>
      <c r="I69" s="7"/>
      <c r="J69" s="1"/>
    </row>
    <row r="70" spans="1:10">
      <c r="A70" s="2" t="s">
        <v>63</v>
      </c>
      <c r="B70" s="25">
        <v>16000</v>
      </c>
      <c r="C70" s="7">
        <v>0</v>
      </c>
      <c r="D70" s="57"/>
      <c r="E70" s="55">
        <v>16000</v>
      </c>
      <c r="F70" s="55"/>
      <c r="G70" s="55"/>
      <c r="H70" s="55"/>
      <c r="I70" s="7">
        <f>E70+F70</f>
        <v>16000</v>
      </c>
      <c r="J70" s="1"/>
    </row>
    <row r="71" spans="1:10">
      <c r="A71" s="2" t="s">
        <v>220</v>
      </c>
      <c r="B71" s="25">
        <v>0</v>
      </c>
      <c r="C71" s="7">
        <v>9931</v>
      </c>
      <c r="D71" s="59">
        <v>45997</v>
      </c>
      <c r="E71" s="55">
        <v>55928</v>
      </c>
      <c r="F71" s="55">
        <v>887</v>
      </c>
      <c r="G71" s="55"/>
      <c r="H71" s="55"/>
      <c r="I71" s="7">
        <f t="shared" ref="I71:I72" si="3">E71+F71</f>
        <v>56815</v>
      </c>
      <c r="J71" s="1"/>
    </row>
    <row r="72" spans="1:10">
      <c r="A72" s="2" t="s">
        <v>221</v>
      </c>
      <c r="B72" s="25">
        <v>0</v>
      </c>
      <c r="C72" s="7">
        <v>6500</v>
      </c>
      <c r="D72" s="59"/>
      <c r="E72" s="55">
        <v>6500</v>
      </c>
      <c r="F72" s="55"/>
      <c r="G72" s="55"/>
      <c r="H72" s="55"/>
      <c r="I72" s="7">
        <f t="shared" si="3"/>
        <v>6500</v>
      </c>
      <c r="J72" s="1"/>
    </row>
    <row r="73" spans="1:10">
      <c r="A73" s="2" t="s">
        <v>3</v>
      </c>
      <c r="B73" s="8">
        <v>16000</v>
      </c>
      <c r="C73" s="8">
        <f ca="1">SUM(C70:C74)</f>
        <v>16431</v>
      </c>
      <c r="D73" s="8">
        <f ca="1">SUM(D70:D74)</f>
        <v>45997</v>
      </c>
      <c r="E73" s="8">
        <f>SUM(E70:E72)</f>
        <v>78428</v>
      </c>
      <c r="F73" s="30">
        <f>SUM(F70:F72)</f>
        <v>887</v>
      </c>
      <c r="G73" s="30"/>
      <c r="H73" s="30"/>
      <c r="I73" s="8">
        <f>SUM(I70:I72)</f>
        <v>79315</v>
      </c>
      <c r="J73" s="1"/>
    </row>
    <row r="74" spans="1:10">
      <c r="A74" s="2" t="s">
        <v>228</v>
      </c>
      <c r="B74" s="25"/>
      <c r="C74" s="7"/>
      <c r="D74" s="59"/>
      <c r="F74" s="55">
        <v>3205</v>
      </c>
      <c r="G74" s="55"/>
      <c r="H74" s="55"/>
      <c r="I74" s="8">
        <f>E74+F74</f>
        <v>3205</v>
      </c>
      <c r="J74" s="1"/>
    </row>
    <row r="75" spans="1:10">
      <c r="A75" s="2" t="s">
        <v>206</v>
      </c>
      <c r="B75" s="2">
        <v>50</v>
      </c>
      <c r="C75" s="8">
        <v>0</v>
      </c>
      <c r="D75" s="59"/>
      <c r="E75" s="30">
        <v>50</v>
      </c>
      <c r="F75" s="30"/>
      <c r="G75" s="30"/>
      <c r="H75" s="30"/>
      <c r="I75" s="8">
        <f>E75+F75</f>
        <v>50</v>
      </c>
      <c r="J75" s="1"/>
    </row>
    <row r="76" spans="1:10">
      <c r="A76" s="3" t="s">
        <v>222</v>
      </c>
      <c r="B76" s="14">
        <v>50</v>
      </c>
      <c r="C76" s="7">
        <v>0</v>
      </c>
      <c r="D76" s="59"/>
      <c r="E76" s="40">
        <v>50</v>
      </c>
      <c r="F76" s="40"/>
      <c r="G76" s="40"/>
      <c r="H76" s="40"/>
      <c r="I76" s="7">
        <v>50</v>
      </c>
      <c r="J76" s="1"/>
    </row>
    <row r="77" spans="1:10">
      <c r="A77" s="2" t="s">
        <v>199</v>
      </c>
      <c r="B77" s="8">
        <v>53005</v>
      </c>
      <c r="C77" s="8">
        <v>16516</v>
      </c>
      <c r="D77" s="60">
        <v>45997</v>
      </c>
      <c r="E77" s="30">
        <v>115518</v>
      </c>
      <c r="F77" s="30"/>
      <c r="G77" s="30"/>
      <c r="H77" s="30"/>
      <c r="I77" s="7"/>
      <c r="J77" s="1"/>
    </row>
    <row r="78" spans="1:10">
      <c r="A78" s="2" t="s">
        <v>204</v>
      </c>
      <c r="B78" s="2"/>
      <c r="C78" s="7"/>
      <c r="D78" s="59"/>
      <c r="E78" s="30"/>
      <c r="F78" s="30"/>
      <c r="G78" s="30"/>
      <c r="H78" s="30"/>
      <c r="I78" s="7"/>
      <c r="J78" s="1"/>
    </row>
    <row r="79" spans="1:10">
      <c r="A79" s="3" t="s">
        <v>64</v>
      </c>
      <c r="B79" s="25">
        <v>3793</v>
      </c>
      <c r="C79" s="7">
        <v>527</v>
      </c>
      <c r="D79" s="59"/>
      <c r="E79" s="40">
        <v>4320</v>
      </c>
      <c r="F79" s="40"/>
      <c r="G79" s="40"/>
      <c r="H79" s="40"/>
      <c r="I79" s="8">
        <f>E79</f>
        <v>4320</v>
      </c>
      <c r="J79" s="1"/>
    </row>
    <row r="80" spans="1:10">
      <c r="A80" s="14"/>
      <c r="B80" s="25"/>
      <c r="C80" s="7">
        <v>0</v>
      </c>
      <c r="D80" s="59"/>
      <c r="E80" s="40"/>
      <c r="F80" s="40"/>
      <c r="G80" s="40"/>
      <c r="H80" s="40"/>
      <c r="I80" s="7"/>
      <c r="J80" s="1"/>
    </row>
    <row r="81" spans="1:10">
      <c r="A81" s="3"/>
      <c r="B81" s="8">
        <f>SUM(B79:B80)</f>
        <v>3793</v>
      </c>
      <c r="C81" s="10">
        <v>527</v>
      </c>
      <c r="D81" s="59"/>
      <c r="E81" s="30">
        <v>4320</v>
      </c>
      <c r="F81" s="30"/>
      <c r="G81" s="30"/>
      <c r="H81" s="30"/>
      <c r="I81" s="7"/>
      <c r="J81" s="1"/>
    </row>
    <row r="82" spans="1:10">
      <c r="A82" s="2" t="s">
        <v>200</v>
      </c>
      <c r="B82" s="8">
        <v>62110</v>
      </c>
      <c r="C82" s="8">
        <v>17043</v>
      </c>
      <c r="D82" s="8">
        <f>SUM(D18+D67+D71)</f>
        <v>46043</v>
      </c>
      <c r="E82" s="30">
        <f>SUM(B82:D82)</f>
        <v>125196</v>
      </c>
      <c r="F82" s="30">
        <f>SUM(F18+F37+F40+F43+F67+F73+F74)</f>
        <v>11132</v>
      </c>
      <c r="G82" s="30">
        <f>G37+G40+G43+G62</f>
        <v>3389</v>
      </c>
      <c r="H82" s="30">
        <v>770</v>
      </c>
      <c r="I82" s="8">
        <f>I18+I37+I58+I67+I73+I75+I79+I74+H82</f>
        <v>140487</v>
      </c>
      <c r="J82" s="1"/>
    </row>
    <row r="83" spans="1:10">
      <c r="A83" s="1"/>
      <c r="B83" s="1"/>
      <c r="I83" s="1"/>
      <c r="J83" s="1"/>
    </row>
    <row r="84" spans="1:10">
      <c r="I84" s="1"/>
      <c r="J84" s="1"/>
    </row>
  </sheetData>
  <pageMargins left="0" right="0" top="0" bottom="0" header="0.31496062992125984" footer="0.31496062992125984"/>
  <pageSetup paperSize="9" scale="6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29"/>
  <sheetViews>
    <sheetView workbookViewId="0">
      <selection sqref="A1:R31"/>
    </sheetView>
  </sheetViews>
  <sheetFormatPr defaultRowHeight="15"/>
  <cols>
    <col min="1" max="1" width="13.5703125" customWidth="1"/>
    <col min="2" max="2" width="32.42578125" customWidth="1"/>
    <col min="3" max="6" width="10.7109375" customWidth="1"/>
    <col min="8" max="8" width="9.42578125" customWidth="1"/>
    <col min="13" max="14" width="8.7109375" customWidth="1"/>
    <col min="16" max="17" width="10.140625" customWidth="1"/>
    <col min="18" max="18" width="11.7109375" customWidth="1"/>
  </cols>
  <sheetData>
    <row r="1" spans="1:19">
      <c r="A1" s="53" t="s">
        <v>215</v>
      </c>
    </row>
    <row r="2" spans="1:19" ht="24" customHeight="1">
      <c r="A2" s="67" t="s">
        <v>171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9" ht="30">
      <c r="A3" s="64" t="s">
        <v>13</v>
      </c>
      <c r="B3" s="65"/>
      <c r="C3" s="65"/>
      <c r="D3" s="65"/>
      <c r="E3" s="65"/>
      <c r="F3" s="66"/>
      <c r="G3" s="64" t="s">
        <v>158</v>
      </c>
      <c r="H3" s="65"/>
      <c r="I3" s="65"/>
      <c r="J3" s="65"/>
      <c r="K3" s="65"/>
      <c r="L3" s="65"/>
      <c r="M3" s="66"/>
      <c r="N3" s="64" t="s">
        <v>160</v>
      </c>
      <c r="O3" s="65"/>
      <c r="P3" s="65"/>
      <c r="Q3" s="66"/>
      <c r="R3" s="33" t="s">
        <v>161</v>
      </c>
    </row>
    <row r="4" spans="1:19" ht="60">
      <c r="A4" s="3"/>
      <c r="B4" s="51" t="s">
        <v>84</v>
      </c>
      <c r="C4" s="51" t="s">
        <v>65</v>
      </c>
      <c r="D4" s="51" t="s">
        <v>85</v>
      </c>
      <c r="E4" s="51" t="s">
        <v>2</v>
      </c>
      <c r="F4" s="51" t="s">
        <v>0</v>
      </c>
      <c r="G4" s="33" t="s">
        <v>86</v>
      </c>
      <c r="H4" s="33" t="s">
        <v>162</v>
      </c>
      <c r="I4" s="33" t="s">
        <v>163</v>
      </c>
      <c r="J4" s="33" t="s">
        <v>1</v>
      </c>
      <c r="K4" s="33" t="s">
        <v>87</v>
      </c>
      <c r="L4" s="33" t="s">
        <v>88</v>
      </c>
      <c r="M4" s="33" t="s">
        <v>218</v>
      </c>
      <c r="N4" s="33" t="s">
        <v>82</v>
      </c>
      <c r="O4" s="33" t="s">
        <v>89</v>
      </c>
      <c r="P4" s="34" t="s">
        <v>91</v>
      </c>
      <c r="Q4" s="34" t="s">
        <v>159</v>
      </c>
      <c r="R4" s="33" t="s">
        <v>90</v>
      </c>
    </row>
    <row r="5" spans="1:19">
      <c r="A5" s="3" t="s">
        <v>165</v>
      </c>
      <c r="B5" s="3" t="s">
        <v>81</v>
      </c>
      <c r="C5" s="3">
        <v>421100</v>
      </c>
      <c r="D5" s="7">
        <v>45120</v>
      </c>
      <c r="E5" s="7"/>
      <c r="F5" s="7">
        <f>SUM(G5:R5)</f>
        <v>8890</v>
      </c>
      <c r="G5" s="7" t="s">
        <v>92</v>
      </c>
      <c r="H5" s="7"/>
      <c r="I5" s="7"/>
      <c r="J5" s="7"/>
      <c r="K5" s="7"/>
      <c r="L5" s="7"/>
      <c r="M5" s="7"/>
      <c r="N5" s="7"/>
      <c r="O5" s="7">
        <v>8890</v>
      </c>
      <c r="P5" s="7"/>
      <c r="Q5" s="7"/>
      <c r="R5" s="7"/>
      <c r="S5" s="6"/>
    </row>
    <row r="6" spans="1:19">
      <c r="A6" s="3" t="s">
        <v>165</v>
      </c>
      <c r="B6" s="3" t="s">
        <v>166</v>
      </c>
      <c r="C6" s="3">
        <v>680002</v>
      </c>
      <c r="D6" s="7">
        <v>13350</v>
      </c>
      <c r="E6" s="7">
        <v>2049</v>
      </c>
      <c r="F6" s="7">
        <f t="shared" ref="F6:F24" si="0">SUM(G6:R6)</f>
        <v>1480</v>
      </c>
      <c r="G6" s="7"/>
      <c r="H6" s="7"/>
      <c r="I6" s="7"/>
      <c r="J6" s="7">
        <v>1480</v>
      </c>
      <c r="K6" s="7"/>
      <c r="L6" s="7"/>
      <c r="M6" s="7"/>
      <c r="N6" s="7"/>
      <c r="O6" s="7"/>
      <c r="P6" s="7"/>
      <c r="Q6" s="7"/>
      <c r="R6" s="7"/>
    </row>
    <row r="7" spans="1:19">
      <c r="A7" s="3" t="s">
        <v>168</v>
      </c>
      <c r="B7" s="3" t="s">
        <v>167</v>
      </c>
      <c r="C7" s="3">
        <v>841112</v>
      </c>
      <c r="D7" s="7">
        <v>11130</v>
      </c>
      <c r="E7" s="7"/>
      <c r="F7" s="7">
        <f t="shared" si="0"/>
        <v>6317</v>
      </c>
      <c r="G7" s="7">
        <v>4101</v>
      </c>
      <c r="H7" s="7">
        <v>588</v>
      </c>
      <c r="I7" s="7">
        <v>1196</v>
      </c>
      <c r="J7" s="7">
        <v>432</v>
      </c>
      <c r="K7" s="7"/>
      <c r="L7" s="7"/>
      <c r="M7" s="7"/>
      <c r="N7" s="7"/>
      <c r="O7" s="7"/>
      <c r="P7" s="7"/>
      <c r="Q7" s="7"/>
      <c r="R7" s="7"/>
    </row>
    <row r="8" spans="1:19">
      <c r="A8" s="3" t="s">
        <v>168</v>
      </c>
      <c r="B8" s="3" t="s">
        <v>93</v>
      </c>
      <c r="C8" s="3">
        <v>841133</v>
      </c>
      <c r="D8" s="7">
        <v>11220</v>
      </c>
      <c r="E8" s="7">
        <v>24420</v>
      </c>
      <c r="F8" s="7">
        <f t="shared" si="0"/>
        <v>0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9">
      <c r="A9" s="3" t="s">
        <v>168</v>
      </c>
      <c r="B9" s="3" t="s">
        <v>94</v>
      </c>
      <c r="C9" s="3">
        <v>841901</v>
      </c>
      <c r="D9" s="7">
        <v>18010</v>
      </c>
      <c r="E9" s="7">
        <v>7751</v>
      </c>
      <c r="F9" s="7">
        <f t="shared" si="0"/>
        <v>0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9">
      <c r="A10" s="3" t="s">
        <v>165</v>
      </c>
      <c r="B10" s="3" t="s">
        <v>95</v>
      </c>
      <c r="C10" s="3">
        <v>841402</v>
      </c>
      <c r="D10" s="7">
        <v>64010</v>
      </c>
      <c r="E10" s="7"/>
      <c r="F10" s="7">
        <f t="shared" si="0"/>
        <v>1295</v>
      </c>
      <c r="G10" s="7"/>
      <c r="H10" s="7"/>
      <c r="I10" s="7"/>
      <c r="J10" s="7">
        <v>1295</v>
      </c>
      <c r="K10" s="7"/>
      <c r="L10" s="7"/>
      <c r="M10" s="7"/>
      <c r="N10" s="7"/>
      <c r="O10" s="7"/>
      <c r="P10" s="7"/>
      <c r="Q10" s="7"/>
      <c r="R10" s="7"/>
    </row>
    <row r="11" spans="1:19">
      <c r="A11" s="3" t="s">
        <v>165</v>
      </c>
      <c r="B11" s="3" t="s">
        <v>96</v>
      </c>
      <c r="C11" s="3">
        <v>841403</v>
      </c>
      <c r="D11" s="7">
        <v>66020</v>
      </c>
      <c r="E11" s="7">
        <v>17343</v>
      </c>
      <c r="F11" s="7">
        <f t="shared" si="0"/>
        <v>37499</v>
      </c>
      <c r="G11" s="7">
        <v>1428</v>
      </c>
      <c r="H11" s="7">
        <v>300</v>
      </c>
      <c r="I11" s="7">
        <v>482</v>
      </c>
      <c r="J11" s="7">
        <v>7209</v>
      </c>
      <c r="K11" s="7">
        <v>50</v>
      </c>
      <c r="L11" s="7">
        <v>6522</v>
      </c>
      <c r="M11" s="7">
        <v>3671</v>
      </c>
      <c r="N11" s="7">
        <v>368</v>
      </c>
      <c r="O11" s="7">
        <v>15894</v>
      </c>
      <c r="P11" s="7">
        <v>200</v>
      </c>
      <c r="Q11" s="7"/>
      <c r="R11" s="7">
        <v>1375</v>
      </c>
    </row>
    <row r="12" spans="1:19">
      <c r="A12" s="3" t="s">
        <v>165</v>
      </c>
      <c r="B12" s="3" t="s">
        <v>97</v>
      </c>
      <c r="C12" s="3">
        <v>882113</v>
      </c>
      <c r="D12" s="7">
        <v>106020</v>
      </c>
      <c r="E12" s="7"/>
      <c r="F12" s="7">
        <f t="shared" si="0"/>
        <v>237</v>
      </c>
      <c r="G12" s="7"/>
      <c r="H12" s="7"/>
      <c r="I12" s="7"/>
      <c r="J12" s="7"/>
      <c r="K12" s="7">
        <v>237</v>
      </c>
      <c r="L12" s="7"/>
      <c r="M12" s="7"/>
      <c r="N12" s="7"/>
      <c r="O12" s="7"/>
      <c r="P12" s="7"/>
      <c r="Q12" s="7"/>
      <c r="R12" s="7"/>
    </row>
    <row r="13" spans="1:19">
      <c r="A13" s="3" t="s">
        <v>169</v>
      </c>
      <c r="B13" s="3" t="s">
        <v>98</v>
      </c>
      <c r="C13" s="3">
        <v>882116</v>
      </c>
      <c r="D13" s="7">
        <v>101150</v>
      </c>
      <c r="E13" s="7"/>
      <c r="F13" s="7">
        <f t="shared" si="0"/>
        <v>255</v>
      </c>
      <c r="G13" s="7"/>
      <c r="H13" s="7"/>
      <c r="I13" s="7"/>
      <c r="J13" s="7"/>
      <c r="K13" s="7">
        <v>255</v>
      </c>
      <c r="L13" s="7"/>
      <c r="M13" s="7"/>
      <c r="N13" s="7"/>
      <c r="O13" s="7"/>
      <c r="P13" s="7"/>
      <c r="Q13" s="7"/>
      <c r="R13" s="7"/>
    </row>
    <row r="14" spans="1:19">
      <c r="A14" s="3" t="s">
        <v>165</v>
      </c>
      <c r="B14" s="3" t="s">
        <v>99</v>
      </c>
      <c r="C14" s="3">
        <v>882124</v>
      </c>
      <c r="D14" s="7">
        <v>104051</v>
      </c>
      <c r="E14" s="7"/>
      <c r="F14" s="7">
        <f t="shared" si="0"/>
        <v>104</v>
      </c>
      <c r="G14" s="7"/>
      <c r="H14" s="7"/>
      <c r="I14" s="7"/>
      <c r="J14" s="7"/>
      <c r="K14" s="7">
        <v>104</v>
      </c>
      <c r="L14" s="7"/>
      <c r="M14" s="7"/>
      <c r="N14" s="7"/>
      <c r="O14" s="7"/>
      <c r="P14" s="7"/>
      <c r="Q14" s="7"/>
      <c r="R14" s="7"/>
    </row>
    <row r="15" spans="1:19">
      <c r="A15" s="3" t="s">
        <v>165</v>
      </c>
      <c r="B15" s="3" t="s">
        <v>100</v>
      </c>
      <c r="C15" s="3">
        <v>882123</v>
      </c>
      <c r="D15" s="7">
        <v>103010</v>
      </c>
      <c r="E15" s="7"/>
      <c r="F15" s="7">
        <f t="shared" si="0"/>
        <v>210</v>
      </c>
      <c r="G15" s="7"/>
      <c r="H15" s="7"/>
      <c r="I15" s="7"/>
      <c r="J15" s="7"/>
      <c r="K15" s="7">
        <v>210</v>
      </c>
      <c r="L15" s="7"/>
      <c r="M15" s="7"/>
      <c r="N15" s="7"/>
      <c r="O15" s="7"/>
      <c r="P15" s="7"/>
      <c r="Q15" s="7"/>
      <c r="R15" s="7"/>
    </row>
    <row r="16" spans="1:19">
      <c r="A16" s="3" t="s">
        <v>169</v>
      </c>
      <c r="B16" s="3" t="s">
        <v>101</v>
      </c>
      <c r="C16" s="3">
        <v>882129</v>
      </c>
      <c r="D16" s="7">
        <v>107060</v>
      </c>
      <c r="E16" s="7"/>
      <c r="F16" s="7">
        <f t="shared" si="0"/>
        <v>90</v>
      </c>
      <c r="G16" s="7"/>
      <c r="H16" s="7"/>
      <c r="I16" s="7"/>
      <c r="J16" s="7"/>
      <c r="K16" s="7">
        <v>90</v>
      </c>
      <c r="L16" s="7"/>
      <c r="M16" s="7"/>
      <c r="N16" s="7"/>
      <c r="O16" s="7"/>
      <c r="P16" s="7"/>
      <c r="Q16" s="7"/>
      <c r="R16" s="7"/>
    </row>
    <row r="17" spans="1:18">
      <c r="A17" s="3" t="s">
        <v>165</v>
      </c>
      <c r="B17" s="3" t="s">
        <v>102</v>
      </c>
      <c r="C17" s="3">
        <v>890442</v>
      </c>
      <c r="D17" s="7">
        <v>41233</v>
      </c>
      <c r="E17" s="7">
        <v>1442</v>
      </c>
      <c r="F17" s="7">
        <f t="shared" si="0"/>
        <v>2287</v>
      </c>
      <c r="G17" s="7">
        <v>1801</v>
      </c>
      <c r="H17" s="7"/>
      <c r="I17" s="7">
        <v>486</v>
      </c>
      <c r="J17" s="7"/>
      <c r="K17" s="7"/>
      <c r="L17" s="7"/>
      <c r="M17" s="7"/>
      <c r="N17" s="7"/>
      <c r="O17" s="7"/>
      <c r="P17" s="7"/>
      <c r="Q17" s="7"/>
      <c r="R17" s="7"/>
    </row>
    <row r="18" spans="1:18">
      <c r="A18" s="3" t="s">
        <v>168</v>
      </c>
      <c r="B18" s="3" t="s">
        <v>103</v>
      </c>
      <c r="C18" s="3">
        <v>841907</v>
      </c>
      <c r="D18" s="7">
        <v>18030</v>
      </c>
      <c r="E18" s="7">
        <v>9105</v>
      </c>
      <c r="F18" s="7">
        <f t="shared" si="0"/>
        <v>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>
      <c r="A19" s="3" t="s">
        <v>165</v>
      </c>
      <c r="B19" s="3" t="s">
        <v>104</v>
      </c>
      <c r="C19" s="3">
        <v>910123</v>
      </c>
      <c r="D19" s="7">
        <v>82044</v>
      </c>
      <c r="E19" s="7"/>
      <c r="F19" s="7">
        <f t="shared" si="0"/>
        <v>450</v>
      </c>
      <c r="G19" s="7">
        <v>120</v>
      </c>
      <c r="H19" s="7"/>
      <c r="I19" s="7">
        <v>32</v>
      </c>
      <c r="J19" s="7">
        <v>298</v>
      </c>
      <c r="K19" s="7"/>
      <c r="L19" s="7"/>
      <c r="M19" s="7"/>
      <c r="N19" s="7"/>
      <c r="O19" s="7"/>
      <c r="P19" s="7"/>
      <c r="Q19" s="7"/>
      <c r="R19" s="7"/>
    </row>
    <row r="20" spans="1:18">
      <c r="A20" s="3" t="s">
        <v>165</v>
      </c>
      <c r="B20" s="3" t="s">
        <v>105</v>
      </c>
      <c r="C20" s="3">
        <v>910502</v>
      </c>
      <c r="D20" s="7">
        <v>82092</v>
      </c>
      <c r="E20" s="7"/>
      <c r="F20" s="7">
        <f t="shared" si="0"/>
        <v>645</v>
      </c>
      <c r="G20" s="7"/>
      <c r="H20" s="7"/>
      <c r="I20" s="7"/>
      <c r="J20" s="7">
        <v>645</v>
      </c>
      <c r="K20" s="7"/>
      <c r="L20" s="7"/>
      <c r="M20" s="7"/>
      <c r="N20" s="7"/>
      <c r="O20" s="7"/>
      <c r="P20" s="7"/>
      <c r="Q20" s="7"/>
      <c r="R20" s="7"/>
    </row>
    <row r="21" spans="1:18">
      <c r="A21" s="3" t="s">
        <v>169</v>
      </c>
      <c r="B21" s="3" t="s">
        <v>106</v>
      </c>
      <c r="C21" s="3">
        <v>931102</v>
      </c>
      <c r="D21" s="7">
        <v>81030</v>
      </c>
      <c r="E21" s="7"/>
      <c r="F21" s="7">
        <f t="shared" si="0"/>
        <v>351</v>
      </c>
      <c r="G21" s="7"/>
      <c r="H21" s="7"/>
      <c r="I21" s="7"/>
      <c r="J21" s="7">
        <v>351</v>
      </c>
      <c r="K21" s="7"/>
      <c r="L21" s="7"/>
      <c r="M21" s="7"/>
      <c r="N21" s="7"/>
      <c r="O21" s="7"/>
      <c r="P21" s="7"/>
      <c r="Q21" s="7"/>
      <c r="R21" s="7"/>
    </row>
    <row r="22" spans="1:18">
      <c r="A22" s="3" t="s">
        <v>165</v>
      </c>
      <c r="B22" s="3" t="s">
        <v>107</v>
      </c>
      <c r="C22" s="3">
        <v>960302</v>
      </c>
      <c r="D22" s="7">
        <v>13320</v>
      </c>
      <c r="E22" s="7"/>
      <c r="F22" s="7">
        <f t="shared" si="0"/>
        <v>692</v>
      </c>
      <c r="G22" s="7"/>
      <c r="H22" s="7"/>
      <c r="I22" s="7"/>
      <c r="J22" s="7">
        <v>692</v>
      </c>
      <c r="K22" s="7"/>
      <c r="L22" s="7"/>
      <c r="M22" s="7"/>
      <c r="N22" s="7"/>
      <c r="O22" s="7"/>
      <c r="P22" s="7"/>
      <c r="Q22" s="7"/>
      <c r="R22" s="7"/>
    </row>
    <row r="23" spans="1:18">
      <c r="A23" s="3" t="s">
        <v>165</v>
      </c>
      <c r="B23" s="3" t="s">
        <v>164</v>
      </c>
      <c r="C23" s="3">
        <v>813000</v>
      </c>
      <c r="D23" s="7">
        <v>66010</v>
      </c>
      <c r="E23" s="7"/>
      <c r="F23" s="7">
        <f t="shared" si="0"/>
        <v>518</v>
      </c>
      <c r="G23" s="7"/>
      <c r="H23" s="7"/>
      <c r="I23" s="7"/>
      <c r="J23" s="7">
        <v>518</v>
      </c>
      <c r="K23" s="7"/>
      <c r="L23" s="7"/>
      <c r="M23" s="7"/>
      <c r="N23" s="7"/>
      <c r="O23" s="7"/>
      <c r="P23" s="7"/>
      <c r="Q23" s="7"/>
      <c r="R23" s="7"/>
    </row>
    <row r="24" spans="1:18">
      <c r="A24" s="3" t="s">
        <v>165</v>
      </c>
      <c r="B24" s="3" t="s">
        <v>170</v>
      </c>
      <c r="C24" s="3">
        <v>552001</v>
      </c>
      <c r="D24" s="7">
        <v>45160</v>
      </c>
      <c r="E24" s="7"/>
      <c r="F24" s="7">
        <f t="shared" si="0"/>
        <v>790</v>
      </c>
      <c r="G24" s="7"/>
      <c r="H24" s="7"/>
      <c r="I24" s="7"/>
      <c r="J24" s="7">
        <v>790</v>
      </c>
      <c r="K24" s="7"/>
      <c r="L24" s="7"/>
      <c r="M24" s="7"/>
      <c r="N24" s="7"/>
      <c r="O24" s="7"/>
      <c r="P24" s="7"/>
      <c r="Q24" s="7"/>
      <c r="R24" s="7"/>
    </row>
    <row r="25" spans="1:18">
      <c r="A25" s="15"/>
      <c r="B25" s="49" t="s">
        <v>34</v>
      </c>
      <c r="C25" s="15"/>
      <c r="D25" s="16"/>
      <c r="E25" s="22">
        <f>SUM(E5:E24)</f>
        <v>62110</v>
      </c>
      <c r="F25" s="22">
        <f>SUM(F5:F24)</f>
        <v>62110</v>
      </c>
      <c r="G25" s="22">
        <f>SUM(G7:G19)</f>
        <v>7450</v>
      </c>
      <c r="H25" s="22">
        <v>888</v>
      </c>
      <c r="I25" s="22">
        <f>SUM(I5:I19)</f>
        <v>2196</v>
      </c>
      <c r="J25" s="22">
        <v>13710</v>
      </c>
      <c r="K25" s="22">
        <f>SUM(K10:K24)</f>
        <v>946</v>
      </c>
      <c r="L25" s="22">
        <f>SUM(L5:L22)</f>
        <v>6522</v>
      </c>
      <c r="M25" s="22">
        <f t="shared" ref="M25:R25" si="1">SUM(M5:M22)</f>
        <v>3671</v>
      </c>
      <c r="N25" s="22">
        <f t="shared" si="1"/>
        <v>368</v>
      </c>
      <c r="O25" s="22">
        <f t="shared" si="1"/>
        <v>24784</v>
      </c>
      <c r="P25" s="22">
        <f t="shared" si="1"/>
        <v>200</v>
      </c>
      <c r="Q25" s="22">
        <f t="shared" si="1"/>
        <v>0</v>
      </c>
      <c r="R25" s="22">
        <f t="shared" si="1"/>
        <v>1375</v>
      </c>
    </row>
    <row r="26" spans="1:18">
      <c r="A26" s="3"/>
      <c r="B26" s="3" t="s">
        <v>172</v>
      </c>
      <c r="C26" s="3"/>
      <c r="D26" s="7"/>
      <c r="E26" s="7"/>
      <c r="F26" s="7">
        <v>55097</v>
      </c>
      <c r="G26" s="7">
        <v>3349</v>
      </c>
      <c r="H26" s="7">
        <v>300</v>
      </c>
      <c r="I26" s="7">
        <v>1000</v>
      </c>
      <c r="J26" s="7">
        <v>12927</v>
      </c>
      <c r="K26" s="7">
        <v>601</v>
      </c>
      <c r="L26" s="7">
        <v>6522</v>
      </c>
      <c r="M26" s="7">
        <v>3671</v>
      </c>
      <c r="N26" s="7">
        <v>368</v>
      </c>
      <c r="O26" s="7">
        <v>24784</v>
      </c>
      <c r="P26" s="7">
        <v>200</v>
      </c>
      <c r="Q26" s="7">
        <v>0</v>
      </c>
      <c r="R26" s="7">
        <v>1375</v>
      </c>
    </row>
    <row r="27" spans="1:18">
      <c r="A27" s="3"/>
      <c r="B27" s="3" t="s">
        <v>173</v>
      </c>
      <c r="C27" s="3"/>
      <c r="D27" s="7"/>
      <c r="E27" s="7"/>
      <c r="F27" s="7">
        <v>696</v>
      </c>
      <c r="G27" s="7"/>
      <c r="H27" s="7"/>
      <c r="I27" s="7"/>
      <c r="J27" s="7">
        <v>351</v>
      </c>
      <c r="K27" s="7">
        <v>345</v>
      </c>
      <c r="L27" s="7"/>
      <c r="M27" s="7"/>
      <c r="N27" s="7"/>
      <c r="O27" s="7"/>
      <c r="P27" s="7"/>
      <c r="Q27" s="7"/>
      <c r="R27" s="7"/>
    </row>
    <row r="28" spans="1:18">
      <c r="A28" s="3"/>
      <c r="B28" s="4" t="s">
        <v>174</v>
      </c>
      <c r="C28" s="3"/>
      <c r="D28" s="3"/>
      <c r="E28" s="3"/>
      <c r="F28" s="3">
        <v>6317</v>
      </c>
      <c r="G28" s="3">
        <v>4101</v>
      </c>
      <c r="H28" s="3">
        <v>588</v>
      </c>
      <c r="I28" s="3">
        <v>1196</v>
      </c>
      <c r="J28" s="3">
        <v>432</v>
      </c>
      <c r="K28" s="3"/>
      <c r="L28" s="3"/>
      <c r="M28" s="3"/>
      <c r="N28" s="3"/>
      <c r="O28" s="3"/>
      <c r="P28" s="3"/>
      <c r="Q28" s="3"/>
      <c r="R28" s="3"/>
    </row>
    <row r="29" spans="1:18">
      <c r="F29" s="6"/>
    </row>
  </sheetData>
  <mergeCells count="4">
    <mergeCell ref="G3:M3"/>
    <mergeCell ref="N3:Q3"/>
    <mergeCell ref="A3:F3"/>
    <mergeCell ref="A2:R2"/>
  </mergeCells>
  <pageMargins left="0.11811023622047245" right="0.11811023622047245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2</vt:i4>
      </vt:variant>
    </vt:vector>
  </HeadingPairs>
  <TitlesOfParts>
    <vt:vector size="10" baseType="lpstr">
      <vt:lpstr>bérek önk.</vt:lpstr>
      <vt:lpstr>Személyi,dologi kiad.</vt:lpstr>
      <vt:lpstr>támogatások</vt:lpstr>
      <vt:lpstr>beruházás</vt:lpstr>
      <vt:lpstr>kiadások részletezés</vt:lpstr>
      <vt:lpstr>Bevétel</vt:lpstr>
      <vt:lpstr>kormányfunkciók</vt:lpstr>
      <vt:lpstr>Munka1</vt:lpstr>
      <vt:lpstr>Bevétel!Nyomtatási_terület</vt:lpstr>
      <vt:lpstr>kormányfunkciók!Nyomtatási_terület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Tulajdonos</cp:lastModifiedBy>
  <cp:lastPrinted>2015-02-12T13:49:40Z</cp:lastPrinted>
  <dcterms:created xsi:type="dcterms:W3CDTF">2011-10-04T03:51:17Z</dcterms:created>
  <dcterms:modified xsi:type="dcterms:W3CDTF">2015-02-12T13:49:43Z</dcterms:modified>
</cp:coreProperties>
</file>