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700" firstSheet="10" activeTab="16"/>
  </bookViews>
  <sheets>
    <sheet name="1.bev. forrásonként" sheetId="1" r:id="rId1"/>
    <sheet name="2. Kiadások" sheetId="2" r:id="rId2"/>
    <sheet name="3.Mérleg" sheetId="3" r:id="rId3"/>
    <sheet name="4. Hivatal bevétele, kiadása" sheetId="4" r:id="rId4"/>
    <sheet name="5. felújítások" sheetId="5" r:id="rId5"/>
    <sheet name="6. Beruházások" sheetId="6" r:id="rId6"/>
    <sheet name="7.létszám" sheetId="7" r:id="rId7"/>
    <sheet name="8. közfogi létszám" sheetId="8" r:id="rId8"/>
    <sheet name="9. uniós" sheetId="9" r:id="rId9"/>
    <sheet name="10 szociális " sheetId="10" r:id="rId10"/>
    <sheet name="11. adosság" sheetId="11" r:id="rId11"/>
    <sheet name="12. közvetett" sheetId="12" r:id="rId12"/>
    <sheet name="13. egyéb működési tám" sheetId="13" r:id="rId13"/>
    <sheet name="14 maradvány" sheetId="14" r:id="rId14"/>
    <sheet name=" 15 mérleg " sheetId="15" r:id="rId15"/>
    <sheet name="16. többéves" sheetId="16" r:id="rId16"/>
    <sheet name="17. részesedés" sheetId="17" r:id="rId17"/>
  </sheets>
  <definedNames>
    <definedName name="_xlnm.Print_Area" localSheetId="0">'1.bev. forrásonként'!$A$1:$J$165</definedName>
  </definedNames>
  <calcPr fullCalcOnLoad="1"/>
</workbook>
</file>

<file path=xl/sharedStrings.xml><?xml version="1.0" encoding="utf-8"?>
<sst xmlns="http://schemas.openxmlformats.org/spreadsheetml/2006/main" count="1274" uniqueCount="752">
  <si>
    <t xml:space="preserve">         011130 - Igazgatási tevékenység</t>
  </si>
  <si>
    <t>Megnevezés</t>
  </si>
  <si>
    <t>Kiadások</t>
  </si>
  <si>
    <t>összesen</t>
  </si>
  <si>
    <t>Általános tartalék</t>
  </si>
  <si>
    <t>Működési célú</t>
  </si>
  <si>
    <t>Felhalmozási célú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</si>
  <si>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</si>
  <si>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</si>
  <si>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</si>
  <si>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</si>
  <si>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</si>
  <si>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</si>
  <si>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FELHALMOZÁSI KIADÁSOK</t>
  </si>
  <si>
    <t>Beruházások</t>
  </si>
  <si>
    <t>Egyéb felhalmozási kiadás</t>
  </si>
  <si>
    <t>Lakásépítés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</si>
  <si>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</si>
  <si>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</si>
  <si>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</si>
  <si>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</si>
  <si>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</si>
  <si>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</si>
  <si>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</si>
  <si>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</si>
  <si>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</si>
  <si>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</si>
  <si>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</si>
  <si>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</si>
  <si>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</si>
  <si>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</si>
  <si>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</si>
  <si>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</si>
  <si>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</si>
  <si>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</si>
  <si>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</si>
  <si>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</si>
  <si>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</si>
  <si>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</si>
  <si>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</si>
  <si>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</si>
  <si>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</si>
  <si>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</si>
  <si>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</si>
  <si>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t>I. Működési célú pénzmaradvány igénybevétele</t>
  </si>
  <si>
    <t>II. Felhalmozási célú pénzmaradvány igénybevétele</t>
  </si>
  <si>
    <t>Felhalmozási célú kiadások összesen</t>
  </si>
  <si>
    <t xml:space="preserve">Összesen: </t>
  </si>
  <si>
    <t>előirányzat</t>
  </si>
  <si>
    <t xml:space="preserve">A. </t>
  </si>
  <si>
    <t xml:space="preserve">I. </t>
  </si>
  <si>
    <t>Felhalmozási bevételek</t>
  </si>
  <si>
    <t>fő</t>
  </si>
  <si>
    <t>Összesen:</t>
  </si>
  <si>
    <t>Dologi kiadások</t>
  </si>
  <si>
    <t>Összesen</t>
  </si>
  <si>
    <t xml:space="preserve"> - Katasztrófavédelmi Ig. - polgárvédelem</t>
  </si>
  <si>
    <t xml:space="preserve"> - Munka és Tűzvédelmi társulás Megye</t>
  </si>
  <si>
    <t>ÖSSZESEN</t>
  </si>
  <si>
    <t>Személyi kiadások</t>
  </si>
  <si>
    <t xml:space="preserve">Kiadások mindösszesen: </t>
  </si>
  <si>
    <t>Pénzforgalom nélküli kiadások</t>
  </si>
  <si>
    <t xml:space="preserve">Mindösszesen: </t>
  </si>
  <si>
    <t>A.</t>
  </si>
  <si>
    <t>B.</t>
  </si>
  <si>
    <t>C</t>
  </si>
  <si>
    <t>D</t>
  </si>
  <si>
    <t xml:space="preserve">C. </t>
  </si>
  <si>
    <t xml:space="preserve">D. </t>
  </si>
  <si>
    <t>Munkaadót terhelő járulékok és szociális hozzájárulási adó</t>
  </si>
  <si>
    <t>Egyéb felhalmozási kiadások</t>
  </si>
  <si>
    <t xml:space="preserve">Az önkormányzat összevont költségvetési mérlege </t>
  </si>
  <si>
    <t>Tartalékok</t>
  </si>
  <si>
    <t>Céltartalék</t>
  </si>
  <si>
    <t xml:space="preserve">   - működési célú</t>
  </si>
  <si>
    <t>Önkormányzat költségvetési kiadásai önkormányzati szakfeladatok szerinti bontásban, kiemelt előirányzatonként</t>
  </si>
  <si>
    <t>Intézményi ber.</t>
  </si>
  <si>
    <t>felújítások</t>
  </si>
  <si>
    <t>Egyéb működési kiadások megoszlása</t>
  </si>
  <si>
    <t xml:space="preserve">B. </t>
  </si>
  <si>
    <t>C.</t>
  </si>
  <si>
    <t>E.</t>
  </si>
  <si>
    <t>F</t>
  </si>
  <si>
    <t>G</t>
  </si>
  <si>
    <t>H</t>
  </si>
  <si>
    <t>I</t>
  </si>
  <si>
    <t>J</t>
  </si>
  <si>
    <t>K</t>
  </si>
  <si>
    <t xml:space="preserve">E. </t>
  </si>
  <si>
    <t xml:space="preserve">F. </t>
  </si>
  <si>
    <t xml:space="preserve">G. </t>
  </si>
  <si>
    <t xml:space="preserve">s.sz. </t>
  </si>
  <si>
    <t xml:space="preserve">H. </t>
  </si>
  <si>
    <t>F.</t>
  </si>
  <si>
    <t>kötelező</t>
  </si>
  <si>
    <t>Önként</t>
  </si>
  <si>
    <t>állami</t>
  </si>
  <si>
    <t>önként</t>
  </si>
  <si>
    <t>I.MŰKÖDÉSI KIADÁSOK- előirányzat csoport</t>
  </si>
  <si>
    <t>E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</si>
  <si>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</si>
  <si>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</si>
  <si>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</si>
  <si>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</si>
  <si>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</si>
  <si>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</si>
  <si>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</si>
  <si>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</si>
  <si>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b) Felújítás</t>
  </si>
  <si>
    <t>c) Lakástámogatás</t>
  </si>
  <si>
    <t>d) Lakásépítés</t>
  </si>
  <si>
    <t>e) Egyéb felhalmozási</t>
  </si>
  <si>
    <t>III. Tartalékok</t>
  </si>
  <si>
    <t>Hivatal</t>
  </si>
  <si>
    <t>Kötelező</t>
  </si>
  <si>
    <t>létszám</t>
  </si>
  <si>
    <t>Mindösszesen</t>
  </si>
  <si>
    <t>Helyi önkormányzatok működésének általános támogatása</t>
  </si>
  <si>
    <t>B111</t>
  </si>
  <si>
    <t>a</t>
  </si>
  <si>
    <t>b</t>
  </si>
  <si>
    <t>c</t>
  </si>
  <si>
    <t>d</t>
  </si>
  <si>
    <t>e</t>
  </si>
  <si>
    <t>f</t>
  </si>
  <si>
    <t>g</t>
  </si>
  <si>
    <t>Települési önkormányzatok egyes köznevelési feladatainak támogatása</t>
  </si>
  <si>
    <t>B112</t>
  </si>
  <si>
    <t>Települési önkormányzatok szociális gyermekjóléti és gyermekétkeztetési feladatainak támogatása- kistelepülések szoc. Feladataihoz</t>
  </si>
  <si>
    <t>B113</t>
  </si>
  <si>
    <t>Települési önkormányzatok kulturális feladatainak támogatása</t>
  </si>
  <si>
    <t>B114</t>
  </si>
  <si>
    <t>Működési célú központosított előirányzatok - lakott külterület</t>
  </si>
  <si>
    <t>B115</t>
  </si>
  <si>
    <t>Helyi önkormányzatok kiegészítő támogatásai - hiányra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</si>
  <si>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</si>
  <si>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</si>
  <si>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</si>
  <si>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</si>
  <si>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</si>
  <si>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</si>
  <si>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</si>
  <si>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</si>
  <si>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</si>
  <si>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</si>
  <si>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</si>
  <si>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</si>
  <si>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</si>
  <si>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12- ből egyes jövedelempótló támogatások</t>
  </si>
  <si>
    <t>II.</t>
  </si>
  <si>
    <t>Működési célú támogatások államháztartáson belülről (4+…+5)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</si>
  <si>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</si>
  <si>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</si>
  <si>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</si>
  <si>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</si>
  <si>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</si>
  <si>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</si>
  <si>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</si>
  <si>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</si>
  <si>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</si>
  <si>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</si>
  <si>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</si>
  <si>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18- ből Leader pályázatból Teleházra</t>
  </si>
  <si>
    <t>III: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</si>
  <si>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</si>
  <si>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</si>
  <si>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</si>
  <si>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</si>
  <si>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</si>
  <si>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</si>
  <si>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</si>
  <si>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Jövedelemadók (1-2)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</si>
  <si>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</si>
  <si>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</si>
  <si>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</si>
  <si>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</si>
  <si>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</si>
  <si>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</si>
  <si>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</si>
  <si>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</si>
  <si>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</si>
  <si>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</si>
  <si>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</si>
  <si>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</si>
  <si>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</si>
  <si>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</si>
  <si>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</si>
  <si>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</si>
  <si>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</si>
  <si>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(=1- 8) </t>
  </si>
  <si>
    <t>B35</t>
  </si>
  <si>
    <t xml:space="preserve">Egyéb közhatalmi bevételek </t>
  </si>
  <si>
    <t>B36</t>
  </si>
  <si>
    <t>32-ből: egyéb közhatalmi</t>
  </si>
  <si>
    <t>32-ből Hivatal bevételei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</si>
  <si>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</si>
  <si>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</si>
  <si>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</si>
  <si>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</si>
  <si>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</si>
  <si>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</si>
  <si>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</si>
  <si>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</si>
  <si>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</si>
  <si>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</si>
  <si>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</si>
  <si>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</si>
  <si>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</si>
  <si>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</si>
  <si>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</si>
  <si>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</si>
  <si>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</si>
  <si>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</si>
  <si>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</si>
  <si>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</si>
  <si>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</si>
  <si>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bevételek: közterület haszonbérlet,teleház bevételei, sírhelymegváltás</t>
  </si>
  <si>
    <t>B410</t>
  </si>
  <si>
    <t>VII</t>
  </si>
  <si>
    <t>Működési bevételek összesen: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</si>
  <si>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</si>
  <si>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</si>
  <si>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</si>
  <si>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</si>
  <si>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</si>
  <si>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</si>
  <si>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</si>
  <si>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</si>
  <si>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</si>
  <si>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</si>
  <si>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</si>
  <si>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</si>
  <si>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Felhalmozási bevételek összesen: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</si>
  <si>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</si>
  <si>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</si>
  <si>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</si>
  <si>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</si>
  <si>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</si>
  <si>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</si>
  <si>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</si>
  <si>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IX.</t>
  </si>
  <si>
    <t xml:space="preserve">Működési célú átvett pénzeszközök Áh: kívül mind: 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</si>
  <si>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</si>
  <si>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</si>
  <si>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</si>
  <si>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</si>
  <si>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</si>
  <si>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</si>
  <si>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</si>
  <si>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</si>
  <si>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 xml:space="preserve">Felhalmozási célú átvett pénzeszközök Áh kívül mind: </t>
  </si>
  <si>
    <t>B7</t>
  </si>
  <si>
    <t>XI.</t>
  </si>
  <si>
    <t xml:space="preserve">Költségvetési bevételek összesen: </t>
  </si>
  <si>
    <t>B1-B7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</si>
  <si>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</si>
  <si>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</si>
  <si>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</si>
  <si>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</si>
  <si>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</si>
  <si>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</si>
  <si>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XII</t>
  </si>
  <si>
    <t xml:space="preserve">Hitel-, kölcsönfelvétel államháztartáson kívülről összesen: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</si>
  <si>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</si>
  <si>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</si>
  <si>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</si>
  <si>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</si>
  <si>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</si>
  <si>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</si>
  <si>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</si>
  <si>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</si>
  <si>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</si>
  <si>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XIII</t>
  </si>
  <si>
    <t>Belföldi értékpapírok bevételei összesen:</t>
  </si>
  <si>
    <t>B812</t>
  </si>
  <si>
    <t>Előző év költségvetési maradványának igénybevétele</t>
  </si>
  <si>
    <t>B8131</t>
  </si>
  <si>
    <t xml:space="preserve"> - 69- ből Önkormányzat felhatalmozási célú pénzmaradványa értékpapírból</t>
  </si>
  <si>
    <t xml:space="preserve"> - 69-ből Hivatal működési célú pénzmadványa</t>
  </si>
  <si>
    <t>Előző év vállalkozási maradványának igénybevétele</t>
  </si>
  <si>
    <t>B8132</t>
  </si>
  <si>
    <t>XIV.</t>
  </si>
  <si>
    <t>Maradvány igénybevétele összesen: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</si>
  <si>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</si>
  <si>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</si>
  <si>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</si>
  <si>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</si>
  <si>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</si>
  <si>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</si>
  <si>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</si>
  <si>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</si>
  <si>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</si>
  <si>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</si>
  <si>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</si>
  <si>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Belföldi finanszírozás bevételei összesen: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</si>
  <si>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</si>
  <si>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</si>
  <si>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</si>
  <si>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</si>
  <si>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</si>
  <si>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</si>
  <si>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</si>
  <si>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</si>
  <si>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</si>
  <si>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XVI</t>
  </si>
  <si>
    <t>Külföldi finanszírozás bevételei összesen:</t>
  </si>
  <si>
    <t>B82</t>
  </si>
  <si>
    <t>Adóssághoz nem kapcsolódó származékos ügyletek bevételei</t>
  </si>
  <si>
    <t>B83</t>
  </si>
  <si>
    <t>XVII</t>
  </si>
  <si>
    <t>Finanszírozási bevételek összesen:</t>
  </si>
  <si>
    <t>B8</t>
  </si>
  <si>
    <t>XVIII</t>
  </si>
  <si>
    <t xml:space="preserve">Költségvetési bevételelek mindösszesen: </t>
  </si>
  <si>
    <t xml:space="preserve">C: </t>
  </si>
  <si>
    <t xml:space="preserve">D: </t>
  </si>
  <si>
    <t xml:space="preserve"> Sor-
szám</t>
  </si>
  <si>
    <t>alszám</t>
  </si>
  <si>
    <t>Bevételi jogcímek</t>
  </si>
  <si>
    <t>Rovat
száma</t>
  </si>
  <si>
    <t>Államigazgatási</t>
  </si>
  <si>
    <t>Összes
előirányzat</t>
  </si>
  <si>
    <t>Működési támogatások</t>
  </si>
  <si>
    <t>Felhalmozási célú átvett pénzeszköz - áh kívül</t>
  </si>
  <si>
    <t>Sorszám</t>
  </si>
  <si>
    <t>Bevételi jogcím</t>
  </si>
  <si>
    <t>Szám</t>
  </si>
  <si>
    <t>Sszám:</t>
  </si>
  <si>
    <t>áfa</t>
  </si>
  <si>
    <t>Baté</t>
  </si>
  <si>
    <t xml:space="preserve">Baté </t>
  </si>
  <si>
    <t>1-ből: - igazgatási szolgáltati díjak</t>
  </si>
  <si>
    <t>kis értékű tárgyi eszközök beszerzése</t>
  </si>
  <si>
    <t>Forintban</t>
  </si>
  <si>
    <t>Bevételek kötelező, önként vállalt és államigazgatási feladatok szerinti megosztásban Ft-ban</t>
  </si>
  <si>
    <t>1-ből: Önkormányzati hivatal támogatására</t>
  </si>
  <si>
    <t>1-ből: Közutakra</t>
  </si>
  <si>
    <t>1-ből: Zöldteület gazdálkodás</t>
  </si>
  <si>
    <t>1-ből: közvilágításra</t>
  </si>
  <si>
    <t>1-ből köztemetőre</t>
  </si>
  <si>
    <t>1-ből: Lakott külterület</t>
  </si>
  <si>
    <t>1-ből: Egyéb kötelező feladatokra</t>
  </si>
  <si>
    <t>h</t>
  </si>
  <si>
    <t>i</t>
  </si>
  <si>
    <t>Települési önkormányzatok szociális, gyermekjóléti és gyermekétkeztetési feladatainak támogatása</t>
  </si>
  <si>
    <t>1-ből - bírságok, pótlékok</t>
  </si>
  <si>
    <t>Hivatal bevételei</t>
  </si>
  <si>
    <t>Egyéb működési bevételek</t>
  </si>
  <si>
    <t>B411</t>
  </si>
  <si>
    <t xml:space="preserve"> - 1- ből önkormányzat működési célú maradványa</t>
  </si>
  <si>
    <t xml:space="preserve"> - 1- ből Hivatal működési célú madványa</t>
  </si>
  <si>
    <t xml:space="preserve"> - 1- ből Önkormányzat felhalmozási célú maradványa </t>
  </si>
  <si>
    <t xml:space="preserve">Költségvetési és finanszírozási bevételek mindösszesen: </t>
  </si>
  <si>
    <t>Egyéb működési célú támogatások bevételei Áht-on belülről</t>
  </si>
  <si>
    <t>a) Beruházások</t>
  </si>
  <si>
    <t xml:space="preserve">   - felhalmozási célú</t>
  </si>
  <si>
    <t>Fejlesztési hitel fizetése tám. megelőlegezési</t>
  </si>
  <si>
    <t>Önkormányzat és költségvetési szervek költségvetési kiadásai Ft-ban, létszáma</t>
  </si>
  <si>
    <t xml:space="preserve">Finanszírozási kiadások </t>
  </si>
  <si>
    <t>Államháztartáson belüli megelőlegezések visszafiz.</t>
  </si>
  <si>
    <t>Felhalmozási célú támogatások bevételei</t>
  </si>
  <si>
    <t>Egyéb működési célú kiadások</t>
  </si>
  <si>
    <t>Áht-on belüli megelőlegezések visszafizetése</t>
  </si>
  <si>
    <t>Batéi Közös Önkormányzati Hivatal bevételei és kiadásai Ft-ban</t>
  </si>
  <si>
    <t>Települési önkormányzatok szociális gyermekjóléti és gyermekétkeztetési feladatainak támogatása</t>
  </si>
  <si>
    <t xml:space="preserve">Költségvetési  és finanszírozási bevételelek mindösszesen: </t>
  </si>
  <si>
    <r>
      <t xml:space="preserve">          Az önkormányzat és költségvetési szervei beruházásai</t>
    </r>
    <r>
      <rPr>
        <i/>
        <sz val="10"/>
        <rFont val="Arial"/>
        <family val="2"/>
      </rPr>
      <t xml:space="preserve"> </t>
    </r>
  </si>
  <si>
    <t>Az önkormányzat és költségvetési szervei beruházásai Ft-ban</t>
  </si>
  <si>
    <t>Ft-ban</t>
  </si>
  <si>
    <t>Előirányzat</t>
  </si>
  <si>
    <t>Költségvetési kiadások összesen:</t>
  </si>
  <si>
    <t>I.</t>
  </si>
  <si>
    <t>Módosított
előirányzat</t>
  </si>
  <si>
    <t>Módosított</t>
  </si>
  <si>
    <t>XV.</t>
  </si>
  <si>
    <t xml:space="preserve">Az önkormányzat és költségvetési szervei felújítási előirányzatai célonként Ft-ban </t>
  </si>
  <si>
    <t>Felújítási cél megnevezése</t>
  </si>
  <si>
    <t>Önkormányzat</t>
  </si>
  <si>
    <t>Módosítás</t>
  </si>
  <si>
    <t>Teljesítés</t>
  </si>
  <si>
    <t>teljesítés</t>
  </si>
  <si>
    <t>Létszám-előirányzat</t>
  </si>
  <si>
    <t>A</t>
  </si>
  <si>
    <t>B</t>
  </si>
  <si>
    <t>Sszám</t>
  </si>
  <si>
    <t>Intézmény:</t>
  </si>
  <si>
    <t>Intézmény összesen:</t>
  </si>
  <si>
    <t xml:space="preserve">Önkormányzat </t>
  </si>
  <si>
    <t>Igazgatási tevékenység</t>
  </si>
  <si>
    <t>Művelődési házak tev.</t>
  </si>
  <si>
    <t>Védőnői szolgálat</t>
  </si>
  <si>
    <t>Város- és községgazdálkodási sz.</t>
  </si>
  <si>
    <t>Mindösszesen:</t>
  </si>
  <si>
    <t>eredeti</t>
  </si>
  <si>
    <t>Közfoglalkoztatottak éves létszám-előirányzata</t>
  </si>
  <si>
    <t>Foglalkoztatás módja- programonként</t>
  </si>
  <si>
    <t>hónap</t>
  </si>
  <si>
    <t>átlag fő/év</t>
  </si>
  <si>
    <t>Önkormányzatnál</t>
  </si>
  <si>
    <t>(hó*fő)/12</t>
  </si>
  <si>
    <t>Mezőgazdaság kifutó</t>
  </si>
  <si>
    <t>Mezőgazdaság tervezett</t>
  </si>
  <si>
    <t>GINOP képzéses</t>
  </si>
  <si>
    <t>Hivatalnál</t>
  </si>
  <si>
    <t>I. . A saját bevételek és az adósságot keletkeztető ügyletekből és kezességvállalásokból fennálló kötelezettségek aránya</t>
  </si>
  <si>
    <t xml:space="preserve"> I. Saját bevételek</t>
  </si>
  <si>
    <t>Helyi adók</t>
  </si>
  <si>
    <t>Osztalék, koncsessziós díjak</t>
  </si>
  <si>
    <t>Díjak, pótlékok, bírságok</t>
  </si>
  <si>
    <t>Tárgyi eszközök, immateriális javask, vagyoni értékű jog értékesítése és hasznosítása, vagyonhasznosításból származó bevétel</t>
  </si>
  <si>
    <t>Részvények , részesedések értékesítése</t>
  </si>
  <si>
    <t>Vállalat értékesítéséből, privazitációból származó bev.</t>
  </si>
  <si>
    <t>a kezességvállalással kapcsolatos megtérülés.</t>
  </si>
  <si>
    <t>Saját bevételek összesen:</t>
  </si>
  <si>
    <t>Saját bevételek 50%-a</t>
  </si>
  <si>
    <t>II: Adósságot keletkeztető ügyletek</t>
  </si>
  <si>
    <t>hitel előző években felvett</t>
  </si>
  <si>
    <t xml:space="preserve">értékpapír </t>
  </si>
  <si>
    <t xml:space="preserve">váltó </t>
  </si>
  <si>
    <t xml:space="preserve"> pénzügyi lízing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</si>
  <si>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</si>
  <si>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</si>
  <si>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</si>
  <si>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 xml:space="preserve">Fizetési kötelezettség összesen: </t>
  </si>
  <si>
    <t>fizetési kötelezettséggel csökkentett saját bevétel</t>
  </si>
  <si>
    <t xml:space="preserve">III. . Az adósságot keletk. ügylet megkötését igénylő fejlesztési célok, valamint az adósságot kelet. ügyletek várható eü. összege </t>
  </si>
  <si>
    <t>Fejlesztési célok megnevezése</t>
  </si>
  <si>
    <t>Adósságot keletkeztető ügylet összege</t>
  </si>
  <si>
    <t>Közvetett és közvetlen támogatások   ft-ban</t>
  </si>
  <si>
    <t>B:</t>
  </si>
  <si>
    <t>Ft/fő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</si>
  <si>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</si>
  <si>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</si>
  <si>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</si>
  <si>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 xml:space="preserve"> - kommunális adóból: bejelentett lakcímmel rendelkező magánszemély </t>
  </si>
  <si>
    <t>helyiségek, eszközök hasznosításából származó bevételből nyújtott kedvezmény, mentesség összege</t>
  </si>
  <si>
    <t>egyéb nyújtott kedvezmény vagy kölcsön elengedésének összege</t>
  </si>
  <si>
    <t xml:space="preserve">   </t>
  </si>
  <si>
    <t xml:space="preserve">B </t>
  </si>
  <si>
    <t>Közös Hivatal</t>
  </si>
  <si>
    <t>Alaptevékenység költségvetési bevételei</t>
  </si>
  <si>
    <t>Alaptevékenység költségvetési kiadásai</t>
  </si>
  <si>
    <t>Alaptevékenység költségvetési egyenlege (1-2)</t>
  </si>
  <si>
    <t>Alaptevékenység finanszírozási bevételei</t>
  </si>
  <si>
    <t>Alaptevékenység finanszírozási kiadásai</t>
  </si>
  <si>
    <t>Alaptevékenység finanszírozási egyenlege (4-5)</t>
  </si>
  <si>
    <t>A) Alaptevékenység maradványa</t>
  </si>
  <si>
    <t>B) Vállalkozási tevékenység maradványa</t>
  </si>
  <si>
    <t>C) Összes maradvány</t>
  </si>
  <si>
    <t>D) Alaptevékenység köt.vállalással terhelt maradványa</t>
  </si>
  <si>
    <t>E) Alaptevékenység szabad maradványa (A-D)</t>
  </si>
  <si>
    <t xml:space="preserve"> </t>
  </si>
  <si>
    <t xml:space="preserve">Vagyont bemutató mérleg </t>
  </si>
  <si>
    <t xml:space="preserve">Ssz. </t>
  </si>
  <si>
    <t xml:space="preserve">A </t>
  </si>
  <si>
    <t>Előző év</t>
  </si>
  <si>
    <t xml:space="preserve">Tárgyév </t>
  </si>
  <si>
    <t>Eszközök</t>
  </si>
  <si>
    <t>Források</t>
  </si>
  <si>
    <t>Baté Községi Önkormányzat</t>
  </si>
  <si>
    <t>A) Nemz. vagyonba tartozó bef. eszközök</t>
  </si>
  <si>
    <t>G)   SAJÁT TŐKE</t>
  </si>
  <si>
    <t xml:space="preserve">  - ebből</t>
  </si>
  <si>
    <t>l. Nemz. vagyon induláskori értéke</t>
  </si>
  <si>
    <t>I.   Immateriális javak</t>
  </si>
  <si>
    <t>II. Nemz. vagyon változásai</t>
  </si>
  <si>
    <t>II.  Tárgyi eszközök</t>
  </si>
  <si>
    <t>III. Egyéb eszközök induláskori értéke</t>
  </si>
  <si>
    <t xml:space="preserve"> - ingatlanok</t>
  </si>
  <si>
    <t>IV.Felhalmozott eredmény</t>
  </si>
  <si>
    <t xml:space="preserve"> - gépek,berendezések, járművek</t>
  </si>
  <si>
    <t xml:space="preserve">V. Eszközök értékhelyesbítésének forrása </t>
  </si>
  <si>
    <t xml:space="preserve"> - beruházások</t>
  </si>
  <si>
    <t>VI. Mérleg szerinti eredmény</t>
  </si>
  <si>
    <t xml:space="preserve"> - tárgyi eszközök értékhelyesbítése</t>
  </si>
  <si>
    <t>III.  Befektetett pénzügyi eszközök</t>
  </si>
  <si>
    <t>B) Nemz. vagyonba tartozó forgóeszközök</t>
  </si>
  <si>
    <t>H)    KÖTELEZETTSÉGEK</t>
  </si>
  <si>
    <t>I.    Készletek</t>
  </si>
  <si>
    <t>I. Ktgvet. évben esedékes kötelezettségek</t>
  </si>
  <si>
    <t>II.   Értékpapírok</t>
  </si>
  <si>
    <t>II. Ktgvet. évet követően esedékes köt.</t>
  </si>
  <si>
    <t>C) Pénzeszközök</t>
  </si>
  <si>
    <t>III. Köt. jellegű sajátos elszámolások</t>
  </si>
  <si>
    <t>D) Követelések</t>
  </si>
  <si>
    <t>I) Egyéb sajátos forrásold. elszámolások</t>
  </si>
  <si>
    <t>I. Ktgvet. évben esedékes követelések</t>
  </si>
  <si>
    <t>II. Ktgvet.évet követően esedékes köv.</t>
  </si>
  <si>
    <t>J) Passzív időbeli elhatárolások</t>
  </si>
  <si>
    <t>III. Köv. jellegű sajátos elszámolások</t>
  </si>
  <si>
    <t>E) Egyéb sajátos eszközoldali elszámolások</t>
  </si>
  <si>
    <t>ESZKÖZÖK ÖSSZESEN</t>
  </si>
  <si>
    <t>FORRÁSOK ÖSSZESEN</t>
  </si>
  <si>
    <t>Batéi Közös Hivatal</t>
  </si>
  <si>
    <t>D)   SAJÁT TŐKE</t>
  </si>
  <si>
    <t>IV. Üzemeltetésre, kezelésre átadott</t>
  </si>
  <si>
    <t>A 0-ra leírt, de használatban lévő, illetve használaton kívüli eszközök állománya</t>
  </si>
  <si>
    <t>0-s bruttó</t>
  </si>
  <si>
    <t>Haszn-ban lévő</t>
  </si>
  <si>
    <t>A. Önkormányzat</t>
  </si>
  <si>
    <t>I. Immateriális javak</t>
  </si>
  <si>
    <t>II. Ingatlanok</t>
  </si>
  <si>
    <t>III. Gépek , ber., felszerelések, járművek</t>
  </si>
  <si>
    <t>II. Gépek, berendezések</t>
  </si>
  <si>
    <t>Tárgyév</t>
  </si>
  <si>
    <t>hulladéklerakó rendszer megvalósítására</t>
  </si>
  <si>
    <t>1-2-11-4300-0010-7/2011</t>
  </si>
  <si>
    <t>94/2009</t>
  </si>
  <si>
    <t>Kaposvár</t>
  </si>
  <si>
    <t>Kaposmenti Hulladékgazdálkodási társulásnak</t>
  </si>
  <si>
    <t>Lejárat</t>
  </si>
  <si>
    <t>Kezességváll. meg, száma</t>
  </si>
  <si>
    <t>Döntés száma</t>
  </si>
  <si>
    <t>Kezességválla- lás Ft</t>
  </si>
  <si>
    <t>Befejezés</t>
  </si>
  <si>
    <t>Ber. kezdete</t>
  </si>
  <si>
    <t>Székhely</t>
  </si>
  <si>
    <t>Vállalt kötelezettség, készfizető kezesség</t>
  </si>
  <si>
    <t>1.</t>
  </si>
  <si>
    <t>Mérlegben értékkel nem szereplő kötelezettségek</t>
  </si>
  <si>
    <t>egyéb hosszú lejáratú kötelezettségek</t>
  </si>
  <si>
    <t>működési célú hosszú lejáratú hitelek</t>
  </si>
  <si>
    <t>beruházási és fejlesztési hitelek</t>
  </si>
  <si>
    <t>tartozások működési célú 
kötvénykibocsátásból</t>
  </si>
  <si>
    <t>tartozások fejlesztési célú 
kötvénykibocsátásból</t>
  </si>
  <si>
    <t>hosszú lejáratra kapott kölcsönök</t>
  </si>
  <si>
    <t>Évek</t>
  </si>
  <si>
    <t>Feladatok</t>
  </si>
  <si>
    <t>S.sz.</t>
  </si>
  <si>
    <t>G.</t>
  </si>
  <si>
    <t>D.</t>
  </si>
  <si>
    <t xml:space="preserve">A többéves kihatással járó feladatok előirányzatai </t>
  </si>
  <si>
    <t>EU támogatással megvalósuló programok, projektek, bevételei, kiadásai Ft-ban</t>
  </si>
  <si>
    <t>Megállapított támogatás</t>
  </si>
  <si>
    <t>Kifizetés várható ez évben</t>
  </si>
  <si>
    <t>működésre</t>
  </si>
  <si>
    <t>felújításra</t>
  </si>
  <si>
    <t>beruházásra</t>
  </si>
  <si>
    <t>Lakosságnak juttatott támogatások, szociális támogatások Ft-ban</t>
  </si>
  <si>
    <t>e Ft</t>
  </si>
  <si>
    <t>Ft</t>
  </si>
  <si>
    <t>Vagyont bemutató mérleg</t>
  </si>
  <si>
    <t xml:space="preserve"> Ft-ban</t>
  </si>
  <si>
    <t>V. Eszközök értékhelyesbítésének forrása</t>
  </si>
  <si>
    <t>. Hivatal</t>
  </si>
  <si>
    <t>Személyi</t>
  </si>
  <si>
    <t>Munkadói</t>
  </si>
  <si>
    <t>Dologi</t>
  </si>
  <si>
    <t>Ellátott</t>
  </si>
  <si>
    <t>Átadott</t>
  </si>
  <si>
    <t>Beruházás</t>
  </si>
  <si>
    <t>Felújítás</t>
  </si>
  <si>
    <t>Tartalék</t>
  </si>
  <si>
    <t>045160 - Utak, hidak üzemeltetése</t>
  </si>
  <si>
    <t xml:space="preserve">011130 - Igazgatási tev. </t>
  </si>
  <si>
    <t>064010 - Közvilágítás</t>
  </si>
  <si>
    <t>066020 - Községgazdálkodás</t>
  </si>
  <si>
    <t>072111 - Háziorvosi alapellátás</t>
  </si>
  <si>
    <t>104051 - Gyermekvédelmi ellátások</t>
  </si>
  <si>
    <t>082044 - Könyvtári szolgáltatás</t>
  </si>
  <si>
    <t xml:space="preserve">Önkormányzat kiadásai összesen: </t>
  </si>
  <si>
    <t xml:space="preserve">Batéi Közös Önkormányzati Hivatal </t>
  </si>
  <si>
    <t>Kiadások mindösszesen:</t>
  </si>
  <si>
    <t>hosszabb távú őszi, téli</t>
  </si>
  <si>
    <t>1-ből: Kiegészítés</t>
  </si>
  <si>
    <t>1-ből: 2016. évről áthúzódó bérkompenzáció</t>
  </si>
  <si>
    <t>j</t>
  </si>
  <si>
    <t>1-ből: Települési Arculati Kézikönyv</t>
  </si>
  <si>
    <t>3-ból települési önk. szoc. feladatai</t>
  </si>
  <si>
    <t>3-ból rászoruló gyermekek szünidei étkezése</t>
  </si>
  <si>
    <t>Működési célú költségvetési támogatások és kiegészítő támogatások - béremelésre</t>
  </si>
  <si>
    <t>Működési célú költségvetési támogatások és kiegészítő támogatások - szociális tűzifa</t>
  </si>
  <si>
    <t>Működési célú költségvetési támogatások és kiegészítő támogatások - bérkompenzáció</t>
  </si>
  <si>
    <t>5 - ből Munkaügyi Központtól közfoglalkoztatásra</t>
  </si>
  <si>
    <t>5 - ből egyes jövedelempótló támogatások</t>
  </si>
  <si>
    <t>5 - ből Igalra átvett</t>
  </si>
  <si>
    <t>5 - ből Védőnői szolgálatra MEP-től</t>
  </si>
  <si>
    <t>5 - ből Munkaügyi Központtól nyári diákmunkára</t>
  </si>
  <si>
    <t>5 - ből GYVK Erzsébet utalvány</t>
  </si>
  <si>
    <t>5 - ből Hivatal</t>
  </si>
  <si>
    <t>5 - ből Munkaügyi Központtól közfoglalkoztatásra (felhalmozási)</t>
  </si>
  <si>
    <t>5 - ből TOP pályázat Óvoda felújítására</t>
  </si>
  <si>
    <t>III.</t>
  </si>
  <si>
    <t>V.</t>
  </si>
  <si>
    <t>Biztosító által fizetett kártérítés</t>
  </si>
  <si>
    <t>11- ből Baté bevételei</t>
  </si>
  <si>
    <t>11- ből Hivatal bevételei</t>
  </si>
  <si>
    <t>VII.</t>
  </si>
  <si>
    <t>XII.</t>
  </si>
  <si>
    <t>XIII.</t>
  </si>
  <si>
    <t>XVI.</t>
  </si>
  <si>
    <t>XVII.</t>
  </si>
  <si>
    <t>XVIII.</t>
  </si>
  <si>
    <t>J.</t>
  </si>
  <si>
    <t>Közhatalmi bevételek</t>
  </si>
  <si>
    <t>Működési bevételek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</si>
  <si>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</si>
  <si>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Helyi önk.kieg.támogatása</t>
  </si>
  <si>
    <t>ÁHT-n belüli megelőlegezés</t>
  </si>
  <si>
    <t>Elszámolásból származó bevételek</t>
  </si>
  <si>
    <t>Kamatbevételek és más nyereségjellegű bevételek</t>
  </si>
  <si>
    <t>Működési célú visszatérítendő támogatások, kölcsönök visszatérülése az Európai Uniótól</t>
  </si>
  <si>
    <t>Működési célú visszatérítendő támogatások, kölcsönök visszatérülése kormányoktól és más nemzetközi szervezetektől</t>
  </si>
  <si>
    <t>Egyéb működési célú átvett pénzeszközök (Egyesület)</t>
  </si>
  <si>
    <t>B64</t>
  </si>
  <si>
    <t>B65</t>
  </si>
  <si>
    <t>Felhalmozási célú visszatérítendő támogatások, kölcsönök visszatérülése az Európai Uniótól</t>
  </si>
  <si>
    <t>Felhalmozási célú visszatérítendő támogatások, kölcsönök visszatérülése kormányoktól és más nemzetközi szervezetektől</t>
  </si>
  <si>
    <t>B74</t>
  </si>
  <si>
    <t>B75</t>
  </si>
  <si>
    <t>Működési célú támogatások államháztartáson belülről (1+…+5)</t>
  </si>
  <si>
    <t>Jövedelemadók (1+2)</t>
  </si>
  <si>
    <t>Termékek és szolgáltatások adói (1+…+8)</t>
  </si>
  <si>
    <t>Működési bevételek összesen (1+…+11)</t>
  </si>
  <si>
    <t>Felhalmozási bevételek összesen (1+…+5)</t>
  </si>
  <si>
    <t>Működési célú átvett pénzeszközök (1+…+5)</t>
  </si>
  <si>
    <t>Felhalmozási célú átvett pénzeszközök (1+…+5)</t>
  </si>
  <si>
    <t>Hitel-, kölcsönfelvétel pénzügyi vállalkozástól (1+…+3)</t>
  </si>
  <si>
    <t>Belföldi értékpapírok bevételei (1+…+3)</t>
  </si>
  <si>
    <t>Maradvány igénybevétele összesen (1+2)</t>
  </si>
  <si>
    <t>Lekötött bankbetétek megszüntetése</t>
  </si>
  <si>
    <t>Tulajdonosi kölcsönök bevételei</t>
  </si>
  <si>
    <t>B819</t>
  </si>
  <si>
    <t>Belföldi finanszírozás bevételei összesen (1+…+6)</t>
  </si>
  <si>
    <t>Forgatási célú külföldi értékpapírok beváltása, értékesítése</t>
  </si>
  <si>
    <t>Hitelek, kölcsönök felvétele külföldi kormányoktól és nemzetközi szervezetektől</t>
  </si>
  <si>
    <t>Hitelek, kölcsönök felvétele külföldi pénzintézetektől</t>
  </si>
  <si>
    <t>B825</t>
  </si>
  <si>
    <t>Külföldi finanszírozás bevételei összesen  (1+…+5)</t>
  </si>
  <si>
    <t>Váltóbevételek</t>
  </si>
  <si>
    <t>B84</t>
  </si>
  <si>
    <t>5 - ből GINOP támogatás</t>
  </si>
  <si>
    <t>5 - ből ASP előleg felhasználás</t>
  </si>
  <si>
    <t>1-ből közművelődési érdekeltségnövelő támogatás</t>
  </si>
  <si>
    <t>1-ből önkormányzatok alacsony összegű fejlesztéseinek támogatása</t>
  </si>
  <si>
    <t xml:space="preserve">           Szakfeladatok</t>
  </si>
  <si>
    <t>Megelőleg. vissza</t>
  </si>
  <si>
    <t xml:space="preserve"> I. önkormányzat</t>
  </si>
  <si>
    <t>013320 - 960302 Köztemető fenntartás</t>
  </si>
  <si>
    <t>041231 - Rövid időtartamú közfoglalkoztatás</t>
  </si>
  <si>
    <t>041232 - Téli közfoglalkoztatás</t>
  </si>
  <si>
    <t>041233 - Hosszabb időtartamú közfoglalkoztatás</t>
  </si>
  <si>
    <t>041237 - Közfoglalkoztatási mintaprogram</t>
  </si>
  <si>
    <t>063020 - Vízműkezelés</t>
  </si>
  <si>
    <t>074031 - Család és nővédelmi egészségügyi gondozás</t>
  </si>
  <si>
    <t>081030 - Sportlétesítmény működtetése</t>
  </si>
  <si>
    <t>082092 - 910502 Közművelődés</t>
  </si>
  <si>
    <t>084031 - Civil szervezetek támogatása</t>
  </si>
  <si>
    <t>091140 - Óvodai nevelés, ellátás működtetési feladatai</t>
  </si>
  <si>
    <t>104037 - Intézményen kívüli gyermekétkeztetés</t>
  </si>
  <si>
    <t>107060 - Egyéb szociális pénzbeni és természetbeni ellátások, támogatások</t>
  </si>
  <si>
    <t>II. Intézmények:</t>
  </si>
  <si>
    <t>018030 - Támogatás célú finanszírozási műv.</t>
  </si>
  <si>
    <t xml:space="preserve">         016020 - Országos és helyi népszavazás</t>
  </si>
  <si>
    <t>Ssz.</t>
  </si>
  <si>
    <t>Önként vállalt</t>
  </si>
  <si>
    <t>Állami</t>
  </si>
  <si>
    <t>Gyógyszertár áttelepítés (ingatlanfelújítással)</t>
  </si>
  <si>
    <t>Óvoda felújításhoz önerő</t>
  </si>
  <si>
    <t>Óvoda felújítása támogatásból</t>
  </si>
  <si>
    <t>KAVÍZ GFT</t>
  </si>
  <si>
    <t>Beruházások Önkormányzat</t>
  </si>
  <si>
    <t>Kötelező feladat</t>
  </si>
  <si>
    <t>Közfoglalkoztatáshoz eszközök</t>
  </si>
  <si>
    <t>Szennyvízterv</t>
  </si>
  <si>
    <t>Kis értékű tárgyi eszközök beszerzése orvos</t>
  </si>
  <si>
    <t>Kis értékű tárgyi eszközök beszerzése védőnő</t>
  </si>
  <si>
    <t>Köztemetőbe padok, hamvszoró</t>
  </si>
  <si>
    <t>Művelődési Ház érdekeltség növelő pályázat beruházás 2016</t>
  </si>
  <si>
    <t>Víztisztító berenezés</t>
  </si>
  <si>
    <t>Térfigyelő kamera rendszer</t>
  </si>
  <si>
    <t>Közvilágítás Vasút u.</t>
  </si>
  <si>
    <t>játszótéri eszközök beszerzése</t>
  </si>
  <si>
    <t>ASP pályázatból gépek, egyéb</t>
  </si>
  <si>
    <t>Művelődési Ház érdekeltség növelő pályázat beruházás 2017</t>
  </si>
  <si>
    <t>Települési arculati kézikönyv</t>
  </si>
  <si>
    <t xml:space="preserve">Önkormányzat összesen: </t>
  </si>
  <si>
    <t xml:space="preserve">Hivatal összesen: </t>
  </si>
  <si>
    <t xml:space="preserve">Beruházások összesen: </t>
  </si>
  <si>
    <t>Egyéb kisértékű beszerzések</t>
  </si>
  <si>
    <t>Mobil garázs</t>
  </si>
  <si>
    <t>Office beszerzés</t>
  </si>
  <si>
    <t>Automata iratmegsemmisítő Kobra AF.1</t>
  </si>
  <si>
    <t>Bútorok</t>
  </si>
  <si>
    <t xml:space="preserve">Intel i5 számítógép 24" monitorral 2év garanciával, Windows </t>
  </si>
  <si>
    <t>Tervezett</t>
  </si>
  <si>
    <t>Hozzájárulás önkormányzaton kívüli projekthez</t>
  </si>
  <si>
    <t>Bevételek</t>
  </si>
  <si>
    <t>TOP Óvoda felújítás</t>
  </si>
  <si>
    <t xml:space="preserve">ASP </t>
  </si>
  <si>
    <t>Lakosságnak juttatott támogatások , szociális ellátások</t>
  </si>
  <si>
    <t xml:space="preserve">Összeg </t>
  </si>
  <si>
    <t>107060 Egyéb szociális pénzbeni és természetbeni ellátások, támogatások</t>
  </si>
  <si>
    <t>104037 Intézmények kívül gyermekétkeztetés</t>
  </si>
  <si>
    <t>106020 lakásfenntartási támogatás</t>
  </si>
  <si>
    <t>107060 GYVK Erzsébet utalvány</t>
  </si>
  <si>
    <t>Ft -ban</t>
  </si>
  <si>
    <t>I. Támogatások, támogatásértékű kiadások működési</t>
  </si>
  <si>
    <t>ÁH-n belüli pénzeszközátadások</t>
  </si>
  <si>
    <t xml:space="preserve"> - Igal és Környéke Alapszolgáltatási Központ Baté</t>
  </si>
  <si>
    <t xml:space="preserve"> - Igal és Környéke Alapszolgáltatási Központ gyermekjóléti továbbutalás</t>
  </si>
  <si>
    <t xml:space="preserve"> - Mosdós óvoda- batéi tagóvodája </t>
  </si>
  <si>
    <t xml:space="preserve"> - belső ellenőrzésre </t>
  </si>
  <si>
    <t xml:space="preserve"> - Hulladékgazdálkodási társulásnak</t>
  </si>
  <si>
    <t xml:space="preserve"> - étkezési térítési díj átadása önkormányzatoknak (Nagyberki)</t>
  </si>
  <si>
    <t xml:space="preserve"> - Kaposvári Hunánszolg. (fogászati ügyelet)</t>
  </si>
  <si>
    <t xml:space="preserve">II. Egyéb működési kiadásokon belül Áh.-n kívülre átadott támogatások:   </t>
  </si>
  <si>
    <t>Batéi Sportegyesület</t>
  </si>
  <si>
    <t>Batéi  Közművelődési és Hagyományőrző Egyesület, B</t>
  </si>
  <si>
    <t xml:space="preserve">Batéi Romák Egyesülete, </t>
  </si>
  <si>
    <t xml:space="preserve"> Batéi Polgárőregyesület,</t>
  </si>
  <si>
    <t xml:space="preserve"> Őszi Rózsák Nyugdíjas Klub- Igal Alapszolg. Keresztül</t>
  </si>
  <si>
    <t>Egyéb civil szervezet támogatása kérelemre</t>
  </si>
  <si>
    <t>Zselici lámpások</t>
  </si>
  <si>
    <t xml:space="preserve"> - NEFELA (jégeső elhárítás)</t>
  </si>
  <si>
    <t xml:space="preserve"> - Kaposvölgyi Vízitársulat</t>
  </si>
  <si>
    <t>Baté és Hivatal mindösszesen</t>
  </si>
  <si>
    <t xml:space="preserve"> - tanulók bérlete</t>
  </si>
  <si>
    <t xml:space="preserve"> - Baté Roma Nemzetiségi Önkormányzat</t>
  </si>
  <si>
    <t xml:space="preserve">E </t>
  </si>
  <si>
    <t>ft-ban</t>
  </si>
  <si>
    <t>Önkormányzati részesedés könyv szerinti értéke</t>
  </si>
  <si>
    <t>Önkormányzati részesedés  mértéke</t>
  </si>
  <si>
    <t>Önkormányzati kezességvállalás összege</t>
  </si>
  <si>
    <t>Megjegyzés</t>
  </si>
  <si>
    <t xml:space="preserve">                   17.</t>
  </si>
  <si>
    <t>Baté Község Önkormányzat tulajdonában álló gazdálkodó szervezetek működéséből származó kötelezettségek és a részesedések alakulása</t>
  </si>
  <si>
    <t>KAVÍZ Kft.</t>
  </si>
  <si>
    <t>2018. évben nyújtott önkormányzati működési célú támogatás</t>
  </si>
  <si>
    <t xml:space="preserve"> - előző évi elszámolásból származó kiadás</t>
  </si>
  <si>
    <t>maradvány kimutatása</t>
  </si>
  <si>
    <t xml:space="preserve">2018. </t>
  </si>
  <si>
    <t xml:space="preserve">2019. </t>
  </si>
  <si>
    <t xml:space="preserve">1. melléklet a …6./2018. (V.  31 .) önkormányzati rendeletethez: Az önkormányzat és a Hivatal bevételei összesítve  </t>
  </si>
  <si>
    <t>2.  melléklet a(z)6   /2018.(V.31  .)   önkormányzati rendelethez</t>
  </si>
  <si>
    <t>3. melléklet a(z)   6/2018. (V.31 .)  önkormányzati rendelethez</t>
  </si>
  <si>
    <t>4. melléklet a(z)  6  /2018.(V.31   .) önkormányzati rendelethez</t>
  </si>
  <si>
    <t>5. melléklet a(z)  6 /2018.(V.31  .) önkormányzati rendelethez</t>
  </si>
  <si>
    <t>6. melléklet a(z)   6/2018.(V. 31  .) önkormányzati rendelethez</t>
  </si>
  <si>
    <t>12. melléklet a(z)   6/2018.(V. 31  .) önkormányzati rendelethez</t>
  </si>
  <si>
    <t>13. melléklet a(z)  6  /2018.(V.   31.) önkormányzati rendelethez</t>
  </si>
  <si>
    <t>11. melléklet a(z)   6/2018.(V.  31.) önkormányzati rendelethez</t>
  </si>
  <si>
    <t>7.  melléklet a(z)   6/2018. (V. 31  .) önkormányzati rendelethez</t>
  </si>
  <si>
    <t>14. melléklet a(z)    6/2018.(V.  31 .) önkormányzati rendelethez</t>
  </si>
  <si>
    <t>18. mellkéklet a(z)  6 /2018.(V. 31   .) önkormányzati rendelethez</t>
  </si>
  <si>
    <t>13.melléklet a    6/2018.(V. 31  .) önkormányzati rendelethez</t>
  </si>
  <si>
    <t>14. melléklet a   6/2018.(V. 31  .) önkormányzati rendelethez</t>
  </si>
  <si>
    <t>15/A melléklet a    6/2018.(V. 31  .) önkormányzati rendelethez</t>
  </si>
  <si>
    <t>15/B  melléklet a  6/2018.(V..31  ) önkormányzati rendelethez</t>
  </si>
  <si>
    <t>16/A. melléklet a 6   /2018.(V.   31.) önkormányzati rendelethez</t>
  </si>
  <si>
    <t>16/B. melléklet a  6 /2018.(V. 31 .) önkormányzati rendelethez</t>
  </si>
  <si>
    <t>melléklet a  8/2018.(V. 31   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</si>
</sst>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00"/>
    <numFmt numFmtId="166" formatCode="_-* #,##0.0\ _F_t_-;\-* #,##0.0\ _F_t_-;_-* &quot;-&quot;??\ _F_t_-;_-@_-"/>
    <numFmt numFmtId="167" formatCode="_-* #,##0\ _F_t_-;\-* #,##0\ _F_t_-;_-* &quot;-&quot;??\ _F_t_-;_-@_-"/>
    <numFmt numFmtId="168" formatCode="#,##0.0"/>
    <numFmt numFmtId="169" formatCode="_-* #,##0.000\ _F_t_-;\-* #,##0.000\ _F_t_-;_-* &quot;-&quot;??\ _F_t_-;_-@_-"/>
    <numFmt numFmtId="170" formatCode="_-* #,##0.00,_F_t_-;\-* #,##0.00,_F_t_-;_-* \-??\ _F_t_-;_-@_-"/>
    <numFmt numFmtId="171" formatCode="_-* #,##0,_F_t_-;\-* #,##0,_F_t_-;_-* \-??\ _F_t_-;_-@_-"/>
    <numFmt numFmtId="172" formatCode="#,##0.00&quot;     &quot;;#,##0.00&quot;     &quot;;&quot;-&quot;#&quot;     &quot;;@&quot; &quot;"/>
    <numFmt numFmtId="173" formatCode="#,##0.00&quot; &quot;[$Ft-40E];[Red]&quot;-&quot;#,##0.00&quot; &quot;[$Ft-40E]"/>
  </numFmts>
  <fonts count="8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sz val="10"/>
      <color indexed="8"/>
      <name val="Arial1"/>
      <family val="0"/>
    </font>
    <font>
      <b/>
      <sz val="11"/>
      <color indexed="8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4"/>
      <name val="Arial"/>
      <family val="2"/>
    </font>
    <font>
      <b/>
      <sz val="10"/>
      <color indexed="8"/>
      <name val="Arial1"/>
      <family val="0"/>
    </font>
    <font>
      <b/>
      <sz val="12"/>
      <color indexed="8"/>
      <name val="Arial1"/>
      <family val="0"/>
    </font>
    <font>
      <sz val="9"/>
      <color indexed="8"/>
      <name val="Arial1"/>
      <family val="0"/>
    </font>
    <font>
      <b/>
      <sz val="9"/>
      <color indexed="8"/>
      <name val="Arial1"/>
      <family val="0"/>
    </font>
    <font>
      <sz val="10"/>
      <color indexed="60"/>
      <name val="Arial"/>
      <family val="2"/>
    </font>
    <font>
      <sz val="10"/>
      <color indexed="56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000000"/>
      <name val="Arial"/>
      <family val="2"/>
    </font>
    <font>
      <sz val="11"/>
      <color rgb="FFFF0000"/>
      <name val="Calibri"/>
      <family val="2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sz val="10"/>
      <color rgb="FF000000"/>
      <name val="Arial CE"/>
      <family val="0"/>
    </font>
    <font>
      <sz val="10"/>
      <color rgb="FF000000"/>
      <name val="Arial1"/>
      <family val="0"/>
    </font>
    <font>
      <b/>
      <sz val="11"/>
      <color theme="1"/>
      <name val="Calibri"/>
      <family val="2"/>
    </font>
    <font>
      <b/>
      <i/>
      <u val="single"/>
      <sz val="11"/>
      <color rgb="FF00000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3"/>
      <name val="Arial"/>
      <family val="2"/>
    </font>
    <font>
      <b/>
      <sz val="10"/>
      <color rgb="FF000000"/>
      <name val="Arial1"/>
      <family val="0"/>
    </font>
    <font>
      <b/>
      <sz val="12"/>
      <color rgb="FF000000"/>
      <name val="Arial1"/>
      <family val="0"/>
    </font>
    <font>
      <sz val="9"/>
      <color rgb="FF000000"/>
      <name val="Arial1"/>
      <family val="0"/>
    </font>
    <font>
      <b/>
      <sz val="9"/>
      <color rgb="FF000000"/>
      <name val="Arial1"/>
      <family val="0"/>
    </font>
    <font>
      <sz val="10"/>
      <color rgb="FFC00000"/>
      <name val="Arial"/>
      <family val="2"/>
    </font>
    <font>
      <sz val="10"/>
      <color rgb="FF003366"/>
      <name val="Arial1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1" borderId="5" applyNumberFormat="0" applyAlignment="0" applyProtection="0"/>
    <xf numFmtId="172" fontId="58" fillId="0" borderId="0" applyFont="0" applyBorder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Border="0" applyProtection="0">
      <alignment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Border="0" applyProtection="0">
      <alignment horizontal="center"/>
    </xf>
    <xf numFmtId="0" fontId="60" fillId="0" borderId="0" applyNumberFormat="0" applyBorder="0" applyProtection="0">
      <alignment horizontal="center" textRotation="90"/>
    </xf>
    <xf numFmtId="0" fontId="61" fillId="0" borderId="6" applyNumberFormat="0" applyFill="0" applyAlignment="0" applyProtection="0"/>
    <xf numFmtId="0" fontId="0" fillId="22" borderId="7" applyNumberFormat="0" applyFont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8" applyNumberFormat="0" applyAlignment="0" applyProtection="0"/>
    <xf numFmtId="0" fontId="64" fillId="0" borderId="0" applyNumberFormat="0" applyFill="0" applyBorder="0" applyAlignment="0" applyProtection="0"/>
    <xf numFmtId="0" fontId="7" fillId="0" borderId="0">
      <alignment/>
      <protection/>
    </xf>
    <xf numFmtId="0" fontId="65" fillId="0" borderId="0" applyNumberFormat="0" applyBorder="0" applyProtection="0">
      <alignment/>
    </xf>
    <xf numFmtId="0" fontId="58" fillId="0" borderId="0">
      <alignment/>
      <protection/>
    </xf>
    <xf numFmtId="0" fontId="8" fillId="0" borderId="0">
      <alignment/>
      <protection/>
    </xf>
    <xf numFmtId="0" fontId="66" fillId="0" borderId="0" applyNumberFormat="0" applyBorder="0" applyProtection="0">
      <alignment/>
    </xf>
    <xf numFmtId="0" fontId="65" fillId="0" borderId="0">
      <alignment/>
      <protection/>
    </xf>
    <xf numFmtId="0" fontId="0" fillId="0" borderId="0" applyNumberFormat="0" applyFill="0" applyBorder="0" applyAlignment="0" applyProtection="0"/>
    <xf numFmtId="0" fontId="67" fillId="0" borderId="0" applyNumberFormat="0" applyBorder="0" applyProtection="0">
      <alignment/>
    </xf>
    <xf numFmtId="0" fontId="6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Border="0" applyProtection="0">
      <alignment/>
    </xf>
    <xf numFmtId="173" fontId="69" fillId="0" borderId="0" applyBorder="0" applyProtection="0">
      <alignment/>
    </xf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0" fontId="72" fillId="30" borderId="1" applyNumberFormat="0" applyAlignment="0" applyProtection="0"/>
    <xf numFmtId="9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69" applyNumberFormat="1" applyFont="1" applyFill="1" applyBorder="1" applyAlignment="1" applyProtection="1">
      <alignment horizontal="left"/>
      <protection/>
    </xf>
    <xf numFmtId="0" fontId="9" fillId="0" borderId="10" xfId="63" applyFont="1" applyFill="1" applyBorder="1" applyAlignment="1">
      <alignment horizontal="center" vertical="center"/>
      <protection/>
    </xf>
    <xf numFmtId="0" fontId="9" fillId="0" borderId="10" xfId="63" applyFont="1" applyFill="1" applyBorder="1" applyAlignment="1">
      <alignment horizontal="center" vertical="center" wrapText="1"/>
      <protection/>
    </xf>
    <xf numFmtId="0" fontId="2" fillId="0" borderId="10" xfId="63" applyFont="1" applyFill="1" applyBorder="1">
      <alignment/>
      <protection/>
    </xf>
    <xf numFmtId="3" fontId="2" fillId="0" borderId="10" xfId="63" applyNumberFormat="1" applyFont="1" applyFill="1" applyBorder="1">
      <alignment/>
      <protection/>
    </xf>
    <xf numFmtId="0" fontId="11" fillId="0" borderId="10" xfId="63" applyFont="1" applyBorder="1">
      <alignment/>
      <protection/>
    </xf>
    <xf numFmtId="3" fontId="17" fillId="0" borderId="10" xfId="63" applyNumberFormat="1" applyFont="1" applyFill="1" applyBorder="1">
      <alignment/>
      <protection/>
    </xf>
    <xf numFmtId="0" fontId="12" fillId="0" borderId="10" xfId="63" applyFont="1" applyBorder="1">
      <alignment/>
      <protection/>
    </xf>
    <xf numFmtId="3" fontId="5" fillId="0" borderId="10" xfId="63" applyNumberFormat="1" applyFont="1" applyFill="1" applyBorder="1">
      <alignment/>
      <protection/>
    </xf>
    <xf numFmtId="0" fontId="0" fillId="0" borderId="10" xfId="66" applyFont="1" applyFill="1" applyBorder="1" applyAlignment="1">
      <alignment/>
      <protection/>
    </xf>
    <xf numFmtId="3" fontId="0" fillId="0" borderId="10" xfId="63" applyNumberFormat="1" applyFont="1" applyFill="1" applyBorder="1">
      <alignment/>
      <protection/>
    </xf>
    <xf numFmtId="0" fontId="13" fillId="0" borderId="10" xfId="63" applyFont="1" applyBorder="1">
      <alignment/>
      <protection/>
    </xf>
    <xf numFmtId="0" fontId="5" fillId="0" borderId="10" xfId="63" applyFont="1" applyFill="1" applyBorder="1">
      <alignment/>
      <protection/>
    </xf>
    <xf numFmtId="3" fontId="15" fillId="0" borderId="10" xfId="63" applyNumberFormat="1" applyFont="1" applyFill="1" applyBorder="1">
      <alignment/>
      <protection/>
    </xf>
    <xf numFmtId="0" fontId="1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0" xfId="66" applyFont="1" applyFill="1" applyBorder="1" applyAlignment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10" xfId="63" applyFont="1" applyBorder="1">
      <alignment/>
      <protection/>
    </xf>
    <xf numFmtId="0" fontId="1" fillId="0" borderId="10" xfId="0" applyFont="1" applyBorder="1" applyAlignment="1">
      <alignment horizontal="left"/>
    </xf>
    <xf numFmtId="0" fontId="18" fillId="0" borderId="10" xfId="63" applyFont="1" applyBorder="1">
      <alignment/>
      <protection/>
    </xf>
    <xf numFmtId="0" fontId="0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69" applyNumberFormat="1" applyFont="1" applyFill="1" applyBorder="1" applyAlignment="1" applyProtection="1">
      <alignment/>
      <protection/>
    </xf>
    <xf numFmtId="0" fontId="0" fillId="0" borderId="17" xfId="0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69" applyNumberFormat="1" applyFont="1" applyFill="1" applyBorder="1" applyAlignment="1" applyProtection="1">
      <alignment/>
      <protection/>
    </xf>
    <xf numFmtId="0" fontId="4" fillId="33" borderId="0" xfId="69" applyNumberFormat="1" applyFont="1" applyFill="1" applyBorder="1" applyAlignment="1" applyProtection="1">
      <alignment/>
      <protection/>
    </xf>
    <xf numFmtId="165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 quotePrefix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/>
    </xf>
    <xf numFmtId="3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 quotePrefix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16" fontId="1" fillId="0" borderId="0" xfId="0" applyNumberFormat="1" applyFont="1" applyBorder="1" applyAlignment="1">
      <alignment/>
    </xf>
    <xf numFmtId="0" fontId="3" fillId="0" borderId="0" xfId="69" applyNumberFormat="1" applyFont="1" applyFill="1" applyBorder="1" applyAlignment="1" applyProtection="1">
      <alignment horizontal="left"/>
      <protection/>
    </xf>
    <xf numFmtId="0" fontId="10" fillId="0" borderId="19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/>
    </xf>
    <xf numFmtId="1" fontId="10" fillId="0" borderId="13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 quotePrefix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33" borderId="13" xfId="0" applyFont="1" applyFill="1" applyBorder="1" applyAlignment="1" quotePrefix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 quotePrefix="1">
      <alignment horizontal="right" vertical="center"/>
    </xf>
    <xf numFmtId="3" fontId="9" fillId="0" borderId="10" xfId="0" applyNumberFormat="1" applyFont="1" applyFill="1" applyBorder="1" applyAlignment="1">
      <alignment horizontal="right" vertical="center"/>
    </xf>
    <xf numFmtId="167" fontId="10" fillId="0" borderId="11" xfId="41" applyNumberFormat="1" applyFont="1" applyFill="1" applyBorder="1" applyAlignment="1">
      <alignment horizontal="left" vertical="center"/>
    </xf>
    <xf numFmtId="3" fontId="10" fillId="0" borderId="10" xfId="41" applyNumberFormat="1" applyFont="1" applyFill="1" applyBorder="1" applyAlignment="1">
      <alignment horizontal="right" vertical="distributed"/>
    </xf>
    <xf numFmtId="3" fontId="10" fillId="0" borderId="10" xfId="41" applyNumberFormat="1" applyFont="1" applyFill="1" applyBorder="1" applyAlignment="1">
      <alignment horizontal="right" vertical="center"/>
    </xf>
    <xf numFmtId="3" fontId="9" fillId="0" borderId="10" xfId="41" applyNumberFormat="1" applyFont="1" applyFill="1" applyBorder="1" applyAlignment="1">
      <alignment horizontal="right" vertical="center"/>
    </xf>
    <xf numFmtId="3" fontId="10" fillId="0" borderId="11" xfId="41" applyNumberFormat="1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right" vertical="center"/>
    </xf>
    <xf numFmtId="3" fontId="10" fillId="0" borderId="10" xfId="41" applyNumberFormat="1" applyFont="1" applyFill="1" applyBorder="1" applyAlignment="1" quotePrefix="1">
      <alignment horizontal="right" vertical="center"/>
    </xf>
    <xf numFmtId="3" fontId="10" fillId="33" borderId="10" xfId="0" applyNumberFormat="1" applyFont="1" applyFill="1" applyBorder="1" applyAlignment="1">
      <alignment horizontal="right" vertical="center" wrapText="1"/>
    </xf>
    <xf numFmtId="3" fontId="10" fillId="33" borderId="11" xfId="0" applyNumberFormat="1" applyFont="1" applyFill="1" applyBorder="1" applyAlignment="1">
      <alignment horizontal="right" vertical="center" wrapText="1"/>
    </xf>
    <xf numFmtId="3" fontId="10" fillId="33" borderId="10" xfId="0" applyNumberFormat="1" applyFont="1" applyFill="1" applyBorder="1" applyAlignment="1">
      <alignment horizontal="right" vertical="center"/>
    </xf>
    <xf numFmtId="3" fontId="9" fillId="33" borderId="10" xfId="0" applyNumberFormat="1" applyFont="1" applyFill="1" applyBorder="1" applyAlignment="1">
      <alignment horizontal="right" vertical="center" wrapText="1"/>
    </xf>
    <xf numFmtId="3" fontId="9" fillId="33" borderId="11" xfId="0" applyNumberFormat="1" applyFont="1" applyFill="1" applyBorder="1" applyAlignment="1">
      <alignment horizontal="right" vertical="center" wrapText="1"/>
    </xf>
    <xf numFmtId="3" fontId="9" fillId="33" borderId="10" xfId="0" applyNumberFormat="1" applyFont="1" applyFill="1" applyBorder="1" applyAlignment="1">
      <alignment horizontal="right" vertical="center"/>
    </xf>
    <xf numFmtId="3" fontId="9" fillId="0" borderId="19" xfId="0" applyNumberFormat="1" applyFont="1" applyFill="1" applyBorder="1" applyAlignment="1">
      <alignment horizontal="right" vertical="center"/>
    </xf>
    <xf numFmtId="3" fontId="9" fillId="0" borderId="21" xfId="0" applyNumberFormat="1" applyFont="1" applyFill="1" applyBorder="1" applyAlignment="1">
      <alignment horizontal="right" vertical="center"/>
    </xf>
    <xf numFmtId="3" fontId="9" fillId="33" borderId="19" xfId="0" applyNumberFormat="1" applyFont="1" applyFill="1" applyBorder="1" applyAlignment="1">
      <alignment horizontal="right" vertical="center"/>
    </xf>
    <xf numFmtId="0" fontId="4" fillId="0" borderId="10" xfId="66" applyFont="1" applyFill="1" applyBorder="1" applyAlignment="1">
      <alignment horizontal="left"/>
      <protection/>
    </xf>
    <xf numFmtId="3" fontId="4" fillId="0" borderId="10" xfId="63" applyNumberFormat="1" applyFont="1" applyFill="1" applyBorder="1">
      <alignment/>
      <protection/>
    </xf>
    <xf numFmtId="3" fontId="1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3" fontId="1" fillId="0" borderId="10" xfId="69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3" fontId="0" fillId="0" borderId="10" xfId="0" applyNumberForma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0" fillId="0" borderId="0" xfId="0" applyNumberFormat="1" applyBorder="1" applyAlignment="1">
      <alignment/>
    </xf>
    <xf numFmtId="0" fontId="2" fillId="0" borderId="10" xfId="63" applyFont="1" applyFill="1" applyBorder="1" applyAlignment="1">
      <alignment vertical="center"/>
      <protection/>
    </xf>
    <xf numFmtId="3" fontId="10" fillId="0" borderId="10" xfId="0" applyNumberFormat="1" applyFont="1" applyFill="1" applyBorder="1" applyAlignment="1" quotePrefix="1">
      <alignment horizontal="right" vertical="center"/>
    </xf>
    <xf numFmtId="3" fontId="14" fillId="0" borderId="10" xfId="63" applyNumberFormat="1" applyFont="1" applyFill="1" applyBorder="1">
      <alignment/>
      <protection/>
    </xf>
    <xf numFmtId="3" fontId="2" fillId="0" borderId="10" xfId="63" applyNumberFormat="1" applyFont="1" applyFill="1" applyBorder="1" applyAlignment="1">
      <alignment vertical="center"/>
      <protection/>
    </xf>
    <xf numFmtId="3" fontId="1" fillId="0" borderId="10" xfId="63" applyNumberFormat="1" applyFont="1" applyFill="1" applyBorder="1">
      <alignment/>
      <protection/>
    </xf>
    <xf numFmtId="0" fontId="0" fillId="0" borderId="19" xfId="0" applyBorder="1" applyAlignment="1">
      <alignment/>
    </xf>
    <xf numFmtId="0" fontId="16" fillId="0" borderId="0" xfId="63" applyFont="1" applyBorder="1" applyAlignment="1">
      <alignment horizontal="center"/>
      <protection/>
    </xf>
    <xf numFmtId="3" fontId="10" fillId="0" borderId="0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/>
    </xf>
    <xf numFmtId="0" fontId="1" fillId="0" borderId="13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Font="1" applyFill="1" applyBorder="1" applyAlignment="1">
      <alignment horizontal="justify"/>
    </xf>
    <xf numFmtId="0" fontId="1" fillId="0" borderId="32" xfId="0" applyFont="1" applyBorder="1" applyAlignment="1">
      <alignment/>
    </xf>
    <xf numFmtId="0" fontId="1" fillId="0" borderId="22" xfId="0" applyFont="1" applyFill="1" applyBorder="1" applyAlignment="1">
      <alignment horizontal="justify"/>
    </xf>
    <xf numFmtId="0" fontId="0" fillId="0" borderId="33" xfId="0" applyFill="1" applyBorder="1" applyAlignment="1">
      <alignment/>
    </xf>
    <xf numFmtId="0" fontId="0" fillId="0" borderId="34" xfId="0" applyFont="1" applyFill="1" applyBorder="1" applyAlignment="1">
      <alignment horizontal="justify"/>
    </xf>
    <xf numFmtId="0" fontId="0" fillId="0" borderId="35" xfId="0" applyFont="1" applyFill="1" applyBorder="1" applyAlignment="1">
      <alignment horizontal="justify"/>
    </xf>
    <xf numFmtId="0" fontId="1" fillId="0" borderId="13" xfId="0" applyFont="1" applyFill="1" applyBorder="1" applyAlignment="1">
      <alignment horizontal="justify"/>
    </xf>
    <xf numFmtId="3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9" fillId="0" borderId="13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4" fillId="0" borderId="13" xfId="0" applyFont="1" applyBorder="1" applyAlignment="1">
      <alignment/>
    </xf>
    <xf numFmtId="0" fontId="14" fillId="0" borderId="10" xfId="0" applyFont="1" applyBorder="1" applyAlignment="1">
      <alignment/>
    </xf>
    <xf numFmtId="0" fontId="20" fillId="0" borderId="1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73" fillId="0" borderId="0" xfId="0" applyFont="1" applyBorder="1" applyAlignment="1">
      <alignment/>
    </xf>
    <xf numFmtId="14" fontId="19" fillId="0" borderId="10" xfId="0" applyNumberFormat="1" applyFont="1" applyBorder="1" applyAlignment="1">
      <alignment/>
    </xf>
    <xf numFmtId="167" fontId="19" fillId="0" borderId="10" xfId="41" applyNumberFormat="1" applyFont="1" applyBorder="1" applyAlignment="1">
      <alignment horizontal="left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/>
    </xf>
    <xf numFmtId="167" fontId="0" fillId="0" borderId="11" xfId="41" applyNumberFormat="1" applyFont="1" applyBorder="1" applyAlignment="1">
      <alignment/>
    </xf>
    <xf numFmtId="167" fontId="0" fillId="0" borderId="10" xfId="41" applyNumberFormat="1" applyFont="1" applyBorder="1" applyAlignment="1">
      <alignment/>
    </xf>
    <xf numFmtId="167" fontId="1" fillId="0" borderId="11" xfId="41" applyNumberFormat="1" applyFont="1" applyBorder="1" applyAlignment="1">
      <alignment/>
    </xf>
    <xf numFmtId="167" fontId="0" fillId="0" borderId="11" xfId="41" applyNumberFormat="1" applyFont="1" applyBorder="1" applyAlignment="1">
      <alignment horizontal="right"/>
    </xf>
    <xf numFmtId="43" fontId="14" fillId="0" borderId="13" xfId="41" applyFont="1" applyBorder="1" applyAlignment="1">
      <alignment/>
    </xf>
    <xf numFmtId="43" fontId="0" fillId="0" borderId="10" xfId="41" applyFont="1" applyBorder="1" applyAlignment="1">
      <alignment/>
    </xf>
    <xf numFmtId="43" fontId="19" fillId="0" borderId="10" xfId="41" applyFont="1" applyBorder="1" applyAlignment="1">
      <alignment/>
    </xf>
    <xf numFmtId="43" fontId="19" fillId="0" borderId="13" xfId="41" applyFont="1" applyBorder="1" applyAlignment="1">
      <alignment/>
    </xf>
    <xf numFmtId="43" fontId="20" fillId="0" borderId="13" xfId="41" applyFont="1" applyBorder="1" applyAlignment="1">
      <alignment/>
    </xf>
    <xf numFmtId="43" fontId="20" fillId="0" borderId="10" xfId="41" applyFont="1" applyBorder="1" applyAlignment="1">
      <alignment/>
    </xf>
    <xf numFmtId="43" fontId="0" fillId="0" borderId="0" xfId="41" applyFont="1" applyAlignment="1">
      <alignment/>
    </xf>
    <xf numFmtId="43" fontId="19" fillId="0" borderId="0" xfId="41" applyFont="1" applyAlignment="1">
      <alignment/>
    </xf>
    <xf numFmtId="43" fontId="20" fillId="0" borderId="0" xfId="41" applyFont="1" applyBorder="1" applyAlignment="1">
      <alignment/>
    </xf>
    <xf numFmtId="167" fontId="0" fillId="0" borderId="10" xfId="41" applyNumberFormat="1" applyFont="1" applyBorder="1" applyAlignment="1">
      <alignment/>
    </xf>
    <xf numFmtId="167" fontId="19" fillId="0" borderId="10" xfId="41" applyNumberFormat="1" applyFont="1" applyBorder="1" applyAlignment="1">
      <alignment/>
    </xf>
    <xf numFmtId="167" fontId="1" fillId="0" borderId="10" xfId="41" applyNumberFormat="1" applyFont="1" applyBorder="1" applyAlignment="1">
      <alignment/>
    </xf>
    <xf numFmtId="167" fontId="20" fillId="0" borderId="10" xfId="41" applyNumberFormat="1" applyFont="1" applyBorder="1" applyAlignment="1">
      <alignment/>
    </xf>
    <xf numFmtId="167" fontId="20" fillId="0" borderId="0" xfId="41" applyNumberFormat="1" applyFont="1" applyBorder="1" applyAlignment="1">
      <alignment/>
    </xf>
    <xf numFmtId="0" fontId="58" fillId="0" borderId="0" xfId="65">
      <alignment/>
      <protection/>
    </xf>
    <xf numFmtId="0" fontId="74" fillId="0" borderId="0" xfId="65" applyFont="1">
      <alignment/>
      <protection/>
    </xf>
    <xf numFmtId="0" fontId="58" fillId="0" borderId="36" xfId="65" applyBorder="1">
      <alignment/>
      <protection/>
    </xf>
    <xf numFmtId="0" fontId="67" fillId="0" borderId="0" xfId="65" applyFont="1">
      <alignment/>
      <protection/>
    </xf>
    <xf numFmtId="0" fontId="75" fillId="0" borderId="36" xfId="65" applyFont="1" applyBorder="1">
      <alignment/>
      <protection/>
    </xf>
    <xf numFmtId="0" fontId="76" fillId="0" borderId="36" xfId="65" applyFont="1" applyBorder="1">
      <alignment/>
      <protection/>
    </xf>
    <xf numFmtId="0" fontId="76" fillId="0" borderId="37" xfId="65" applyFont="1" applyBorder="1">
      <alignment/>
      <protection/>
    </xf>
    <xf numFmtId="0" fontId="77" fillId="0" borderId="37" xfId="65" applyFont="1" applyBorder="1">
      <alignment/>
      <protection/>
    </xf>
    <xf numFmtId="0" fontId="77" fillId="0" borderId="36" xfId="65" applyFont="1" applyBorder="1">
      <alignment/>
      <protection/>
    </xf>
    <xf numFmtId="0" fontId="76" fillId="0" borderId="0" xfId="65" applyFont="1">
      <alignment/>
      <protection/>
    </xf>
    <xf numFmtId="0" fontId="58" fillId="0" borderId="0" xfId="65">
      <alignment/>
      <protection/>
    </xf>
    <xf numFmtId="0" fontId="74" fillId="0" borderId="0" xfId="65" applyFont="1">
      <alignment/>
      <protection/>
    </xf>
    <xf numFmtId="0" fontId="58" fillId="0" borderId="36" xfId="65" applyBorder="1">
      <alignment/>
      <protection/>
    </xf>
    <xf numFmtId="0" fontId="74" fillId="0" borderId="36" xfId="65" applyFont="1" applyBorder="1">
      <alignment/>
      <protection/>
    </xf>
    <xf numFmtId="0" fontId="74" fillId="0" borderId="38" xfId="65" applyFont="1" applyBorder="1">
      <alignment/>
      <protection/>
    </xf>
    <xf numFmtId="0" fontId="58" fillId="0" borderId="0" xfId="65">
      <alignment/>
      <protection/>
    </xf>
    <xf numFmtId="167" fontId="76" fillId="0" borderId="36" xfId="41" applyNumberFormat="1" applyFont="1" applyBorder="1" applyAlignment="1">
      <alignment/>
    </xf>
    <xf numFmtId="167" fontId="76" fillId="0" borderId="0" xfId="41" applyNumberFormat="1" applyFont="1" applyAlignment="1">
      <alignment/>
    </xf>
    <xf numFmtId="167" fontId="0" fillId="0" borderId="0" xfId="41" applyNumberFormat="1" applyFont="1" applyAlignment="1">
      <alignment/>
    </xf>
    <xf numFmtId="3" fontId="0" fillId="0" borderId="11" xfId="0" applyNumberForma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3" fontId="0" fillId="0" borderId="11" xfId="0" applyNumberFormat="1" applyFill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0" fontId="0" fillId="0" borderId="39" xfId="0" applyBorder="1" applyAlignment="1">
      <alignment/>
    </xf>
    <xf numFmtId="0" fontId="0" fillId="0" borderId="14" xfId="0" applyFont="1" applyBorder="1" applyAlignment="1">
      <alignment horizontal="justify" wrapText="1"/>
    </xf>
    <xf numFmtId="0" fontId="0" fillId="0" borderId="12" xfId="0" applyFont="1" applyBorder="1" applyAlignment="1">
      <alignment horizontal="justify"/>
    </xf>
    <xf numFmtId="0" fontId="0" fillId="0" borderId="40" xfId="0" applyFont="1" applyBorder="1" applyAlignment="1">
      <alignment horizontal="justify"/>
    </xf>
    <xf numFmtId="0" fontId="1" fillId="0" borderId="41" xfId="0" applyFont="1" applyBorder="1" applyAlignment="1">
      <alignment/>
    </xf>
    <xf numFmtId="0" fontId="1" fillId="0" borderId="40" xfId="0" applyFon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44" xfId="0" applyNumberFormat="1" applyFill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" fillId="0" borderId="48" xfId="0" applyFont="1" applyBorder="1" applyAlignment="1">
      <alignment horizontal="center" vertical="center"/>
    </xf>
    <xf numFmtId="167" fontId="0" fillId="0" borderId="11" xfId="0" applyNumberFormat="1" applyFont="1" applyBorder="1" applyAlignment="1">
      <alignment horizontal="right"/>
    </xf>
    <xf numFmtId="0" fontId="1" fillId="0" borderId="49" xfId="0" applyFont="1" applyBorder="1" applyAlignment="1">
      <alignment vertical="center"/>
    </xf>
    <xf numFmtId="0" fontId="58" fillId="0" borderId="10" xfId="65" applyBorder="1">
      <alignment/>
      <protection/>
    </xf>
    <xf numFmtId="0" fontId="74" fillId="0" borderId="10" xfId="65" applyFont="1" applyBorder="1" applyAlignment="1">
      <alignment vertical="center"/>
      <protection/>
    </xf>
    <xf numFmtId="167" fontId="67" fillId="0" borderId="10" xfId="41" applyNumberFormat="1" applyFont="1" applyBorder="1" applyAlignment="1">
      <alignment horizontal="right"/>
    </xf>
    <xf numFmtId="167" fontId="67" fillId="0" borderId="10" xfId="41" applyNumberFormat="1" applyFont="1" applyBorder="1" applyAlignment="1">
      <alignment/>
    </xf>
    <xf numFmtId="167" fontId="0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3" fontId="10" fillId="34" borderId="10" xfId="0" applyNumberFormat="1" applyFont="1" applyFill="1" applyBorder="1" applyAlignment="1">
      <alignment horizontal="right" vertical="center"/>
    </xf>
    <xf numFmtId="0" fontId="0" fillId="0" borderId="11" xfId="69" applyNumberFormat="1" applyFont="1" applyFill="1" applyBorder="1" applyAlignment="1" applyProtection="1">
      <alignment/>
      <protection/>
    </xf>
    <xf numFmtId="0" fontId="0" fillId="0" borderId="11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" fillId="0" borderId="11" xfId="69" applyNumberFormat="1" applyFont="1" applyFill="1" applyBorder="1" applyAlignment="1" applyProtection="1">
      <alignment/>
      <protection/>
    </xf>
    <xf numFmtId="0" fontId="1" fillId="0" borderId="12" xfId="0" applyFont="1" applyBorder="1" applyAlignment="1">
      <alignment/>
    </xf>
    <xf numFmtId="0" fontId="0" fillId="0" borderId="12" xfId="69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/>
    </xf>
    <xf numFmtId="0" fontId="5" fillId="0" borderId="10" xfId="63" applyFont="1" applyFill="1" applyBorder="1" applyAlignment="1">
      <alignment wrapText="1"/>
      <protection/>
    </xf>
    <xf numFmtId="3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22" fillId="0" borderId="10" xfId="0" applyFont="1" applyBorder="1" applyAlignment="1">
      <alignment/>
    </xf>
    <xf numFmtId="3" fontId="22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 horizontal="right" vertical="center" wrapText="1"/>
    </xf>
    <xf numFmtId="167" fontId="0" fillId="0" borderId="10" xfId="0" applyNumberFormat="1" applyBorder="1" applyAlignment="1">
      <alignment/>
    </xf>
    <xf numFmtId="167" fontId="1" fillId="0" borderId="10" xfId="41" applyNumberFormat="1" applyFont="1" applyBorder="1" applyAlignment="1">
      <alignment horizontal="center"/>
    </xf>
    <xf numFmtId="167" fontId="0" fillId="0" borderId="0" xfId="0" applyNumberFormat="1" applyAlignment="1">
      <alignment/>
    </xf>
    <xf numFmtId="0" fontId="0" fillId="0" borderId="10" xfId="0" applyBorder="1" applyAlignment="1">
      <alignment vertical="center"/>
    </xf>
    <xf numFmtId="3" fontId="0" fillId="0" borderId="50" xfId="0" applyNumberFormat="1" applyBorder="1" applyAlignment="1">
      <alignment/>
    </xf>
    <xf numFmtId="3" fontId="78" fillId="0" borderId="43" xfId="0" applyNumberFormat="1" applyFont="1" applyBorder="1" applyAlignment="1">
      <alignment/>
    </xf>
    <xf numFmtId="0" fontId="0" fillId="0" borderId="0" xfId="0" applyBorder="1" applyAlignment="1">
      <alignment horizontal="right"/>
    </xf>
    <xf numFmtId="167" fontId="0" fillId="0" borderId="10" xfId="44" applyNumberFormat="1" applyFont="1" applyBorder="1" applyAlignment="1">
      <alignment/>
    </xf>
    <xf numFmtId="167" fontId="1" fillId="0" borderId="10" xfId="44" applyNumberFormat="1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167" fontId="79" fillId="0" borderId="38" xfId="41" applyNumberFormat="1" applyFont="1" applyBorder="1" applyAlignment="1">
      <alignment/>
    </xf>
    <xf numFmtId="167" fontId="67" fillId="0" borderId="38" xfId="41" applyNumberFormat="1" applyFont="1" applyBorder="1" applyAlignment="1">
      <alignment/>
    </xf>
    <xf numFmtId="167" fontId="74" fillId="0" borderId="38" xfId="41" applyNumberFormat="1" applyFont="1" applyBorder="1" applyAlignment="1">
      <alignment/>
    </xf>
    <xf numFmtId="0" fontId="74" fillId="0" borderId="10" xfId="65" applyFont="1" applyBorder="1" applyAlignment="1">
      <alignment wrapText="1"/>
      <protection/>
    </xf>
    <xf numFmtId="0" fontId="79" fillId="0" borderId="10" xfId="65" applyFont="1" applyBorder="1">
      <alignment/>
      <protection/>
    </xf>
    <xf numFmtId="0" fontId="67" fillId="0" borderId="10" xfId="65" applyFont="1" applyBorder="1">
      <alignment/>
      <protection/>
    </xf>
    <xf numFmtId="0" fontId="74" fillId="0" borderId="10" xfId="65" applyFont="1" applyBorder="1">
      <alignment/>
      <protection/>
    </xf>
    <xf numFmtId="3" fontId="0" fillId="34" borderId="10" xfId="0" applyNumberFormat="1" applyFill="1" applyBorder="1" applyAlignment="1">
      <alignment/>
    </xf>
    <xf numFmtId="0" fontId="0" fillId="0" borderId="0" xfId="0" applyFont="1" applyAlignment="1">
      <alignment horizontal="center"/>
    </xf>
    <xf numFmtId="0" fontId="68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68" fillId="0" borderId="10" xfId="0" applyFont="1" applyBorder="1" applyAlignment="1">
      <alignment/>
    </xf>
    <xf numFmtId="167" fontId="0" fillId="0" borderId="10" xfId="41" applyNumberFormat="1" applyFont="1" applyBorder="1" applyAlignment="1">
      <alignment horizontal="center" vertical="center"/>
    </xf>
    <xf numFmtId="0" fontId="1" fillId="0" borderId="41" xfId="0" applyFont="1" applyBorder="1" applyAlignment="1">
      <alignment horizontal="center"/>
    </xf>
    <xf numFmtId="167" fontId="0" fillId="0" borderId="51" xfId="41" applyNumberFormat="1" applyFont="1" applyBorder="1" applyAlignment="1">
      <alignment/>
    </xf>
    <xf numFmtId="167" fontId="78" fillId="0" borderId="11" xfId="41" applyNumberFormat="1" applyFont="1" applyBorder="1" applyAlignment="1">
      <alignment/>
    </xf>
    <xf numFmtId="167" fontId="0" fillId="0" borderId="11" xfId="41" applyNumberFormat="1" applyFont="1" applyBorder="1" applyAlignment="1">
      <alignment/>
    </xf>
    <xf numFmtId="167" fontId="0" fillId="0" borderId="49" xfId="41" applyNumberFormat="1" applyFont="1" applyBorder="1" applyAlignment="1">
      <alignment/>
    </xf>
    <xf numFmtId="3" fontId="0" fillId="0" borderId="51" xfId="0" applyNumberFormat="1" applyBorder="1" applyAlignment="1">
      <alignment/>
    </xf>
    <xf numFmtId="3" fontId="0" fillId="0" borderId="21" xfId="0" applyNumberFormat="1" applyFill="1" applyBorder="1" applyAlignment="1">
      <alignment/>
    </xf>
    <xf numFmtId="0" fontId="1" fillId="0" borderId="52" xfId="0" applyFont="1" applyBorder="1" applyAlignment="1">
      <alignment/>
    </xf>
    <xf numFmtId="0" fontId="1" fillId="0" borderId="14" xfId="0" applyFont="1" applyBorder="1" applyAlignment="1">
      <alignment/>
    </xf>
    <xf numFmtId="0" fontId="9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6" fillId="0" borderId="0" xfId="63" applyFont="1" applyBorder="1" applyAlignment="1">
      <alignment horizontal="center"/>
      <protection/>
    </xf>
    <xf numFmtId="0" fontId="1" fillId="0" borderId="0" xfId="0" applyFont="1" applyAlignment="1">
      <alignment horizontal="left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7" fontId="0" fillId="0" borderId="16" xfId="44" applyNumberFormat="1" applyFont="1" applyBorder="1" applyAlignment="1">
      <alignment horizontal="center" vertical="center"/>
    </xf>
    <xf numFmtId="167" fontId="0" fillId="0" borderId="18" xfId="44" applyNumberFormat="1" applyFont="1" applyBorder="1" applyAlignment="1">
      <alignment horizontal="center" vertical="center"/>
    </xf>
    <xf numFmtId="167" fontId="0" fillId="0" borderId="17" xfId="44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68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</cellXfs>
  <cellStyles count="6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_BuiltIn_Comma" xfId="40"/>
    <cellStyle name="Comma" xfId="41"/>
    <cellStyle name="Comma [0]" xfId="42"/>
    <cellStyle name="Ezres 2" xfId="43"/>
    <cellStyle name="Ezres 2 2" xfId="44"/>
    <cellStyle name="Ezres 3" xfId="45"/>
    <cellStyle name="Ezres 4" xfId="46"/>
    <cellStyle name="Ezres 4 2" xfId="47"/>
    <cellStyle name="Ezres 5" xfId="48"/>
    <cellStyle name="Figyelmeztetés" xfId="49"/>
    <cellStyle name="Heading" xfId="50"/>
    <cellStyle name="Heading1" xfId="51"/>
    <cellStyle name="Hivatkozott cella" xfId="52"/>
    <cellStyle name="Jegyzet" xfId="53"/>
    <cellStyle name="Jelölőszín 1" xfId="54"/>
    <cellStyle name="Jelölőszín 2" xfId="55"/>
    <cellStyle name="Jelölőszín 3" xfId="56"/>
    <cellStyle name="Jelölőszín 4" xfId="57"/>
    <cellStyle name="Jelölőszín 5" xfId="58"/>
    <cellStyle name="Jelölőszín 6" xfId="59"/>
    <cellStyle name="Jó" xfId="60"/>
    <cellStyle name="Kimenet" xfId="61"/>
    <cellStyle name="Magyarázó szöveg" xfId="62"/>
    <cellStyle name="Normál 11" xfId="63"/>
    <cellStyle name="Normál 11 2" xfId="64"/>
    <cellStyle name="Normál 2" xfId="65"/>
    <cellStyle name="Normál 2 2" xfId="66"/>
    <cellStyle name="Normál 2 2 2" xfId="67"/>
    <cellStyle name="Normál 3" xfId="68"/>
    <cellStyle name="Normál 8" xfId="69"/>
    <cellStyle name="Normál 8 2" xfId="70"/>
    <cellStyle name="Összesen" xfId="71"/>
    <cellStyle name="Currency" xfId="72"/>
    <cellStyle name="Currency [0]" xfId="73"/>
    <cellStyle name="Result" xfId="74"/>
    <cellStyle name="Result2" xfId="75"/>
    <cellStyle name="Rossz" xfId="76"/>
    <cellStyle name="Semleges" xfId="77"/>
    <cellStyle name="Számítás" xfId="78"/>
    <cellStyle name="Percen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3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.57421875" style="0" customWidth="1"/>
    <col min="2" max="2" width="5.421875" style="4" customWidth="1"/>
    <col min="3" max="3" width="76.00390625" style="0" bestFit="1" customWidth="1"/>
    <col min="4" max="4" width="7.140625" style="0" customWidth="1"/>
    <col min="5" max="5" width="12.7109375" style="0" customWidth="1"/>
    <col min="6" max="6" width="10.7109375" style="0" customWidth="1"/>
    <col min="7" max="7" width="12.421875" style="0" customWidth="1"/>
    <col min="8" max="8" width="14.8515625" style="0" customWidth="1"/>
    <col min="9" max="9" width="11.140625" style="0" bestFit="1" customWidth="1"/>
    <col min="10" max="10" width="14.00390625" style="0" customWidth="1"/>
    <col min="11" max="11" width="17.421875" style="0" bestFit="1" customWidth="1"/>
  </cols>
  <sheetData>
    <row r="1" spans="1:8" ht="12.75">
      <c r="A1" s="301" t="s">
        <v>733</v>
      </c>
      <c r="B1" s="302"/>
      <c r="C1" s="302"/>
      <c r="D1" s="302"/>
      <c r="E1" s="302"/>
      <c r="F1" s="302"/>
      <c r="G1" s="302"/>
      <c r="H1" s="302"/>
    </row>
    <row r="2" spans="1:9" ht="15">
      <c r="A2" s="303" t="s">
        <v>334</v>
      </c>
      <c r="B2" s="303"/>
      <c r="C2" s="304"/>
      <c r="D2" s="304"/>
      <c r="E2" s="304"/>
      <c r="F2" s="304"/>
      <c r="G2" s="304"/>
      <c r="H2" s="304"/>
      <c r="I2" s="7"/>
    </row>
    <row r="3" spans="3:9" ht="15">
      <c r="C3" t="s">
        <v>329</v>
      </c>
      <c r="I3" s="7"/>
    </row>
    <row r="4" spans="1:10" ht="12.75">
      <c r="A4" s="61" t="s">
        <v>63</v>
      </c>
      <c r="B4" s="61" t="s">
        <v>64</v>
      </c>
      <c r="C4" s="62" t="s">
        <v>80</v>
      </c>
      <c r="D4" s="62" t="s">
        <v>530</v>
      </c>
      <c r="E4" s="62" t="s">
        <v>81</v>
      </c>
      <c r="F4" s="62" t="s">
        <v>89</v>
      </c>
      <c r="G4" s="63" t="s">
        <v>90</v>
      </c>
      <c r="H4" s="89" t="s">
        <v>92</v>
      </c>
      <c r="I4" s="89" t="s">
        <v>371</v>
      </c>
      <c r="J4" s="254" t="s">
        <v>593</v>
      </c>
    </row>
    <row r="5" spans="1:10" ht="38.25">
      <c r="A5" s="57" t="s">
        <v>316</v>
      </c>
      <c r="B5" s="57" t="s">
        <v>317</v>
      </c>
      <c r="C5" s="58" t="s">
        <v>318</v>
      </c>
      <c r="D5" s="59" t="s">
        <v>319</v>
      </c>
      <c r="E5" s="59" t="s">
        <v>114</v>
      </c>
      <c r="F5" s="59" t="s">
        <v>95</v>
      </c>
      <c r="G5" s="60" t="s">
        <v>320</v>
      </c>
      <c r="H5" s="83" t="s">
        <v>321</v>
      </c>
      <c r="I5" s="83" t="s">
        <v>372</v>
      </c>
      <c r="J5" s="59" t="s">
        <v>379</v>
      </c>
    </row>
    <row r="6" spans="1:10" ht="12.75">
      <c r="A6" s="67">
        <v>1</v>
      </c>
      <c r="B6" s="64">
        <v>1</v>
      </c>
      <c r="C6" s="65" t="s">
        <v>117</v>
      </c>
      <c r="D6" s="66" t="s">
        <v>118</v>
      </c>
      <c r="E6" s="66"/>
      <c r="F6" s="102"/>
      <c r="G6" s="105"/>
      <c r="H6" s="102">
        <f>SUM(H7:H15)</f>
        <v>122657647</v>
      </c>
      <c r="I6" s="102">
        <f>SUM(I7:I16)</f>
        <v>123657647</v>
      </c>
      <c r="J6" s="102">
        <f>SUM(J7:J16)</f>
        <v>123657647</v>
      </c>
    </row>
    <row r="7" spans="1:10" ht="12.75">
      <c r="A7" s="67">
        <v>2</v>
      </c>
      <c r="B7" s="62" t="s">
        <v>119</v>
      </c>
      <c r="C7" s="67" t="s">
        <v>335</v>
      </c>
      <c r="D7" s="66"/>
      <c r="E7" s="66"/>
      <c r="F7" s="102"/>
      <c r="G7" s="109">
        <v>79554600</v>
      </c>
      <c r="H7" s="107">
        <f>SUM(E7:G7)</f>
        <v>79554600</v>
      </c>
      <c r="I7" s="107">
        <v>79554600</v>
      </c>
      <c r="J7" s="107">
        <v>79554600</v>
      </c>
    </row>
    <row r="8" spans="1:10" ht="12.75">
      <c r="A8" s="67">
        <v>3</v>
      </c>
      <c r="B8" s="62" t="s">
        <v>120</v>
      </c>
      <c r="C8" s="67" t="s">
        <v>337</v>
      </c>
      <c r="D8" s="66"/>
      <c r="E8" s="107">
        <v>1750550</v>
      </c>
      <c r="F8" s="102"/>
      <c r="G8" s="109"/>
      <c r="H8" s="107">
        <f aca="true" t="shared" si="0" ref="H8:H21">SUM(E8:G8)</f>
        <v>1750550</v>
      </c>
      <c r="I8" s="107">
        <v>1750550</v>
      </c>
      <c r="J8" s="107">
        <v>1750550</v>
      </c>
    </row>
    <row r="9" spans="1:10" ht="12.75">
      <c r="A9" s="67">
        <v>4</v>
      </c>
      <c r="B9" s="62" t="s">
        <v>121</v>
      </c>
      <c r="C9" s="67" t="s">
        <v>338</v>
      </c>
      <c r="D9" s="66"/>
      <c r="E9" s="107">
        <v>1920000</v>
      </c>
      <c r="F9" s="102"/>
      <c r="G9" s="109"/>
      <c r="H9" s="107">
        <f t="shared" si="0"/>
        <v>1920000</v>
      </c>
      <c r="I9" s="107">
        <v>1920000</v>
      </c>
      <c r="J9" s="107">
        <v>1920000</v>
      </c>
    </row>
    <row r="10" spans="1:10" ht="12.75">
      <c r="A10" s="67">
        <v>5</v>
      </c>
      <c r="B10" s="62" t="s">
        <v>122</v>
      </c>
      <c r="C10" s="67" t="s">
        <v>339</v>
      </c>
      <c r="D10" s="66"/>
      <c r="E10" s="107">
        <v>1048938</v>
      </c>
      <c r="F10" s="102"/>
      <c r="G10" s="109"/>
      <c r="H10" s="107">
        <f t="shared" si="0"/>
        <v>1048938</v>
      </c>
      <c r="I10" s="107">
        <v>1048938</v>
      </c>
      <c r="J10" s="107">
        <v>1048938</v>
      </c>
    </row>
    <row r="11" spans="1:10" ht="12.75">
      <c r="A11" s="67">
        <v>6</v>
      </c>
      <c r="B11" s="62" t="s">
        <v>123</v>
      </c>
      <c r="C11" s="67" t="s">
        <v>336</v>
      </c>
      <c r="D11" s="66"/>
      <c r="E11" s="107">
        <v>801310</v>
      </c>
      <c r="F11" s="102"/>
      <c r="G11" s="109"/>
      <c r="H11" s="107">
        <f t="shared" si="0"/>
        <v>801310</v>
      </c>
      <c r="I11" s="107">
        <v>801310</v>
      </c>
      <c r="J11" s="107">
        <v>801310</v>
      </c>
    </row>
    <row r="12" spans="1:10" ht="12.75">
      <c r="A12" s="67">
        <v>7</v>
      </c>
      <c r="B12" s="62" t="s">
        <v>124</v>
      </c>
      <c r="C12" s="67" t="s">
        <v>340</v>
      </c>
      <c r="D12" s="66"/>
      <c r="E12" s="107">
        <v>2550</v>
      </c>
      <c r="F12" s="102"/>
      <c r="G12" s="109"/>
      <c r="H12" s="107">
        <f t="shared" si="0"/>
        <v>2550</v>
      </c>
      <c r="I12" s="107">
        <v>2550</v>
      </c>
      <c r="J12" s="107">
        <v>2550</v>
      </c>
    </row>
    <row r="13" spans="1:10" ht="12.75">
      <c r="A13" s="67">
        <v>8</v>
      </c>
      <c r="B13" s="62" t="s">
        <v>125</v>
      </c>
      <c r="C13" s="67" t="s">
        <v>341</v>
      </c>
      <c r="D13" s="66"/>
      <c r="E13" s="107">
        <v>5000000</v>
      </c>
      <c r="F13" s="102"/>
      <c r="G13" s="109"/>
      <c r="H13" s="107">
        <f t="shared" si="0"/>
        <v>5000000</v>
      </c>
      <c r="I13" s="107">
        <v>5000000</v>
      </c>
      <c r="J13" s="107">
        <v>5000000</v>
      </c>
    </row>
    <row r="14" spans="1:10" ht="12.75">
      <c r="A14" s="67">
        <v>9</v>
      </c>
      <c r="B14" s="62" t="s">
        <v>342</v>
      </c>
      <c r="C14" s="67" t="s">
        <v>564</v>
      </c>
      <c r="D14" s="66"/>
      <c r="E14" s="107">
        <v>3788405</v>
      </c>
      <c r="F14" s="102"/>
      <c r="G14" s="109">
        <v>28639656</v>
      </c>
      <c r="H14" s="107">
        <f t="shared" si="0"/>
        <v>32428061</v>
      </c>
      <c r="I14" s="107">
        <v>32428061</v>
      </c>
      <c r="J14" s="107">
        <v>32428061</v>
      </c>
    </row>
    <row r="15" spans="1:10" ht="12.75">
      <c r="A15" s="67">
        <v>10</v>
      </c>
      <c r="B15" s="62" t="s">
        <v>343</v>
      </c>
      <c r="C15" s="67" t="s">
        <v>565</v>
      </c>
      <c r="D15" s="66"/>
      <c r="E15" s="107">
        <v>52832</v>
      </c>
      <c r="F15" s="102"/>
      <c r="G15" s="109">
        <v>98806</v>
      </c>
      <c r="H15" s="107">
        <f t="shared" si="0"/>
        <v>151638</v>
      </c>
      <c r="I15" s="107">
        <v>151638</v>
      </c>
      <c r="J15" s="107">
        <v>151638</v>
      </c>
    </row>
    <row r="16" spans="1:10" ht="12.75">
      <c r="A16" s="67">
        <v>11</v>
      </c>
      <c r="B16" s="62" t="s">
        <v>566</v>
      </c>
      <c r="C16" s="67" t="s">
        <v>567</v>
      </c>
      <c r="D16" s="66"/>
      <c r="E16" s="107"/>
      <c r="F16" s="102"/>
      <c r="G16" s="109"/>
      <c r="H16" s="107"/>
      <c r="I16" s="107">
        <v>1000000</v>
      </c>
      <c r="J16" s="107">
        <v>1000000</v>
      </c>
    </row>
    <row r="17" spans="1:10" ht="12.75">
      <c r="A17" s="67">
        <v>12</v>
      </c>
      <c r="B17" s="64">
        <v>2</v>
      </c>
      <c r="C17" s="69" t="s">
        <v>126</v>
      </c>
      <c r="D17" s="66" t="s">
        <v>127</v>
      </c>
      <c r="E17" s="107"/>
      <c r="F17" s="102"/>
      <c r="G17" s="110"/>
      <c r="H17" s="107"/>
      <c r="I17" s="102"/>
      <c r="J17" s="101"/>
    </row>
    <row r="18" spans="1:10" ht="25.5">
      <c r="A18" s="67">
        <v>13</v>
      </c>
      <c r="B18" s="64">
        <v>3</v>
      </c>
      <c r="C18" s="69" t="s">
        <v>344</v>
      </c>
      <c r="D18" s="66" t="s">
        <v>129</v>
      </c>
      <c r="E18" s="106"/>
      <c r="F18" s="102"/>
      <c r="G18" s="110"/>
      <c r="H18" s="107"/>
      <c r="I18" s="102"/>
      <c r="J18" s="101"/>
    </row>
    <row r="19" spans="1:10" ht="12.75">
      <c r="A19" s="67">
        <v>14</v>
      </c>
      <c r="B19" s="64"/>
      <c r="C19" s="69" t="s">
        <v>568</v>
      </c>
      <c r="D19" s="66"/>
      <c r="E19" s="106">
        <v>6454000</v>
      </c>
      <c r="F19" s="102"/>
      <c r="G19" s="110"/>
      <c r="H19" s="107">
        <f t="shared" si="0"/>
        <v>6454000</v>
      </c>
      <c r="I19" s="102">
        <v>6454000</v>
      </c>
      <c r="J19" s="101">
        <v>6454000</v>
      </c>
    </row>
    <row r="20" spans="1:10" ht="12.75">
      <c r="A20" s="67">
        <v>15</v>
      </c>
      <c r="B20" s="64"/>
      <c r="C20" s="69" t="s">
        <v>569</v>
      </c>
      <c r="D20" s="66"/>
      <c r="E20" s="106">
        <v>506730</v>
      </c>
      <c r="F20" s="102"/>
      <c r="G20" s="110"/>
      <c r="H20" s="107">
        <f t="shared" si="0"/>
        <v>506730</v>
      </c>
      <c r="I20" s="102">
        <v>506730</v>
      </c>
      <c r="J20" s="101">
        <v>269040</v>
      </c>
    </row>
    <row r="21" spans="1:10" ht="12.75">
      <c r="A21" s="67">
        <v>16</v>
      </c>
      <c r="B21" s="64">
        <v>4</v>
      </c>
      <c r="C21" s="69" t="s">
        <v>130</v>
      </c>
      <c r="D21" s="66" t="s">
        <v>131</v>
      </c>
      <c r="E21" s="107">
        <v>1200000</v>
      </c>
      <c r="F21" s="102"/>
      <c r="G21" s="110"/>
      <c r="H21" s="107">
        <f t="shared" si="0"/>
        <v>1200000</v>
      </c>
      <c r="I21" s="102">
        <v>1200000</v>
      </c>
      <c r="J21" s="101">
        <v>1200000</v>
      </c>
    </row>
    <row r="22" spans="1:10" ht="12.75">
      <c r="A22" s="67">
        <v>17</v>
      </c>
      <c r="B22" s="64">
        <v>5</v>
      </c>
      <c r="C22" s="18" t="s">
        <v>570</v>
      </c>
      <c r="D22" s="66" t="s">
        <v>133</v>
      </c>
      <c r="E22" s="107"/>
      <c r="F22" s="102"/>
      <c r="G22" s="110"/>
      <c r="H22" s="107"/>
      <c r="I22" s="112">
        <v>1600743</v>
      </c>
      <c r="J22" s="101">
        <v>1600743</v>
      </c>
    </row>
    <row r="23" spans="1:10" ht="12.75">
      <c r="A23" s="67">
        <v>18</v>
      </c>
      <c r="B23" s="64"/>
      <c r="C23" s="18" t="s">
        <v>571</v>
      </c>
      <c r="D23" s="66" t="s">
        <v>133</v>
      </c>
      <c r="E23" s="107"/>
      <c r="F23" s="102"/>
      <c r="G23" s="110"/>
      <c r="H23" s="107"/>
      <c r="I23" s="112">
        <v>1219200</v>
      </c>
      <c r="J23" s="101">
        <v>1219200</v>
      </c>
    </row>
    <row r="24" spans="1:10" ht="12.75">
      <c r="A24" s="67">
        <v>19</v>
      </c>
      <c r="B24" s="64"/>
      <c r="C24" s="53" t="s">
        <v>572</v>
      </c>
      <c r="D24" s="66" t="s">
        <v>133</v>
      </c>
      <c r="E24" s="107"/>
      <c r="F24" s="102"/>
      <c r="G24" s="110"/>
      <c r="H24" s="107"/>
      <c r="I24" s="112">
        <v>677266</v>
      </c>
      <c r="J24" s="101">
        <v>595970</v>
      </c>
    </row>
    <row r="25" spans="1:10" ht="12.75">
      <c r="A25" s="67">
        <v>20</v>
      </c>
      <c r="B25" s="64">
        <v>6</v>
      </c>
      <c r="C25" s="69" t="s">
        <v>599</v>
      </c>
      <c r="D25" s="66" t="s">
        <v>135</v>
      </c>
      <c r="E25" s="107"/>
      <c r="F25" s="102"/>
      <c r="G25" s="110"/>
      <c r="H25" s="103"/>
      <c r="I25" s="103"/>
      <c r="J25" s="101"/>
    </row>
    <row r="26" spans="1:10" ht="12.75">
      <c r="A26" s="67">
        <v>21</v>
      </c>
      <c r="B26" s="58" t="s">
        <v>50</v>
      </c>
      <c r="C26" s="70" t="s">
        <v>136</v>
      </c>
      <c r="D26" s="71" t="s">
        <v>137</v>
      </c>
      <c r="E26" s="108">
        <f>SUM(E7:E25)</f>
        <v>22525315</v>
      </c>
      <c r="F26" s="104"/>
      <c r="G26" s="111">
        <f>SUM(G7:G25)</f>
        <v>108293062</v>
      </c>
      <c r="H26" s="104">
        <f>SUM(H7:H25)</f>
        <v>130818377</v>
      </c>
      <c r="I26" s="104">
        <f>SUM(I7:I25)</f>
        <v>135315586</v>
      </c>
      <c r="J26" s="170">
        <f>SUM(J7:J25)</f>
        <v>134996600</v>
      </c>
    </row>
    <row r="27" spans="1:10" ht="12.75">
      <c r="A27" s="67">
        <v>22</v>
      </c>
      <c r="B27" s="64">
        <v>1</v>
      </c>
      <c r="C27" s="69" t="s">
        <v>138</v>
      </c>
      <c r="D27" s="66" t="s">
        <v>139</v>
      </c>
      <c r="E27" s="107"/>
      <c r="F27" s="102"/>
      <c r="G27" s="110"/>
      <c r="H27" s="102"/>
      <c r="I27" s="102"/>
      <c r="J27" s="101"/>
    </row>
    <row r="28" spans="1:10" ht="25.5">
      <c r="A28" s="67">
        <v>23</v>
      </c>
      <c r="B28" s="64">
        <v>2</v>
      </c>
      <c r="C28" s="69" t="s">
        <v>140</v>
      </c>
      <c r="D28" s="66" t="s">
        <v>141</v>
      </c>
      <c r="E28" s="102"/>
      <c r="F28" s="102"/>
      <c r="G28" s="110"/>
      <c r="H28" s="102"/>
      <c r="I28" s="102"/>
      <c r="J28" s="101"/>
    </row>
    <row r="29" spans="1:10" ht="25.5">
      <c r="A29" s="67">
        <v>24</v>
      </c>
      <c r="B29" s="64">
        <v>3</v>
      </c>
      <c r="C29" s="69" t="s">
        <v>142</v>
      </c>
      <c r="D29" s="66" t="s">
        <v>143</v>
      </c>
      <c r="E29" s="102"/>
      <c r="F29" s="102"/>
      <c r="G29" s="110"/>
      <c r="H29" s="102"/>
      <c r="I29" s="102"/>
      <c r="J29" s="101"/>
    </row>
    <row r="30" spans="1:10" ht="25.5">
      <c r="A30" s="67">
        <v>25</v>
      </c>
      <c r="B30" s="64">
        <v>4</v>
      </c>
      <c r="C30" s="69" t="s">
        <v>144</v>
      </c>
      <c r="D30" s="66" t="s">
        <v>145</v>
      </c>
      <c r="E30" s="102"/>
      <c r="F30" s="102"/>
      <c r="G30" s="110"/>
      <c r="H30" s="102"/>
      <c r="I30" s="102"/>
      <c r="J30" s="101"/>
    </row>
    <row r="31" spans="1:10" ht="12.75">
      <c r="A31" s="67">
        <v>26</v>
      </c>
      <c r="B31" s="64">
        <v>5</v>
      </c>
      <c r="C31" s="69" t="s">
        <v>146</v>
      </c>
      <c r="D31" s="66" t="s">
        <v>147</v>
      </c>
      <c r="E31" s="102"/>
      <c r="F31" s="102"/>
      <c r="G31" s="110"/>
      <c r="H31" s="102"/>
      <c r="I31" s="102"/>
      <c r="J31" s="101"/>
    </row>
    <row r="32" spans="1:10" ht="12.75">
      <c r="A32" s="67">
        <v>27</v>
      </c>
      <c r="B32" s="62" t="s">
        <v>119</v>
      </c>
      <c r="C32" s="34" t="s">
        <v>573</v>
      </c>
      <c r="D32" s="66"/>
      <c r="E32" s="102">
        <v>18650700</v>
      </c>
      <c r="F32" s="102"/>
      <c r="G32" s="110"/>
      <c r="H32" s="102">
        <f>SUM(E32:G32)</f>
        <v>18650700</v>
      </c>
      <c r="I32" s="102">
        <v>19908652</v>
      </c>
      <c r="J32" s="101">
        <v>20221862</v>
      </c>
    </row>
    <row r="33" spans="1:10" ht="12.75">
      <c r="A33" s="67">
        <v>28</v>
      </c>
      <c r="B33" s="62" t="s">
        <v>120</v>
      </c>
      <c r="C33" s="34" t="s">
        <v>574</v>
      </c>
      <c r="D33" s="66"/>
      <c r="E33" s="102"/>
      <c r="F33" s="102"/>
      <c r="G33" s="110"/>
      <c r="H33" s="102"/>
      <c r="I33" s="102"/>
      <c r="J33" s="101"/>
    </row>
    <row r="34" spans="1:12" ht="12.75">
      <c r="A34" s="67">
        <v>29</v>
      </c>
      <c r="B34" s="62" t="s">
        <v>121</v>
      </c>
      <c r="C34" s="142" t="s">
        <v>575</v>
      </c>
      <c r="D34" s="66"/>
      <c r="E34" s="102">
        <v>488804</v>
      </c>
      <c r="F34" s="102"/>
      <c r="G34" s="110"/>
      <c r="H34" s="102">
        <f>SUM(E34:G34)</f>
        <v>488804</v>
      </c>
      <c r="I34" s="102">
        <v>488804</v>
      </c>
      <c r="J34" s="101">
        <v>488804</v>
      </c>
      <c r="K34" s="141"/>
      <c r="L34" s="141"/>
    </row>
    <row r="35" spans="1:12" ht="12.75">
      <c r="A35" s="67">
        <v>30</v>
      </c>
      <c r="B35" s="62" t="s">
        <v>122</v>
      </c>
      <c r="C35" s="142" t="s">
        <v>576</v>
      </c>
      <c r="D35" s="66"/>
      <c r="E35" s="102">
        <v>3669600</v>
      </c>
      <c r="F35" s="102"/>
      <c r="G35" s="110"/>
      <c r="H35" s="102">
        <f>SUM(E35:G35)</f>
        <v>3669600</v>
      </c>
      <c r="I35" s="102">
        <v>3669600</v>
      </c>
      <c r="J35" s="101">
        <v>3730300</v>
      </c>
      <c r="L35" s="12"/>
    </row>
    <row r="36" spans="1:10" ht="12.75">
      <c r="A36" s="67">
        <v>31</v>
      </c>
      <c r="B36" s="62" t="s">
        <v>123</v>
      </c>
      <c r="C36" s="34" t="s">
        <v>577</v>
      </c>
      <c r="D36" s="66"/>
      <c r="E36" s="102"/>
      <c r="F36" s="102"/>
      <c r="G36" s="110"/>
      <c r="H36" s="102"/>
      <c r="I36" s="102">
        <v>233325</v>
      </c>
      <c r="J36" s="101">
        <v>233325</v>
      </c>
    </row>
    <row r="37" spans="1:10" ht="12.75">
      <c r="A37" s="67">
        <v>32</v>
      </c>
      <c r="B37" s="62" t="s">
        <v>124</v>
      </c>
      <c r="C37" s="142" t="s">
        <v>578</v>
      </c>
      <c r="D37" s="66"/>
      <c r="E37" s="102"/>
      <c r="F37" s="102"/>
      <c r="G37" s="110"/>
      <c r="H37" s="102"/>
      <c r="I37" s="102">
        <v>258000</v>
      </c>
      <c r="J37" s="101">
        <v>258000</v>
      </c>
    </row>
    <row r="38" spans="1:10" ht="12.75">
      <c r="A38" s="67"/>
      <c r="B38" s="62" t="s">
        <v>125</v>
      </c>
      <c r="C38" s="142" t="s">
        <v>631</v>
      </c>
      <c r="D38" s="66"/>
      <c r="E38" s="102"/>
      <c r="F38" s="102"/>
      <c r="G38" s="110"/>
      <c r="H38" s="102"/>
      <c r="I38" s="102"/>
      <c r="J38" s="101">
        <v>532899</v>
      </c>
    </row>
    <row r="39" spans="1:10" ht="12.75">
      <c r="A39" s="67"/>
      <c r="B39" s="62" t="s">
        <v>342</v>
      </c>
      <c r="C39" s="142" t="s">
        <v>632</v>
      </c>
      <c r="D39" s="66"/>
      <c r="E39" s="102"/>
      <c r="F39" s="102"/>
      <c r="G39" s="110"/>
      <c r="H39" s="102"/>
      <c r="I39" s="102"/>
      <c r="J39" s="101">
        <v>3797478</v>
      </c>
    </row>
    <row r="40" spans="1:12" ht="12.75">
      <c r="A40" s="67">
        <v>33</v>
      </c>
      <c r="B40" s="62" t="s">
        <v>343</v>
      </c>
      <c r="C40" s="34" t="s">
        <v>579</v>
      </c>
      <c r="D40" s="66"/>
      <c r="E40" s="102"/>
      <c r="F40" s="102"/>
      <c r="G40" s="110"/>
      <c r="H40" s="102"/>
      <c r="I40" s="255">
        <v>607500</v>
      </c>
      <c r="J40" s="288">
        <v>528260</v>
      </c>
      <c r="L40" s="141"/>
    </row>
    <row r="41" spans="1:10" ht="12.75">
      <c r="A41" s="67">
        <v>34</v>
      </c>
      <c r="B41" s="58" t="s">
        <v>149</v>
      </c>
      <c r="C41" s="143" t="s">
        <v>610</v>
      </c>
      <c r="D41" s="71" t="s">
        <v>151</v>
      </c>
      <c r="E41" s="104">
        <f aca="true" t="shared" si="1" ref="E41:J41">SUM(E32:E40)</f>
        <v>22809104</v>
      </c>
      <c r="F41" s="104">
        <f t="shared" si="1"/>
        <v>0</v>
      </c>
      <c r="G41" s="104">
        <f t="shared" si="1"/>
        <v>0</v>
      </c>
      <c r="H41" s="104">
        <f t="shared" si="1"/>
        <v>22809104</v>
      </c>
      <c r="I41" s="104">
        <f t="shared" si="1"/>
        <v>25165881</v>
      </c>
      <c r="J41" s="104">
        <f t="shared" si="1"/>
        <v>29790928</v>
      </c>
    </row>
    <row r="42" spans="1:10" ht="12.75">
      <c r="A42" s="67">
        <v>35</v>
      </c>
      <c r="B42" s="64">
        <v>1</v>
      </c>
      <c r="C42" s="69" t="s">
        <v>152</v>
      </c>
      <c r="D42" s="66" t="s">
        <v>153</v>
      </c>
      <c r="E42" s="102"/>
      <c r="F42" s="66"/>
      <c r="G42" s="110"/>
      <c r="H42" s="68"/>
      <c r="I42" s="68"/>
      <c r="J42" s="101"/>
    </row>
    <row r="43" spans="1:10" ht="12.75">
      <c r="A43" s="67">
        <v>36</v>
      </c>
      <c r="B43" s="64" t="s">
        <v>119</v>
      </c>
      <c r="C43" s="69" t="s">
        <v>633</v>
      </c>
      <c r="D43" s="66"/>
      <c r="E43" s="102"/>
      <c r="F43" s="66"/>
      <c r="G43" s="110"/>
      <c r="H43" s="68"/>
      <c r="I43" s="68">
        <v>209000</v>
      </c>
      <c r="J43" s="101">
        <v>209000</v>
      </c>
    </row>
    <row r="44" spans="1:10" ht="12.75">
      <c r="A44" s="67">
        <v>37</v>
      </c>
      <c r="B44" s="64" t="s">
        <v>120</v>
      </c>
      <c r="C44" s="69" t="s">
        <v>634</v>
      </c>
      <c r="D44" s="66"/>
      <c r="E44" s="102"/>
      <c r="F44" s="66"/>
      <c r="G44" s="110"/>
      <c r="H44" s="68"/>
      <c r="I44" s="68"/>
      <c r="J44" s="101">
        <v>1250000</v>
      </c>
    </row>
    <row r="45" spans="1:10" ht="25.5">
      <c r="A45" s="67">
        <v>38</v>
      </c>
      <c r="B45" s="64">
        <v>2</v>
      </c>
      <c r="C45" s="69" t="s">
        <v>154</v>
      </c>
      <c r="D45" s="66" t="s">
        <v>155</v>
      </c>
      <c r="E45" s="102"/>
      <c r="F45" s="66"/>
      <c r="G45" s="110"/>
      <c r="H45" s="68"/>
      <c r="I45" s="68"/>
      <c r="J45" s="101"/>
    </row>
    <row r="46" spans="1:10" ht="25.5">
      <c r="A46" s="67">
        <v>39</v>
      </c>
      <c r="B46" s="64">
        <v>3</v>
      </c>
      <c r="C46" s="69" t="s">
        <v>156</v>
      </c>
      <c r="D46" s="66" t="s">
        <v>157</v>
      </c>
      <c r="E46" s="102"/>
      <c r="F46" s="66"/>
      <c r="G46" s="110"/>
      <c r="H46" s="68"/>
      <c r="I46" s="68"/>
      <c r="J46" s="101"/>
    </row>
    <row r="47" spans="1:10" ht="25.5">
      <c r="A47" s="67">
        <v>40</v>
      </c>
      <c r="B47" s="64">
        <v>4</v>
      </c>
      <c r="C47" s="69" t="s">
        <v>158</v>
      </c>
      <c r="D47" s="66" t="s">
        <v>159</v>
      </c>
      <c r="E47" s="102"/>
      <c r="F47" s="66"/>
      <c r="G47" s="110"/>
      <c r="H47" s="68"/>
      <c r="I47" s="68"/>
      <c r="J47" s="101"/>
    </row>
    <row r="48" spans="1:10" ht="12.75">
      <c r="A48" s="67">
        <v>41</v>
      </c>
      <c r="B48" s="64">
        <v>5</v>
      </c>
      <c r="C48" s="69" t="s">
        <v>160</v>
      </c>
      <c r="D48" s="66" t="s">
        <v>161</v>
      </c>
      <c r="E48" s="102"/>
      <c r="F48" s="66"/>
      <c r="G48" s="110"/>
      <c r="H48" s="68"/>
      <c r="I48" s="68"/>
      <c r="J48" s="101"/>
    </row>
    <row r="49" spans="1:10" ht="12.75">
      <c r="A49" s="67">
        <v>42</v>
      </c>
      <c r="B49" s="62" t="s">
        <v>119</v>
      </c>
      <c r="C49" s="142" t="s">
        <v>580</v>
      </c>
      <c r="D49" s="66"/>
      <c r="E49" s="102">
        <v>1100042</v>
      </c>
      <c r="F49" s="66"/>
      <c r="G49" s="110"/>
      <c r="H49" s="68">
        <f>SUM(E49:G49)</f>
        <v>1100042</v>
      </c>
      <c r="I49" s="68">
        <v>1100042</v>
      </c>
      <c r="J49" s="101">
        <v>0</v>
      </c>
    </row>
    <row r="50" spans="1:10" ht="12.75">
      <c r="A50" s="67">
        <v>43</v>
      </c>
      <c r="B50" s="62" t="s">
        <v>120</v>
      </c>
      <c r="C50" s="142" t="s">
        <v>581</v>
      </c>
      <c r="D50" s="66"/>
      <c r="E50" s="102"/>
      <c r="F50" s="66"/>
      <c r="G50" s="110"/>
      <c r="H50" s="68"/>
      <c r="I50" s="68">
        <v>71598724</v>
      </c>
      <c r="J50" s="101">
        <v>71598724</v>
      </c>
    </row>
    <row r="51" spans="1:10" ht="12.75">
      <c r="A51" s="67">
        <v>44</v>
      </c>
      <c r="B51" s="62" t="s">
        <v>121</v>
      </c>
      <c r="C51" s="142" t="s">
        <v>632</v>
      </c>
      <c r="D51" s="66"/>
      <c r="E51" s="102"/>
      <c r="F51" s="66"/>
      <c r="G51" s="110"/>
      <c r="H51" s="68"/>
      <c r="I51" s="68"/>
      <c r="J51" s="101">
        <v>3148711</v>
      </c>
    </row>
    <row r="52" spans="1:10" ht="12.75">
      <c r="A52" s="67">
        <v>45</v>
      </c>
      <c r="B52" s="58" t="s">
        <v>582</v>
      </c>
      <c r="C52" s="70" t="s">
        <v>164</v>
      </c>
      <c r="D52" s="71" t="s">
        <v>165</v>
      </c>
      <c r="E52" s="104">
        <f aca="true" t="shared" si="2" ref="E52:J52">SUM(E42:E51)</f>
        <v>1100042</v>
      </c>
      <c r="F52" s="104">
        <f t="shared" si="2"/>
        <v>0</v>
      </c>
      <c r="G52" s="104">
        <f t="shared" si="2"/>
        <v>0</v>
      </c>
      <c r="H52" s="104">
        <f t="shared" si="2"/>
        <v>1100042</v>
      </c>
      <c r="I52" s="104">
        <f t="shared" si="2"/>
        <v>72907766</v>
      </c>
      <c r="J52" s="104">
        <f t="shared" si="2"/>
        <v>76206435</v>
      </c>
    </row>
    <row r="53" spans="1:10" ht="12.75">
      <c r="A53" s="67">
        <v>46</v>
      </c>
      <c r="B53" s="64">
        <v>1</v>
      </c>
      <c r="C53" s="69" t="s">
        <v>166</v>
      </c>
      <c r="D53" s="66" t="s">
        <v>167</v>
      </c>
      <c r="E53" s="102"/>
      <c r="F53" s="102"/>
      <c r="G53" s="110"/>
      <c r="H53" s="102"/>
      <c r="I53" s="102"/>
      <c r="J53" s="101"/>
    </row>
    <row r="54" spans="1:10" ht="12.75">
      <c r="A54" s="67">
        <v>47</v>
      </c>
      <c r="B54" s="64">
        <v>2</v>
      </c>
      <c r="C54" s="69" t="s">
        <v>168</v>
      </c>
      <c r="D54" s="66" t="s">
        <v>169</v>
      </c>
      <c r="E54" s="102"/>
      <c r="F54" s="102"/>
      <c r="G54" s="110"/>
      <c r="H54" s="102"/>
      <c r="I54" s="102"/>
      <c r="J54" s="101"/>
    </row>
    <row r="55" spans="1:10" ht="12.75">
      <c r="A55" s="67">
        <v>48</v>
      </c>
      <c r="B55" s="58" t="s">
        <v>170</v>
      </c>
      <c r="C55" s="70" t="s">
        <v>611</v>
      </c>
      <c r="D55" s="71" t="s">
        <v>172</v>
      </c>
      <c r="E55" s="104"/>
      <c r="F55" s="104"/>
      <c r="G55" s="111"/>
      <c r="H55" s="102"/>
      <c r="I55" s="102"/>
      <c r="J55" s="101"/>
    </row>
    <row r="56" spans="1:10" ht="12.75">
      <c r="A56" s="67">
        <v>49</v>
      </c>
      <c r="B56" s="64">
        <v>1</v>
      </c>
      <c r="C56" s="69" t="s">
        <v>173</v>
      </c>
      <c r="D56" s="66" t="s">
        <v>174</v>
      </c>
      <c r="E56" s="102"/>
      <c r="F56" s="102"/>
      <c r="G56" s="110"/>
      <c r="H56" s="102"/>
      <c r="I56" s="102"/>
      <c r="J56" s="101"/>
    </row>
    <row r="57" spans="1:10" ht="12.75">
      <c r="A57" s="67">
        <v>50</v>
      </c>
      <c r="B57" s="64">
        <v>2</v>
      </c>
      <c r="C57" s="69" t="s">
        <v>175</v>
      </c>
      <c r="D57" s="66" t="s">
        <v>176</v>
      </c>
      <c r="E57" s="102"/>
      <c r="F57" s="102"/>
      <c r="G57" s="110"/>
      <c r="H57" s="102"/>
      <c r="I57" s="102"/>
      <c r="J57" s="101"/>
    </row>
    <row r="58" spans="1:10" ht="12.75">
      <c r="A58" s="67">
        <v>51</v>
      </c>
      <c r="B58" s="64">
        <v>3</v>
      </c>
      <c r="C58" s="69" t="s">
        <v>177</v>
      </c>
      <c r="D58" s="66" t="s">
        <v>178</v>
      </c>
      <c r="E58" s="102"/>
      <c r="F58" s="102">
        <v>2200000</v>
      </c>
      <c r="G58" s="110"/>
      <c r="H58" s="102">
        <f>SUM(E58:G58)</f>
        <v>2200000</v>
      </c>
      <c r="I58" s="102">
        <v>2800000</v>
      </c>
      <c r="J58" s="101">
        <v>2049368</v>
      </c>
    </row>
    <row r="59" spans="1:10" ht="12.75">
      <c r="A59" s="67">
        <v>52</v>
      </c>
      <c r="B59" s="64">
        <v>4</v>
      </c>
      <c r="C59" s="69" t="s">
        <v>179</v>
      </c>
      <c r="D59" s="66" t="s">
        <v>180</v>
      </c>
      <c r="E59" s="102"/>
      <c r="F59" s="102">
        <v>8400000</v>
      </c>
      <c r="G59" s="110"/>
      <c r="H59" s="102">
        <f>SUM(E59:G59)</f>
        <v>8400000</v>
      </c>
      <c r="I59" s="102">
        <v>9400000</v>
      </c>
      <c r="J59" s="101">
        <v>6824118</v>
      </c>
    </row>
    <row r="60" spans="1:10" ht="12.75">
      <c r="A60" s="67">
        <v>53</v>
      </c>
      <c r="B60" s="64">
        <v>5</v>
      </c>
      <c r="C60" s="69" t="s">
        <v>181</v>
      </c>
      <c r="D60" s="66" t="s">
        <v>182</v>
      </c>
      <c r="E60" s="102"/>
      <c r="F60" s="102"/>
      <c r="G60" s="110"/>
      <c r="H60" s="102"/>
      <c r="I60" s="102"/>
      <c r="J60" s="101"/>
    </row>
    <row r="61" spans="1:10" ht="12.75">
      <c r="A61" s="67">
        <v>54</v>
      </c>
      <c r="B61" s="64">
        <v>6</v>
      </c>
      <c r="C61" s="69" t="s">
        <v>183</v>
      </c>
      <c r="D61" s="66" t="s">
        <v>184</v>
      </c>
      <c r="E61" s="102"/>
      <c r="F61" s="102"/>
      <c r="G61" s="110"/>
      <c r="H61" s="102"/>
      <c r="I61" s="102"/>
      <c r="J61" s="101"/>
    </row>
    <row r="62" spans="1:10" ht="12.75">
      <c r="A62" s="67">
        <v>55</v>
      </c>
      <c r="B62" s="64">
        <v>7</v>
      </c>
      <c r="C62" s="69" t="s">
        <v>185</v>
      </c>
      <c r="D62" s="66" t="s">
        <v>186</v>
      </c>
      <c r="E62" s="102">
        <v>1800000</v>
      </c>
      <c r="F62" s="102"/>
      <c r="G62" s="110"/>
      <c r="H62" s="102">
        <f>SUM(E62:G62)</f>
        <v>1800000</v>
      </c>
      <c r="I62" s="102">
        <v>1800000</v>
      </c>
      <c r="J62" s="101">
        <v>1733536</v>
      </c>
    </row>
    <row r="63" spans="1:10" ht="12.75">
      <c r="A63" s="67">
        <v>56</v>
      </c>
      <c r="B63" s="64">
        <v>8</v>
      </c>
      <c r="C63" s="69" t="s">
        <v>187</v>
      </c>
      <c r="D63" s="66" t="s">
        <v>188</v>
      </c>
      <c r="E63" s="102"/>
      <c r="F63" s="102"/>
      <c r="G63" s="110"/>
      <c r="H63" s="102"/>
      <c r="I63" s="102"/>
      <c r="J63" s="101"/>
    </row>
    <row r="64" spans="1:10" ht="12.75">
      <c r="A64" s="67">
        <v>57</v>
      </c>
      <c r="B64" s="58" t="s">
        <v>583</v>
      </c>
      <c r="C64" s="143" t="s">
        <v>612</v>
      </c>
      <c r="D64" s="71" t="s">
        <v>190</v>
      </c>
      <c r="E64" s="104">
        <f aca="true" t="shared" si="3" ref="E64:J64">SUM(E56:E63)</f>
        <v>1800000</v>
      </c>
      <c r="F64" s="104">
        <f t="shared" si="3"/>
        <v>10600000</v>
      </c>
      <c r="G64" s="104">
        <f t="shared" si="3"/>
        <v>0</v>
      </c>
      <c r="H64" s="104">
        <f t="shared" si="3"/>
        <v>12400000</v>
      </c>
      <c r="I64" s="104">
        <f t="shared" si="3"/>
        <v>14000000</v>
      </c>
      <c r="J64" s="104">
        <f t="shared" si="3"/>
        <v>10607022</v>
      </c>
    </row>
    <row r="65" spans="1:10" ht="12.75">
      <c r="A65" s="67">
        <v>58</v>
      </c>
      <c r="B65" s="64">
        <v>1</v>
      </c>
      <c r="C65" s="69" t="s">
        <v>191</v>
      </c>
      <c r="D65" s="66" t="s">
        <v>192</v>
      </c>
      <c r="E65" s="104">
        <f aca="true" t="shared" si="4" ref="E65:J65">SUM(E66:E67)</f>
        <v>0</v>
      </c>
      <c r="F65" s="104">
        <f t="shared" si="4"/>
        <v>230000</v>
      </c>
      <c r="G65" s="104">
        <f t="shared" si="4"/>
        <v>0</v>
      </c>
      <c r="H65" s="104">
        <f t="shared" si="4"/>
        <v>230000</v>
      </c>
      <c r="I65" s="104">
        <f t="shared" si="4"/>
        <v>230000</v>
      </c>
      <c r="J65" s="104">
        <f t="shared" si="4"/>
        <v>33267</v>
      </c>
    </row>
    <row r="66" spans="1:10" ht="12.75">
      <c r="A66" s="67">
        <v>59</v>
      </c>
      <c r="B66" s="62" t="s">
        <v>119</v>
      </c>
      <c r="C66" s="67" t="s">
        <v>345</v>
      </c>
      <c r="D66" s="66"/>
      <c r="E66" s="102"/>
      <c r="F66" s="102">
        <v>220000</v>
      </c>
      <c r="G66" s="110"/>
      <c r="H66" s="102">
        <f>SUM(E66:G66)</f>
        <v>220000</v>
      </c>
      <c r="I66" s="102">
        <v>220000</v>
      </c>
      <c r="J66" s="101">
        <v>33267</v>
      </c>
    </row>
    <row r="67" spans="1:10" ht="12.75">
      <c r="A67" s="67">
        <v>60</v>
      </c>
      <c r="B67" s="62" t="s">
        <v>120</v>
      </c>
      <c r="C67" s="67" t="s">
        <v>331</v>
      </c>
      <c r="D67" s="66"/>
      <c r="E67" s="102"/>
      <c r="F67" s="102">
        <v>10000</v>
      </c>
      <c r="G67" s="110"/>
      <c r="H67" s="102">
        <f>SUM(E67:G67)</f>
        <v>10000</v>
      </c>
      <c r="I67" s="102">
        <v>10000</v>
      </c>
      <c r="J67" s="101">
        <v>0</v>
      </c>
    </row>
    <row r="68" spans="1:10" ht="12.75">
      <c r="A68" s="67">
        <v>61</v>
      </c>
      <c r="B68" s="58" t="s">
        <v>195</v>
      </c>
      <c r="C68" s="70" t="s">
        <v>196</v>
      </c>
      <c r="D68" s="71" t="s">
        <v>197</v>
      </c>
      <c r="E68" s="104">
        <f aca="true" t="shared" si="5" ref="E68:J68">SUM(E64:E65)</f>
        <v>1800000</v>
      </c>
      <c r="F68" s="104">
        <f t="shared" si="5"/>
        <v>10830000</v>
      </c>
      <c r="G68" s="104">
        <f t="shared" si="5"/>
        <v>0</v>
      </c>
      <c r="H68" s="104">
        <f t="shared" si="5"/>
        <v>12630000</v>
      </c>
      <c r="I68" s="104">
        <f t="shared" si="5"/>
        <v>14230000</v>
      </c>
      <c r="J68" s="104">
        <f t="shared" si="5"/>
        <v>10640289</v>
      </c>
    </row>
    <row r="69" spans="1:10" ht="12.75">
      <c r="A69" s="67">
        <v>62</v>
      </c>
      <c r="B69" s="64">
        <v>1</v>
      </c>
      <c r="C69" s="72" t="s">
        <v>198</v>
      </c>
      <c r="D69" s="66" t="s">
        <v>199</v>
      </c>
      <c r="E69" s="102"/>
      <c r="F69" s="102">
        <v>600000</v>
      </c>
      <c r="G69" s="110"/>
      <c r="H69" s="102">
        <f>SUM(E69:G69)</f>
        <v>600000</v>
      </c>
      <c r="I69" s="102">
        <v>600000</v>
      </c>
      <c r="J69" s="101">
        <v>391498</v>
      </c>
    </row>
    <row r="70" spans="1:10" ht="12.75">
      <c r="A70" s="67">
        <v>63</v>
      </c>
      <c r="B70" s="64">
        <v>2</v>
      </c>
      <c r="C70" s="72" t="s">
        <v>200</v>
      </c>
      <c r="D70" s="66" t="s">
        <v>201</v>
      </c>
      <c r="E70" s="102"/>
      <c r="F70" s="102">
        <v>1480000</v>
      </c>
      <c r="G70" s="110"/>
      <c r="H70" s="102">
        <f aca="true" t="shared" si="6" ref="H70:H81">SUM(E70:G70)</f>
        <v>1480000</v>
      </c>
      <c r="I70" s="102">
        <v>2680000</v>
      </c>
      <c r="J70" s="101">
        <v>1306550</v>
      </c>
    </row>
    <row r="71" spans="1:10" ht="12.75">
      <c r="A71" s="67">
        <v>64</v>
      </c>
      <c r="B71" s="64">
        <v>3</v>
      </c>
      <c r="C71" s="72" t="s">
        <v>202</v>
      </c>
      <c r="D71" s="66" t="s">
        <v>203</v>
      </c>
      <c r="E71" s="102"/>
      <c r="F71" s="102"/>
      <c r="G71" s="110"/>
      <c r="H71" s="102"/>
      <c r="I71" s="102"/>
      <c r="J71" s="101">
        <v>20211</v>
      </c>
    </row>
    <row r="72" spans="1:10" ht="12.75">
      <c r="A72" s="67">
        <v>65</v>
      </c>
      <c r="B72" s="64">
        <v>4</v>
      </c>
      <c r="C72" s="72" t="s">
        <v>204</v>
      </c>
      <c r="D72" s="66" t="s">
        <v>205</v>
      </c>
      <c r="E72" s="102"/>
      <c r="F72" s="102">
        <v>1040000</v>
      </c>
      <c r="G72" s="110"/>
      <c r="H72" s="102">
        <f t="shared" si="6"/>
        <v>1040000</v>
      </c>
      <c r="I72" s="102">
        <v>1858704</v>
      </c>
      <c r="J72" s="101">
        <v>1084270</v>
      </c>
    </row>
    <row r="73" spans="1:10" ht="12.75">
      <c r="A73" s="67">
        <v>66</v>
      </c>
      <c r="B73" s="64">
        <v>5</v>
      </c>
      <c r="C73" s="72" t="s">
        <v>206</v>
      </c>
      <c r="D73" s="66" t="s">
        <v>207</v>
      </c>
      <c r="E73" s="102"/>
      <c r="F73" s="102"/>
      <c r="G73" s="110"/>
      <c r="H73" s="102"/>
      <c r="I73" s="102"/>
      <c r="J73" s="101"/>
    </row>
    <row r="74" spans="1:10" ht="12.75">
      <c r="A74" s="67">
        <v>67</v>
      </c>
      <c r="B74" s="64">
        <v>6</v>
      </c>
      <c r="C74" s="72" t="s">
        <v>208</v>
      </c>
      <c r="D74" s="66" t="s">
        <v>209</v>
      </c>
      <c r="E74" s="102"/>
      <c r="F74" s="102"/>
      <c r="G74" s="110"/>
      <c r="H74" s="102"/>
      <c r="I74" s="102"/>
      <c r="J74" s="101">
        <v>116100</v>
      </c>
    </row>
    <row r="75" spans="1:10" ht="12.75">
      <c r="A75" s="67">
        <v>68</v>
      </c>
      <c r="B75" s="64">
        <v>7</v>
      </c>
      <c r="C75" s="72" t="s">
        <v>210</v>
      </c>
      <c r="D75" s="66" t="s">
        <v>211</v>
      </c>
      <c r="E75" s="102"/>
      <c r="F75" s="102"/>
      <c r="G75" s="110"/>
      <c r="H75" s="102"/>
      <c r="I75" s="102"/>
      <c r="J75" s="101"/>
    </row>
    <row r="76" spans="1:10" ht="12.75">
      <c r="A76" s="67">
        <v>69</v>
      </c>
      <c r="B76" s="64">
        <v>8</v>
      </c>
      <c r="C76" s="72" t="s">
        <v>600</v>
      </c>
      <c r="D76" s="66" t="s">
        <v>213</v>
      </c>
      <c r="E76" s="102"/>
      <c r="F76" s="102">
        <v>5000</v>
      </c>
      <c r="G76" s="110"/>
      <c r="H76" s="102">
        <f t="shared" si="6"/>
        <v>5000</v>
      </c>
      <c r="I76" s="102">
        <v>5000</v>
      </c>
      <c r="J76" s="101">
        <v>1192</v>
      </c>
    </row>
    <row r="77" spans="1:10" ht="12.75">
      <c r="A77" s="67">
        <v>70</v>
      </c>
      <c r="B77" s="64">
        <v>9</v>
      </c>
      <c r="C77" s="72" t="s">
        <v>214</v>
      </c>
      <c r="D77" s="66" t="s">
        <v>215</v>
      </c>
      <c r="E77" s="102"/>
      <c r="F77" s="102"/>
      <c r="G77" s="110"/>
      <c r="H77" s="102"/>
      <c r="I77" s="102"/>
      <c r="J77" s="101"/>
    </row>
    <row r="78" spans="1:10" ht="12.75">
      <c r="A78" s="67">
        <v>71</v>
      </c>
      <c r="B78" s="64">
        <v>10</v>
      </c>
      <c r="C78" s="72" t="s">
        <v>584</v>
      </c>
      <c r="D78" s="66" t="s">
        <v>217</v>
      </c>
      <c r="E78" s="102"/>
      <c r="F78" s="102">
        <v>20000</v>
      </c>
      <c r="G78" s="110"/>
      <c r="H78" s="102">
        <f t="shared" si="6"/>
        <v>20000</v>
      </c>
      <c r="I78" s="102">
        <v>20000</v>
      </c>
      <c r="J78" s="101"/>
    </row>
    <row r="79" spans="1:12" ht="12.75">
      <c r="A79" s="67">
        <v>72</v>
      </c>
      <c r="B79" s="64">
        <v>11</v>
      </c>
      <c r="C79" s="72" t="s">
        <v>347</v>
      </c>
      <c r="D79" s="66" t="s">
        <v>348</v>
      </c>
      <c r="E79" s="102">
        <f aca="true" t="shared" si="7" ref="E79:J79">SUM(E80:E81)</f>
        <v>0</v>
      </c>
      <c r="F79" s="102">
        <f t="shared" si="7"/>
        <v>675000</v>
      </c>
      <c r="G79" s="102">
        <f t="shared" si="7"/>
        <v>99938</v>
      </c>
      <c r="H79" s="102">
        <f t="shared" si="7"/>
        <v>774938</v>
      </c>
      <c r="I79" s="102">
        <f t="shared" si="7"/>
        <v>1811415</v>
      </c>
      <c r="J79" s="102">
        <f t="shared" si="7"/>
        <v>2405027</v>
      </c>
      <c r="L79" s="141"/>
    </row>
    <row r="80" spans="1:12" ht="12.75">
      <c r="A80" s="67">
        <v>73</v>
      </c>
      <c r="B80" s="64"/>
      <c r="C80" s="256" t="s">
        <v>585</v>
      </c>
      <c r="D80" s="66"/>
      <c r="E80" s="102"/>
      <c r="F80" s="102">
        <v>675000</v>
      </c>
      <c r="G80" s="110"/>
      <c r="H80" s="102">
        <f t="shared" si="6"/>
        <v>675000</v>
      </c>
      <c r="I80" s="102">
        <v>1652634</v>
      </c>
      <c r="J80" s="101">
        <v>2186569</v>
      </c>
      <c r="L80" s="141"/>
    </row>
    <row r="81" spans="1:12" ht="12.75">
      <c r="A81" s="67">
        <v>74</v>
      </c>
      <c r="B81" s="64"/>
      <c r="C81" s="256" t="s">
        <v>586</v>
      </c>
      <c r="D81" s="66"/>
      <c r="E81" s="102"/>
      <c r="F81" s="102"/>
      <c r="G81" s="110">
        <v>99938</v>
      </c>
      <c r="H81" s="102">
        <f t="shared" si="6"/>
        <v>99938</v>
      </c>
      <c r="I81" s="255">
        <v>158781</v>
      </c>
      <c r="J81" s="288">
        <v>218458</v>
      </c>
      <c r="L81" s="141"/>
    </row>
    <row r="82" spans="1:10" ht="12.75">
      <c r="A82" s="67">
        <v>75</v>
      </c>
      <c r="B82" s="58" t="s">
        <v>587</v>
      </c>
      <c r="C82" s="259" t="s">
        <v>613</v>
      </c>
      <c r="D82" s="71" t="s">
        <v>220</v>
      </c>
      <c r="E82" s="104">
        <f aca="true" t="shared" si="8" ref="E82:J82">SUM(E69:E79)</f>
        <v>0</v>
      </c>
      <c r="F82" s="104">
        <f t="shared" si="8"/>
        <v>3820000</v>
      </c>
      <c r="G82" s="104">
        <f t="shared" si="8"/>
        <v>99938</v>
      </c>
      <c r="H82" s="104">
        <f t="shared" si="8"/>
        <v>3919938</v>
      </c>
      <c r="I82" s="104">
        <f t="shared" si="8"/>
        <v>6975119</v>
      </c>
      <c r="J82" s="104">
        <f t="shared" si="8"/>
        <v>5324848</v>
      </c>
    </row>
    <row r="83" spans="1:10" ht="12.75">
      <c r="A83" s="67">
        <v>76</v>
      </c>
      <c r="B83" s="64">
        <v>1</v>
      </c>
      <c r="C83" s="72" t="s">
        <v>221</v>
      </c>
      <c r="D83" s="66" t="s">
        <v>222</v>
      </c>
      <c r="E83" s="102"/>
      <c r="F83" s="102"/>
      <c r="G83" s="110"/>
      <c r="H83" s="102"/>
      <c r="I83" s="102"/>
      <c r="J83" s="101"/>
    </row>
    <row r="84" spans="1:10" ht="12.75">
      <c r="A84" s="67">
        <v>77</v>
      </c>
      <c r="B84" s="64">
        <v>2</v>
      </c>
      <c r="C84" s="72" t="s">
        <v>223</v>
      </c>
      <c r="D84" s="66" t="s">
        <v>224</v>
      </c>
      <c r="E84" s="102"/>
      <c r="F84" s="102">
        <v>1000000</v>
      </c>
      <c r="G84" s="110"/>
      <c r="H84" s="102">
        <f>SUM(E84:G84)</f>
        <v>1000000</v>
      </c>
      <c r="I84" s="102">
        <v>2000000</v>
      </c>
      <c r="J84" s="101">
        <v>430000</v>
      </c>
    </row>
    <row r="85" spans="1:10" ht="12.75">
      <c r="A85" s="67">
        <v>78</v>
      </c>
      <c r="B85" s="64">
        <v>3</v>
      </c>
      <c r="C85" s="72" t="s">
        <v>225</v>
      </c>
      <c r="D85" s="66" t="s">
        <v>226</v>
      </c>
      <c r="E85" s="102"/>
      <c r="F85" s="102"/>
      <c r="G85" s="110"/>
      <c r="H85" s="102"/>
      <c r="I85" s="102"/>
      <c r="J85" s="101"/>
    </row>
    <row r="86" spans="1:10" ht="12.75">
      <c r="A86" s="67">
        <v>79</v>
      </c>
      <c r="B86" s="64">
        <v>4</v>
      </c>
      <c r="C86" s="72" t="s">
        <v>227</v>
      </c>
      <c r="D86" s="66" t="s">
        <v>228</v>
      </c>
      <c r="E86" s="102"/>
      <c r="F86" s="102"/>
      <c r="G86" s="110"/>
      <c r="H86" s="102"/>
      <c r="I86" s="102"/>
      <c r="J86" s="101"/>
    </row>
    <row r="87" spans="1:10" ht="12.75">
      <c r="A87" s="67">
        <v>80</v>
      </c>
      <c r="B87" s="64">
        <v>5</v>
      </c>
      <c r="C87" s="72" t="s">
        <v>229</v>
      </c>
      <c r="D87" s="66" t="s">
        <v>230</v>
      </c>
      <c r="E87" s="102"/>
      <c r="F87" s="102"/>
      <c r="G87" s="110"/>
      <c r="H87" s="102"/>
      <c r="I87" s="102"/>
      <c r="J87" s="101"/>
    </row>
    <row r="88" spans="1:10" ht="12.75">
      <c r="A88" s="67">
        <v>81</v>
      </c>
      <c r="B88" s="58" t="s">
        <v>231</v>
      </c>
      <c r="C88" s="143" t="s">
        <v>614</v>
      </c>
      <c r="D88" s="71" t="s">
        <v>233</v>
      </c>
      <c r="E88" s="104">
        <f aca="true" t="shared" si="9" ref="E88:J88">SUM(E83:E87)</f>
        <v>0</v>
      </c>
      <c r="F88" s="104">
        <f t="shared" si="9"/>
        <v>1000000</v>
      </c>
      <c r="G88" s="104">
        <f t="shared" si="9"/>
        <v>0</v>
      </c>
      <c r="H88" s="104">
        <f t="shared" si="9"/>
        <v>1000000</v>
      </c>
      <c r="I88" s="104">
        <f t="shared" si="9"/>
        <v>2000000</v>
      </c>
      <c r="J88" s="104">
        <f t="shared" si="9"/>
        <v>430000</v>
      </c>
    </row>
    <row r="89" spans="1:10" ht="25.5">
      <c r="A89" s="67">
        <v>82</v>
      </c>
      <c r="B89" s="64">
        <v>1</v>
      </c>
      <c r="C89" s="257" t="s">
        <v>234</v>
      </c>
      <c r="D89" s="8" t="s">
        <v>235</v>
      </c>
      <c r="E89" s="102"/>
      <c r="F89" s="102"/>
      <c r="G89" s="110"/>
      <c r="H89" s="102"/>
      <c r="I89" s="102"/>
      <c r="J89" s="101"/>
    </row>
    <row r="90" spans="1:10" ht="25.5">
      <c r="A90" s="67">
        <v>83</v>
      </c>
      <c r="B90" s="64">
        <v>2</v>
      </c>
      <c r="C90" s="257" t="s">
        <v>601</v>
      </c>
      <c r="D90" s="8" t="s">
        <v>237</v>
      </c>
      <c r="E90" s="102"/>
      <c r="F90" s="102"/>
      <c r="G90" s="110"/>
      <c r="H90" s="102"/>
      <c r="I90" s="102"/>
      <c r="J90" s="101"/>
    </row>
    <row r="91" spans="1:10" ht="25.5">
      <c r="A91" s="67">
        <v>84</v>
      </c>
      <c r="B91" s="64">
        <v>3</v>
      </c>
      <c r="C91" s="258" t="s">
        <v>602</v>
      </c>
      <c r="D91" s="11" t="s">
        <v>239</v>
      </c>
      <c r="E91" s="102"/>
      <c r="F91" s="102"/>
      <c r="G91" s="110"/>
      <c r="H91" s="102"/>
      <c r="I91" s="102"/>
      <c r="J91" s="101"/>
    </row>
    <row r="92" spans="1:10" ht="25.5">
      <c r="A92" s="67">
        <v>85</v>
      </c>
      <c r="B92" s="64">
        <v>4</v>
      </c>
      <c r="C92" s="258" t="s">
        <v>236</v>
      </c>
      <c r="D92" s="11" t="s">
        <v>604</v>
      </c>
      <c r="E92" s="102"/>
      <c r="F92" s="102"/>
      <c r="G92" s="110"/>
      <c r="H92" s="102"/>
      <c r="I92" s="102"/>
      <c r="J92" s="101"/>
    </row>
    <row r="93" spans="1:10" ht="12.75">
      <c r="A93" s="67">
        <v>86</v>
      </c>
      <c r="B93" s="64">
        <v>5</v>
      </c>
      <c r="C93" s="142" t="s">
        <v>603</v>
      </c>
      <c r="D93" s="11" t="s">
        <v>605</v>
      </c>
      <c r="E93" s="102"/>
      <c r="F93" s="102"/>
      <c r="G93" s="110"/>
      <c r="H93" s="102"/>
      <c r="I93" s="102"/>
      <c r="J93" s="101"/>
    </row>
    <row r="94" spans="1:10" ht="12.75">
      <c r="A94" s="67">
        <v>87</v>
      </c>
      <c r="B94" s="58" t="s">
        <v>240</v>
      </c>
      <c r="C94" s="5" t="s">
        <v>615</v>
      </c>
      <c r="D94" s="71" t="s">
        <v>242</v>
      </c>
      <c r="E94" s="104"/>
      <c r="F94" s="104"/>
      <c r="G94" s="111"/>
      <c r="H94" s="102"/>
      <c r="I94" s="102"/>
      <c r="J94" s="101"/>
    </row>
    <row r="95" spans="1:10" ht="25.5">
      <c r="A95" s="67">
        <v>88</v>
      </c>
      <c r="B95" s="64">
        <v>1</v>
      </c>
      <c r="C95" s="257" t="s">
        <v>243</v>
      </c>
      <c r="D95" s="173" t="s">
        <v>244</v>
      </c>
      <c r="E95" s="102"/>
      <c r="F95" s="102"/>
      <c r="G95" s="110"/>
      <c r="H95" s="102"/>
      <c r="I95" s="102"/>
      <c r="J95" s="101"/>
    </row>
    <row r="96" spans="1:10" ht="25.5">
      <c r="A96" s="67">
        <v>89</v>
      </c>
      <c r="B96" s="64">
        <v>2</v>
      </c>
      <c r="C96" s="258" t="s">
        <v>606</v>
      </c>
      <c r="D96" s="258" t="s">
        <v>246</v>
      </c>
      <c r="E96" s="102"/>
      <c r="F96" s="102"/>
      <c r="G96" s="110"/>
      <c r="H96" s="102"/>
      <c r="I96" s="102"/>
      <c r="J96" s="101"/>
    </row>
    <row r="97" spans="1:10" ht="25.5">
      <c r="A97" s="67">
        <v>90</v>
      </c>
      <c r="B97" s="64">
        <v>3</v>
      </c>
      <c r="C97" s="258" t="s">
        <v>607</v>
      </c>
      <c r="D97" s="258" t="s">
        <v>248</v>
      </c>
      <c r="E97" s="102"/>
      <c r="F97" s="102"/>
      <c r="G97" s="110"/>
      <c r="H97" s="102"/>
      <c r="I97" s="102"/>
      <c r="J97" s="101"/>
    </row>
    <row r="98" spans="1:10" ht="25.5">
      <c r="A98" s="67">
        <v>91</v>
      </c>
      <c r="B98" s="64">
        <v>4</v>
      </c>
      <c r="C98" s="258" t="s">
        <v>245</v>
      </c>
      <c r="D98" s="258" t="s">
        <v>608</v>
      </c>
      <c r="E98" s="102"/>
      <c r="F98" s="102"/>
      <c r="G98" s="110"/>
      <c r="H98" s="102"/>
      <c r="I98" s="102"/>
      <c r="J98" s="101"/>
    </row>
    <row r="99" spans="1:10" ht="12.75">
      <c r="A99" s="67">
        <v>92</v>
      </c>
      <c r="B99" s="64">
        <v>5</v>
      </c>
      <c r="C99" s="258" t="s">
        <v>247</v>
      </c>
      <c r="D99" s="258" t="s">
        <v>609</v>
      </c>
      <c r="E99" s="102"/>
      <c r="F99" s="102"/>
      <c r="G99" s="110"/>
      <c r="H99" s="102"/>
      <c r="I99" s="102"/>
      <c r="J99" s="101"/>
    </row>
    <row r="100" spans="1:10" ht="12.75">
      <c r="A100" s="67">
        <v>93</v>
      </c>
      <c r="B100" s="58" t="s">
        <v>249</v>
      </c>
      <c r="C100" s="259" t="s">
        <v>616</v>
      </c>
      <c r="D100" s="71" t="s">
        <v>251</v>
      </c>
      <c r="E100" s="104"/>
      <c r="F100" s="104"/>
      <c r="G100" s="111"/>
      <c r="H100" s="102"/>
      <c r="I100" s="102"/>
      <c r="J100" s="101"/>
    </row>
    <row r="101" spans="1:10" ht="12.75">
      <c r="A101" s="67">
        <v>94</v>
      </c>
      <c r="B101" s="58" t="s">
        <v>252</v>
      </c>
      <c r="C101" s="73" t="s">
        <v>253</v>
      </c>
      <c r="D101" s="71" t="s">
        <v>254</v>
      </c>
      <c r="E101" s="104">
        <f aca="true" t="shared" si="10" ref="E101:J101">E26+E41+E52+E68+E82+E88+E94+E100</f>
        <v>48234461</v>
      </c>
      <c r="F101" s="104">
        <f t="shared" si="10"/>
        <v>15650000</v>
      </c>
      <c r="G101" s="104">
        <f t="shared" si="10"/>
        <v>108393000</v>
      </c>
      <c r="H101" s="104">
        <f t="shared" si="10"/>
        <v>172277461</v>
      </c>
      <c r="I101" s="104">
        <f t="shared" si="10"/>
        <v>256594352</v>
      </c>
      <c r="J101" s="104">
        <f t="shared" si="10"/>
        <v>257389100</v>
      </c>
    </row>
    <row r="102" spans="1:10" ht="12.75">
      <c r="A102" s="67">
        <v>95</v>
      </c>
      <c r="B102" s="74">
        <v>1</v>
      </c>
      <c r="C102" s="75" t="s">
        <v>255</v>
      </c>
      <c r="D102" s="76" t="s">
        <v>256</v>
      </c>
      <c r="E102" s="113"/>
      <c r="F102" s="113"/>
      <c r="G102" s="114"/>
      <c r="H102" s="115"/>
      <c r="I102" s="115"/>
      <c r="J102" s="101"/>
    </row>
    <row r="103" spans="1:10" ht="12.75">
      <c r="A103" s="67">
        <v>96</v>
      </c>
      <c r="B103" s="74">
        <v>2</v>
      </c>
      <c r="C103" s="77" t="s">
        <v>257</v>
      </c>
      <c r="D103" s="76" t="s">
        <v>258</v>
      </c>
      <c r="E103" s="113"/>
      <c r="F103" s="113"/>
      <c r="G103" s="114"/>
      <c r="H103" s="115"/>
      <c r="I103" s="115"/>
      <c r="J103" s="101"/>
    </row>
    <row r="104" spans="1:10" ht="12.75">
      <c r="A104" s="67">
        <v>97</v>
      </c>
      <c r="B104" s="74">
        <v>3</v>
      </c>
      <c r="C104" s="75" t="s">
        <v>259</v>
      </c>
      <c r="D104" s="76" t="s">
        <v>260</v>
      </c>
      <c r="E104" s="113"/>
      <c r="F104" s="113"/>
      <c r="G104" s="114"/>
      <c r="H104" s="115"/>
      <c r="I104" s="115"/>
      <c r="J104" s="101"/>
    </row>
    <row r="105" spans="1:10" ht="12.75">
      <c r="A105" s="67">
        <v>98</v>
      </c>
      <c r="B105" s="78" t="s">
        <v>588</v>
      </c>
      <c r="C105" s="9" t="s">
        <v>617</v>
      </c>
      <c r="D105" s="80" t="s">
        <v>263</v>
      </c>
      <c r="E105" s="116"/>
      <c r="F105" s="116"/>
      <c r="G105" s="117"/>
      <c r="H105" s="115"/>
      <c r="I105" s="115"/>
      <c r="J105" s="101"/>
    </row>
    <row r="106" spans="1:10" ht="12.75">
      <c r="A106" s="67">
        <v>99</v>
      </c>
      <c r="B106" s="74">
        <v>1</v>
      </c>
      <c r="C106" s="77" t="s">
        <v>264</v>
      </c>
      <c r="D106" s="76" t="s">
        <v>265</v>
      </c>
      <c r="E106" s="113"/>
      <c r="F106" s="113"/>
      <c r="G106" s="114"/>
      <c r="H106" s="115"/>
      <c r="I106" s="115"/>
      <c r="J106" s="101"/>
    </row>
    <row r="107" spans="1:10" ht="12.75">
      <c r="A107" s="67">
        <v>100</v>
      </c>
      <c r="B107" s="74">
        <v>2</v>
      </c>
      <c r="C107" s="75" t="s">
        <v>266</v>
      </c>
      <c r="D107" s="76" t="s">
        <v>267</v>
      </c>
      <c r="E107" s="113"/>
      <c r="F107" s="113"/>
      <c r="G107" s="114"/>
      <c r="H107" s="115"/>
      <c r="I107" s="115"/>
      <c r="J107" s="101"/>
    </row>
    <row r="108" spans="1:10" ht="12.75">
      <c r="A108" s="67">
        <v>101</v>
      </c>
      <c r="B108" s="74">
        <v>3</v>
      </c>
      <c r="C108" s="77" t="s">
        <v>268</v>
      </c>
      <c r="D108" s="76" t="s">
        <v>269</v>
      </c>
      <c r="E108" s="113"/>
      <c r="F108" s="113"/>
      <c r="G108" s="114"/>
      <c r="H108" s="115"/>
      <c r="I108" s="115"/>
      <c r="J108" s="101"/>
    </row>
    <row r="109" spans="1:10" ht="12.75">
      <c r="A109" s="67">
        <v>102</v>
      </c>
      <c r="B109" s="74">
        <v>4</v>
      </c>
      <c r="C109" s="75" t="s">
        <v>270</v>
      </c>
      <c r="D109" s="76" t="s">
        <v>271</v>
      </c>
      <c r="E109" s="113"/>
      <c r="F109" s="113"/>
      <c r="G109" s="114"/>
      <c r="H109" s="115"/>
      <c r="I109" s="115"/>
      <c r="J109" s="101"/>
    </row>
    <row r="110" spans="1:10" ht="12.75">
      <c r="A110" s="67">
        <v>103</v>
      </c>
      <c r="B110" s="78" t="s">
        <v>589</v>
      </c>
      <c r="C110" s="5" t="s">
        <v>618</v>
      </c>
      <c r="D110" s="80" t="s">
        <v>274</v>
      </c>
      <c r="E110" s="116"/>
      <c r="F110" s="116"/>
      <c r="G110" s="117"/>
      <c r="H110" s="115"/>
      <c r="I110" s="115"/>
      <c r="J110" s="101"/>
    </row>
    <row r="111" spans="1:10" ht="12.75">
      <c r="A111" s="67">
        <v>104</v>
      </c>
      <c r="B111" s="74">
        <v>1</v>
      </c>
      <c r="C111" s="76" t="s">
        <v>275</v>
      </c>
      <c r="D111" s="76" t="s">
        <v>276</v>
      </c>
      <c r="E111" s="113"/>
      <c r="F111" s="113"/>
      <c r="G111" s="114"/>
      <c r="H111" s="115"/>
      <c r="I111" s="115"/>
      <c r="J111" s="101"/>
    </row>
    <row r="112" spans="1:10" ht="12.75">
      <c r="A112" s="67">
        <v>105</v>
      </c>
      <c r="B112" s="82" t="s">
        <v>119</v>
      </c>
      <c r="C112" s="67" t="s">
        <v>349</v>
      </c>
      <c r="D112" s="76"/>
      <c r="E112" s="113">
        <v>41000000</v>
      </c>
      <c r="F112" s="113"/>
      <c r="G112" s="114"/>
      <c r="H112" s="115">
        <f>SUM(E112:G112)</f>
        <v>41000000</v>
      </c>
      <c r="I112" s="115">
        <v>35322366</v>
      </c>
      <c r="J112" s="101">
        <v>35322366</v>
      </c>
    </row>
    <row r="113" spans="1:10" ht="12.75">
      <c r="A113" s="67">
        <v>106</v>
      </c>
      <c r="B113" s="82" t="s">
        <v>120</v>
      </c>
      <c r="C113" s="67" t="s">
        <v>351</v>
      </c>
      <c r="D113" s="76"/>
      <c r="E113" s="113"/>
      <c r="F113" s="113"/>
      <c r="G113" s="114"/>
      <c r="H113" s="115"/>
      <c r="I113" s="115"/>
      <c r="J113" s="101"/>
    </row>
    <row r="114" spans="1:10" ht="12.75">
      <c r="A114" s="67">
        <v>107</v>
      </c>
      <c r="B114" s="82" t="s">
        <v>121</v>
      </c>
      <c r="C114" s="67" t="s">
        <v>350</v>
      </c>
      <c r="D114" s="76"/>
      <c r="E114" s="113"/>
      <c r="F114" s="113"/>
      <c r="G114" s="114"/>
      <c r="H114" s="115"/>
      <c r="I114" s="255">
        <v>1157</v>
      </c>
      <c r="J114" s="288">
        <v>1157</v>
      </c>
    </row>
    <row r="115" spans="1:10" ht="12.75">
      <c r="A115" s="67">
        <v>108</v>
      </c>
      <c r="B115" s="74">
        <v>2</v>
      </c>
      <c r="C115" s="76" t="s">
        <v>279</v>
      </c>
      <c r="D115" s="76" t="s">
        <v>280</v>
      </c>
      <c r="E115" s="113"/>
      <c r="F115" s="113"/>
      <c r="G115" s="114"/>
      <c r="H115" s="115"/>
      <c r="I115" s="115"/>
      <c r="J115" s="101"/>
    </row>
    <row r="116" spans="1:10" ht="12.75">
      <c r="A116" s="67">
        <v>109</v>
      </c>
      <c r="B116" s="78" t="s">
        <v>281</v>
      </c>
      <c r="C116" s="260" t="s">
        <v>619</v>
      </c>
      <c r="D116" s="80" t="s">
        <v>283</v>
      </c>
      <c r="E116" s="116">
        <f>SUM(E112:E115)</f>
        <v>41000000</v>
      </c>
      <c r="F116" s="116"/>
      <c r="G116" s="117">
        <f>SUM(G112:G115)</f>
        <v>0</v>
      </c>
      <c r="H116" s="118">
        <f>SUM(H112:H115)</f>
        <v>41000000</v>
      </c>
      <c r="I116" s="118">
        <f>SUM(I112:I115)</f>
        <v>35323523</v>
      </c>
      <c r="J116" s="170">
        <f>SUM(J111:J114)</f>
        <v>35323523</v>
      </c>
    </row>
    <row r="117" spans="1:10" ht="12.75">
      <c r="A117" s="67">
        <v>110</v>
      </c>
      <c r="B117" s="74">
        <v>1</v>
      </c>
      <c r="C117" s="2" t="s">
        <v>284</v>
      </c>
      <c r="D117" s="8" t="s">
        <v>285</v>
      </c>
      <c r="E117" s="113"/>
      <c r="F117" s="113"/>
      <c r="G117" s="114"/>
      <c r="H117" s="115"/>
      <c r="I117" s="115">
        <v>4689227</v>
      </c>
      <c r="J117" s="101">
        <v>4689227</v>
      </c>
    </row>
    <row r="118" spans="1:10" ht="12.75">
      <c r="A118" s="67">
        <v>111</v>
      </c>
      <c r="B118" s="74">
        <v>2</v>
      </c>
      <c r="C118" s="261" t="s">
        <v>286</v>
      </c>
      <c r="D118" s="8" t="s">
        <v>287</v>
      </c>
      <c r="E118" s="113"/>
      <c r="F118" s="113"/>
      <c r="G118" s="114"/>
      <c r="H118" s="115"/>
      <c r="I118" s="115"/>
      <c r="J118" s="101"/>
    </row>
    <row r="119" spans="1:10" ht="12.75">
      <c r="A119" s="67">
        <v>112</v>
      </c>
      <c r="B119" s="74">
        <v>3</v>
      </c>
      <c r="C119" s="261" t="s">
        <v>288</v>
      </c>
      <c r="D119" s="11" t="s">
        <v>289</v>
      </c>
      <c r="E119" s="113"/>
      <c r="F119" s="113"/>
      <c r="G119" s="114"/>
      <c r="H119" s="115"/>
      <c r="I119" s="115"/>
      <c r="J119" s="101"/>
    </row>
    <row r="120" spans="1:10" ht="12.75">
      <c r="A120" s="67">
        <v>113</v>
      </c>
      <c r="B120" s="74">
        <v>4</v>
      </c>
      <c r="C120" s="1" t="s">
        <v>620</v>
      </c>
      <c r="D120" s="8" t="s">
        <v>291</v>
      </c>
      <c r="E120" s="113"/>
      <c r="F120" s="113"/>
      <c r="G120" s="114"/>
      <c r="H120" s="115"/>
      <c r="I120" s="115"/>
      <c r="J120" s="101"/>
    </row>
    <row r="121" spans="1:10" ht="12.75">
      <c r="A121" s="67">
        <v>114</v>
      </c>
      <c r="B121" s="74">
        <v>5</v>
      </c>
      <c r="C121" s="262" t="s">
        <v>292</v>
      </c>
      <c r="D121" s="8" t="s">
        <v>293</v>
      </c>
      <c r="E121" s="113"/>
      <c r="F121" s="113"/>
      <c r="G121" s="114"/>
      <c r="H121" s="115"/>
      <c r="I121" s="115"/>
      <c r="J121" s="101"/>
    </row>
    <row r="122" spans="1:10" ht="12.75">
      <c r="A122" s="67">
        <v>115</v>
      </c>
      <c r="B122" s="74">
        <v>6</v>
      </c>
      <c r="C122" s="1" t="s">
        <v>621</v>
      </c>
      <c r="D122" s="11" t="s">
        <v>622</v>
      </c>
      <c r="E122" s="113"/>
      <c r="F122" s="113"/>
      <c r="G122" s="114"/>
      <c r="H122" s="115"/>
      <c r="I122" s="115"/>
      <c r="J122" s="101"/>
    </row>
    <row r="123" spans="1:10" ht="12.75">
      <c r="A123" s="67">
        <v>116</v>
      </c>
      <c r="B123" s="78" t="s">
        <v>374</v>
      </c>
      <c r="C123" s="260" t="s">
        <v>623</v>
      </c>
      <c r="D123" s="80" t="s">
        <v>295</v>
      </c>
      <c r="E123" s="116">
        <f aca="true" t="shared" si="11" ref="E123:J123">E105+E110+E116+E117+E118+E119+E120+E121+E122</f>
        <v>41000000</v>
      </c>
      <c r="F123" s="116">
        <f t="shared" si="11"/>
        <v>0</v>
      </c>
      <c r="G123" s="116">
        <f t="shared" si="11"/>
        <v>0</v>
      </c>
      <c r="H123" s="116">
        <f t="shared" si="11"/>
        <v>41000000</v>
      </c>
      <c r="I123" s="116">
        <f t="shared" si="11"/>
        <v>40012750</v>
      </c>
      <c r="J123" s="116">
        <f t="shared" si="11"/>
        <v>40012750</v>
      </c>
    </row>
    <row r="124" spans="1:10" ht="12.75">
      <c r="A124" s="67">
        <v>117</v>
      </c>
      <c r="B124" s="74">
        <v>1</v>
      </c>
      <c r="C124" s="11" t="s">
        <v>624</v>
      </c>
      <c r="D124" s="8" t="s">
        <v>297</v>
      </c>
      <c r="E124" s="113"/>
      <c r="F124" s="113"/>
      <c r="G124" s="114"/>
      <c r="H124" s="115"/>
      <c r="I124" s="115"/>
      <c r="J124" s="101"/>
    </row>
    <row r="125" spans="1:10" ht="12.75">
      <c r="A125" s="67">
        <v>118</v>
      </c>
      <c r="B125" s="74">
        <v>2</v>
      </c>
      <c r="C125" s="8" t="s">
        <v>298</v>
      </c>
      <c r="D125" s="8" t="s">
        <v>299</v>
      </c>
      <c r="E125" s="113"/>
      <c r="F125" s="113"/>
      <c r="G125" s="114"/>
      <c r="H125" s="115"/>
      <c r="I125" s="115"/>
      <c r="J125" s="101"/>
    </row>
    <row r="126" spans="1:10" ht="12.75">
      <c r="A126" s="67">
        <v>119</v>
      </c>
      <c r="B126" s="74">
        <v>3</v>
      </c>
      <c r="C126" s="11" t="s">
        <v>300</v>
      </c>
      <c r="D126" s="8" t="s">
        <v>301</v>
      </c>
      <c r="E126" s="113"/>
      <c r="F126" s="113"/>
      <c r="G126" s="114"/>
      <c r="H126" s="115"/>
      <c r="I126" s="115"/>
      <c r="J126" s="101"/>
    </row>
    <row r="127" spans="1:10" ht="12.75">
      <c r="A127" s="67">
        <v>120</v>
      </c>
      <c r="B127" s="74">
        <v>4</v>
      </c>
      <c r="C127" s="11" t="s">
        <v>625</v>
      </c>
      <c r="D127" s="8" t="s">
        <v>303</v>
      </c>
      <c r="E127" s="113"/>
      <c r="F127" s="113"/>
      <c r="G127" s="114"/>
      <c r="H127" s="115"/>
      <c r="I127" s="115"/>
      <c r="J127" s="101"/>
    </row>
    <row r="128" spans="1:10" ht="12.75">
      <c r="A128" s="67">
        <v>121</v>
      </c>
      <c r="B128" s="74">
        <v>5</v>
      </c>
      <c r="C128" s="11" t="s">
        <v>626</v>
      </c>
      <c r="D128" s="11" t="s">
        <v>627</v>
      </c>
      <c r="E128" s="113"/>
      <c r="F128" s="113"/>
      <c r="G128" s="114"/>
      <c r="H128" s="115"/>
      <c r="I128" s="115"/>
      <c r="J128" s="101"/>
    </row>
    <row r="129" spans="1:10" ht="12.75">
      <c r="A129" s="67">
        <v>122</v>
      </c>
      <c r="B129" s="78" t="s">
        <v>590</v>
      </c>
      <c r="C129" s="260" t="s">
        <v>628</v>
      </c>
      <c r="D129" s="80" t="s">
        <v>306</v>
      </c>
      <c r="E129" s="116">
        <f aca="true" t="shared" si="12" ref="E129:J129">SUM(E124:E128)</f>
        <v>0</v>
      </c>
      <c r="F129" s="116">
        <f t="shared" si="12"/>
        <v>0</v>
      </c>
      <c r="G129" s="116">
        <f t="shared" si="12"/>
        <v>0</v>
      </c>
      <c r="H129" s="116">
        <f t="shared" si="12"/>
        <v>0</v>
      </c>
      <c r="I129" s="116">
        <f t="shared" si="12"/>
        <v>0</v>
      </c>
      <c r="J129" s="116">
        <f t="shared" si="12"/>
        <v>0</v>
      </c>
    </row>
    <row r="130" spans="1:10" ht="12.75">
      <c r="A130" s="67">
        <v>123</v>
      </c>
      <c r="B130" s="74">
        <v>1</v>
      </c>
      <c r="C130" s="77" t="s">
        <v>307</v>
      </c>
      <c r="D130" s="76" t="s">
        <v>308</v>
      </c>
      <c r="E130" s="113"/>
      <c r="F130" s="113"/>
      <c r="G130" s="114"/>
      <c r="H130" s="115"/>
      <c r="I130" s="115"/>
      <c r="J130" s="101"/>
    </row>
    <row r="131" spans="1:10" ht="12.75">
      <c r="A131" s="67">
        <v>124</v>
      </c>
      <c r="B131" s="74">
        <v>2</v>
      </c>
      <c r="C131" s="77" t="s">
        <v>629</v>
      </c>
      <c r="D131" s="76" t="s">
        <v>630</v>
      </c>
      <c r="E131" s="113"/>
      <c r="F131" s="113"/>
      <c r="G131" s="114"/>
      <c r="H131" s="115"/>
      <c r="I131" s="115"/>
      <c r="J131" s="101"/>
    </row>
    <row r="132" spans="1:10" ht="12.75">
      <c r="A132" s="67">
        <v>125</v>
      </c>
      <c r="B132" s="78" t="s">
        <v>591</v>
      </c>
      <c r="C132" s="81" t="s">
        <v>310</v>
      </c>
      <c r="D132" s="80" t="s">
        <v>311</v>
      </c>
      <c r="E132" s="116">
        <f aca="true" t="shared" si="13" ref="E132:J132">E123+E129+E130+E131</f>
        <v>41000000</v>
      </c>
      <c r="F132" s="116">
        <f t="shared" si="13"/>
        <v>0</v>
      </c>
      <c r="G132" s="116">
        <f t="shared" si="13"/>
        <v>0</v>
      </c>
      <c r="H132" s="116">
        <f t="shared" si="13"/>
        <v>41000000</v>
      </c>
      <c r="I132" s="116">
        <f t="shared" si="13"/>
        <v>40012750</v>
      </c>
      <c r="J132" s="116">
        <f t="shared" si="13"/>
        <v>40012750</v>
      </c>
    </row>
    <row r="133" spans="1:11" ht="13.5" thickBot="1">
      <c r="A133" s="87">
        <v>126</v>
      </c>
      <c r="B133" s="88" t="s">
        <v>592</v>
      </c>
      <c r="C133" s="88" t="s">
        <v>352</v>
      </c>
      <c r="D133" s="88"/>
      <c r="E133" s="119">
        <f aca="true" t="shared" si="14" ref="E133:J133">SUM(E101+E132)</f>
        <v>89234461</v>
      </c>
      <c r="F133" s="119">
        <f t="shared" si="14"/>
        <v>15650000</v>
      </c>
      <c r="G133" s="119">
        <f t="shared" si="14"/>
        <v>108393000</v>
      </c>
      <c r="H133" s="119">
        <f t="shared" si="14"/>
        <v>213277461</v>
      </c>
      <c r="I133" s="119">
        <f t="shared" si="14"/>
        <v>296607102</v>
      </c>
      <c r="J133" s="119">
        <f t="shared" si="14"/>
        <v>297401850</v>
      </c>
      <c r="K133" s="225"/>
    </row>
    <row r="134" spans="1:10" ht="12.75">
      <c r="A134" s="12"/>
      <c r="B134" s="84"/>
      <c r="C134" s="12"/>
      <c r="D134" s="12"/>
      <c r="E134" s="12"/>
      <c r="F134" s="90"/>
      <c r="G134" s="12"/>
      <c r="H134" s="14"/>
      <c r="J134" s="100"/>
    </row>
    <row r="135" spans="1:10" ht="12.75">
      <c r="A135" s="12"/>
      <c r="B135" s="55"/>
      <c r="C135" s="2"/>
      <c r="D135" s="12"/>
      <c r="E135" s="2"/>
      <c r="F135" s="12"/>
      <c r="G135" s="2"/>
      <c r="H135" s="2"/>
      <c r="J135" s="100"/>
    </row>
    <row r="136" spans="1:10" ht="12.75">
      <c r="A136" s="12"/>
      <c r="B136" s="55"/>
      <c r="C136" s="2"/>
      <c r="D136" s="12"/>
      <c r="E136" s="2"/>
      <c r="F136" s="12"/>
      <c r="G136" s="2"/>
      <c r="H136" s="2"/>
      <c r="J136" s="100"/>
    </row>
    <row r="137" spans="1:10" ht="12.75">
      <c r="A137" s="12"/>
      <c r="B137" s="55"/>
      <c r="C137" s="13"/>
      <c r="D137" s="12"/>
      <c r="E137" s="13"/>
      <c r="F137" s="13"/>
      <c r="G137" s="13"/>
      <c r="H137" s="2"/>
      <c r="J137" s="100"/>
    </row>
    <row r="138" spans="1:10" ht="12.75">
      <c r="A138" s="12"/>
      <c r="B138" s="55"/>
      <c r="C138" s="2"/>
      <c r="D138" s="12"/>
      <c r="E138" s="2"/>
      <c r="F138" s="12"/>
      <c r="G138" s="2"/>
      <c r="H138" s="2"/>
      <c r="J138" s="100"/>
    </row>
    <row r="139" spans="1:10" ht="12.75">
      <c r="A139" s="12"/>
      <c r="B139" s="55"/>
      <c r="C139" s="86"/>
      <c r="D139" s="12"/>
      <c r="E139" s="2"/>
      <c r="F139" s="12"/>
      <c r="G139" s="2"/>
      <c r="H139" s="2"/>
      <c r="J139" s="100"/>
    </row>
    <row r="140" spans="1:10" ht="12.75">
      <c r="A140" s="12"/>
      <c r="B140" s="49"/>
      <c r="C140" s="2"/>
      <c r="D140" s="12"/>
      <c r="E140" s="2"/>
      <c r="F140" s="85"/>
      <c r="G140" s="2"/>
      <c r="H140" s="2"/>
      <c r="J140" s="100"/>
    </row>
    <row r="141" spans="1:10" ht="12.75">
      <c r="A141" s="12"/>
      <c r="B141" s="49"/>
      <c r="C141" s="2"/>
      <c r="D141" s="12"/>
      <c r="E141" s="2"/>
      <c r="F141" s="48"/>
      <c r="G141" s="2"/>
      <c r="H141" s="2"/>
      <c r="J141" s="100"/>
    </row>
    <row r="142" spans="1:10" ht="12.75">
      <c r="A142" s="12"/>
      <c r="B142" s="49"/>
      <c r="C142" s="13"/>
      <c r="D142" s="12"/>
      <c r="E142" s="13"/>
      <c r="F142" s="85"/>
      <c r="G142" s="13"/>
      <c r="H142" s="13"/>
      <c r="J142" s="100"/>
    </row>
    <row r="143" spans="2:10" ht="12.75">
      <c r="B143" s="49"/>
      <c r="C143" s="2"/>
      <c r="E143" s="2"/>
      <c r="F143" s="2"/>
      <c r="G143" s="2"/>
      <c r="H143" s="12"/>
      <c r="J143" s="100"/>
    </row>
    <row r="144" spans="2:10" ht="12.75">
      <c r="B144" s="55"/>
      <c r="C144" s="2"/>
      <c r="E144" s="2"/>
      <c r="F144" s="2"/>
      <c r="G144" s="13"/>
      <c r="H144" s="12"/>
      <c r="J144" s="100"/>
    </row>
    <row r="145" spans="2:10" ht="12.75">
      <c r="B145" s="49"/>
      <c r="C145" s="2"/>
      <c r="E145" s="2"/>
      <c r="F145" s="2"/>
      <c r="G145" s="2"/>
      <c r="H145" s="12"/>
      <c r="J145" s="100"/>
    </row>
    <row r="146" spans="2:10" ht="15">
      <c r="B146" s="55"/>
      <c r="C146" s="44"/>
      <c r="E146" s="2"/>
      <c r="F146" s="1"/>
      <c r="G146" s="2"/>
      <c r="J146" s="100"/>
    </row>
    <row r="147" spans="2:10" ht="15">
      <c r="B147" s="55"/>
      <c r="C147" s="44"/>
      <c r="E147" s="2"/>
      <c r="F147" s="1"/>
      <c r="G147" s="2"/>
      <c r="J147" s="100"/>
    </row>
    <row r="148" spans="2:10" ht="18">
      <c r="B148" s="55"/>
      <c r="C148" s="45"/>
      <c r="E148" s="2"/>
      <c r="F148" s="1"/>
      <c r="G148" s="16"/>
      <c r="J148" s="100"/>
    </row>
    <row r="149" spans="2:10" ht="15">
      <c r="B149" s="55"/>
      <c r="C149" s="44"/>
      <c r="E149" s="2"/>
      <c r="F149" s="1"/>
      <c r="G149" s="2"/>
      <c r="J149" s="100"/>
    </row>
    <row r="150" spans="2:10" ht="15">
      <c r="B150" s="55"/>
      <c r="C150" s="44"/>
      <c r="E150" s="2"/>
      <c r="F150" s="1"/>
      <c r="G150" s="2"/>
      <c r="J150" s="100"/>
    </row>
    <row r="151" spans="2:10" ht="12.75">
      <c r="B151" s="49"/>
      <c r="C151" s="2"/>
      <c r="E151" s="2"/>
      <c r="F151" s="1"/>
      <c r="G151" s="2"/>
      <c r="J151" s="100"/>
    </row>
    <row r="152" spans="2:10" ht="12.75">
      <c r="B152" s="49"/>
      <c r="C152" s="2"/>
      <c r="E152" s="2"/>
      <c r="F152" s="1"/>
      <c r="G152" s="12"/>
      <c r="J152" s="100"/>
    </row>
    <row r="153" spans="2:10" ht="12.75">
      <c r="B153" s="55"/>
      <c r="C153" s="2"/>
      <c r="E153" s="2"/>
      <c r="F153" s="1"/>
      <c r="G153" s="2"/>
      <c r="J153" s="100"/>
    </row>
    <row r="154" spans="2:10" ht="12.75">
      <c r="B154" s="55"/>
      <c r="C154" s="2"/>
      <c r="E154" s="2"/>
      <c r="F154" s="1"/>
      <c r="G154" s="2"/>
      <c r="J154" s="100"/>
    </row>
    <row r="155" spans="2:10" ht="12.75">
      <c r="B155" s="55"/>
      <c r="C155" s="2"/>
      <c r="E155" s="2"/>
      <c r="F155" s="1"/>
      <c r="G155" s="2"/>
      <c r="J155" s="100"/>
    </row>
    <row r="156" spans="2:10" ht="12.75">
      <c r="B156" s="55"/>
      <c r="C156" s="2"/>
      <c r="E156" s="2"/>
      <c r="F156" s="1"/>
      <c r="G156" s="2"/>
      <c r="J156" s="100"/>
    </row>
    <row r="157" spans="2:10" ht="12.75">
      <c r="B157" s="55"/>
      <c r="C157" s="2"/>
      <c r="E157" s="2"/>
      <c r="F157" s="1"/>
      <c r="G157" s="2"/>
      <c r="J157" s="100"/>
    </row>
    <row r="158" spans="2:10" ht="12.75">
      <c r="B158" s="55"/>
      <c r="C158" s="2"/>
      <c r="E158" s="2"/>
      <c r="F158" s="1"/>
      <c r="G158" s="2"/>
      <c r="J158" s="100"/>
    </row>
    <row r="159" spans="2:10" ht="12.75">
      <c r="B159" s="55"/>
      <c r="C159" s="2"/>
      <c r="E159" s="2"/>
      <c r="F159" s="1"/>
      <c r="G159" s="2"/>
      <c r="J159" s="100"/>
    </row>
    <row r="160" spans="2:10" ht="12.75">
      <c r="B160" s="55"/>
      <c r="C160" s="2"/>
      <c r="E160" s="2"/>
      <c r="F160" s="1"/>
      <c r="G160" s="2"/>
      <c r="J160" s="100"/>
    </row>
    <row r="161" spans="2:10" ht="12.75">
      <c r="B161" s="55"/>
      <c r="C161" s="2"/>
      <c r="E161" s="2"/>
      <c r="F161" s="1"/>
      <c r="G161" s="2"/>
      <c r="J161" s="100"/>
    </row>
    <row r="162" spans="2:10" ht="12.75">
      <c r="B162" s="55"/>
      <c r="C162" s="2"/>
      <c r="E162" s="2"/>
      <c r="F162" s="1"/>
      <c r="G162" s="2"/>
      <c r="J162" s="100"/>
    </row>
    <row r="163" spans="2:10" ht="12.75">
      <c r="B163" s="55"/>
      <c r="C163" s="2"/>
      <c r="E163" s="2"/>
      <c r="F163" s="1"/>
      <c r="G163" s="2"/>
      <c r="J163" s="100"/>
    </row>
    <row r="164" spans="2:10" ht="12.75">
      <c r="B164" s="55"/>
      <c r="C164" s="2"/>
      <c r="E164" s="12"/>
      <c r="G164" s="12"/>
      <c r="J164" s="100"/>
    </row>
    <row r="165" spans="2:10" ht="12.75">
      <c r="B165" s="55"/>
      <c r="C165" s="2"/>
      <c r="E165" s="12"/>
      <c r="G165" s="12"/>
      <c r="J165" s="100"/>
    </row>
    <row r="166" spans="2:10" ht="12.75">
      <c r="B166" s="55"/>
      <c r="C166" s="2"/>
      <c r="E166" s="12"/>
      <c r="G166" s="12"/>
      <c r="J166" s="100"/>
    </row>
    <row r="167" spans="2:10" ht="12.75">
      <c r="B167" s="55"/>
      <c r="C167" s="2"/>
      <c r="E167" s="12"/>
      <c r="G167" s="12"/>
      <c r="J167" s="100"/>
    </row>
    <row r="168" spans="2:10" ht="12.75">
      <c r="B168" s="55"/>
      <c r="C168" s="2"/>
      <c r="E168" s="12"/>
      <c r="G168" s="12"/>
      <c r="J168" s="100"/>
    </row>
    <row r="169" spans="2:10" ht="12.75">
      <c r="B169" s="55"/>
      <c r="C169" s="2"/>
      <c r="E169" s="12"/>
      <c r="G169" s="12"/>
      <c r="J169" s="100"/>
    </row>
    <row r="170" spans="2:10" ht="12.75">
      <c r="B170" s="55"/>
      <c r="C170" s="2"/>
      <c r="E170" s="12"/>
      <c r="G170" s="12"/>
      <c r="J170" s="100"/>
    </row>
    <row r="171" spans="2:10" ht="12.75">
      <c r="B171" s="55"/>
      <c r="C171" s="2"/>
      <c r="E171" s="12"/>
      <c r="G171" s="12"/>
      <c r="J171" s="100"/>
    </row>
    <row r="172" spans="2:10" ht="12.75">
      <c r="B172" s="56"/>
      <c r="C172" s="47"/>
      <c r="E172" s="12"/>
      <c r="G172" s="12"/>
      <c r="J172" s="100"/>
    </row>
    <row r="173" spans="2:10" ht="12.75">
      <c r="B173" s="56"/>
      <c r="C173" s="47"/>
      <c r="E173" s="12"/>
      <c r="G173" s="12"/>
      <c r="J173" s="100"/>
    </row>
    <row r="174" spans="2:10" ht="12.75">
      <c r="B174" s="56"/>
      <c r="C174" s="47"/>
      <c r="E174" s="12"/>
      <c r="G174" s="12"/>
      <c r="J174" s="100"/>
    </row>
    <row r="175" spans="2:10" ht="12.75">
      <c r="B175" s="56"/>
      <c r="C175" s="47"/>
      <c r="E175" s="12"/>
      <c r="G175" s="12"/>
      <c r="J175" s="100"/>
    </row>
    <row r="176" spans="2:10" ht="12.75">
      <c r="B176" s="56"/>
      <c r="C176" s="47"/>
      <c r="E176" s="12"/>
      <c r="G176" s="12"/>
      <c r="J176" s="100"/>
    </row>
    <row r="177" spans="2:10" ht="12.75">
      <c r="B177" s="3"/>
      <c r="C177" s="12"/>
      <c r="E177" s="12"/>
      <c r="G177" s="12"/>
      <c r="J177" s="100"/>
    </row>
    <row r="178" spans="2:10" ht="15.75">
      <c r="B178" s="3"/>
      <c r="C178" s="16"/>
      <c r="E178" s="12"/>
      <c r="G178" s="13"/>
      <c r="J178" s="100"/>
    </row>
    <row r="179" spans="2:10" ht="12.75">
      <c r="B179" s="3"/>
      <c r="C179" s="12"/>
      <c r="E179" s="12"/>
      <c r="G179" s="12"/>
      <c r="J179" s="100"/>
    </row>
    <row r="180" spans="2:10" ht="12.75">
      <c r="B180" s="3"/>
      <c r="C180" s="13"/>
      <c r="E180" s="12"/>
      <c r="G180" s="12"/>
      <c r="J180" s="100"/>
    </row>
    <row r="181" spans="2:10" ht="12.75">
      <c r="B181" s="3"/>
      <c r="C181" s="12"/>
      <c r="E181" s="12"/>
      <c r="G181" s="12"/>
      <c r="J181" s="100"/>
    </row>
    <row r="182" spans="2:10" ht="12.75">
      <c r="B182" s="3"/>
      <c r="C182" s="12"/>
      <c r="E182" s="12"/>
      <c r="G182" s="12"/>
      <c r="J182" s="100"/>
    </row>
    <row r="183" spans="2:10" ht="12.75">
      <c r="B183" s="54"/>
      <c r="C183" s="13"/>
      <c r="E183" s="12"/>
      <c r="G183" s="12"/>
      <c r="J183" s="100"/>
    </row>
    <row r="184" spans="2:10" ht="12.75">
      <c r="B184" s="3"/>
      <c r="C184" s="12"/>
      <c r="E184" s="12"/>
      <c r="G184" s="12"/>
      <c r="J184" s="100"/>
    </row>
    <row r="185" spans="2:10" ht="12.75">
      <c r="B185" s="54"/>
      <c r="C185" s="13"/>
      <c r="E185" s="12"/>
      <c r="G185" s="12"/>
      <c r="J185" s="100"/>
    </row>
    <row r="186" spans="2:10" ht="12.75">
      <c r="B186" s="54"/>
      <c r="C186" s="12"/>
      <c r="E186" s="12"/>
      <c r="G186" s="12"/>
      <c r="J186" s="100"/>
    </row>
    <row r="187" spans="2:10" ht="12.75">
      <c r="B187" s="54"/>
      <c r="C187" s="12"/>
      <c r="E187" s="12"/>
      <c r="G187" s="12"/>
      <c r="J187" s="100"/>
    </row>
    <row r="188" spans="2:10" ht="12.75">
      <c r="B188" s="54"/>
      <c r="C188" s="12"/>
      <c r="E188" s="12"/>
      <c r="G188" s="12"/>
      <c r="J188" s="100"/>
    </row>
    <row r="189" spans="2:10" ht="12.75">
      <c r="B189" s="54"/>
      <c r="C189" s="12"/>
      <c r="E189" s="12"/>
      <c r="G189" s="12"/>
      <c r="J189" s="100"/>
    </row>
    <row r="190" spans="2:10" ht="12.75">
      <c r="B190" s="54"/>
      <c r="C190" s="14"/>
      <c r="E190" s="12"/>
      <c r="G190" s="12"/>
      <c r="J190" s="100"/>
    </row>
    <row r="191" spans="2:10" ht="12.75">
      <c r="B191" s="54"/>
      <c r="C191" s="14"/>
      <c r="E191" s="12"/>
      <c r="G191" s="12"/>
      <c r="J191" s="100"/>
    </row>
    <row r="192" spans="2:10" ht="12.75">
      <c r="B192" s="54"/>
      <c r="C192" s="14"/>
      <c r="E192" s="12"/>
      <c r="G192" s="12"/>
      <c r="J192" s="100"/>
    </row>
    <row r="193" spans="2:10" ht="12.75">
      <c r="B193" s="54"/>
      <c r="C193" s="14"/>
      <c r="E193" s="12"/>
      <c r="G193" s="12"/>
      <c r="J193" s="100"/>
    </row>
    <row r="194" spans="2:10" ht="12.75">
      <c r="B194" s="54"/>
      <c r="C194" s="14"/>
      <c r="E194" s="12"/>
      <c r="G194" s="12"/>
      <c r="J194" s="100"/>
    </row>
    <row r="195" spans="2:10" ht="12.75">
      <c r="B195" s="54"/>
      <c r="C195" s="12"/>
      <c r="E195" s="12"/>
      <c r="G195" s="12"/>
      <c r="J195" s="100"/>
    </row>
    <row r="196" spans="2:10" ht="12.75">
      <c r="B196" s="54"/>
      <c r="C196" s="12"/>
      <c r="E196" s="12"/>
      <c r="G196" s="12"/>
      <c r="J196" s="100"/>
    </row>
    <row r="197" spans="2:10" ht="12.75">
      <c r="B197" s="54"/>
      <c r="C197" s="14"/>
      <c r="E197" s="12"/>
      <c r="G197" s="12"/>
      <c r="J197" s="100"/>
    </row>
    <row r="198" spans="2:10" ht="12.75">
      <c r="B198" s="54"/>
      <c r="C198" s="14"/>
      <c r="E198" s="12"/>
      <c r="G198" s="12"/>
      <c r="J198" s="100"/>
    </row>
    <row r="199" spans="2:10" ht="12.75">
      <c r="B199" s="54"/>
      <c r="C199" s="14"/>
      <c r="E199" s="12"/>
      <c r="G199" s="12"/>
      <c r="J199" s="100"/>
    </row>
    <row r="200" spans="2:10" ht="12.75">
      <c r="B200" s="54"/>
      <c r="C200" s="14"/>
      <c r="E200" s="12"/>
      <c r="G200" s="12"/>
      <c r="J200" s="100"/>
    </row>
    <row r="201" spans="2:10" ht="12.75">
      <c r="B201" s="54"/>
      <c r="C201" s="14"/>
      <c r="E201" s="12"/>
      <c r="G201" s="12"/>
      <c r="J201" s="100"/>
    </row>
    <row r="202" spans="2:10" ht="12.75">
      <c r="B202" s="54"/>
      <c r="C202" s="14"/>
      <c r="E202" s="12"/>
      <c r="G202" s="12"/>
      <c r="J202" s="100"/>
    </row>
    <row r="203" spans="2:10" ht="12.75">
      <c r="B203" s="54"/>
      <c r="C203" s="14"/>
      <c r="E203" s="12"/>
      <c r="G203" s="12"/>
      <c r="J203" s="100"/>
    </row>
    <row r="204" spans="2:10" ht="12.75">
      <c r="B204" s="54"/>
      <c r="C204" s="14"/>
      <c r="E204" s="12"/>
      <c r="G204" s="12"/>
      <c r="J204" s="100"/>
    </row>
    <row r="205" spans="2:10" ht="12.75">
      <c r="B205" s="54"/>
      <c r="C205" s="14"/>
      <c r="E205" s="12"/>
      <c r="G205" s="12"/>
      <c r="J205" s="100"/>
    </row>
    <row r="206" spans="2:10" ht="12.75">
      <c r="B206" s="54"/>
      <c r="C206" s="14"/>
      <c r="E206" s="12"/>
      <c r="G206" s="12"/>
      <c r="J206" s="100"/>
    </row>
    <row r="207" spans="2:10" ht="12.75">
      <c r="B207" s="54"/>
      <c r="C207" s="14"/>
      <c r="E207" s="12"/>
      <c r="G207" s="12"/>
      <c r="J207" s="100"/>
    </row>
    <row r="208" spans="2:10" ht="12.75">
      <c r="B208" s="3"/>
      <c r="C208" s="14"/>
      <c r="E208" s="12"/>
      <c r="G208" s="12"/>
      <c r="J208" s="100"/>
    </row>
    <row r="209" spans="2:10" ht="12.75">
      <c r="B209" s="54"/>
      <c r="C209" s="14"/>
      <c r="E209" s="12"/>
      <c r="G209" s="12"/>
      <c r="J209" s="100"/>
    </row>
    <row r="210" spans="2:10" ht="12.75">
      <c r="B210" s="54"/>
      <c r="C210" s="14"/>
      <c r="E210" s="12"/>
      <c r="G210" s="12"/>
      <c r="J210" s="100"/>
    </row>
    <row r="211" spans="2:10" ht="12.75">
      <c r="B211" s="54"/>
      <c r="C211" s="14"/>
      <c r="E211" s="12"/>
      <c r="G211" s="12"/>
      <c r="J211" s="100"/>
    </row>
    <row r="212" spans="2:10" ht="12.75">
      <c r="B212" s="54"/>
      <c r="C212" s="14"/>
      <c r="E212" s="12"/>
      <c r="G212" s="12"/>
      <c r="J212" s="100"/>
    </row>
    <row r="213" spans="2:10" ht="12.75">
      <c r="B213" s="54"/>
      <c r="C213" s="14"/>
      <c r="E213" s="12"/>
      <c r="G213" s="12"/>
      <c r="J213" s="100"/>
    </row>
    <row r="214" spans="2:10" ht="12.75">
      <c r="B214" s="54"/>
      <c r="C214" s="14"/>
      <c r="E214" s="12"/>
      <c r="G214" s="12"/>
      <c r="J214" s="100"/>
    </row>
    <row r="215" spans="2:10" ht="12.75">
      <c r="B215" s="54"/>
      <c r="C215" s="14"/>
      <c r="E215" s="12"/>
      <c r="G215" s="12"/>
      <c r="J215" s="100"/>
    </row>
    <row r="216" spans="2:10" ht="12.75">
      <c r="B216" s="54"/>
      <c r="C216" s="15"/>
      <c r="E216" s="12"/>
      <c r="G216" s="13"/>
      <c r="J216" s="100"/>
    </row>
    <row r="217" spans="2:10" ht="12.75">
      <c r="B217" s="54"/>
      <c r="C217" s="14"/>
      <c r="E217" s="12"/>
      <c r="G217" s="12"/>
      <c r="J217" s="100"/>
    </row>
    <row r="218" spans="2:10" ht="12.75">
      <c r="B218" s="54"/>
      <c r="C218" s="14"/>
      <c r="E218" s="12"/>
      <c r="G218" s="12"/>
      <c r="J218" s="100"/>
    </row>
    <row r="219" spans="2:10" ht="12.75">
      <c r="B219" s="54"/>
      <c r="C219" s="14"/>
      <c r="E219" s="12"/>
      <c r="G219" s="12"/>
      <c r="J219" s="100"/>
    </row>
    <row r="220" spans="2:10" ht="12.75">
      <c r="B220" s="54"/>
      <c r="C220" s="14"/>
      <c r="E220" s="12"/>
      <c r="G220" s="12"/>
      <c r="J220" s="100"/>
    </row>
    <row r="221" spans="2:10" ht="12.75">
      <c r="B221" s="54"/>
      <c r="C221" s="14"/>
      <c r="E221" s="12"/>
      <c r="G221" s="12"/>
      <c r="J221" s="100"/>
    </row>
    <row r="222" spans="2:10" ht="12.75">
      <c r="B222" s="54"/>
      <c r="C222" s="14"/>
      <c r="E222" s="12"/>
      <c r="G222" s="12"/>
      <c r="J222" s="100"/>
    </row>
    <row r="223" spans="2:10" ht="12.75">
      <c r="B223" s="54"/>
      <c r="C223" s="14"/>
      <c r="E223" s="12"/>
      <c r="G223" s="12"/>
      <c r="J223" s="100"/>
    </row>
    <row r="224" spans="2:10" ht="12.75">
      <c r="B224" s="54"/>
      <c r="C224" s="14"/>
      <c r="E224" s="12"/>
      <c r="G224" s="12"/>
      <c r="J224" s="100"/>
    </row>
    <row r="225" spans="2:10" ht="12.75">
      <c r="B225" s="54"/>
      <c r="C225" s="14"/>
      <c r="E225" s="12"/>
      <c r="G225" s="12"/>
      <c r="J225" s="100"/>
    </row>
    <row r="226" spans="2:10" ht="12.75">
      <c r="B226" s="54"/>
      <c r="C226" s="14"/>
      <c r="E226" s="12"/>
      <c r="G226" s="12"/>
      <c r="J226" s="100"/>
    </row>
    <row r="227" spans="2:10" ht="12.75">
      <c r="B227" s="54"/>
      <c r="C227" s="14"/>
      <c r="E227" s="12"/>
      <c r="G227" s="12"/>
      <c r="J227" s="100"/>
    </row>
    <row r="228" spans="2:10" ht="12.75">
      <c r="B228" s="54"/>
      <c r="C228" s="15"/>
      <c r="E228" s="12"/>
      <c r="G228" s="12"/>
      <c r="J228" s="100"/>
    </row>
    <row r="229" spans="2:10" ht="12.75">
      <c r="B229" s="54"/>
      <c r="C229" s="14"/>
      <c r="E229" s="12"/>
      <c r="G229" s="12"/>
      <c r="J229" s="100"/>
    </row>
    <row r="230" spans="2:10" ht="15">
      <c r="B230" s="54"/>
      <c r="C230" s="46"/>
      <c r="E230" s="12"/>
      <c r="G230" s="12"/>
      <c r="J230" s="100"/>
    </row>
    <row r="231" spans="2:10" ht="12.75">
      <c r="B231" s="54"/>
      <c r="C231" s="14"/>
      <c r="E231" s="12"/>
      <c r="G231" s="12"/>
      <c r="J231" s="100"/>
    </row>
    <row r="232" spans="2:10" ht="12.75">
      <c r="B232" s="54"/>
      <c r="C232" s="14"/>
      <c r="E232" s="12"/>
      <c r="G232" s="12"/>
      <c r="J232" s="100"/>
    </row>
    <row r="233" spans="2:10" ht="15">
      <c r="B233" s="54"/>
      <c r="C233" s="46"/>
      <c r="E233" s="12"/>
      <c r="G233" s="12"/>
      <c r="J233" s="100"/>
    </row>
    <row r="234" spans="2:10" ht="12.75">
      <c r="B234" s="54"/>
      <c r="C234" s="14"/>
      <c r="E234" s="12"/>
      <c r="G234" s="12"/>
      <c r="J234" s="100"/>
    </row>
    <row r="235" spans="2:10" ht="12.75">
      <c r="B235" s="3"/>
      <c r="C235" s="2"/>
      <c r="E235" s="2"/>
      <c r="G235" s="2"/>
      <c r="J235" s="100"/>
    </row>
    <row r="236" spans="2:10" ht="12.75">
      <c r="B236" s="3"/>
      <c r="C236" s="2"/>
      <c r="E236" s="2"/>
      <c r="G236" s="2"/>
      <c r="J236" s="100"/>
    </row>
    <row r="237" spans="2:10" ht="12.75">
      <c r="B237" s="49"/>
      <c r="C237" s="2"/>
      <c r="E237" s="2"/>
      <c r="G237" s="2"/>
      <c r="J237" s="100"/>
    </row>
    <row r="238" spans="2:10" ht="12.75">
      <c r="B238" s="49"/>
      <c r="C238" s="2"/>
      <c r="E238" s="2"/>
      <c r="G238" s="2"/>
      <c r="J238" s="100"/>
    </row>
    <row r="239" spans="2:10" ht="12.75">
      <c r="B239" s="55"/>
      <c r="C239" s="2"/>
      <c r="E239" s="2"/>
      <c r="G239" s="2"/>
      <c r="J239" s="100"/>
    </row>
    <row r="240" spans="2:10" ht="12.75">
      <c r="B240" s="55"/>
      <c r="C240" s="2"/>
      <c r="E240" s="2"/>
      <c r="G240" s="13"/>
      <c r="J240" s="100"/>
    </row>
    <row r="241" spans="2:10" ht="12.75">
      <c r="B241" s="49"/>
      <c r="C241" s="2"/>
      <c r="E241" s="2"/>
      <c r="G241" s="2"/>
      <c r="J241" s="100"/>
    </row>
    <row r="242" spans="2:10" ht="12.75">
      <c r="B242" s="3"/>
      <c r="C242" s="12"/>
      <c r="E242" s="2"/>
      <c r="G242" s="2"/>
      <c r="J242" s="100"/>
    </row>
    <row r="243" spans="2:10" ht="12.75">
      <c r="B243" s="3"/>
      <c r="C243" s="12"/>
      <c r="E243" s="2"/>
      <c r="G243" s="2"/>
      <c r="J243" s="100"/>
    </row>
    <row r="244" spans="2:10" ht="12.75">
      <c r="B244" s="49"/>
      <c r="C244" s="2"/>
      <c r="E244" s="2"/>
      <c r="G244" s="2"/>
      <c r="J244" s="100"/>
    </row>
    <row r="245" spans="2:10" ht="12.75">
      <c r="B245" s="55"/>
      <c r="C245" s="2"/>
      <c r="E245" s="2"/>
      <c r="G245" s="2"/>
      <c r="J245" s="100"/>
    </row>
    <row r="246" spans="2:10" ht="12.75">
      <c r="B246" s="49"/>
      <c r="C246" s="2"/>
      <c r="E246" s="2"/>
      <c r="G246" s="2"/>
      <c r="J246" s="100"/>
    </row>
    <row r="247" spans="2:10" ht="12.75">
      <c r="B247" s="55"/>
      <c r="C247" s="2"/>
      <c r="E247" s="2"/>
      <c r="G247" s="2"/>
      <c r="J247" s="100"/>
    </row>
    <row r="248" spans="2:10" ht="12.75">
      <c r="B248" s="49"/>
      <c r="C248" s="2"/>
      <c r="E248" s="2"/>
      <c r="G248" s="2"/>
      <c r="J248" s="100"/>
    </row>
    <row r="249" spans="2:10" ht="12.75">
      <c r="B249" s="49"/>
      <c r="C249" s="2"/>
      <c r="E249" s="2"/>
      <c r="G249" s="2"/>
      <c r="J249" s="100"/>
    </row>
    <row r="250" spans="2:10" ht="12.75">
      <c r="B250" s="49"/>
      <c r="C250" s="2"/>
      <c r="E250" s="2"/>
      <c r="G250" s="2"/>
      <c r="J250" s="100"/>
    </row>
    <row r="251" spans="2:10" ht="15.75">
      <c r="B251" s="49"/>
      <c r="C251" s="16"/>
      <c r="E251" s="2"/>
      <c r="G251" s="13"/>
      <c r="J251" s="100"/>
    </row>
    <row r="252" spans="2:10" ht="12.75">
      <c r="B252" s="49"/>
      <c r="C252" s="2"/>
      <c r="E252" s="2"/>
      <c r="G252" s="2"/>
      <c r="J252" s="100"/>
    </row>
    <row r="253" spans="2:10" ht="12.75">
      <c r="B253" s="49"/>
      <c r="C253" s="2"/>
      <c r="E253" s="2"/>
      <c r="G253" s="2"/>
      <c r="J253" s="100"/>
    </row>
    <row r="254" spans="2:10" ht="12.75">
      <c r="B254" s="49"/>
      <c r="C254" s="2"/>
      <c r="E254" s="2"/>
      <c r="G254" s="2"/>
      <c r="J254" s="100"/>
    </row>
    <row r="255" spans="2:10" ht="12.75">
      <c r="B255" s="49"/>
      <c r="C255" s="2"/>
      <c r="E255" s="2"/>
      <c r="G255" s="2"/>
      <c r="J255" s="100"/>
    </row>
    <row r="256" spans="2:10" ht="12.75">
      <c r="B256" s="49"/>
      <c r="C256" s="2"/>
      <c r="E256" s="2"/>
      <c r="G256" s="2"/>
      <c r="J256" s="100"/>
    </row>
    <row r="257" spans="2:7" ht="12.75">
      <c r="B257" s="49"/>
      <c r="C257" s="2"/>
      <c r="E257" s="2"/>
      <c r="G257" s="2"/>
    </row>
    <row r="258" spans="2:7" ht="12.75">
      <c r="B258" s="49"/>
      <c r="C258" s="2"/>
      <c r="E258" s="2"/>
      <c r="G258" s="2"/>
    </row>
    <row r="259" spans="2:7" ht="12.75">
      <c r="B259" s="49"/>
      <c r="C259" s="2"/>
      <c r="E259" s="2"/>
      <c r="G259" s="2"/>
    </row>
    <row r="260" spans="2:7" ht="12.75">
      <c r="B260" s="55"/>
      <c r="C260" s="2"/>
      <c r="E260" s="2"/>
      <c r="G260" s="2"/>
    </row>
    <row r="261" spans="2:7" ht="12.75">
      <c r="B261" s="49"/>
      <c r="C261" s="2"/>
      <c r="E261" s="2"/>
      <c r="G261" s="13"/>
    </row>
    <row r="262" spans="2:7" ht="12.75">
      <c r="B262" s="49"/>
      <c r="C262" s="2"/>
      <c r="E262" s="2"/>
      <c r="G262" s="2"/>
    </row>
    <row r="263" spans="2:7" ht="12.75">
      <c r="B263" s="49"/>
      <c r="C263" s="2"/>
      <c r="E263" s="2"/>
      <c r="G263" s="13"/>
    </row>
    <row r="264" spans="2:7" ht="12.75">
      <c r="B264" s="3"/>
      <c r="C264" s="12"/>
      <c r="E264" s="12"/>
      <c r="G264" s="12"/>
    </row>
    <row r="265" spans="2:7" ht="12.75">
      <c r="B265" s="3"/>
      <c r="C265" s="12"/>
      <c r="E265" s="12"/>
      <c r="G265" s="12"/>
    </row>
    <row r="266" spans="2:7" ht="12.75">
      <c r="B266" s="3"/>
      <c r="C266" s="12"/>
      <c r="E266" s="12"/>
      <c r="G266" s="12"/>
    </row>
    <row r="267" spans="2:7" ht="12.75">
      <c r="B267" s="3"/>
      <c r="C267" s="12"/>
      <c r="E267" s="12"/>
      <c r="G267" s="12"/>
    </row>
    <row r="268" spans="2:7" ht="12.75">
      <c r="B268" s="3"/>
      <c r="C268" s="12"/>
      <c r="E268" s="12"/>
      <c r="G268" s="12"/>
    </row>
    <row r="269" spans="2:7" ht="12.75">
      <c r="B269" s="3"/>
      <c r="C269" s="12"/>
      <c r="E269" s="12"/>
      <c r="G269" s="12"/>
    </row>
    <row r="270" spans="2:7" ht="12.75">
      <c r="B270" s="3"/>
      <c r="C270" s="12"/>
      <c r="E270" s="12"/>
      <c r="G270" s="12"/>
    </row>
    <row r="271" spans="2:7" ht="12.75">
      <c r="B271" s="3"/>
      <c r="C271" s="12"/>
      <c r="E271" s="12"/>
      <c r="G271" s="12"/>
    </row>
    <row r="272" spans="2:7" ht="12.75">
      <c r="B272" s="3"/>
      <c r="C272" s="12"/>
      <c r="E272" s="12"/>
      <c r="G272" s="12"/>
    </row>
    <row r="273" spans="2:7" ht="12.75">
      <c r="B273" s="3"/>
      <c r="C273" s="12"/>
      <c r="E273" s="12"/>
      <c r="G273" s="12"/>
    </row>
    <row r="274" spans="2:7" ht="12.75">
      <c r="B274" s="3"/>
      <c r="C274" s="12"/>
      <c r="E274" s="12"/>
      <c r="G274" s="12"/>
    </row>
    <row r="275" spans="2:7" ht="12.75">
      <c r="B275" s="3"/>
      <c r="C275" s="12"/>
      <c r="E275" s="12"/>
      <c r="G275" s="12"/>
    </row>
    <row r="276" spans="2:7" ht="12.75">
      <c r="B276" s="3"/>
      <c r="C276" s="12"/>
      <c r="E276" s="12"/>
      <c r="G276" s="12"/>
    </row>
    <row r="277" spans="2:7" ht="12.75">
      <c r="B277" s="3"/>
      <c r="C277" s="12"/>
      <c r="E277" s="12"/>
      <c r="G277" s="12"/>
    </row>
    <row r="278" spans="2:7" ht="12.75">
      <c r="B278" s="3"/>
      <c r="C278" s="12"/>
      <c r="E278" s="12"/>
      <c r="G278" s="12"/>
    </row>
    <row r="279" spans="2:7" ht="12.75">
      <c r="B279" s="3"/>
      <c r="C279" s="12"/>
      <c r="E279" s="12"/>
      <c r="G279" s="12"/>
    </row>
    <row r="280" spans="2:7" ht="12.75">
      <c r="B280" s="3"/>
      <c r="C280" s="12"/>
      <c r="E280" s="12"/>
      <c r="G280" s="12"/>
    </row>
    <row r="281" spans="2:7" ht="12.75">
      <c r="B281" s="3"/>
      <c r="C281" s="12"/>
      <c r="E281" s="12"/>
      <c r="G281" s="12"/>
    </row>
    <row r="282" spans="2:7" ht="12.75">
      <c r="B282" s="3"/>
      <c r="C282" s="12"/>
      <c r="E282" s="12"/>
      <c r="G282" s="12"/>
    </row>
    <row r="283" spans="2:7" ht="12.75">
      <c r="B283" s="3"/>
      <c r="C283" s="12"/>
      <c r="E283" s="12"/>
      <c r="G283" s="12"/>
    </row>
    <row r="284" spans="2:7" ht="12.75">
      <c r="B284" s="3"/>
      <c r="C284" s="12"/>
      <c r="E284" s="12"/>
      <c r="G284" s="12"/>
    </row>
    <row r="285" spans="2:7" ht="12.75">
      <c r="B285" s="3"/>
      <c r="C285" s="12"/>
      <c r="E285" s="12"/>
      <c r="G285" s="12"/>
    </row>
    <row r="286" spans="2:7" ht="12.75">
      <c r="B286" s="3"/>
      <c r="C286" s="12"/>
      <c r="E286" s="12"/>
      <c r="G286" s="12"/>
    </row>
    <row r="287" spans="2:7" ht="12.75">
      <c r="B287" s="3"/>
      <c r="C287" s="12"/>
      <c r="E287" s="12"/>
      <c r="G287" s="12"/>
    </row>
    <row r="288" spans="2:7" ht="12.75">
      <c r="B288" s="3"/>
      <c r="C288" s="12"/>
      <c r="E288" s="12"/>
      <c r="G288" s="12"/>
    </row>
    <row r="289" spans="2:7" ht="12.75">
      <c r="B289" s="3"/>
      <c r="C289" s="12"/>
      <c r="E289" s="12"/>
      <c r="G289" s="12"/>
    </row>
    <row r="290" spans="2:7" ht="12.75">
      <c r="B290" s="3"/>
      <c r="C290" s="12"/>
      <c r="E290" s="12"/>
      <c r="G290" s="12"/>
    </row>
    <row r="291" spans="2:7" ht="12.75">
      <c r="B291" s="3"/>
      <c r="C291" s="12"/>
      <c r="E291" s="12"/>
      <c r="G291" s="12"/>
    </row>
    <row r="292" spans="2:7" ht="12.75">
      <c r="B292" s="3"/>
      <c r="C292" s="12"/>
      <c r="E292" s="12"/>
      <c r="G292" s="12"/>
    </row>
    <row r="293" spans="2:7" ht="12.75">
      <c r="B293" s="3"/>
      <c r="C293" s="12"/>
      <c r="E293" s="12"/>
      <c r="G293" s="12"/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zoomScalePageLayoutView="0" workbookViewId="0" topLeftCell="A1">
      <selection activeCell="C11" sqref="C11"/>
    </sheetView>
  </sheetViews>
  <sheetFormatPr defaultColWidth="9.140625" defaultRowHeight="12.75"/>
  <cols>
    <col min="2" max="2" width="61.28125" style="0" bestFit="1" customWidth="1"/>
    <col min="3" max="3" width="12.57421875" style="0" bestFit="1" customWidth="1"/>
    <col min="4" max="4" width="16.421875" style="0" customWidth="1"/>
    <col min="5" max="5" width="12.57421875" style="0" bestFit="1" customWidth="1"/>
  </cols>
  <sheetData>
    <row r="2" ht="12.75">
      <c r="B2" s="1" t="s">
        <v>742</v>
      </c>
    </row>
    <row r="4" ht="12.75">
      <c r="B4" s="9" t="s">
        <v>538</v>
      </c>
    </row>
    <row r="6" spans="1:5" ht="12.75">
      <c r="A6" s="8"/>
      <c r="B6" s="9" t="s">
        <v>690</v>
      </c>
      <c r="C6" s="8"/>
      <c r="D6" s="8"/>
      <c r="E6" s="8"/>
    </row>
    <row r="7" spans="1:5" ht="12.75">
      <c r="A7" s="8" t="s">
        <v>63</v>
      </c>
      <c r="B7" s="11" t="s">
        <v>64</v>
      </c>
      <c r="C7" s="11" t="s">
        <v>67</v>
      </c>
      <c r="D7" s="11" t="s">
        <v>530</v>
      </c>
      <c r="E7" s="53" t="s">
        <v>81</v>
      </c>
    </row>
    <row r="8" spans="1:5" ht="12.75">
      <c r="A8" s="8" t="s">
        <v>324</v>
      </c>
      <c r="B8" s="8" t="s">
        <v>1</v>
      </c>
      <c r="C8" s="11" t="s">
        <v>691</v>
      </c>
      <c r="D8" s="53" t="s">
        <v>378</v>
      </c>
      <c r="E8" s="53" t="s">
        <v>379</v>
      </c>
    </row>
    <row r="9" spans="1:5" ht="12.75">
      <c r="A9" s="8"/>
      <c r="B9" s="8"/>
      <c r="C9" s="8"/>
      <c r="D9" s="8"/>
      <c r="E9" s="202"/>
    </row>
    <row r="10" spans="1:6" ht="25.5">
      <c r="A10" s="8">
        <v>1</v>
      </c>
      <c r="B10" s="258" t="s">
        <v>692</v>
      </c>
      <c r="C10" s="202">
        <v>4340000</v>
      </c>
      <c r="D10" s="202">
        <v>6669271</v>
      </c>
      <c r="E10" s="202">
        <v>6539269</v>
      </c>
      <c r="F10" s="272"/>
    </row>
    <row r="11" spans="1:5" ht="12.75">
      <c r="A11" s="8">
        <v>2</v>
      </c>
      <c r="B11" s="11" t="s">
        <v>693</v>
      </c>
      <c r="C11" s="202">
        <v>506730</v>
      </c>
      <c r="D11" s="202">
        <v>0</v>
      </c>
      <c r="E11" s="202"/>
    </row>
    <row r="12" spans="1:5" ht="12.75">
      <c r="A12" s="8">
        <v>3</v>
      </c>
      <c r="B12" s="11" t="s">
        <v>694</v>
      </c>
      <c r="C12" s="202">
        <v>900000</v>
      </c>
      <c r="D12" s="202">
        <v>0</v>
      </c>
      <c r="E12" s="202"/>
    </row>
    <row r="13" spans="1:5" ht="12.75">
      <c r="A13" s="8">
        <v>4</v>
      </c>
      <c r="B13" s="11" t="s">
        <v>695</v>
      </c>
      <c r="C13" s="202"/>
      <c r="D13" s="202">
        <v>258000</v>
      </c>
      <c r="E13" s="202">
        <v>258000</v>
      </c>
    </row>
    <row r="14" spans="1:5" ht="12.75">
      <c r="A14" s="8">
        <v>5</v>
      </c>
      <c r="B14" s="11" t="s">
        <v>47</v>
      </c>
      <c r="C14" s="204">
        <f>SUM(C10:C12)</f>
        <v>5746730</v>
      </c>
      <c r="D14" s="204">
        <f>SUM(D10:D13)</f>
        <v>6927271</v>
      </c>
      <c r="E14" s="204">
        <f>SUM(E10:E13)</f>
        <v>6797269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7">
      <selection activeCell="B11" sqref="B11"/>
    </sheetView>
  </sheetViews>
  <sheetFormatPr defaultColWidth="9.140625" defaultRowHeight="12.75"/>
  <cols>
    <col min="2" max="2" width="64.57421875" style="0" customWidth="1"/>
    <col min="3" max="3" width="11.8515625" style="0" customWidth="1"/>
    <col min="4" max="4" width="13.7109375" style="0" bestFit="1" customWidth="1"/>
  </cols>
  <sheetData>
    <row r="1" ht="12.75">
      <c r="B1" s="1" t="s">
        <v>743</v>
      </c>
    </row>
    <row r="3" spans="2:3" ht="12.75">
      <c r="B3" s="5" t="s">
        <v>329</v>
      </c>
      <c r="C3" t="s">
        <v>368</v>
      </c>
    </row>
    <row r="4" ht="12.75">
      <c r="A4" s="5" t="s">
        <v>404</v>
      </c>
    </row>
    <row r="5" spans="1:7" ht="13.5" thickBot="1">
      <c r="A5" t="s">
        <v>384</v>
      </c>
      <c r="B5" t="s">
        <v>49</v>
      </c>
      <c r="C5" t="s">
        <v>79</v>
      </c>
      <c r="D5" s="1" t="s">
        <v>65</v>
      </c>
      <c r="E5" s="1" t="s">
        <v>66</v>
      </c>
      <c r="F5" s="1" t="s">
        <v>99</v>
      </c>
      <c r="G5" s="1" t="s">
        <v>82</v>
      </c>
    </row>
    <row r="6" spans="1:7" ht="13.5" thickBot="1">
      <c r="A6" s="231">
        <v>1</v>
      </c>
      <c r="B6" s="148" t="s">
        <v>405</v>
      </c>
      <c r="C6" s="243">
        <v>2017</v>
      </c>
      <c r="D6" s="294" t="s">
        <v>379</v>
      </c>
      <c r="E6" s="8" t="s">
        <v>731</v>
      </c>
      <c r="F6" s="8" t="s">
        <v>732</v>
      </c>
      <c r="G6" s="8">
        <v>2020</v>
      </c>
    </row>
    <row r="7" spans="1:7" ht="12.75">
      <c r="A7" s="240">
        <v>2</v>
      </c>
      <c r="B7" s="232" t="s">
        <v>406</v>
      </c>
      <c r="C7" s="237">
        <v>12400000</v>
      </c>
      <c r="D7" s="295">
        <v>10607022</v>
      </c>
      <c r="E7" s="8">
        <v>14000000</v>
      </c>
      <c r="F7" s="8">
        <v>14000000</v>
      </c>
      <c r="G7" s="8">
        <v>14000000</v>
      </c>
    </row>
    <row r="8" spans="1:7" ht="12.75">
      <c r="A8" s="241">
        <v>3</v>
      </c>
      <c r="B8" s="233" t="s">
        <v>407</v>
      </c>
      <c r="C8" s="275"/>
      <c r="D8" s="296"/>
      <c r="E8" s="8">
        <v>400000</v>
      </c>
      <c r="F8" s="8">
        <v>400000</v>
      </c>
      <c r="G8" s="8">
        <v>400000</v>
      </c>
    </row>
    <row r="9" spans="1:7" ht="12.75">
      <c r="A9" s="241">
        <v>4</v>
      </c>
      <c r="B9" s="233" t="s">
        <v>408</v>
      </c>
      <c r="C9" s="238">
        <v>230000</v>
      </c>
      <c r="D9" s="297">
        <v>67788</v>
      </c>
      <c r="E9" s="8">
        <v>220000</v>
      </c>
      <c r="F9" s="8">
        <v>220000</v>
      </c>
      <c r="G9" s="8">
        <v>220000</v>
      </c>
    </row>
    <row r="10" spans="1:7" ht="67.5" customHeight="1">
      <c r="A10" s="241">
        <v>5</v>
      </c>
      <c r="B10" s="233" t="s">
        <v>409</v>
      </c>
      <c r="C10" s="238">
        <v>1000000</v>
      </c>
      <c r="D10" s="297">
        <v>430000</v>
      </c>
      <c r="E10" s="8">
        <v>1000000</v>
      </c>
      <c r="F10" s="8">
        <v>1000000</v>
      </c>
      <c r="G10" s="8">
        <v>1000000</v>
      </c>
    </row>
    <row r="11" spans="1:7" ht="35.25" customHeight="1">
      <c r="A11" s="241">
        <v>6</v>
      </c>
      <c r="B11" s="233" t="s">
        <v>410</v>
      </c>
      <c r="C11" s="238">
        <v>0</v>
      </c>
      <c r="D11" s="297"/>
      <c r="E11" s="8"/>
      <c r="F11" s="8"/>
      <c r="G11" s="8"/>
    </row>
    <row r="12" spans="1:7" ht="37.5" customHeight="1">
      <c r="A12" s="241">
        <v>7</v>
      </c>
      <c r="B12" s="163" t="s">
        <v>411</v>
      </c>
      <c r="C12" s="238">
        <v>0</v>
      </c>
      <c r="D12" s="297"/>
      <c r="E12" s="8"/>
      <c r="F12" s="8"/>
      <c r="G12" s="8"/>
    </row>
    <row r="13" spans="1:7" ht="49.5" customHeight="1" thickBot="1">
      <c r="A13" s="242">
        <v>8</v>
      </c>
      <c r="B13" s="234" t="s">
        <v>412</v>
      </c>
      <c r="C13" s="274">
        <v>0</v>
      </c>
      <c r="D13" s="298"/>
      <c r="E13" s="8"/>
      <c r="F13" s="8"/>
      <c r="G13" s="8"/>
    </row>
    <row r="14" spans="1:7" ht="12.75">
      <c r="A14" s="240">
        <v>9</v>
      </c>
      <c r="B14" s="235" t="s">
        <v>413</v>
      </c>
      <c r="C14" s="237">
        <f>SUM(C7:C13)</f>
        <v>13630000</v>
      </c>
      <c r="D14" s="299">
        <f>SUM(D7:D13)</f>
        <v>11104810</v>
      </c>
      <c r="E14" s="11">
        <v>15620000</v>
      </c>
      <c r="F14" s="8">
        <f>SUM(F7:F13)</f>
        <v>15620000</v>
      </c>
      <c r="G14" s="8">
        <f>SUM(G7:G13)</f>
        <v>15620000</v>
      </c>
    </row>
    <row r="15" spans="1:7" ht="13.5" thickBot="1">
      <c r="A15" s="242">
        <v>10</v>
      </c>
      <c r="B15" s="236" t="s">
        <v>414</v>
      </c>
      <c r="C15" s="239">
        <f>C14/2</f>
        <v>6815000</v>
      </c>
      <c r="D15" s="300">
        <f>D14/2</f>
        <v>5552405</v>
      </c>
      <c r="E15" s="8">
        <v>7810000</v>
      </c>
      <c r="F15" s="8">
        <v>7810000</v>
      </c>
      <c r="G15" s="8">
        <v>7810000</v>
      </c>
    </row>
    <row r="16" spans="1:3" ht="12.75">
      <c r="A16" s="12"/>
      <c r="B16" s="13"/>
      <c r="C16" s="14"/>
    </row>
    <row r="17" spans="1:3" ht="12.75">
      <c r="A17" s="12"/>
      <c r="B17" s="13"/>
      <c r="C17" s="14"/>
    </row>
    <row r="18" spans="1:3" ht="12.75">
      <c r="A18" s="12"/>
      <c r="B18" s="13"/>
      <c r="C18" s="14"/>
    </row>
    <row r="19" spans="1:7" ht="13.5" thickBot="1">
      <c r="A19" s="50"/>
      <c r="B19" s="163" t="s">
        <v>49</v>
      </c>
      <c r="C19" t="s">
        <v>79</v>
      </c>
      <c r="D19" t="s">
        <v>67</v>
      </c>
      <c r="E19" s="1" t="s">
        <v>530</v>
      </c>
      <c r="F19" t="s">
        <v>88</v>
      </c>
      <c r="G19" t="s">
        <v>89</v>
      </c>
    </row>
    <row r="20" spans="1:7" ht="13.5" thickBot="1">
      <c r="A20" s="8">
        <v>11</v>
      </c>
      <c r="B20" s="165" t="s">
        <v>415</v>
      </c>
      <c r="C20" s="149">
        <v>2017</v>
      </c>
      <c r="D20" s="150">
        <v>2018</v>
      </c>
      <c r="E20" s="150">
        <v>2019</v>
      </c>
      <c r="F20" s="150">
        <v>2020</v>
      </c>
      <c r="G20" s="151">
        <v>2021</v>
      </c>
    </row>
    <row r="21" spans="1:7" ht="12.75">
      <c r="A21" s="8"/>
      <c r="B21" s="166"/>
      <c r="C21" s="152"/>
      <c r="D21" s="153"/>
      <c r="E21" s="153"/>
      <c r="F21" s="153"/>
      <c r="G21" s="154"/>
    </row>
    <row r="22" spans="1:7" ht="12.75">
      <c r="A22" s="8">
        <v>12</v>
      </c>
      <c r="B22" s="167" t="s">
        <v>416</v>
      </c>
      <c r="C22" s="155"/>
      <c r="D22" s="18"/>
      <c r="E22" s="18"/>
      <c r="F22" s="18"/>
      <c r="G22" s="156"/>
    </row>
    <row r="23" spans="1:7" ht="12.75">
      <c r="A23" s="8">
        <v>13</v>
      </c>
      <c r="B23" s="167" t="s">
        <v>417</v>
      </c>
      <c r="C23" s="155"/>
      <c r="D23" s="18"/>
      <c r="E23" s="18"/>
      <c r="F23" s="18"/>
      <c r="G23" s="156"/>
    </row>
    <row r="24" spans="1:7" ht="12.75">
      <c r="A24" s="8">
        <v>14</v>
      </c>
      <c r="B24" s="167" t="s">
        <v>418</v>
      </c>
      <c r="C24" s="155"/>
      <c r="D24" s="18"/>
      <c r="E24" s="18"/>
      <c r="F24" s="18"/>
      <c r="G24" s="156"/>
    </row>
    <row r="25" spans="1:7" ht="12.75">
      <c r="A25" s="8">
        <v>15</v>
      </c>
      <c r="B25" s="167" t="s">
        <v>419</v>
      </c>
      <c r="C25" s="155"/>
      <c r="D25" s="18"/>
      <c r="E25" s="18"/>
      <c r="F25" s="18"/>
      <c r="G25" s="156"/>
    </row>
    <row r="26" spans="1:7" ht="24.75" customHeight="1">
      <c r="A26" s="8">
        <v>16</v>
      </c>
      <c r="B26" s="167" t="s">
        <v>420</v>
      </c>
      <c r="C26" s="155"/>
      <c r="D26" s="18"/>
      <c r="E26" s="18"/>
      <c r="F26" s="18"/>
      <c r="G26" s="156"/>
    </row>
    <row r="27" spans="1:7" ht="48" customHeight="1">
      <c r="A27" s="8">
        <v>17</v>
      </c>
      <c r="B27" s="167" t="s">
        <v>421</v>
      </c>
      <c r="C27" s="155"/>
      <c r="D27" s="18"/>
      <c r="E27" s="18"/>
      <c r="F27" s="18"/>
      <c r="G27" s="156"/>
    </row>
    <row r="28" spans="1:7" ht="75" customHeight="1" thickBot="1">
      <c r="A28" s="8">
        <v>18</v>
      </c>
      <c r="B28" s="168" t="s">
        <v>422</v>
      </c>
      <c r="C28" s="157"/>
      <c r="D28" s="158"/>
      <c r="E28" s="158"/>
      <c r="F28" s="158"/>
      <c r="G28" s="159"/>
    </row>
    <row r="29" spans="1:7" ht="12.75">
      <c r="A29" s="8">
        <v>19</v>
      </c>
      <c r="B29" s="164" t="s">
        <v>53</v>
      </c>
      <c r="C29" s="160"/>
      <c r="D29" s="161"/>
      <c r="E29" s="161"/>
      <c r="F29" s="161"/>
      <c r="G29" s="162"/>
    </row>
    <row r="30" spans="1:7" ht="12.75">
      <c r="A30" s="8">
        <v>20</v>
      </c>
      <c r="B30" s="169" t="s">
        <v>423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</row>
    <row r="31" spans="1:7" ht="12.75">
      <c r="A31" s="8"/>
      <c r="B31" s="147"/>
      <c r="C31" s="9"/>
      <c r="D31" s="9"/>
      <c r="E31" s="9"/>
      <c r="F31" s="9"/>
      <c r="G31" s="9"/>
    </row>
    <row r="32" spans="1:7" ht="12.75">
      <c r="A32" s="8">
        <v>21</v>
      </c>
      <c r="B32" s="169" t="s">
        <v>424</v>
      </c>
      <c r="C32" s="170">
        <v>5552405</v>
      </c>
      <c r="D32" s="9"/>
      <c r="E32" s="9"/>
      <c r="F32" s="9"/>
      <c r="G32" s="9"/>
    </row>
    <row r="33" ht="12.75">
      <c r="A33" s="8"/>
    </row>
    <row r="34" ht="12.75">
      <c r="A34" s="8"/>
    </row>
    <row r="35" ht="12.75">
      <c r="A35" s="8"/>
    </row>
    <row r="36" spans="1:2" ht="12.75">
      <c r="A36" s="8">
        <v>22</v>
      </c>
      <c r="B36" s="5" t="s">
        <v>425</v>
      </c>
    </row>
    <row r="37" spans="1:6" ht="12.75">
      <c r="A37" s="8"/>
      <c r="B37" t="s">
        <v>49</v>
      </c>
      <c r="C37" t="s">
        <v>79</v>
      </c>
      <c r="D37" t="s">
        <v>67</v>
      </c>
      <c r="E37" t="s">
        <v>68</v>
      </c>
      <c r="F37" t="s">
        <v>88</v>
      </c>
    </row>
    <row r="38" spans="1:6" ht="12.75">
      <c r="A38" s="8">
        <v>23</v>
      </c>
      <c r="B38" s="37" t="s">
        <v>426</v>
      </c>
      <c r="C38" s="8" t="s">
        <v>427</v>
      </c>
      <c r="D38" s="8"/>
      <c r="E38" s="8"/>
      <c r="F38" s="8"/>
    </row>
    <row r="39" spans="1:6" ht="12.75">
      <c r="A39" s="8">
        <v>24</v>
      </c>
      <c r="B39" s="37"/>
      <c r="C39" s="8"/>
      <c r="D39" s="8"/>
      <c r="E39" s="8"/>
      <c r="F39" s="8"/>
    </row>
    <row r="40" spans="1:6" ht="12.75">
      <c r="A40" s="8">
        <v>25</v>
      </c>
      <c r="B40" s="37"/>
      <c r="C40" s="8"/>
      <c r="D40" s="8"/>
      <c r="E40" s="8"/>
      <c r="F40" s="8"/>
    </row>
    <row r="41" spans="1:6" ht="12.75">
      <c r="A41" s="8">
        <v>26</v>
      </c>
      <c r="B41" s="37" t="s">
        <v>53</v>
      </c>
      <c r="C41" s="8"/>
      <c r="D41" s="8"/>
      <c r="E41" s="8"/>
      <c r="F41" s="8"/>
    </row>
    <row r="42" spans="1:6" ht="12.75">
      <c r="A42" s="8"/>
      <c r="B42" s="37"/>
      <c r="C42" s="8"/>
      <c r="D42" s="8"/>
      <c r="E42" s="8"/>
      <c r="F42" s="8"/>
    </row>
  </sheetData>
  <sheetProtection/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5" sqref="B5"/>
    </sheetView>
  </sheetViews>
  <sheetFormatPr defaultColWidth="9.140625" defaultRowHeight="12.75"/>
  <cols>
    <col min="2" max="2" width="88.57421875" style="0" bestFit="1" customWidth="1"/>
  </cols>
  <sheetData>
    <row r="1" ht="12.75">
      <c r="B1" s="4" t="s">
        <v>744</v>
      </c>
    </row>
    <row r="3" ht="12.75">
      <c r="B3" s="171" t="s">
        <v>428</v>
      </c>
    </row>
    <row r="4" ht="12.75">
      <c r="B4" s="171" t="s">
        <v>330</v>
      </c>
    </row>
    <row r="5" spans="1:4" ht="12.75">
      <c r="A5" t="s">
        <v>63</v>
      </c>
      <c r="B5" t="s">
        <v>429</v>
      </c>
      <c r="C5" t="s">
        <v>80</v>
      </c>
      <c r="D5" t="s">
        <v>66</v>
      </c>
    </row>
    <row r="6" spans="1:4" ht="12.75">
      <c r="A6" s="8" t="s">
        <v>324</v>
      </c>
      <c r="B6" s="8" t="s">
        <v>1</v>
      </c>
      <c r="C6" s="8" t="s">
        <v>430</v>
      </c>
      <c r="D6" s="8" t="s">
        <v>52</v>
      </c>
    </row>
    <row r="7" spans="1:4" ht="12.75">
      <c r="A7" s="8">
        <v>1</v>
      </c>
      <c r="B7" s="172" t="s">
        <v>431</v>
      </c>
      <c r="C7" s="8"/>
      <c r="D7" s="8"/>
    </row>
    <row r="8" spans="1:4" ht="12.75">
      <c r="A8" s="8">
        <v>2</v>
      </c>
      <c r="B8" s="172" t="s">
        <v>432</v>
      </c>
      <c r="C8" s="8"/>
      <c r="D8" s="8"/>
    </row>
    <row r="9" spans="1:4" ht="12.75">
      <c r="A9" s="8">
        <v>3</v>
      </c>
      <c r="B9" s="172" t="s">
        <v>433</v>
      </c>
      <c r="C9" s="8"/>
      <c r="D9" s="8"/>
    </row>
    <row r="10" spans="1:4" ht="12.75">
      <c r="A10" s="8">
        <v>4</v>
      </c>
      <c r="B10" s="172" t="s">
        <v>434</v>
      </c>
      <c r="C10" s="8"/>
      <c r="D10" s="8"/>
    </row>
    <row r="11" spans="1:4" ht="12.75">
      <c r="A11" s="8">
        <v>5</v>
      </c>
      <c r="B11" s="172" t="s">
        <v>435</v>
      </c>
      <c r="C11" s="8"/>
      <c r="D11" s="8"/>
    </row>
    <row r="12" spans="1:4" ht="12.75">
      <c r="A12" s="8">
        <v>6</v>
      </c>
      <c r="B12" s="172" t="s">
        <v>436</v>
      </c>
      <c r="C12" s="8">
        <v>0</v>
      </c>
      <c r="D12" s="8">
        <v>0</v>
      </c>
    </row>
    <row r="13" spans="1:4" ht="12.75">
      <c r="A13" s="8"/>
      <c r="B13" s="8" t="s">
        <v>437</v>
      </c>
      <c r="C13" s="8"/>
      <c r="D13" s="8"/>
    </row>
    <row r="14" spans="1:4" ht="12.75">
      <c r="A14" s="8">
        <v>7</v>
      </c>
      <c r="B14" s="9" t="s">
        <v>47</v>
      </c>
      <c r="C14" s="9">
        <v>0</v>
      </c>
      <c r="D14" s="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4">
      <selection activeCell="C11" sqref="C11"/>
    </sheetView>
  </sheetViews>
  <sheetFormatPr defaultColWidth="9.140625" defaultRowHeight="12.75"/>
  <cols>
    <col min="1" max="1" width="8.28125" style="0" customWidth="1"/>
    <col min="2" max="2" width="56.28125" style="0" customWidth="1"/>
    <col min="3" max="3" width="18.00390625" style="0" customWidth="1"/>
    <col min="4" max="4" width="13.7109375" style="0" bestFit="1" customWidth="1"/>
    <col min="5" max="5" width="12.57421875" style="0" bestFit="1" customWidth="1"/>
    <col min="7" max="7" width="12.57421875" style="0" bestFit="1" customWidth="1"/>
    <col min="8" max="8" width="10.00390625" style="0" bestFit="1" customWidth="1"/>
  </cols>
  <sheetData>
    <row r="1" ht="12.75">
      <c r="B1" s="1" t="s">
        <v>745</v>
      </c>
    </row>
    <row r="2" ht="12.75">
      <c r="B2" s="5" t="s">
        <v>330</v>
      </c>
    </row>
    <row r="3" spans="2:4" ht="12.75">
      <c r="B3" s="5" t="s">
        <v>78</v>
      </c>
      <c r="C3" s="276" t="s">
        <v>696</v>
      </c>
      <c r="D3" s="12"/>
    </row>
    <row r="4" spans="1:5" ht="12.75">
      <c r="A4" s="8" t="s">
        <v>453</v>
      </c>
      <c r="B4" s="8" t="s">
        <v>49</v>
      </c>
      <c r="C4" s="8" t="s">
        <v>79</v>
      </c>
      <c r="D4" s="8"/>
      <c r="E4" s="8"/>
    </row>
    <row r="5" spans="1:5" ht="12.75">
      <c r="A5" s="8">
        <v>1</v>
      </c>
      <c r="B5" s="9" t="s">
        <v>1</v>
      </c>
      <c r="C5" s="8"/>
      <c r="D5" s="8"/>
      <c r="E5" s="8"/>
    </row>
    <row r="6" spans="1:5" ht="12.75">
      <c r="A6" s="8"/>
      <c r="B6" s="8"/>
      <c r="C6" s="8"/>
      <c r="D6" s="8"/>
      <c r="E6" s="8"/>
    </row>
    <row r="7" spans="1:5" ht="12.75">
      <c r="A7" s="8">
        <v>2</v>
      </c>
      <c r="B7" s="9" t="s">
        <v>697</v>
      </c>
      <c r="C7" s="9" t="s">
        <v>369</v>
      </c>
      <c r="D7" s="143" t="s">
        <v>373</v>
      </c>
      <c r="E7" s="17" t="s">
        <v>379</v>
      </c>
    </row>
    <row r="8" spans="1:5" ht="12.75">
      <c r="A8" s="8">
        <v>3</v>
      </c>
      <c r="B8" s="9" t="s">
        <v>698</v>
      </c>
      <c r="C8" s="8"/>
      <c r="D8" s="34"/>
      <c r="E8" s="8"/>
    </row>
    <row r="9" spans="1:5" ht="12.75">
      <c r="A9" s="8">
        <v>4</v>
      </c>
      <c r="B9" s="53" t="s">
        <v>699</v>
      </c>
      <c r="C9" s="277">
        <v>1033217</v>
      </c>
      <c r="D9" s="277">
        <v>1033217</v>
      </c>
      <c r="E9" s="277">
        <v>861011</v>
      </c>
    </row>
    <row r="10" spans="1:5" ht="12.75">
      <c r="A10" s="8">
        <v>5</v>
      </c>
      <c r="B10" s="53" t="s">
        <v>700</v>
      </c>
      <c r="C10" s="277">
        <v>488804</v>
      </c>
      <c r="D10" s="277">
        <v>488804</v>
      </c>
      <c r="E10" s="277">
        <v>488804</v>
      </c>
    </row>
    <row r="11" spans="1:5" ht="12.75">
      <c r="A11" s="8">
        <v>6</v>
      </c>
      <c r="B11" s="53" t="s">
        <v>701</v>
      </c>
      <c r="C11" s="277">
        <v>4399375</v>
      </c>
      <c r="D11" s="277">
        <v>5123057</v>
      </c>
      <c r="E11" s="277">
        <v>5123057</v>
      </c>
    </row>
    <row r="12" spans="1:5" ht="12.75">
      <c r="A12" s="8">
        <v>7</v>
      </c>
      <c r="B12" s="53" t="s">
        <v>702</v>
      </c>
      <c r="C12" s="277">
        <v>180000</v>
      </c>
      <c r="D12" s="277">
        <v>180000</v>
      </c>
      <c r="E12" s="277">
        <v>175086</v>
      </c>
    </row>
    <row r="13" spans="1:5" ht="12.75">
      <c r="A13" s="8">
        <v>8</v>
      </c>
      <c r="B13" s="53" t="s">
        <v>703</v>
      </c>
      <c r="C13" s="277">
        <v>50000</v>
      </c>
      <c r="D13" s="277">
        <v>50000</v>
      </c>
      <c r="E13" s="277">
        <v>44990</v>
      </c>
    </row>
    <row r="14" spans="1:5" ht="12.75">
      <c r="A14" s="8">
        <v>9</v>
      </c>
      <c r="B14" s="53" t="s">
        <v>56</v>
      </c>
      <c r="C14" s="277">
        <v>50000</v>
      </c>
      <c r="D14" s="277">
        <v>50000</v>
      </c>
      <c r="E14" s="277">
        <v>49080</v>
      </c>
    </row>
    <row r="15" spans="1:5" ht="12.75">
      <c r="A15" s="8">
        <v>10</v>
      </c>
      <c r="B15" s="53" t="s">
        <v>57</v>
      </c>
      <c r="C15" s="277">
        <v>160000</v>
      </c>
      <c r="D15" s="277">
        <v>160000</v>
      </c>
      <c r="E15" s="277">
        <v>146120</v>
      </c>
    </row>
    <row r="16" spans="1:5" ht="12.75">
      <c r="A16" s="8">
        <v>11</v>
      </c>
      <c r="B16" s="53" t="s">
        <v>704</v>
      </c>
      <c r="C16" s="277">
        <v>185000</v>
      </c>
      <c r="D16" s="277">
        <v>198662</v>
      </c>
      <c r="E16" s="277">
        <v>198184</v>
      </c>
    </row>
    <row r="17" spans="1:5" ht="12.75">
      <c r="A17" s="8">
        <v>12</v>
      </c>
      <c r="B17" s="53" t="s">
        <v>705</v>
      </c>
      <c r="C17" s="277">
        <v>30000</v>
      </c>
      <c r="D17" s="277">
        <v>30000</v>
      </c>
      <c r="E17" s="277">
        <v>19814</v>
      </c>
    </row>
    <row r="18" spans="1:5" ht="12.75">
      <c r="A18" s="8">
        <v>13</v>
      </c>
      <c r="B18" s="53" t="s">
        <v>718</v>
      </c>
      <c r="C18" s="277"/>
      <c r="D18" s="277"/>
      <c r="E18" s="277">
        <v>50000</v>
      </c>
    </row>
    <row r="19" spans="1:5" ht="12.75">
      <c r="A19" s="8">
        <v>14</v>
      </c>
      <c r="B19" s="53" t="s">
        <v>717</v>
      </c>
      <c r="C19" s="277"/>
      <c r="D19" s="277"/>
      <c r="E19" s="277">
        <v>17850</v>
      </c>
    </row>
    <row r="20" spans="1:5" ht="12.75">
      <c r="A20" s="8">
        <v>15</v>
      </c>
      <c r="B20" s="53" t="s">
        <v>729</v>
      </c>
      <c r="C20" s="277"/>
      <c r="D20" s="277"/>
      <c r="E20" s="277">
        <v>87698</v>
      </c>
    </row>
    <row r="21" spans="1:5" ht="12.75">
      <c r="A21" s="8">
        <v>16</v>
      </c>
      <c r="B21" s="9" t="s">
        <v>53</v>
      </c>
      <c r="C21" s="278">
        <f>SUM(C9:C19)</f>
        <v>6576396</v>
      </c>
      <c r="D21" s="278">
        <f>SUM(D9:D19)</f>
        <v>7313740</v>
      </c>
      <c r="E21" s="278">
        <f>SUM(E9:E20)</f>
        <v>7261694</v>
      </c>
    </row>
    <row r="22" spans="1:5" ht="12.75">
      <c r="A22" s="8"/>
      <c r="B22" s="8"/>
      <c r="C22" s="277"/>
      <c r="D22" s="277"/>
      <c r="E22" s="8"/>
    </row>
    <row r="23" spans="1:5" ht="12.75">
      <c r="A23" s="8">
        <v>17</v>
      </c>
      <c r="B23" s="9" t="s">
        <v>706</v>
      </c>
      <c r="C23" s="277"/>
      <c r="D23" s="277"/>
      <c r="E23" s="8"/>
    </row>
    <row r="24" spans="1:5" ht="12.75">
      <c r="A24" s="8"/>
      <c r="B24" s="9"/>
      <c r="C24" s="277"/>
      <c r="D24" s="277"/>
      <c r="E24" s="8"/>
    </row>
    <row r="25" spans="1:5" ht="18.75" customHeight="1">
      <c r="A25" s="11">
        <v>18</v>
      </c>
      <c r="B25" s="279" t="s">
        <v>707</v>
      </c>
      <c r="C25" s="318">
        <v>1500000</v>
      </c>
      <c r="D25" s="277">
        <v>266000</v>
      </c>
      <c r="E25" s="277">
        <v>266000</v>
      </c>
    </row>
    <row r="26" spans="1:5" ht="24" customHeight="1">
      <c r="A26" s="11">
        <v>19</v>
      </c>
      <c r="B26" s="279" t="s">
        <v>708</v>
      </c>
      <c r="C26" s="319"/>
      <c r="D26" s="277">
        <v>285000</v>
      </c>
      <c r="E26" s="277">
        <v>285000</v>
      </c>
    </row>
    <row r="27" spans="1:5" ht="21" customHeight="1">
      <c r="A27" s="11">
        <v>20</v>
      </c>
      <c r="B27" s="279" t="s">
        <v>709</v>
      </c>
      <c r="C27" s="319"/>
      <c r="D27" s="277">
        <v>100000</v>
      </c>
      <c r="E27" s="277">
        <v>100000</v>
      </c>
    </row>
    <row r="28" spans="1:5" ht="15.75" customHeight="1">
      <c r="A28" s="11">
        <v>21</v>
      </c>
      <c r="B28" s="279" t="s">
        <v>710</v>
      </c>
      <c r="C28" s="319"/>
      <c r="D28" s="277">
        <v>80000</v>
      </c>
      <c r="E28" s="277">
        <v>80000</v>
      </c>
    </row>
    <row r="29" spans="1:5" ht="15" customHeight="1">
      <c r="A29" s="11">
        <v>22</v>
      </c>
      <c r="B29" s="279" t="s">
        <v>711</v>
      </c>
      <c r="C29" s="319"/>
      <c r="D29" s="277">
        <v>80000</v>
      </c>
      <c r="E29" s="277">
        <v>80000</v>
      </c>
    </row>
    <row r="30" spans="1:5" ht="12" customHeight="1">
      <c r="A30" s="11">
        <v>23</v>
      </c>
      <c r="B30" s="279" t="s">
        <v>712</v>
      </c>
      <c r="C30" s="320"/>
      <c r="D30" s="277">
        <v>54000</v>
      </c>
      <c r="E30" s="277"/>
    </row>
    <row r="31" spans="1:5" ht="12.75">
      <c r="A31" s="8">
        <v>24</v>
      </c>
      <c r="B31" s="53" t="s">
        <v>713</v>
      </c>
      <c r="C31" s="277">
        <v>60000</v>
      </c>
      <c r="D31" s="277">
        <v>60000</v>
      </c>
      <c r="E31" s="277">
        <v>57260</v>
      </c>
    </row>
    <row r="32" spans="1:5" ht="12.75">
      <c r="A32" s="8">
        <v>25</v>
      </c>
      <c r="B32" s="53" t="s">
        <v>714</v>
      </c>
      <c r="C32" s="277">
        <v>30000</v>
      </c>
      <c r="D32" s="277">
        <v>30000</v>
      </c>
      <c r="E32" s="277">
        <v>26464</v>
      </c>
    </row>
    <row r="33" spans="1:5" ht="12.75">
      <c r="A33" s="8">
        <v>26</v>
      </c>
      <c r="B33" s="53" t="s">
        <v>715</v>
      </c>
      <c r="C33" s="277">
        <v>62000</v>
      </c>
      <c r="D33" s="277">
        <v>62000</v>
      </c>
      <c r="E33" s="277">
        <v>61397</v>
      </c>
    </row>
    <row r="34" spans="1:5" ht="12.75">
      <c r="A34" s="8">
        <v>27</v>
      </c>
      <c r="B34" s="9" t="s">
        <v>53</v>
      </c>
      <c r="C34" s="278">
        <f>SUM(C25:C33)</f>
        <v>1652000</v>
      </c>
      <c r="D34" s="278">
        <f>SUM(D25:D33)</f>
        <v>1017000</v>
      </c>
      <c r="E34" s="278">
        <f>SUM(E25:E33)</f>
        <v>956121</v>
      </c>
    </row>
    <row r="35" spans="1:5" ht="12.75">
      <c r="A35" s="8">
        <v>28</v>
      </c>
      <c r="B35" s="9" t="s">
        <v>62</v>
      </c>
      <c r="C35" s="278">
        <f>C21+C34</f>
        <v>8228396</v>
      </c>
      <c r="D35" s="278">
        <f>D21+D34</f>
        <v>8330740</v>
      </c>
      <c r="E35" s="278">
        <f>E21+E34</f>
        <v>8217815</v>
      </c>
    </row>
    <row r="36" spans="4:8" ht="12.75">
      <c r="D36" s="12"/>
      <c r="G36" s="272"/>
      <c r="H36" s="272"/>
    </row>
    <row r="37" spans="2:4" ht="12.75">
      <c r="B37" s="5" t="s">
        <v>493</v>
      </c>
      <c r="D37" s="12"/>
    </row>
    <row r="38" spans="2:4" ht="12.75">
      <c r="B38" s="5" t="s">
        <v>78</v>
      </c>
      <c r="C38" s="276" t="s">
        <v>696</v>
      </c>
      <c r="D38" s="12"/>
    </row>
    <row r="39" spans="1:5" ht="12.75">
      <c r="A39" s="8" t="s">
        <v>453</v>
      </c>
      <c r="B39" s="8" t="s">
        <v>49</v>
      </c>
      <c r="C39" s="8" t="s">
        <v>79</v>
      </c>
      <c r="D39" s="8"/>
      <c r="E39" s="8"/>
    </row>
    <row r="40" spans="1:5" ht="12.75">
      <c r="A40" s="8">
        <v>1</v>
      </c>
      <c r="B40" s="9" t="s">
        <v>1</v>
      </c>
      <c r="C40" s="8"/>
      <c r="D40" s="8"/>
      <c r="E40" s="8"/>
    </row>
    <row r="41" spans="1:5" ht="12.75">
      <c r="A41" s="8"/>
      <c r="B41" s="8"/>
      <c r="C41" s="8"/>
      <c r="D41" s="8"/>
      <c r="E41" s="8"/>
    </row>
    <row r="42" spans="1:5" ht="12.75">
      <c r="A42" s="8">
        <v>2</v>
      </c>
      <c r="B42" s="9" t="s">
        <v>697</v>
      </c>
      <c r="C42" s="9" t="s">
        <v>369</v>
      </c>
      <c r="D42" s="143" t="s">
        <v>373</v>
      </c>
      <c r="E42" s="17" t="s">
        <v>379</v>
      </c>
    </row>
    <row r="43" spans="1:5" ht="12.75">
      <c r="A43" s="8">
        <v>3</v>
      </c>
      <c r="B43" s="9" t="s">
        <v>698</v>
      </c>
      <c r="C43" s="277">
        <v>0</v>
      </c>
      <c r="D43" s="277">
        <v>2100000</v>
      </c>
      <c r="E43" s="277">
        <v>66340</v>
      </c>
    </row>
    <row r="44" ht="12.75">
      <c r="D44" s="12"/>
    </row>
    <row r="45" spans="1:5" ht="12.75">
      <c r="A45" s="8"/>
      <c r="B45" s="9" t="s">
        <v>716</v>
      </c>
      <c r="C45" s="8"/>
      <c r="D45" s="278">
        <f>D35+D43</f>
        <v>10430740</v>
      </c>
      <c r="E45" s="278">
        <f>E35+E43</f>
        <v>8284155</v>
      </c>
    </row>
    <row r="46" ht="12.75">
      <c r="D46" s="12"/>
    </row>
  </sheetData>
  <sheetProtection/>
  <mergeCells count="1">
    <mergeCell ref="C25:C30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7">
      <selection activeCell="C12" sqref="C12"/>
    </sheetView>
  </sheetViews>
  <sheetFormatPr defaultColWidth="9.140625" defaultRowHeight="12.75"/>
  <cols>
    <col min="2" max="2" width="50.8515625" style="0" bestFit="1" customWidth="1"/>
    <col min="3" max="3" width="20.00390625" style="0" customWidth="1"/>
    <col min="4" max="4" width="16.00390625" style="0" customWidth="1"/>
    <col min="6" max="6" width="13.7109375" style="0" bestFit="1" customWidth="1"/>
  </cols>
  <sheetData>
    <row r="1" ht="12.75">
      <c r="B1" s="1" t="s">
        <v>746</v>
      </c>
    </row>
    <row r="2" ht="12.75">
      <c r="D2" s="12"/>
    </row>
    <row r="3" spans="2:4" ht="12.75">
      <c r="B3" s="5" t="s">
        <v>730</v>
      </c>
      <c r="D3" s="251"/>
    </row>
    <row r="4" spans="2:4" ht="14.25">
      <c r="B4" s="5"/>
      <c r="D4" s="222"/>
    </row>
    <row r="5" spans="1:4" ht="14.25">
      <c r="A5" s="8"/>
      <c r="B5" s="9" t="s">
        <v>382</v>
      </c>
      <c r="C5" s="34" t="s">
        <v>438</v>
      </c>
      <c r="D5" s="246" t="s">
        <v>65</v>
      </c>
    </row>
    <row r="6" spans="1:4" ht="12.75">
      <c r="A6" s="8"/>
      <c r="B6" s="145" t="s">
        <v>1</v>
      </c>
      <c r="C6" s="245" t="s">
        <v>377</v>
      </c>
      <c r="D6" s="247" t="s">
        <v>439</v>
      </c>
    </row>
    <row r="7" spans="1:5" ht="12.75">
      <c r="A7" s="8">
        <v>1</v>
      </c>
      <c r="B7" s="11" t="s">
        <v>440</v>
      </c>
      <c r="C7" s="192">
        <v>256642382</v>
      </c>
      <c r="D7" s="248">
        <v>746718</v>
      </c>
      <c r="E7" s="1"/>
    </row>
    <row r="8" spans="1:5" ht="12.75">
      <c r="A8" s="8">
        <v>2</v>
      </c>
      <c r="B8" s="11" t="s">
        <v>441</v>
      </c>
      <c r="C8" s="189">
        <v>92923035</v>
      </c>
      <c r="D8" s="249">
        <v>104872000</v>
      </c>
      <c r="E8" s="1"/>
    </row>
    <row r="9" spans="1:4" ht="12.75">
      <c r="A9" s="8">
        <v>3</v>
      </c>
      <c r="B9" s="11" t="s">
        <v>442</v>
      </c>
      <c r="C9" s="189">
        <f>C7-C8</f>
        <v>163719347</v>
      </c>
      <c r="D9" s="190">
        <f>D7-D8</f>
        <v>-104125282</v>
      </c>
    </row>
    <row r="10" spans="1:5" ht="12.75">
      <c r="A10" s="146">
        <v>4</v>
      </c>
      <c r="B10" s="144" t="s">
        <v>443</v>
      </c>
      <c r="C10" s="189">
        <v>40011593</v>
      </c>
      <c r="D10" s="249">
        <v>108869619</v>
      </c>
      <c r="E10" s="1"/>
    </row>
    <row r="11" spans="1:5" ht="12.75">
      <c r="A11" s="8">
        <v>5</v>
      </c>
      <c r="B11" s="144" t="s">
        <v>444</v>
      </c>
      <c r="C11" s="189">
        <v>114095131</v>
      </c>
      <c r="D11" s="249">
        <v>0</v>
      </c>
      <c r="E11" s="1"/>
    </row>
    <row r="12" spans="1:4" ht="12.75">
      <c r="A12" s="8">
        <v>6</v>
      </c>
      <c r="B12" s="144" t="s">
        <v>445</v>
      </c>
      <c r="C12" s="189">
        <f>C10-C11</f>
        <v>-74083538</v>
      </c>
      <c r="D12" s="190">
        <f>D10-D11</f>
        <v>108869619</v>
      </c>
    </row>
    <row r="13" spans="1:4" ht="12.75">
      <c r="A13" s="8">
        <v>7</v>
      </c>
      <c r="B13" s="147" t="s">
        <v>446</v>
      </c>
      <c r="C13" s="191">
        <f>C9+C12</f>
        <v>89635809</v>
      </c>
      <c r="D13" s="204">
        <f>D9+D12</f>
        <v>4744337</v>
      </c>
    </row>
    <row r="14" spans="1:4" ht="12.75">
      <c r="A14" s="8"/>
      <c r="B14" s="144"/>
      <c r="C14" s="191"/>
      <c r="D14" s="249"/>
    </row>
    <row r="15" spans="1:4" ht="12.75">
      <c r="A15" s="8">
        <v>8</v>
      </c>
      <c r="B15" s="147" t="s">
        <v>447</v>
      </c>
      <c r="C15" s="191">
        <v>0</v>
      </c>
      <c r="D15" s="249">
        <v>0</v>
      </c>
    </row>
    <row r="16" spans="1:4" ht="12.75">
      <c r="A16" s="8"/>
      <c r="B16" s="147"/>
      <c r="C16" s="191"/>
      <c r="D16" s="249"/>
    </row>
    <row r="17" spans="1:6" ht="12.75">
      <c r="A17" s="8">
        <v>9</v>
      </c>
      <c r="B17" s="147" t="s">
        <v>448</v>
      </c>
      <c r="C17" s="191">
        <f>C13+C15</f>
        <v>89635809</v>
      </c>
      <c r="D17" s="204">
        <f>D13+D15</f>
        <v>4744337</v>
      </c>
      <c r="F17" s="272"/>
    </row>
    <row r="18" spans="1:4" ht="12.75">
      <c r="A18" s="8"/>
      <c r="B18" s="37"/>
      <c r="C18" s="189"/>
      <c r="D18" s="249"/>
    </row>
    <row r="19" spans="1:4" ht="12.75">
      <c r="A19" s="8">
        <v>10</v>
      </c>
      <c r="B19" s="144" t="s">
        <v>449</v>
      </c>
      <c r="C19" s="192"/>
      <c r="D19" s="249">
        <v>0</v>
      </c>
    </row>
    <row r="20" spans="1:4" ht="12.75">
      <c r="A20" s="8">
        <v>11</v>
      </c>
      <c r="B20" s="144" t="s">
        <v>450</v>
      </c>
      <c r="C20" s="244">
        <f>C17</f>
        <v>89635809</v>
      </c>
      <c r="D20" s="250">
        <f>D17</f>
        <v>4744337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97"/>
  <sheetViews>
    <sheetView zoomScalePageLayoutView="0" workbookViewId="0" topLeftCell="A61">
      <selection activeCell="B69" sqref="B69"/>
    </sheetView>
  </sheetViews>
  <sheetFormatPr defaultColWidth="9.140625" defaultRowHeight="12.75"/>
  <cols>
    <col min="1" max="1" width="4.28125" style="0" customWidth="1"/>
    <col min="2" max="2" width="76.00390625" style="0" bestFit="1" customWidth="1"/>
    <col min="3" max="3" width="16.28125" style="0" bestFit="1" customWidth="1"/>
    <col min="4" max="4" width="16.00390625" style="0" customWidth="1"/>
    <col min="5" max="5" width="34.57421875" style="0" bestFit="1" customWidth="1"/>
    <col min="6" max="6" width="14.421875" style="0" bestFit="1" customWidth="1"/>
    <col min="7" max="7" width="17.57421875" style="0" bestFit="1" customWidth="1"/>
  </cols>
  <sheetData>
    <row r="1" spans="2:4" ht="12.75">
      <c r="B1" s="321" t="s">
        <v>747</v>
      </c>
      <c r="C1" s="322"/>
      <c r="D1" s="322"/>
    </row>
    <row r="2" spans="2:5" ht="12.75">
      <c r="B2" s="5"/>
      <c r="C2" t="s">
        <v>451</v>
      </c>
      <c r="E2" t="s">
        <v>451</v>
      </c>
    </row>
    <row r="3" spans="2:6" ht="12.75">
      <c r="B3" s="5" t="s">
        <v>452</v>
      </c>
      <c r="F3" s="1" t="s">
        <v>368</v>
      </c>
    </row>
    <row r="4" spans="3:4" ht="12.75">
      <c r="C4" t="s">
        <v>539</v>
      </c>
      <c r="D4" t="s">
        <v>540</v>
      </c>
    </row>
    <row r="5" spans="1:7" ht="12.75">
      <c r="A5" s="8" t="s">
        <v>453</v>
      </c>
      <c r="B5" s="174" t="s">
        <v>454</v>
      </c>
      <c r="C5" s="175" t="s">
        <v>438</v>
      </c>
      <c r="D5" s="175" t="s">
        <v>65</v>
      </c>
      <c r="E5" s="175" t="s">
        <v>66</v>
      </c>
      <c r="F5" s="175" t="s">
        <v>719</v>
      </c>
      <c r="G5" s="175" t="s">
        <v>82</v>
      </c>
    </row>
    <row r="6" spans="1:7" ht="12.75">
      <c r="A6" s="8"/>
      <c r="B6" s="174"/>
      <c r="C6" s="176" t="s">
        <v>455</v>
      </c>
      <c r="D6" s="8" t="s">
        <v>504</v>
      </c>
      <c r="E6" s="175"/>
      <c r="F6" s="176" t="s">
        <v>455</v>
      </c>
      <c r="G6" s="176" t="s">
        <v>456</v>
      </c>
    </row>
    <row r="7" spans="1:7" ht="12.75">
      <c r="A7" s="8"/>
      <c r="B7" s="174"/>
      <c r="C7" s="177">
        <v>2016</v>
      </c>
      <c r="D7" s="177">
        <v>2017</v>
      </c>
      <c r="E7" s="175"/>
      <c r="F7" s="177">
        <v>2016</v>
      </c>
      <c r="G7" s="177">
        <v>2017</v>
      </c>
    </row>
    <row r="8" spans="1:7" ht="15">
      <c r="A8" s="8">
        <v>1</v>
      </c>
      <c r="B8" s="178" t="s">
        <v>457</v>
      </c>
      <c r="C8" s="175"/>
      <c r="D8" s="8"/>
      <c r="E8" s="179" t="s">
        <v>458</v>
      </c>
      <c r="F8" s="175"/>
      <c r="G8" s="8"/>
    </row>
    <row r="9" spans="1:7" ht="13.5" customHeight="1">
      <c r="A9" s="8"/>
      <c r="B9" s="174" t="s">
        <v>451</v>
      </c>
      <c r="C9" s="180"/>
      <c r="D9" s="8"/>
      <c r="E9" s="175" t="s">
        <v>451</v>
      </c>
      <c r="F9" s="175"/>
      <c r="G9" s="8"/>
    </row>
    <row r="10" spans="1:7" ht="15">
      <c r="A10" s="8">
        <v>2</v>
      </c>
      <c r="B10" s="193" t="s">
        <v>459</v>
      </c>
      <c r="C10" s="194"/>
      <c r="D10" s="194"/>
      <c r="E10" s="195"/>
      <c r="F10" s="203"/>
      <c r="G10" s="202"/>
    </row>
    <row r="11" spans="1:7" ht="12.75">
      <c r="A11" s="8"/>
      <c r="B11" s="196"/>
      <c r="C11" s="194"/>
      <c r="D11" s="194"/>
      <c r="E11" s="195"/>
      <c r="F11" s="203"/>
      <c r="G11" s="202"/>
    </row>
    <row r="12" spans="1:7" ht="12.75">
      <c r="A12" s="8">
        <v>3</v>
      </c>
      <c r="B12" s="197" t="s">
        <v>460</v>
      </c>
      <c r="C12" s="204">
        <f>C14+C15+C20</f>
        <v>353824908</v>
      </c>
      <c r="D12" s="204">
        <f>D14+D15+D20</f>
        <v>357156902</v>
      </c>
      <c r="E12" s="198" t="s">
        <v>461</v>
      </c>
      <c r="F12" s="205">
        <f>SUM(F13:F18)</f>
        <v>326472625</v>
      </c>
      <c r="G12" s="205">
        <f>SUM(G13:G18)</f>
        <v>384582859</v>
      </c>
    </row>
    <row r="13" spans="1:7" ht="12.75">
      <c r="A13" s="8">
        <v>4</v>
      </c>
      <c r="B13" s="196" t="s">
        <v>462</v>
      </c>
      <c r="C13" s="202"/>
      <c r="D13" s="202"/>
      <c r="E13" s="195" t="s">
        <v>463</v>
      </c>
      <c r="F13" s="203">
        <v>241820791</v>
      </c>
      <c r="G13" s="202">
        <v>241820791</v>
      </c>
    </row>
    <row r="14" spans="1:7" ht="12.75">
      <c r="A14" s="8">
        <v>5</v>
      </c>
      <c r="B14" s="196" t="s">
        <v>464</v>
      </c>
      <c r="C14" s="202">
        <v>450535</v>
      </c>
      <c r="D14" s="202">
        <v>1177088</v>
      </c>
      <c r="E14" s="195" t="s">
        <v>465</v>
      </c>
      <c r="F14" s="203">
        <v>83049332</v>
      </c>
      <c r="G14" s="202">
        <v>83049332</v>
      </c>
    </row>
    <row r="15" spans="1:7" ht="12.75">
      <c r="A15" s="8">
        <v>6</v>
      </c>
      <c r="B15" s="196" t="s">
        <v>466</v>
      </c>
      <c r="C15" s="202">
        <f>SUM(C16:C19)</f>
        <v>352629373</v>
      </c>
      <c r="D15" s="202">
        <f>SUM(D16:D19)</f>
        <v>355234814</v>
      </c>
      <c r="E15" s="195" t="s">
        <v>467</v>
      </c>
      <c r="F15" s="203">
        <v>1783560</v>
      </c>
      <c r="G15" s="202">
        <v>1783560</v>
      </c>
    </row>
    <row r="16" spans="1:7" ht="12.75">
      <c r="A16" s="8">
        <v>7</v>
      </c>
      <c r="B16" s="196" t="s">
        <v>468</v>
      </c>
      <c r="C16" s="202">
        <v>349521204</v>
      </c>
      <c r="D16" s="202">
        <v>345598667</v>
      </c>
      <c r="E16" s="195" t="s">
        <v>469</v>
      </c>
      <c r="F16" s="203">
        <v>1841305</v>
      </c>
      <c r="G16" s="202">
        <v>-181058</v>
      </c>
    </row>
    <row r="17" spans="1:7" ht="12.75">
      <c r="A17" s="8">
        <v>8</v>
      </c>
      <c r="B17" s="196" t="s">
        <v>470</v>
      </c>
      <c r="C17" s="202">
        <v>2524457</v>
      </c>
      <c r="D17" s="202">
        <v>6931915</v>
      </c>
      <c r="E17" s="195" t="s">
        <v>471</v>
      </c>
      <c r="F17" s="203"/>
      <c r="G17" s="202"/>
    </row>
    <row r="18" spans="1:7" ht="12.75">
      <c r="A18" s="8">
        <v>9</v>
      </c>
      <c r="B18" s="196" t="s">
        <v>472</v>
      </c>
      <c r="C18" s="202">
        <v>583712</v>
      </c>
      <c r="D18" s="202">
        <v>2704232</v>
      </c>
      <c r="E18" s="195" t="s">
        <v>473</v>
      </c>
      <c r="F18" s="203">
        <v>-2022363</v>
      </c>
      <c r="G18" s="202">
        <v>58110234</v>
      </c>
    </row>
    <row r="19" spans="1:7" ht="12.75">
      <c r="A19" s="8">
        <v>10</v>
      </c>
      <c r="B19" s="196" t="s">
        <v>474</v>
      </c>
      <c r="C19" s="202">
        <v>0</v>
      </c>
      <c r="D19" s="202"/>
      <c r="E19" s="198"/>
      <c r="F19" s="205"/>
      <c r="G19" s="202"/>
    </row>
    <row r="20" spans="1:7" ht="12.75">
      <c r="A20" s="8">
        <v>11</v>
      </c>
      <c r="B20" s="196" t="s">
        <v>475</v>
      </c>
      <c r="C20" s="202">
        <v>745000</v>
      </c>
      <c r="D20" s="202">
        <v>745000</v>
      </c>
      <c r="E20" s="195"/>
      <c r="F20" s="203"/>
      <c r="G20" s="202"/>
    </row>
    <row r="21" spans="1:7" ht="12.75">
      <c r="A21" s="8"/>
      <c r="B21" s="196"/>
      <c r="C21" s="202"/>
      <c r="D21" s="202"/>
      <c r="E21" s="195"/>
      <c r="F21" s="203"/>
      <c r="G21" s="202"/>
    </row>
    <row r="22" spans="1:7" ht="12.75">
      <c r="A22" s="8">
        <v>12</v>
      </c>
      <c r="B22" s="197" t="s">
        <v>476</v>
      </c>
      <c r="C22" s="204">
        <f>SUM(C23:C24)</f>
        <v>65000</v>
      </c>
      <c r="D22" s="204">
        <f>SUM(D23:D24)</f>
        <v>0</v>
      </c>
      <c r="E22" s="198" t="s">
        <v>477</v>
      </c>
      <c r="F22" s="205">
        <f>SUM(F23:F25)</f>
        <v>14558644</v>
      </c>
      <c r="G22" s="205">
        <f>SUM(G23:G25)</f>
        <v>6956696</v>
      </c>
    </row>
    <row r="23" spans="1:7" ht="12.75">
      <c r="A23" s="8">
        <v>13</v>
      </c>
      <c r="B23" s="196" t="s">
        <v>478</v>
      </c>
      <c r="C23" s="202">
        <v>65000</v>
      </c>
      <c r="D23" s="202">
        <v>0</v>
      </c>
      <c r="E23" s="195" t="s">
        <v>479</v>
      </c>
      <c r="F23" s="203">
        <v>511765</v>
      </c>
      <c r="G23" s="202">
        <v>305635</v>
      </c>
    </row>
    <row r="24" spans="1:7" ht="12.75">
      <c r="A24" s="8">
        <v>14</v>
      </c>
      <c r="B24" s="196" t="s">
        <v>480</v>
      </c>
      <c r="C24" s="202">
        <v>0</v>
      </c>
      <c r="D24" s="202"/>
      <c r="E24" s="195" t="s">
        <v>481</v>
      </c>
      <c r="F24" s="203">
        <v>5226669</v>
      </c>
      <c r="G24" s="202">
        <v>4689227</v>
      </c>
    </row>
    <row r="25" spans="1:7" ht="12.75">
      <c r="A25" s="8">
        <v>15</v>
      </c>
      <c r="B25" s="197" t="s">
        <v>482</v>
      </c>
      <c r="C25" s="204">
        <v>41461270</v>
      </c>
      <c r="D25" s="204">
        <v>88946419</v>
      </c>
      <c r="E25" s="195" t="s">
        <v>483</v>
      </c>
      <c r="F25" s="203">
        <v>8820210</v>
      </c>
      <c r="G25" s="202">
        <v>1961834</v>
      </c>
    </row>
    <row r="26" spans="1:7" ht="12.75">
      <c r="A26" s="8"/>
      <c r="B26" s="197"/>
      <c r="C26" s="204"/>
      <c r="D26" s="202"/>
      <c r="E26" s="199"/>
      <c r="F26" s="203"/>
      <c r="G26" s="202"/>
    </row>
    <row r="27" spans="1:7" ht="12.75">
      <c r="A27" s="8">
        <v>16</v>
      </c>
      <c r="B27" s="197" t="s">
        <v>484</v>
      </c>
      <c r="C27" s="204">
        <f>SUM(C28:C30)</f>
        <v>3512652</v>
      </c>
      <c r="D27" s="204">
        <f>SUM(D28:D30)</f>
        <v>2607528</v>
      </c>
      <c r="E27" s="198" t="s">
        <v>485</v>
      </c>
      <c r="F27" s="205">
        <v>0</v>
      </c>
      <c r="G27" s="202"/>
    </row>
    <row r="28" spans="1:7" ht="12.75">
      <c r="A28" s="8">
        <v>17</v>
      </c>
      <c r="B28" s="196" t="s">
        <v>486</v>
      </c>
      <c r="C28" s="202">
        <v>2723583</v>
      </c>
      <c r="D28" s="202">
        <v>1828541</v>
      </c>
      <c r="E28" s="195"/>
      <c r="F28" s="203"/>
      <c r="G28" s="202"/>
    </row>
    <row r="29" spans="1:7" ht="12.75">
      <c r="A29" s="8">
        <v>18</v>
      </c>
      <c r="B29" s="196" t="s">
        <v>487</v>
      </c>
      <c r="C29" s="202">
        <v>0</v>
      </c>
      <c r="D29" s="202"/>
      <c r="E29" s="198" t="s">
        <v>488</v>
      </c>
      <c r="F29" s="205">
        <v>57852561</v>
      </c>
      <c r="G29" s="204">
        <v>57171294</v>
      </c>
    </row>
    <row r="30" spans="1:7" ht="12.75">
      <c r="A30" s="8">
        <v>19</v>
      </c>
      <c r="B30" s="196" t="s">
        <v>489</v>
      </c>
      <c r="C30" s="202">
        <v>789069</v>
      </c>
      <c r="D30" s="202">
        <v>778987</v>
      </c>
      <c r="E30" s="195"/>
      <c r="F30" s="203"/>
      <c r="G30" s="202"/>
    </row>
    <row r="31" spans="1:7" ht="12.75">
      <c r="A31" s="8"/>
      <c r="B31" s="196"/>
      <c r="C31" s="202"/>
      <c r="D31" s="202"/>
      <c r="E31" s="195"/>
      <c r="F31" s="203"/>
      <c r="G31" s="202"/>
    </row>
    <row r="32" spans="1:7" ht="12.75">
      <c r="A32" s="8">
        <v>20</v>
      </c>
      <c r="B32" s="197" t="s">
        <v>490</v>
      </c>
      <c r="C32" s="204">
        <v>20000</v>
      </c>
      <c r="D32" s="204">
        <v>0</v>
      </c>
      <c r="E32" s="195"/>
      <c r="F32" s="203"/>
      <c r="G32" s="202"/>
    </row>
    <row r="33" spans="1:7" ht="12.75">
      <c r="A33" s="8"/>
      <c r="B33" s="195"/>
      <c r="C33" s="202"/>
      <c r="D33" s="202"/>
      <c r="E33" s="195"/>
      <c r="F33" s="203"/>
      <c r="G33" s="194"/>
    </row>
    <row r="34" spans="1:7" ht="12.75">
      <c r="A34" s="8">
        <v>21</v>
      </c>
      <c r="B34" s="198" t="s">
        <v>491</v>
      </c>
      <c r="C34" s="204">
        <f>C12+C22+C25+C27+C32</f>
        <v>398883830</v>
      </c>
      <c r="D34" s="204">
        <f>D12+D22+D25+D27+D32</f>
        <v>448710849</v>
      </c>
      <c r="E34" s="198" t="s">
        <v>492</v>
      </c>
      <c r="F34" s="205">
        <f>F12+F22+F27+F29</f>
        <v>398883830</v>
      </c>
      <c r="G34" s="205">
        <f>G12+G22+G27+G29</f>
        <v>448710849</v>
      </c>
    </row>
    <row r="35" spans="1:7" ht="12.75">
      <c r="A35" s="12"/>
      <c r="B35" s="200"/>
      <c r="C35" s="206"/>
      <c r="D35" s="206"/>
      <c r="E35" s="200"/>
      <c r="F35" s="200"/>
      <c r="G35" s="200"/>
    </row>
    <row r="36" spans="1:7" ht="12.75">
      <c r="A36" s="12"/>
      <c r="B36" s="200"/>
      <c r="C36" s="201"/>
      <c r="D36" s="201"/>
      <c r="E36" s="200"/>
      <c r="F36" s="200"/>
      <c r="G36" s="200"/>
    </row>
    <row r="37" spans="1:7" ht="12.75">
      <c r="A37" s="12"/>
      <c r="B37" s="181"/>
      <c r="C37" s="181"/>
      <c r="D37" s="181"/>
      <c r="E37" s="181"/>
      <c r="F37" s="181"/>
      <c r="G37" s="181"/>
    </row>
    <row r="38" spans="1:7" ht="14.25">
      <c r="A38" s="207"/>
      <c r="B38" s="208" t="s">
        <v>541</v>
      </c>
      <c r="C38" s="207"/>
      <c r="D38" s="207"/>
      <c r="E38" s="207"/>
      <c r="F38" s="210" t="s">
        <v>542</v>
      </c>
      <c r="G38" s="207"/>
    </row>
    <row r="39" spans="1:7" ht="15.75">
      <c r="A39" s="209">
        <v>1</v>
      </c>
      <c r="B39" s="211" t="s">
        <v>493</v>
      </c>
      <c r="C39" s="212"/>
      <c r="D39" s="212"/>
      <c r="E39" s="212"/>
      <c r="F39" s="212"/>
      <c r="G39" s="212"/>
    </row>
    <row r="40" spans="1:7" ht="14.25">
      <c r="A40" s="209"/>
      <c r="B40" s="213"/>
      <c r="C40" s="212"/>
      <c r="D40" s="212"/>
      <c r="E40" s="212"/>
      <c r="F40" s="212"/>
      <c r="G40" s="212"/>
    </row>
    <row r="41" spans="1:7" ht="14.25">
      <c r="A41" s="209"/>
      <c r="B41" s="213"/>
      <c r="C41" s="212"/>
      <c r="D41" s="212"/>
      <c r="E41" s="212"/>
      <c r="F41" s="212"/>
      <c r="G41" s="212"/>
    </row>
    <row r="42" spans="1:7" ht="14.25">
      <c r="A42" s="209">
        <v>2</v>
      </c>
      <c r="B42" s="214" t="s">
        <v>460</v>
      </c>
      <c r="C42" s="204">
        <f>SUM(C43:C46)</f>
        <v>222924</v>
      </c>
      <c r="D42" s="204">
        <f>SUM(D43:D46)</f>
        <v>553773</v>
      </c>
      <c r="E42" s="215" t="s">
        <v>494</v>
      </c>
      <c r="F42" s="204">
        <f>SUM(F43:F48)</f>
        <v>-3320510</v>
      </c>
      <c r="G42" s="204">
        <f>SUM(G43:G48)</f>
        <v>1136685</v>
      </c>
    </row>
    <row r="43" spans="1:7" ht="14.25">
      <c r="A43" s="209">
        <v>3</v>
      </c>
      <c r="B43" s="213" t="s">
        <v>464</v>
      </c>
      <c r="C43" s="223"/>
      <c r="D43" s="223">
        <v>0</v>
      </c>
      <c r="E43" s="212" t="s">
        <v>463</v>
      </c>
      <c r="F43" s="223">
        <v>0</v>
      </c>
      <c r="G43" s="223">
        <v>0</v>
      </c>
    </row>
    <row r="44" spans="1:7" ht="14.25">
      <c r="A44" s="209">
        <v>4</v>
      </c>
      <c r="B44" s="213" t="s">
        <v>466</v>
      </c>
      <c r="C44" s="223">
        <v>222924</v>
      </c>
      <c r="D44" s="223">
        <v>553773</v>
      </c>
      <c r="E44" s="212" t="s">
        <v>465</v>
      </c>
      <c r="F44" s="223">
        <v>635209</v>
      </c>
      <c r="G44" s="223">
        <v>635209</v>
      </c>
    </row>
    <row r="45" spans="1:7" ht="14.25">
      <c r="A45" s="209">
        <v>5</v>
      </c>
      <c r="B45" s="213" t="s">
        <v>475</v>
      </c>
      <c r="C45" s="223">
        <v>0</v>
      </c>
      <c r="D45" s="223">
        <v>0</v>
      </c>
      <c r="E45" s="212" t="s">
        <v>467</v>
      </c>
      <c r="F45" s="223">
        <v>5916926</v>
      </c>
      <c r="G45" s="223">
        <v>5916926</v>
      </c>
    </row>
    <row r="46" spans="1:7" ht="14.25">
      <c r="A46" s="209">
        <v>6</v>
      </c>
      <c r="B46" s="213" t="s">
        <v>495</v>
      </c>
      <c r="C46" s="223">
        <v>0</v>
      </c>
      <c r="D46" s="223">
        <v>0</v>
      </c>
      <c r="E46" s="212" t="s">
        <v>469</v>
      </c>
      <c r="F46" s="223">
        <v>-6476074</v>
      </c>
      <c r="G46" s="223">
        <v>-9872645</v>
      </c>
    </row>
    <row r="47" spans="1:7" ht="14.25">
      <c r="A47" s="209">
        <v>7</v>
      </c>
      <c r="B47" s="216"/>
      <c r="C47" s="223"/>
      <c r="D47" s="223"/>
      <c r="E47" s="212" t="s">
        <v>543</v>
      </c>
      <c r="F47" s="223">
        <v>0</v>
      </c>
      <c r="G47" s="223">
        <v>0</v>
      </c>
    </row>
    <row r="48" spans="1:7" ht="14.25">
      <c r="A48" s="209">
        <v>8</v>
      </c>
      <c r="B48" s="213"/>
      <c r="C48" s="224"/>
      <c r="D48" s="224"/>
      <c r="E48" s="212" t="s">
        <v>473</v>
      </c>
      <c r="F48" s="223">
        <v>-3396571</v>
      </c>
      <c r="G48" s="223">
        <v>4457195</v>
      </c>
    </row>
    <row r="49" spans="1:7" ht="14.25">
      <c r="A49" s="209"/>
      <c r="B49" s="213"/>
      <c r="C49" s="223"/>
      <c r="D49" s="223"/>
      <c r="E49" s="212"/>
      <c r="F49" s="223"/>
      <c r="G49" s="223"/>
    </row>
    <row r="50" spans="1:7" ht="14.25">
      <c r="A50" s="209"/>
      <c r="B50" s="214"/>
      <c r="C50" s="223"/>
      <c r="D50" s="223"/>
      <c r="E50" s="212"/>
      <c r="F50" s="223"/>
      <c r="G50" s="223"/>
    </row>
    <row r="51" spans="1:7" ht="14.25">
      <c r="A51" s="209">
        <v>9</v>
      </c>
      <c r="B51" s="214" t="s">
        <v>476</v>
      </c>
      <c r="C51" s="204">
        <v>0</v>
      </c>
      <c r="D51" s="204">
        <v>0</v>
      </c>
      <c r="E51" s="215" t="s">
        <v>477</v>
      </c>
      <c r="F51" s="204">
        <v>66341</v>
      </c>
      <c r="G51" s="204">
        <v>1</v>
      </c>
    </row>
    <row r="52" spans="1:7" ht="14.25">
      <c r="A52" s="209">
        <v>10</v>
      </c>
      <c r="B52" s="213" t="s">
        <v>478</v>
      </c>
      <c r="C52" s="223">
        <v>0</v>
      </c>
      <c r="D52" s="223">
        <v>0</v>
      </c>
      <c r="E52" s="212"/>
      <c r="F52" s="223"/>
      <c r="G52" s="223"/>
    </row>
    <row r="53" spans="1:7" ht="14.25">
      <c r="A53" s="209">
        <v>11</v>
      </c>
      <c r="B53" s="213" t="s">
        <v>480</v>
      </c>
      <c r="C53" s="223">
        <v>0</v>
      </c>
      <c r="D53" s="223">
        <v>0</v>
      </c>
      <c r="E53" s="215" t="s">
        <v>485</v>
      </c>
      <c r="F53" s="223">
        <v>0</v>
      </c>
      <c r="G53" s="223">
        <v>0</v>
      </c>
    </row>
    <row r="54" spans="1:7" ht="14.25">
      <c r="A54" s="209"/>
      <c r="B54" s="213"/>
      <c r="C54" s="223"/>
      <c r="D54" s="223"/>
      <c r="E54" s="212"/>
      <c r="F54" s="223"/>
      <c r="G54" s="223"/>
    </row>
    <row r="55" spans="1:7" ht="14.25">
      <c r="A55" s="209">
        <v>12</v>
      </c>
      <c r="B55" s="214" t="s">
        <v>482</v>
      </c>
      <c r="C55" s="204">
        <v>124541</v>
      </c>
      <c r="D55" s="204">
        <v>6747767</v>
      </c>
      <c r="E55" s="215" t="s">
        <v>488</v>
      </c>
      <c r="F55" s="204">
        <v>5486787</v>
      </c>
      <c r="G55" s="204">
        <v>6169961</v>
      </c>
    </row>
    <row r="56" spans="1:7" ht="14.25">
      <c r="A56" s="209"/>
      <c r="B56" s="214"/>
      <c r="C56" s="223"/>
      <c r="D56" s="223"/>
      <c r="E56" s="212"/>
      <c r="F56" s="223"/>
      <c r="G56" s="223"/>
    </row>
    <row r="57" spans="1:7" ht="14.25">
      <c r="A57" s="209">
        <v>13</v>
      </c>
      <c r="B57" s="214" t="s">
        <v>484</v>
      </c>
      <c r="C57" s="223">
        <v>0</v>
      </c>
      <c r="D57" s="223">
        <v>0</v>
      </c>
      <c r="E57" s="212"/>
      <c r="F57" s="223"/>
      <c r="G57" s="223"/>
    </row>
    <row r="58" spans="1:7" ht="14.25">
      <c r="A58" s="209"/>
      <c r="B58" s="214"/>
      <c r="C58" s="223"/>
      <c r="D58" s="223"/>
      <c r="E58" s="212"/>
      <c r="F58" s="223"/>
      <c r="G58" s="223"/>
    </row>
    <row r="59" spans="1:7" ht="14.25">
      <c r="A59" s="209">
        <v>14</v>
      </c>
      <c r="B59" s="214" t="s">
        <v>490</v>
      </c>
      <c r="C59" s="204">
        <v>1885153</v>
      </c>
      <c r="D59" s="204">
        <v>5107</v>
      </c>
      <c r="E59" s="212"/>
      <c r="F59" s="223"/>
      <c r="G59" s="223"/>
    </row>
    <row r="60" spans="1:7" ht="14.25">
      <c r="A60" s="209"/>
      <c r="B60" s="214"/>
      <c r="C60" s="223"/>
      <c r="D60" s="223"/>
      <c r="E60" s="212"/>
      <c r="F60" s="223"/>
      <c r="G60" s="223"/>
    </row>
    <row r="61" spans="1:7" ht="14.25">
      <c r="A61" s="209">
        <v>15</v>
      </c>
      <c r="B61" s="214" t="s">
        <v>491</v>
      </c>
      <c r="C61" s="204">
        <f>C42+C51+C55+C57+C59</f>
        <v>2232618</v>
      </c>
      <c r="D61" s="204">
        <f>D42+D51+D55+D57+D59</f>
        <v>7306647</v>
      </c>
      <c r="E61" s="215" t="s">
        <v>492</v>
      </c>
      <c r="F61" s="204">
        <f>F42+F51+F53+F55</f>
        <v>2232618</v>
      </c>
      <c r="G61" s="204">
        <f>G42+G51+G53+G55</f>
        <v>7306647</v>
      </c>
    </row>
    <row r="62" spans="3:4" ht="12.75">
      <c r="C62" s="225"/>
      <c r="D62" s="225"/>
    </row>
    <row r="77" ht="12.75">
      <c r="B77" s="182" t="s">
        <v>748</v>
      </c>
    </row>
    <row r="79" ht="12.75">
      <c r="B79" s="5" t="s">
        <v>496</v>
      </c>
    </row>
    <row r="80" ht="12.75">
      <c r="B80" s="5"/>
    </row>
    <row r="81" spans="2:4" ht="12.75">
      <c r="B81" t="s">
        <v>382</v>
      </c>
      <c r="C81" t="s">
        <v>383</v>
      </c>
      <c r="D81" t="s">
        <v>65</v>
      </c>
    </row>
    <row r="82" spans="1:4" ht="12.75" customHeight="1">
      <c r="A82" s="8">
        <v>1</v>
      </c>
      <c r="B82" s="9" t="s">
        <v>1</v>
      </c>
      <c r="C82" s="9" t="s">
        <v>497</v>
      </c>
      <c r="D82" s="280" t="s">
        <v>498</v>
      </c>
    </row>
    <row r="83" spans="1:4" ht="12.75">
      <c r="A83" s="8">
        <v>2</v>
      </c>
      <c r="B83" s="9" t="s">
        <v>499</v>
      </c>
      <c r="C83" s="204"/>
      <c r="D83" s="9"/>
    </row>
    <row r="84" spans="1:4" ht="12.75">
      <c r="A84" s="8">
        <v>3</v>
      </c>
      <c r="B84" s="8" t="s">
        <v>500</v>
      </c>
      <c r="C84" s="190">
        <v>4067560</v>
      </c>
      <c r="D84" s="11"/>
    </row>
    <row r="85" spans="1:4" ht="12.75">
      <c r="A85" s="8">
        <v>4</v>
      </c>
      <c r="B85" s="11" t="s">
        <v>501</v>
      </c>
      <c r="C85" s="190"/>
      <c r="D85" s="11"/>
    </row>
    <row r="86" spans="1:4" ht="12.75">
      <c r="A86" s="8">
        <v>5</v>
      </c>
      <c r="B86" s="11" t="s">
        <v>502</v>
      </c>
      <c r="C86" s="190">
        <v>6489807</v>
      </c>
      <c r="D86" s="11"/>
    </row>
    <row r="87" spans="1:4" ht="12.75">
      <c r="A87" s="8">
        <v>6</v>
      </c>
      <c r="B87" s="8" t="s">
        <v>47</v>
      </c>
      <c r="C87" s="204">
        <f>SUM(C84:C86)</f>
        <v>10557367</v>
      </c>
      <c r="D87" s="9"/>
    </row>
    <row r="88" spans="3:4" s="12" customFormat="1" ht="12.75">
      <c r="C88" s="183"/>
      <c r="D88" s="183"/>
    </row>
    <row r="89" spans="1:4" ht="14.25">
      <c r="A89" s="217"/>
      <c r="B89" s="218" t="s">
        <v>496</v>
      </c>
      <c r="C89" s="217"/>
      <c r="D89" s="217"/>
    </row>
    <row r="90" spans="1:4" ht="14.25">
      <c r="A90" s="217"/>
      <c r="B90" s="218"/>
      <c r="C90" s="217"/>
      <c r="D90" s="217"/>
    </row>
    <row r="91" spans="1:4" ht="14.25">
      <c r="A91" s="217"/>
      <c r="B91" s="217" t="s">
        <v>382</v>
      </c>
      <c r="C91" s="217" t="s">
        <v>383</v>
      </c>
      <c r="D91" s="217" t="s">
        <v>65</v>
      </c>
    </row>
    <row r="92" spans="1:4" ht="14.25" customHeight="1">
      <c r="A92" s="219">
        <v>1</v>
      </c>
      <c r="B92" s="220" t="s">
        <v>1</v>
      </c>
      <c r="C92" s="221" t="s">
        <v>497</v>
      </c>
      <c r="D92" s="284" t="s">
        <v>498</v>
      </c>
    </row>
    <row r="93" spans="1:4" ht="14.25">
      <c r="A93" s="219">
        <v>1</v>
      </c>
      <c r="B93" s="220" t="s">
        <v>544</v>
      </c>
      <c r="C93" s="281"/>
      <c r="D93" s="285"/>
    </row>
    <row r="94" spans="1:4" ht="14.25">
      <c r="A94" s="219">
        <v>2</v>
      </c>
      <c r="B94" s="219" t="s">
        <v>500</v>
      </c>
      <c r="C94" s="282">
        <v>2222929</v>
      </c>
      <c r="D94" s="286"/>
    </row>
    <row r="95" spans="1:4" ht="14.25">
      <c r="A95" s="219">
        <v>4</v>
      </c>
      <c r="B95" s="219" t="s">
        <v>503</v>
      </c>
      <c r="C95" s="282">
        <v>5598375</v>
      </c>
      <c r="D95" s="286"/>
    </row>
    <row r="96" spans="1:4" ht="14.25">
      <c r="A96" s="219">
        <v>5</v>
      </c>
      <c r="B96" s="219" t="s">
        <v>53</v>
      </c>
      <c r="C96" s="283">
        <f>SUM(C94:C95)</f>
        <v>7821304</v>
      </c>
      <c r="D96" s="287"/>
    </row>
    <row r="97" spans="1:4" ht="14.25">
      <c r="A97" s="217"/>
      <c r="B97" s="217"/>
      <c r="C97" s="217"/>
      <c r="D97" s="217"/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B9" sqref="B9"/>
    </sheetView>
  </sheetViews>
  <sheetFormatPr defaultColWidth="9.140625" defaultRowHeight="12.75"/>
  <cols>
    <col min="2" max="2" width="51.8515625" style="0" customWidth="1"/>
    <col min="4" max="4" width="11.8515625" style="0" customWidth="1"/>
    <col min="5" max="5" width="11.57421875" style="0" customWidth="1"/>
    <col min="6" max="6" width="13.00390625" style="0" customWidth="1"/>
    <col min="9" max="9" width="13.00390625" style="0" customWidth="1"/>
  </cols>
  <sheetData>
    <row r="1" ht="12.75">
      <c r="B1" s="1" t="s">
        <v>749</v>
      </c>
    </row>
    <row r="2" ht="12.75">
      <c r="B2" t="s">
        <v>330</v>
      </c>
    </row>
    <row r="3" spans="2:5" ht="12.75">
      <c r="B3" s="5" t="s">
        <v>531</v>
      </c>
      <c r="E3" s="1" t="s">
        <v>368</v>
      </c>
    </row>
    <row r="4" spans="1:7" ht="12.75">
      <c r="A4" t="s">
        <v>382</v>
      </c>
      <c r="B4" t="s">
        <v>64</v>
      </c>
      <c r="C4" t="s">
        <v>80</v>
      </c>
      <c r="D4" t="s">
        <v>530</v>
      </c>
      <c r="E4" t="s">
        <v>81</v>
      </c>
      <c r="F4" t="s">
        <v>93</v>
      </c>
      <c r="G4" t="s">
        <v>529</v>
      </c>
    </row>
    <row r="5" spans="1:7" ht="12.75">
      <c r="A5" s="8" t="s">
        <v>528</v>
      </c>
      <c r="B5" s="9" t="s">
        <v>527</v>
      </c>
      <c r="C5" s="323" t="s">
        <v>526</v>
      </c>
      <c r="D5" s="324"/>
      <c r="E5" s="324"/>
      <c r="F5" s="324"/>
      <c r="G5" s="325"/>
    </row>
    <row r="6" spans="1:7" ht="12.75">
      <c r="A6" s="8">
        <v>2</v>
      </c>
      <c r="B6" s="8"/>
      <c r="C6" s="8">
        <v>2017</v>
      </c>
      <c r="D6" s="8">
        <v>2018</v>
      </c>
      <c r="E6" s="8">
        <v>2019</v>
      </c>
      <c r="F6" s="8">
        <v>2020</v>
      </c>
      <c r="G6" s="8">
        <v>2021</v>
      </c>
    </row>
    <row r="7" spans="1:7" ht="12.75">
      <c r="A7" s="8">
        <v>3</v>
      </c>
      <c r="B7" s="8" t="s">
        <v>525</v>
      </c>
      <c r="C7" s="8"/>
      <c r="D7" s="8"/>
      <c r="E7" s="8"/>
      <c r="F7" s="8"/>
      <c r="G7" s="8"/>
    </row>
    <row r="8" spans="1:7" ht="25.5">
      <c r="A8" s="8">
        <v>4</v>
      </c>
      <c r="B8" s="173" t="s">
        <v>524</v>
      </c>
      <c r="C8" s="8"/>
      <c r="D8" s="8"/>
      <c r="E8" s="8"/>
      <c r="F8" s="8"/>
      <c r="G8" s="8"/>
    </row>
    <row r="9" spans="1:7" ht="25.5">
      <c r="A9" s="8">
        <v>5</v>
      </c>
      <c r="B9" s="173" t="s">
        <v>523</v>
      </c>
      <c r="C9" s="8"/>
      <c r="D9" s="8"/>
      <c r="E9" s="8"/>
      <c r="F9" s="8"/>
      <c r="G9" s="8"/>
    </row>
    <row r="10" spans="1:7" ht="12.75">
      <c r="A10" s="8">
        <v>6</v>
      </c>
      <c r="B10" s="8" t="s">
        <v>522</v>
      </c>
      <c r="C10" s="8"/>
      <c r="D10" s="8"/>
      <c r="E10" s="8"/>
      <c r="F10" s="8"/>
      <c r="G10" s="8"/>
    </row>
    <row r="11" spans="1:7" ht="12.75">
      <c r="A11" s="8">
        <v>7</v>
      </c>
      <c r="B11" s="8" t="s">
        <v>521</v>
      </c>
      <c r="C11" s="8"/>
      <c r="D11" s="8"/>
      <c r="E11" s="8"/>
      <c r="F11" s="8"/>
      <c r="G11" s="8"/>
    </row>
    <row r="12" spans="1:7" ht="12.75">
      <c r="A12" s="8">
        <v>8</v>
      </c>
      <c r="B12" s="8" t="s">
        <v>520</v>
      </c>
      <c r="C12" s="8"/>
      <c r="D12" s="8"/>
      <c r="E12" s="8"/>
      <c r="F12" s="8"/>
      <c r="G12" s="8"/>
    </row>
    <row r="13" spans="1:7" ht="12.75">
      <c r="A13" s="8">
        <v>9</v>
      </c>
      <c r="B13" s="9" t="s">
        <v>53</v>
      </c>
      <c r="C13" s="9">
        <f>SUM(C10:C12)</f>
        <v>0</v>
      </c>
      <c r="D13" s="9">
        <f>SUM(D10:D12)</f>
        <v>0</v>
      </c>
      <c r="E13" s="9">
        <f>SUM(E10:E12)</f>
        <v>0</v>
      </c>
      <c r="F13" s="9">
        <f>SUM(F10:F12)</f>
        <v>0</v>
      </c>
      <c r="G13" s="9">
        <f>SUM(G10:G12)</f>
        <v>0</v>
      </c>
    </row>
    <row r="16" ht="12.75">
      <c r="B16" s="1" t="s">
        <v>750</v>
      </c>
    </row>
    <row r="17" ht="12.75">
      <c r="B17" s="5" t="s">
        <v>519</v>
      </c>
    </row>
    <row r="19" spans="1:9" ht="12.75">
      <c r="A19" s="181"/>
      <c r="B19" s="181" t="s">
        <v>382</v>
      </c>
      <c r="C19" s="181" t="s">
        <v>383</v>
      </c>
      <c r="D19" s="181" t="s">
        <v>65</v>
      </c>
      <c r="E19" s="181" t="s">
        <v>66</v>
      </c>
      <c r="F19" s="181" t="s">
        <v>99</v>
      </c>
      <c r="G19" s="181" t="s">
        <v>82</v>
      </c>
      <c r="H19" s="181" t="s">
        <v>83</v>
      </c>
      <c r="I19" s="181" t="s">
        <v>84</v>
      </c>
    </row>
    <row r="20" spans="1:9" ht="36">
      <c r="A20" s="175" t="s">
        <v>518</v>
      </c>
      <c r="B20" s="188" t="s">
        <v>517</v>
      </c>
      <c r="C20" s="188" t="s">
        <v>516</v>
      </c>
      <c r="D20" s="188" t="s">
        <v>515</v>
      </c>
      <c r="E20" s="188" t="s">
        <v>514</v>
      </c>
      <c r="F20" s="187" t="s">
        <v>513</v>
      </c>
      <c r="G20" s="187" t="s">
        <v>512</v>
      </c>
      <c r="H20" s="187" t="s">
        <v>511</v>
      </c>
      <c r="I20" s="186" t="s">
        <v>510</v>
      </c>
    </row>
    <row r="21" spans="1:9" ht="12.75">
      <c r="A21" s="175"/>
      <c r="B21" s="175" t="s">
        <v>509</v>
      </c>
      <c r="C21" s="175" t="s">
        <v>508</v>
      </c>
      <c r="D21" s="184">
        <v>40862</v>
      </c>
      <c r="E21" s="184">
        <v>42368</v>
      </c>
      <c r="F21" s="185">
        <v>7355128</v>
      </c>
      <c r="G21" s="175" t="s">
        <v>507</v>
      </c>
      <c r="H21" s="175" t="s">
        <v>506</v>
      </c>
      <c r="I21" s="184">
        <v>49283</v>
      </c>
    </row>
    <row r="22" spans="1:9" ht="12.75">
      <c r="A22" s="175"/>
      <c r="B22" s="175" t="s">
        <v>505</v>
      </c>
      <c r="C22" s="175"/>
      <c r="D22" s="175"/>
      <c r="E22" s="175"/>
      <c r="F22" s="175"/>
      <c r="G22" s="175"/>
      <c r="H22" s="175"/>
      <c r="I22" s="175"/>
    </row>
  </sheetData>
  <sheetProtection/>
  <mergeCells count="1">
    <mergeCell ref="C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14.57421875" style="0" bestFit="1" customWidth="1"/>
    <col min="2" max="2" width="50.140625" style="0" bestFit="1" customWidth="1"/>
    <col min="3" max="3" width="15.421875" style="0" customWidth="1"/>
    <col min="4" max="4" width="15.8515625" style="0" customWidth="1"/>
    <col min="5" max="5" width="11.57421875" style="0" bestFit="1" customWidth="1"/>
    <col min="6" max="6" width="16.28125" style="0" bestFit="1" customWidth="1"/>
  </cols>
  <sheetData>
    <row r="1" spans="1:2" ht="12.75">
      <c r="A1" s="289" t="s">
        <v>725</v>
      </c>
      <c r="B1" s="1" t="s">
        <v>751</v>
      </c>
    </row>
    <row r="3" spans="1:6" ht="12.75">
      <c r="A3" s="326" t="s">
        <v>726</v>
      </c>
      <c r="B3" s="326"/>
      <c r="C3" s="326"/>
      <c r="D3" s="326"/>
      <c r="E3" s="326"/>
      <c r="F3" s="326"/>
    </row>
    <row r="4" spans="1:6" ht="12.75">
      <c r="A4" s="326"/>
      <c r="B4" s="326"/>
      <c r="C4" s="326"/>
      <c r="D4" s="326"/>
      <c r="E4" s="326"/>
      <c r="F4" s="326"/>
    </row>
    <row r="5" ht="12.75">
      <c r="B5" t="s">
        <v>720</v>
      </c>
    </row>
    <row r="6" spans="1:6" ht="12.75">
      <c r="A6" s="327" t="s">
        <v>1</v>
      </c>
      <c r="B6" s="328" t="s">
        <v>721</v>
      </c>
      <c r="C6" s="328" t="s">
        <v>722</v>
      </c>
      <c r="D6" s="328" t="s">
        <v>723</v>
      </c>
      <c r="E6" s="327" t="s">
        <v>724</v>
      </c>
      <c r="F6" s="328" t="s">
        <v>728</v>
      </c>
    </row>
    <row r="7" spans="1:6" ht="12.75">
      <c r="A7" s="327"/>
      <c r="B7" s="328"/>
      <c r="C7" s="328"/>
      <c r="D7" s="328"/>
      <c r="E7" s="327"/>
      <c r="F7" s="328"/>
    </row>
    <row r="8" spans="1:6" ht="18.75" customHeight="1">
      <c r="A8" s="327"/>
      <c r="B8" s="328"/>
      <c r="C8" s="328"/>
      <c r="D8" s="328"/>
      <c r="E8" s="327"/>
      <c r="F8" s="328"/>
    </row>
    <row r="9" spans="1:6" ht="15">
      <c r="A9" s="290" t="s">
        <v>727</v>
      </c>
      <c r="B9" s="293">
        <v>745000</v>
      </c>
      <c r="C9" s="291"/>
      <c r="D9" s="8"/>
      <c r="E9" s="8"/>
      <c r="F9" s="8"/>
    </row>
    <row r="10" spans="1:6" ht="15">
      <c r="A10" s="292" t="s">
        <v>53</v>
      </c>
      <c r="B10" s="293">
        <f>SUM(B9)</f>
        <v>745000</v>
      </c>
      <c r="C10" s="291"/>
      <c r="D10" s="8"/>
      <c r="E10" s="8"/>
      <c r="F10" s="8"/>
    </row>
  </sheetData>
  <sheetProtection/>
  <mergeCells count="7">
    <mergeCell ref="A3:F4"/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8515625" style="0" customWidth="1"/>
    <col min="2" max="2" width="42.8515625" style="0" customWidth="1"/>
    <col min="3" max="3" width="11.421875" style="0" customWidth="1"/>
    <col min="4" max="4" width="10.140625" style="0" bestFit="1" customWidth="1"/>
    <col min="5" max="5" width="11.140625" style="0" bestFit="1" customWidth="1"/>
    <col min="6" max="6" width="11.28125" style="0" customWidth="1"/>
    <col min="7" max="7" width="11.140625" style="0" customWidth="1"/>
    <col min="8" max="8" width="11.8515625" style="0" customWidth="1"/>
    <col min="9" max="9" width="10.140625" style="0" bestFit="1" customWidth="1"/>
    <col min="10" max="10" width="9.421875" style="0" customWidth="1"/>
    <col min="11" max="11" width="9.57421875" style="0" customWidth="1"/>
    <col min="12" max="12" width="11.57421875" style="0" customWidth="1"/>
    <col min="13" max="13" width="5.8515625" style="0" customWidth="1"/>
  </cols>
  <sheetData>
    <row r="1" ht="12.75">
      <c r="B1" s="1" t="s">
        <v>734</v>
      </c>
    </row>
    <row r="3" ht="12.75">
      <c r="B3" s="5" t="s">
        <v>329</v>
      </c>
    </row>
    <row r="4" ht="12.75">
      <c r="B4" s="5"/>
    </row>
    <row r="5" spans="2:11" ht="12.75">
      <c r="B5" s="5" t="s">
        <v>357</v>
      </c>
      <c r="E5" s="12"/>
      <c r="F5" s="13"/>
      <c r="G5" s="12"/>
      <c r="H5" s="12"/>
      <c r="I5" s="12"/>
      <c r="J5" s="12"/>
      <c r="K5" s="12"/>
    </row>
    <row r="6" spans="2:11" ht="12.75">
      <c r="B6" s="5"/>
      <c r="E6" s="12"/>
      <c r="F6" s="12"/>
      <c r="G6" s="12"/>
      <c r="H6" s="12"/>
      <c r="I6" s="12"/>
      <c r="J6" s="12"/>
      <c r="K6" s="12"/>
    </row>
    <row r="7" spans="2:11" ht="12.75">
      <c r="B7" s="5" t="s">
        <v>63</v>
      </c>
      <c r="C7" t="s">
        <v>64</v>
      </c>
      <c r="D7" t="s">
        <v>65</v>
      </c>
      <c r="E7" s="12" t="s">
        <v>66</v>
      </c>
      <c r="F7" s="14" t="s">
        <v>99</v>
      </c>
      <c r="G7" s="52" t="s">
        <v>82</v>
      </c>
      <c r="H7" s="52" t="s">
        <v>83</v>
      </c>
      <c r="I7" s="12"/>
      <c r="J7" s="12"/>
      <c r="K7" s="12"/>
    </row>
    <row r="8" spans="1:11" ht="12.75">
      <c r="A8" s="8"/>
      <c r="B8" s="9" t="s">
        <v>1</v>
      </c>
      <c r="C8" s="34" t="s">
        <v>100</v>
      </c>
      <c r="D8" s="36"/>
      <c r="E8" s="37"/>
      <c r="F8" s="9" t="s">
        <v>55</v>
      </c>
      <c r="G8" s="17" t="s">
        <v>373</v>
      </c>
      <c r="H8" s="17" t="s">
        <v>379</v>
      </c>
      <c r="I8" s="13"/>
      <c r="J8" s="12"/>
      <c r="K8" s="12"/>
    </row>
    <row r="9" spans="1:11" ht="12.75">
      <c r="A9" s="11"/>
      <c r="B9" s="9"/>
      <c r="C9" s="50" t="s">
        <v>94</v>
      </c>
      <c r="D9" s="50" t="s">
        <v>97</v>
      </c>
      <c r="E9" s="50" t="s">
        <v>96</v>
      </c>
      <c r="F9" s="9"/>
      <c r="G9" s="8"/>
      <c r="H9" s="8"/>
      <c r="I9" s="13"/>
      <c r="J9" s="12"/>
      <c r="K9" s="12"/>
    </row>
    <row r="10" spans="1:11" ht="12.75">
      <c r="A10" s="11">
        <v>1</v>
      </c>
      <c r="B10" s="19" t="s">
        <v>98</v>
      </c>
      <c r="C10" s="124"/>
      <c r="D10" s="125"/>
      <c r="E10" s="126"/>
      <c r="F10" s="125"/>
      <c r="G10" s="124"/>
      <c r="H10" s="8"/>
      <c r="I10" s="13"/>
      <c r="J10" s="12"/>
      <c r="K10" s="12"/>
    </row>
    <row r="11" spans="1:11" ht="12.75">
      <c r="A11" s="11">
        <v>2</v>
      </c>
      <c r="B11" s="19" t="s">
        <v>101</v>
      </c>
      <c r="C11" s="124"/>
      <c r="D11" s="125"/>
      <c r="E11" s="126"/>
      <c r="F11" s="125"/>
      <c r="G11" s="124"/>
      <c r="H11" s="8"/>
      <c r="I11" s="13"/>
      <c r="J11" s="12"/>
      <c r="K11" s="12"/>
    </row>
    <row r="12" spans="1:11" ht="12.75">
      <c r="A12" s="11">
        <v>3</v>
      </c>
      <c r="B12" s="8" t="s">
        <v>102</v>
      </c>
      <c r="C12" s="127">
        <v>28195799</v>
      </c>
      <c r="D12" s="125"/>
      <c r="E12" s="127">
        <v>67031711</v>
      </c>
      <c r="F12" s="127">
        <f>SUM(C12:E12)</f>
        <v>95227510</v>
      </c>
      <c r="G12" s="226">
        <v>98579013</v>
      </c>
      <c r="H12" s="130">
        <f>C73</f>
        <v>98062830</v>
      </c>
      <c r="I12" s="12"/>
      <c r="J12" s="12"/>
      <c r="K12" s="12"/>
    </row>
    <row r="13" spans="1:11" ht="12.75">
      <c r="A13" s="11">
        <v>4</v>
      </c>
      <c r="B13" s="11" t="s">
        <v>103</v>
      </c>
      <c r="C13" s="125">
        <v>4859495</v>
      </c>
      <c r="D13" s="125"/>
      <c r="E13" s="127">
        <v>15101707</v>
      </c>
      <c r="F13" s="125">
        <f>SUM(C13:E13)</f>
        <v>19961202</v>
      </c>
      <c r="G13" s="227">
        <v>20623966</v>
      </c>
      <c r="H13" s="128">
        <f>D73</f>
        <v>20488667</v>
      </c>
      <c r="I13" s="2"/>
      <c r="J13" s="12"/>
      <c r="K13" s="12"/>
    </row>
    <row r="14" spans="1:11" ht="12.75">
      <c r="A14" s="11">
        <v>5</v>
      </c>
      <c r="B14" s="11" t="s">
        <v>104</v>
      </c>
      <c r="C14" s="125">
        <v>25288418</v>
      </c>
      <c r="D14" s="125"/>
      <c r="E14" s="127">
        <v>19902582</v>
      </c>
      <c r="F14" s="125">
        <f>SUM(C14:E14)</f>
        <v>45191000</v>
      </c>
      <c r="G14" s="228">
        <v>45779889</v>
      </c>
      <c r="H14" s="128">
        <f>E73</f>
        <v>38352010</v>
      </c>
      <c r="I14" s="52"/>
      <c r="J14" s="52"/>
      <c r="K14" s="52"/>
    </row>
    <row r="15" spans="1:11" ht="12.75">
      <c r="A15" s="11">
        <v>6</v>
      </c>
      <c r="B15" s="11" t="s">
        <v>105</v>
      </c>
      <c r="C15" s="125">
        <v>5746730</v>
      </c>
      <c r="D15" s="125"/>
      <c r="E15" s="127"/>
      <c r="F15" s="125">
        <f>SUM(C15+D15+E15)</f>
        <v>5746730</v>
      </c>
      <c r="G15" s="227">
        <v>6927271</v>
      </c>
      <c r="H15" s="128">
        <f>F73</f>
        <v>6797269</v>
      </c>
      <c r="I15" s="2"/>
      <c r="J15" s="12"/>
      <c r="K15" s="12"/>
    </row>
    <row r="16" spans="1:11" ht="12.75">
      <c r="A16" s="11">
        <v>7</v>
      </c>
      <c r="B16" s="11" t="s">
        <v>106</v>
      </c>
      <c r="C16" s="125">
        <v>6578396</v>
      </c>
      <c r="D16" s="125">
        <v>1650000</v>
      </c>
      <c r="E16" s="127"/>
      <c r="F16" s="125">
        <f>SUM(C16:E16)</f>
        <v>8228396</v>
      </c>
      <c r="G16" s="227">
        <v>10430740</v>
      </c>
      <c r="H16" s="128">
        <f>G73</f>
        <v>8284155</v>
      </c>
      <c r="I16" s="10"/>
      <c r="J16" s="12"/>
      <c r="K16" s="12"/>
    </row>
    <row r="17" spans="1:11" ht="12.75">
      <c r="A17" s="11">
        <v>8</v>
      </c>
      <c r="B17" s="11" t="s">
        <v>47</v>
      </c>
      <c r="C17" s="125">
        <f>SUM(C12:C16)</f>
        <v>70668838</v>
      </c>
      <c r="D17" s="125">
        <f>SUM(D11:D16)</f>
        <v>1650000</v>
      </c>
      <c r="E17" s="127">
        <f>SUM(E11:E16)</f>
        <v>102036000</v>
      </c>
      <c r="F17" s="125">
        <f>SUM(C17:E17)</f>
        <v>174354838</v>
      </c>
      <c r="G17" s="227">
        <f>SUM(G12:G16)</f>
        <v>182340879</v>
      </c>
      <c r="H17" s="101">
        <f>SUM(H12:H16)</f>
        <v>171984931</v>
      </c>
      <c r="I17" s="2"/>
      <c r="J17" s="133"/>
      <c r="K17" s="12"/>
    </row>
    <row r="18" spans="1:11" ht="12.75">
      <c r="A18" s="11"/>
      <c r="B18" s="11"/>
      <c r="C18" s="125"/>
      <c r="D18" s="125"/>
      <c r="E18" s="127"/>
      <c r="F18" s="125"/>
      <c r="G18" s="227"/>
      <c r="H18" s="8"/>
      <c r="I18" s="2"/>
      <c r="J18" s="12"/>
      <c r="K18" s="12"/>
    </row>
    <row r="19" spans="1:11" ht="12.75">
      <c r="A19" s="53">
        <v>9</v>
      </c>
      <c r="B19" s="9" t="s">
        <v>107</v>
      </c>
      <c r="C19" s="125"/>
      <c r="D19" s="125"/>
      <c r="E19" s="124"/>
      <c r="F19" s="125"/>
      <c r="G19" s="227"/>
      <c r="H19" s="8"/>
      <c r="I19" s="13"/>
      <c r="J19" s="12"/>
      <c r="K19" s="12"/>
    </row>
    <row r="20" spans="1:11" ht="12.75">
      <c r="A20" s="53">
        <v>10</v>
      </c>
      <c r="B20" s="9" t="s">
        <v>101</v>
      </c>
      <c r="C20" s="125"/>
      <c r="D20" s="125"/>
      <c r="E20" s="124"/>
      <c r="F20" s="125"/>
      <c r="G20" s="227"/>
      <c r="H20" s="8"/>
      <c r="I20" s="13"/>
      <c r="J20" s="12"/>
      <c r="K20" s="12"/>
    </row>
    <row r="21" spans="1:11" ht="12.75">
      <c r="A21" s="11">
        <v>11</v>
      </c>
      <c r="B21" s="11" t="s">
        <v>354</v>
      </c>
      <c r="C21" s="125">
        <v>13571682</v>
      </c>
      <c r="D21" s="125">
        <v>4900000</v>
      </c>
      <c r="E21" s="127">
        <v>4257000</v>
      </c>
      <c r="F21" s="125">
        <f>SUM(C21:E21)</f>
        <v>22728682</v>
      </c>
      <c r="G21" s="227">
        <v>24096532</v>
      </c>
      <c r="H21" s="128">
        <f>H73</f>
        <v>17894269</v>
      </c>
      <c r="I21" s="2"/>
      <c r="J21" s="12"/>
      <c r="K21" s="12"/>
    </row>
    <row r="22" spans="1:11" ht="12.75">
      <c r="A22" s="11">
        <v>12</v>
      </c>
      <c r="B22" s="11" t="s">
        <v>108</v>
      </c>
      <c r="C22" s="125">
        <v>1648378</v>
      </c>
      <c r="D22" s="125">
        <v>5450000</v>
      </c>
      <c r="E22" s="127"/>
      <c r="F22" s="125">
        <f>SUM(C22:E22)</f>
        <v>7098378</v>
      </c>
      <c r="G22" s="227">
        <v>80197102</v>
      </c>
      <c r="H22" s="101">
        <f>I73</f>
        <v>7915835</v>
      </c>
      <c r="I22" s="2"/>
      <c r="J22" s="12"/>
      <c r="K22" s="12"/>
    </row>
    <row r="23" spans="1:11" ht="12.75">
      <c r="A23" s="11">
        <v>13</v>
      </c>
      <c r="B23" s="11" t="s">
        <v>109</v>
      </c>
      <c r="C23" s="127"/>
      <c r="D23" s="127"/>
      <c r="E23" s="127"/>
      <c r="F23" s="125"/>
      <c r="G23" s="226"/>
      <c r="H23" s="8"/>
      <c r="I23" s="2"/>
      <c r="J23" s="12"/>
      <c r="K23" s="12"/>
    </row>
    <row r="24" spans="1:11" ht="12.75">
      <c r="A24" s="11">
        <v>14</v>
      </c>
      <c r="B24" s="11" t="s">
        <v>110</v>
      </c>
      <c r="C24" s="127"/>
      <c r="D24" s="127"/>
      <c r="E24" s="127"/>
      <c r="F24" s="125"/>
      <c r="G24" s="226"/>
      <c r="H24" s="8"/>
      <c r="I24" s="2"/>
      <c r="J24" s="12"/>
      <c r="K24" s="12"/>
    </row>
    <row r="25" spans="1:11" ht="12.75">
      <c r="A25" s="11">
        <v>15</v>
      </c>
      <c r="B25" s="11" t="s">
        <v>111</v>
      </c>
      <c r="C25" s="127"/>
      <c r="D25" s="127"/>
      <c r="E25" s="127"/>
      <c r="F25" s="125"/>
      <c r="G25" s="226"/>
      <c r="H25" s="8"/>
      <c r="I25" s="2"/>
      <c r="J25" s="12"/>
      <c r="K25" s="12"/>
    </row>
    <row r="26" spans="1:11" ht="12.75">
      <c r="A26" s="11">
        <v>16</v>
      </c>
      <c r="B26" s="11" t="s">
        <v>53</v>
      </c>
      <c r="C26" s="127">
        <f aca="true" t="shared" si="0" ref="C26:H26">SUM(C21:C25)</f>
        <v>15220060</v>
      </c>
      <c r="D26" s="127">
        <f t="shared" si="0"/>
        <v>10350000</v>
      </c>
      <c r="E26" s="127">
        <f t="shared" si="0"/>
        <v>4257000</v>
      </c>
      <c r="F26" s="127">
        <f t="shared" si="0"/>
        <v>29827060</v>
      </c>
      <c r="G26" s="127">
        <f t="shared" si="0"/>
        <v>104293634</v>
      </c>
      <c r="H26" s="127">
        <f t="shared" si="0"/>
        <v>25810104</v>
      </c>
      <c r="I26" s="2"/>
      <c r="J26" s="12"/>
      <c r="K26" s="12"/>
    </row>
    <row r="27" spans="1:11" ht="12.75">
      <c r="A27" s="11"/>
      <c r="B27" s="8"/>
      <c r="C27" s="127"/>
      <c r="D27" s="127"/>
      <c r="E27" s="124"/>
      <c r="F27" s="127"/>
      <c r="G27" s="226"/>
      <c r="H27" s="8"/>
      <c r="I27" s="12"/>
      <c r="J27" s="12"/>
      <c r="K27" s="12"/>
    </row>
    <row r="28" spans="1:11" ht="12.75">
      <c r="A28" s="51">
        <v>17</v>
      </c>
      <c r="B28" s="9" t="s">
        <v>112</v>
      </c>
      <c r="C28" s="127"/>
      <c r="D28" s="127"/>
      <c r="E28" s="124"/>
      <c r="F28" s="127"/>
      <c r="G28" s="226"/>
      <c r="H28" s="8"/>
      <c r="I28" s="13"/>
      <c r="J28" s="12"/>
      <c r="K28" s="12"/>
    </row>
    <row r="29" spans="1:11" ht="12.75">
      <c r="A29" s="43">
        <v>18</v>
      </c>
      <c r="B29" s="43" t="s">
        <v>4</v>
      </c>
      <c r="C29" s="129">
        <v>1768894</v>
      </c>
      <c r="D29" s="127"/>
      <c r="E29" s="129">
        <v>2100000</v>
      </c>
      <c r="F29" s="125">
        <f>SUM(C29:E29)</f>
        <v>3868894</v>
      </c>
      <c r="G29" s="227">
        <v>56693</v>
      </c>
      <c r="H29" s="128">
        <v>0</v>
      </c>
      <c r="I29" s="2"/>
      <c r="J29" s="12"/>
      <c r="K29" s="12"/>
    </row>
    <row r="30" spans="1:11" ht="12.75">
      <c r="A30" s="11">
        <v>19</v>
      </c>
      <c r="B30" s="18" t="s">
        <v>73</v>
      </c>
      <c r="C30" s="127"/>
      <c r="D30" s="127"/>
      <c r="E30" s="124"/>
      <c r="F30" s="130"/>
      <c r="G30" s="226"/>
      <c r="H30" s="8"/>
      <c r="I30" s="14"/>
      <c r="J30" s="12"/>
      <c r="K30" s="12"/>
    </row>
    <row r="31" spans="1:11" ht="12.75">
      <c r="A31" s="11">
        <v>20</v>
      </c>
      <c r="B31" s="18" t="s">
        <v>74</v>
      </c>
      <c r="C31" s="127"/>
      <c r="D31" s="127"/>
      <c r="E31" s="124"/>
      <c r="F31" s="130"/>
      <c r="G31" s="226"/>
      <c r="H31" s="8"/>
      <c r="I31" s="14"/>
      <c r="J31" s="12"/>
      <c r="K31" s="12"/>
    </row>
    <row r="32" spans="1:11" ht="12.75">
      <c r="A32" s="11">
        <v>21</v>
      </c>
      <c r="B32" s="18" t="s">
        <v>355</v>
      </c>
      <c r="C32" s="127"/>
      <c r="D32" s="127"/>
      <c r="E32" s="124"/>
      <c r="F32" s="130"/>
      <c r="G32" s="226"/>
      <c r="H32" s="8"/>
      <c r="I32" s="14"/>
      <c r="J32" s="12"/>
      <c r="K32" s="12"/>
    </row>
    <row r="33" spans="1:11" ht="12.75">
      <c r="A33" s="11">
        <v>22</v>
      </c>
      <c r="B33" s="18" t="s">
        <v>53</v>
      </c>
      <c r="C33" s="127">
        <f>SUM(C29:C32)</f>
        <v>1768894</v>
      </c>
      <c r="D33" s="127"/>
      <c r="E33" s="127">
        <f>SUM(E29:E32)</f>
        <v>2100000</v>
      </c>
      <c r="F33" s="130">
        <f>SUM(F29:F32)</f>
        <v>3868894</v>
      </c>
      <c r="G33" s="229">
        <f>SUM(G29:G32)</f>
        <v>56693</v>
      </c>
      <c r="H33" s="8">
        <v>0</v>
      </c>
      <c r="I33" s="14"/>
      <c r="J33" s="12"/>
      <c r="K33" s="12"/>
    </row>
    <row r="34" spans="1:11" ht="12.75">
      <c r="A34" s="11"/>
      <c r="B34" s="17"/>
      <c r="C34" s="124"/>
      <c r="D34" s="124"/>
      <c r="E34" s="124"/>
      <c r="F34" s="131"/>
      <c r="G34" s="230"/>
      <c r="H34" s="9"/>
      <c r="I34" s="15"/>
      <c r="J34" s="13"/>
      <c r="K34" s="12"/>
    </row>
    <row r="35" spans="1:11" ht="12.75">
      <c r="A35" s="11"/>
      <c r="B35" s="18"/>
      <c r="C35" s="132"/>
      <c r="D35" s="127"/>
      <c r="E35" s="124"/>
      <c r="F35" s="130"/>
      <c r="G35" s="226"/>
      <c r="H35" s="8"/>
      <c r="I35" s="14"/>
      <c r="J35" s="12"/>
      <c r="K35" s="12"/>
    </row>
    <row r="36" spans="1:11" ht="12.75">
      <c r="A36" s="53">
        <v>23</v>
      </c>
      <c r="B36" s="9" t="s">
        <v>358</v>
      </c>
      <c r="C36" s="127"/>
      <c r="D36" s="124"/>
      <c r="E36" s="124"/>
      <c r="F36" s="130"/>
      <c r="G36" s="226"/>
      <c r="H36" s="8"/>
      <c r="I36" s="15"/>
      <c r="J36" s="12"/>
      <c r="K36" s="12"/>
    </row>
    <row r="37" spans="1:11" ht="12.75">
      <c r="A37" s="11">
        <v>24</v>
      </c>
      <c r="B37" s="18" t="s">
        <v>356</v>
      </c>
      <c r="C37" s="127"/>
      <c r="D37" s="127"/>
      <c r="E37" s="124"/>
      <c r="F37" s="130"/>
      <c r="G37" s="226"/>
      <c r="H37" s="8"/>
      <c r="I37" s="14"/>
      <c r="J37" s="12"/>
      <c r="K37" s="12"/>
    </row>
    <row r="38" spans="1:11" ht="12.75">
      <c r="A38" s="8">
        <v>25</v>
      </c>
      <c r="B38" s="11" t="s">
        <v>359</v>
      </c>
      <c r="C38" s="127">
        <v>5226669</v>
      </c>
      <c r="D38" s="127"/>
      <c r="E38" s="127"/>
      <c r="F38" s="125">
        <f>SUM(C38:E38)</f>
        <v>5226669</v>
      </c>
      <c r="G38" s="226">
        <v>9915896</v>
      </c>
      <c r="H38" s="130">
        <f>J73</f>
        <v>5226669</v>
      </c>
      <c r="I38" s="13"/>
      <c r="J38" s="12"/>
      <c r="K38" s="12"/>
    </row>
    <row r="39" spans="1:11" ht="12.75">
      <c r="A39" s="8">
        <v>26</v>
      </c>
      <c r="B39" s="8" t="s">
        <v>60</v>
      </c>
      <c r="C39" s="124">
        <f>SUM(C17+C26+C33+C38)</f>
        <v>92884461</v>
      </c>
      <c r="D39" s="124">
        <f>SUM(D17+D26+D33+D38)</f>
        <v>12000000</v>
      </c>
      <c r="E39" s="124">
        <f>SUM(E17+E26+E33+E38)</f>
        <v>108393000</v>
      </c>
      <c r="F39" s="124">
        <f>SUM(C39:E39)</f>
        <v>213277461</v>
      </c>
      <c r="G39" s="230">
        <f>G17+G26+G33+G38</f>
        <v>296607102</v>
      </c>
      <c r="H39" s="124">
        <f>H17+H26+H33+H38</f>
        <v>203021704</v>
      </c>
      <c r="I39" s="12"/>
      <c r="J39" s="12"/>
      <c r="K39" s="12"/>
    </row>
    <row r="40" ht="12.75">
      <c r="H40" s="133"/>
    </row>
    <row r="43" spans="2:10" ht="12.75">
      <c r="B43" s="12"/>
      <c r="C43" s="12"/>
      <c r="D43" s="12"/>
      <c r="E43" s="12"/>
      <c r="F43" s="12"/>
      <c r="G43" s="12"/>
      <c r="H43" s="12"/>
      <c r="I43" s="12"/>
      <c r="J43" s="12"/>
    </row>
    <row r="44" spans="1:12" ht="12.75">
      <c r="A44" s="2"/>
      <c r="B44" t="s">
        <v>63</v>
      </c>
      <c r="C44" s="1" t="s">
        <v>64</v>
      </c>
      <c r="D44" s="1" t="s">
        <v>80</v>
      </c>
      <c r="E44" s="1" t="s">
        <v>68</v>
      </c>
      <c r="F44" s="1" t="s">
        <v>81</v>
      </c>
      <c r="G44" t="s">
        <v>82</v>
      </c>
      <c r="H44" t="s">
        <v>83</v>
      </c>
      <c r="I44" t="s">
        <v>84</v>
      </c>
      <c r="J44" t="s">
        <v>85</v>
      </c>
      <c r="K44" t="s">
        <v>86</v>
      </c>
      <c r="L44" t="s">
        <v>87</v>
      </c>
    </row>
    <row r="45" spans="1:12" ht="12.75">
      <c r="A45" s="11">
        <v>27</v>
      </c>
      <c r="B45" s="147" t="s">
        <v>75</v>
      </c>
      <c r="C45" s="11"/>
      <c r="D45" s="11"/>
      <c r="E45" s="11"/>
      <c r="F45" s="11"/>
      <c r="G45" s="8"/>
      <c r="H45" s="8"/>
      <c r="I45" s="8"/>
      <c r="J45" s="8"/>
      <c r="K45" s="8"/>
      <c r="L45" s="8"/>
    </row>
    <row r="46" spans="1:12" ht="25.5">
      <c r="A46" s="11">
        <v>28</v>
      </c>
      <c r="B46" s="37" t="s">
        <v>635</v>
      </c>
      <c r="C46" s="11" t="s">
        <v>545</v>
      </c>
      <c r="D46" s="11" t="s">
        <v>546</v>
      </c>
      <c r="E46" s="11" t="s">
        <v>547</v>
      </c>
      <c r="F46" s="11" t="s">
        <v>548</v>
      </c>
      <c r="G46" s="8" t="s">
        <v>549</v>
      </c>
      <c r="H46" s="8" t="s">
        <v>550</v>
      </c>
      <c r="I46" s="8" t="s">
        <v>551</v>
      </c>
      <c r="J46" s="258" t="s">
        <v>636</v>
      </c>
      <c r="K46" s="8" t="s">
        <v>552</v>
      </c>
      <c r="L46" s="8" t="s">
        <v>55</v>
      </c>
    </row>
    <row r="47" spans="1:12" ht="12.75">
      <c r="A47" s="11">
        <v>29</v>
      </c>
      <c r="B47" s="147" t="s">
        <v>637</v>
      </c>
      <c r="C47" s="264"/>
      <c r="D47" s="264"/>
      <c r="E47" s="264"/>
      <c r="F47" s="264"/>
      <c r="G47" s="264"/>
      <c r="H47" s="264"/>
      <c r="I47" s="264"/>
      <c r="J47" s="264"/>
      <c r="K47" s="264"/>
      <c r="L47" s="264"/>
    </row>
    <row r="48" spans="1:12" ht="12.75">
      <c r="A48" s="11">
        <v>30</v>
      </c>
      <c r="B48" s="144" t="s">
        <v>554</v>
      </c>
      <c r="C48" s="264">
        <v>9027695</v>
      </c>
      <c r="D48" s="264">
        <v>2022047</v>
      </c>
      <c r="E48" s="264">
        <v>1784094</v>
      </c>
      <c r="F48" s="264"/>
      <c r="G48" s="264"/>
      <c r="H48" s="264">
        <v>3148711</v>
      </c>
      <c r="I48" s="264"/>
      <c r="J48" s="264"/>
      <c r="K48" s="264"/>
      <c r="L48" s="264">
        <f>SUM(C48:K48)</f>
        <v>15982547</v>
      </c>
    </row>
    <row r="49" spans="1:12" ht="12.75">
      <c r="A49" s="11">
        <v>31</v>
      </c>
      <c r="B49" s="144" t="s">
        <v>638</v>
      </c>
      <c r="C49" s="264">
        <v>395716</v>
      </c>
      <c r="D49" s="264">
        <v>95627</v>
      </c>
      <c r="E49" s="264">
        <v>186835</v>
      </c>
      <c r="F49" s="264"/>
      <c r="G49" s="264"/>
      <c r="H49" s="264"/>
      <c r="I49" s="264"/>
      <c r="J49" s="264"/>
      <c r="K49" s="264"/>
      <c r="L49" s="264">
        <f aca="true" t="shared" si="1" ref="L49:L68">SUM(C49:K49)</f>
        <v>678178</v>
      </c>
    </row>
    <row r="50" spans="1:12" ht="12.75">
      <c r="A50" s="11">
        <v>32</v>
      </c>
      <c r="B50" s="144" t="s">
        <v>639</v>
      </c>
      <c r="C50" s="264"/>
      <c r="D50" s="264"/>
      <c r="E50" s="264"/>
      <c r="F50" s="264"/>
      <c r="G50" s="264"/>
      <c r="H50" s="264"/>
      <c r="I50" s="264"/>
      <c r="J50" s="264"/>
      <c r="K50" s="264"/>
      <c r="L50" s="264">
        <f t="shared" si="1"/>
        <v>0</v>
      </c>
    </row>
    <row r="51" spans="1:12" ht="12.75">
      <c r="A51" s="11">
        <v>33</v>
      </c>
      <c r="B51" s="144" t="s">
        <v>640</v>
      </c>
      <c r="C51" s="264">
        <v>79155</v>
      </c>
      <c r="D51" s="264">
        <v>10687</v>
      </c>
      <c r="E51" s="264"/>
      <c r="F51" s="264"/>
      <c r="G51" s="264"/>
      <c r="H51" s="264"/>
      <c r="I51" s="264"/>
      <c r="J51" s="264"/>
      <c r="K51" s="264"/>
      <c r="L51" s="264">
        <f t="shared" si="1"/>
        <v>89842</v>
      </c>
    </row>
    <row r="52" spans="1:12" ht="12.75">
      <c r="A52" s="11">
        <v>34</v>
      </c>
      <c r="B52" s="144" t="s">
        <v>641</v>
      </c>
      <c r="C52" s="264">
        <v>7598962</v>
      </c>
      <c r="D52" s="264">
        <v>901170</v>
      </c>
      <c r="E52" s="264">
        <v>154288</v>
      </c>
      <c r="F52" s="264"/>
      <c r="G52" s="264"/>
      <c r="H52" s="264">
        <v>399999</v>
      </c>
      <c r="I52" s="264"/>
      <c r="J52" s="264"/>
      <c r="K52" s="264"/>
      <c r="L52" s="264">
        <f t="shared" si="1"/>
        <v>9054419</v>
      </c>
    </row>
    <row r="53" spans="1:12" ht="12.75">
      <c r="A53" s="11">
        <v>35</v>
      </c>
      <c r="B53" s="144" t="s">
        <v>642</v>
      </c>
      <c r="C53" s="264">
        <v>8539343</v>
      </c>
      <c r="D53" s="264">
        <v>951886</v>
      </c>
      <c r="E53" s="264">
        <v>3574937</v>
      </c>
      <c r="F53" s="264"/>
      <c r="G53" s="264"/>
      <c r="H53" s="264">
        <v>1214964</v>
      </c>
      <c r="I53" s="264"/>
      <c r="J53" s="264"/>
      <c r="K53" s="264"/>
      <c r="L53" s="264">
        <f t="shared" si="1"/>
        <v>14281130</v>
      </c>
    </row>
    <row r="54" spans="1:12" ht="12.75">
      <c r="A54" s="11">
        <v>36</v>
      </c>
      <c r="B54" s="144" t="s">
        <v>553</v>
      </c>
      <c r="C54" s="264"/>
      <c r="D54" s="264"/>
      <c r="E54" s="264">
        <v>751212</v>
      </c>
      <c r="F54" s="264"/>
      <c r="G54" s="264"/>
      <c r="H54" s="264"/>
      <c r="I54" s="264"/>
      <c r="J54" s="264"/>
      <c r="K54" s="264"/>
      <c r="L54" s="264">
        <f t="shared" si="1"/>
        <v>751212</v>
      </c>
    </row>
    <row r="55" spans="1:12" ht="12.75">
      <c r="A55" s="11">
        <v>37</v>
      </c>
      <c r="B55" s="144" t="s">
        <v>643</v>
      </c>
      <c r="C55" s="264"/>
      <c r="D55" s="264"/>
      <c r="E55" s="264">
        <v>84340</v>
      </c>
      <c r="F55" s="264"/>
      <c r="G55" s="264"/>
      <c r="H55" s="264">
        <v>4009200</v>
      </c>
      <c r="I55" s="264">
        <v>309525</v>
      </c>
      <c r="J55" s="264"/>
      <c r="K55" s="264"/>
      <c r="L55" s="264">
        <f t="shared" si="1"/>
        <v>4403065</v>
      </c>
    </row>
    <row r="56" spans="1:12" ht="12.75">
      <c r="A56" s="11">
        <v>38</v>
      </c>
      <c r="B56" s="144" t="s">
        <v>555</v>
      </c>
      <c r="C56" s="264"/>
      <c r="D56" s="264"/>
      <c r="E56" s="264">
        <v>5039586</v>
      </c>
      <c r="F56" s="264"/>
      <c r="G56" s="264"/>
      <c r="H56" s="264"/>
      <c r="I56" s="264"/>
      <c r="J56" s="264"/>
      <c r="K56" s="264"/>
      <c r="L56" s="264">
        <f t="shared" si="1"/>
        <v>5039586</v>
      </c>
    </row>
    <row r="57" spans="1:12" ht="12.75">
      <c r="A57" s="11">
        <v>39</v>
      </c>
      <c r="B57" s="144" t="s">
        <v>556</v>
      </c>
      <c r="C57" s="264"/>
      <c r="D57" s="264"/>
      <c r="E57" s="264">
        <v>3089305</v>
      </c>
      <c r="F57" s="264"/>
      <c r="G57" s="264"/>
      <c r="H57" s="264">
        <v>2835390</v>
      </c>
      <c r="I57" s="264">
        <v>5664860</v>
      </c>
      <c r="J57" s="264"/>
      <c r="K57" s="264"/>
      <c r="L57" s="264">
        <f t="shared" si="1"/>
        <v>11589555</v>
      </c>
    </row>
    <row r="58" spans="1:12" ht="12.75">
      <c r="A58" s="11">
        <v>40</v>
      </c>
      <c r="B58" s="144" t="s">
        <v>557</v>
      </c>
      <c r="C58" s="268">
        <v>100340</v>
      </c>
      <c r="D58" s="268">
        <v>9018</v>
      </c>
      <c r="E58" s="268">
        <v>1261722</v>
      </c>
      <c r="F58" s="268"/>
      <c r="G58" s="268"/>
      <c r="H58" s="268">
        <v>972659</v>
      </c>
      <c r="I58" s="268"/>
      <c r="J58" s="268"/>
      <c r="K58" s="264"/>
      <c r="L58" s="264">
        <f t="shared" si="1"/>
        <v>2343739</v>
      </c>
    </row>
    <row r="59" spans="1:12" ht="12.75">
      <c r="A59" s="11">
        <v>41</v>
      </c>
      <c r="B59" s="51" t="s">
        <v>644</v>
      </c>
      <c r="C59" s="268">
        <v>2775821</v>
      </c>
      <c r="D59" s="268">
        <v>640237</v>
      </c>
      <c r="E59" s="268">
        <v>445091</v>
      </c>
      <c r="F59" s="268"/>
      <c r="G59" s="268"/>
      <c r="H59" s="268">
        <v>116478</v>
      </c>
      <c r="I59" s="268"/>
      <c r="J59" s="268"/>
      <c r="K59" s="264"/>
      <c r="L59" s="264">
        <f t="shared" si="1"/>
        <v>3977627</v>
      </c>
    </row>
    <row r="60" spans="1:12" ht="12.75">
      <c r="A60" s="11">
        <v>42</v>
      </c>
      <c r="B60" s="265" t="s">
        <v>645</v>
      </c>
      <c r="C60" s="268"/>
      <c r="D60" s="268"/>
      <c r="E60" s="268">
        <v>253008</v>
      </c>
      <c r="F60" s="268"/>
      <c r="G60" s="268"/>
      <c r="H60" s="268"/>
      <c r="I60" s="268"/>
      <c r="J60" s="268"/>
      <c r="K60" s="264"/>
      <c r="L60" s="264">
        <f t="shared" si="1"/>
        <v>253008</v>
      </c>
    </row>
    <row r="61" spans="1:12" ht="12.75">
      <c r="A61" s="11">
        <v>43</v>
      </c>
      <c r="B61" s="144" t="s">
        <v>559</v>
      </c>
      <c r="C61" s="268">
        <v>192000</v>
      </c>
      <c r="D61" s="268">
        <v>36232</v>
      </c>
      <c r="E61" s="268">
        <v>581739</v>
      </c>
      <c r="F61" s="268"/>
      <c r="G61" s="268"/>
      <c r="H61" s="268"/>
      <c r="I61" s="268"/>
      <c r="J61" s="268"/>
      <c r="K61" s="264"/>
      <c r="L61" s="264">
        <f t="shared" si="1"/>
        <v>809971</v>
      </c>
    </row>
    <row r="62" spans="1:12" ht="12.75">
      <c r="A62" s="11">
        <v>44</v>
      </c>
      <c r="B62" s="144" t="s">
        <v>646</v>
      </c>
      <c r="C62" s="268">
        <v>1804610</v>
      </c>
      <c r="D62" s="268">
        <v>441625</v>
      </c>
      <c r="E62" s="268">
        <v>3133391</v>
      </c>
      <c r="F62" s="268"/>
      <c r="G62" s="268"/>
      <c r="H62" s="268">
        <v>951565</v>
      </c>
      <c r="I62" s="268"/>
      <c r="J62" s="268"/>
      <c r="K62" s="264"/>
      <c r="L62" s="264">
        <f t="shared" si="1"/>
        <v>6331191</v>
      </c>
    </row>
    <row r="63" spans="1:12" ht="12.75">
      <c r="A63" s="11">
        <v>45</v>
      </c>
      <c r="B63" s="144" t="s">
        <v>647</v>
      </c>
      <c r="C63" s="268"/>
      <c r="D63" s="268"/>
      <c r="E63" s="268"/>
      <c r="F63" s="268"/>
      <c r="G63" s="268">
        <v>930657</v>
      </c>
      <c r="H63" s="268"/>
      <c r="I63" s="268"/>
      <c r="J63" s="268"/>
      <c r="K63" s="264"/>
      <c r="L63" s="264">
        <f t="shared" si="1"/>
        <v>930657</v>
      </c>
    </row>
    <row r="64" spans="1:12" ht="12.75">
      <c r="A64" s="11">
        <v>46</v>
      </c>
      <c r="B64" s="144" t="s">
        <v>648</v>
      </c>
      <c r="C64" s="268"/>
      <c r="D64" s="268"/>
      <c r="E64" s="268">
        <v>109511</v>
      </c>
      <c r="F64" s="268"/>
      <c r="G64" s="268">
        <v>5123057</v>
      </c>
      <c r="H64" s="268"/>
      <c r="I64" s="268">
        <v>1941450</v>
      </c>
      <c r="J64" s="268"/>
      <c r="K64" s="264"/>
      <c r="L64" s="264">
        <f t="shared" si="1"/>
        <v>7174018</v>
      </c>
    </row>
    <row r="65" spans="1:12" ht="12.75">
      <c r="A65" s="11">
        <v>47</v>
      </c>
      <c r="B65" s="144" t="s">
        <v>649</v>
      </c>
      <c r="C65" s="268"/>
      <c r="D65" s="268"/>
      <c r="E65" s="268">
        <v>271920</v>
      </c>
      <c r="F65" s="268"/>
      <c r="G65" s="268"/>
      <c r="H65" s="268"/>
      <c r="I65" s="268"/>
      <c r="J65" s="268"/>
      <c r="K65" s="264"/>
      <c r="L65" s="264">
        <f t="shared" si="1"/>
        <v>271920</v>
      </c>
    </row>
    <row r="66" spans="1:12" ht="12.75">
      <c r="A66" s="11">
        <v>48</v>
      </c>
      <c r="B66" s="144" t="s">
        <v>652</v>
      </c>
      <c r="C66" s="268"/>
      <c r="D66" s="268"/>
      <c r="E66" s="268"/>
      <c r="F66" s="268"/>
      <c r="G66" s="268">
        <v>2164101</v>
      </c>
      <c r="H66" s="268"/>
      <c r="I66" s="268"/>
      <c r="J66" s="268"/>
      <c r="K66" s="264"/>
      <c r="L66" s="264">
        <f t="shared" si="1"/>
        <v>2164101</v>
      </c>
    </row>
    <row r="67" spans="1:12" ht="12.75">
      <c r="A67" s="11">
        <v>49</v>
      </c>
      <c r="B67" s="144" t="s">
        <v>558</v>
      </c>
      <c r="C67" s="268"/>
      <c r="D67" s="268"/>
      <c r="E67" s="268"/>
      <c r="F67" s="268">
        <v>258000</v>
      </c>
      <c r="G67" s="268"/>
      <c r="H67" s="268"/>
      <c r="I67" s="268"/>
      <c r="J67" s="268"/>
      <c r="K67" s="264"/>
      <c r="L67" s="264">
        <f t="shared" si="1"/>
        <v>258000</v>
      </c>
    </row>
    <row r="68" spans="1:12" ht="12.75">
      <c r="A68" s="11">
        <v>50</v>
      </c>
      <c r="B68" s="144" t="s">
        <v>650</v>
      </c>
      <c r="C68" s="268"/>
      <c r="D68" s="268"/>
      <c r="E68" s="268"/>
      <c r="F68" s="268">
        <v>6539269</v>
      </c>
      <c r="G68" s="268"/>
      <c r="H68" s="268"/>
      <c r="I68" s="268"/>
      <c r="J68" s="268"/>
      <c r="K68" s="264"/>
      <c r="L68" s="264">
        <f t="shared" si="1"/>
        <v>6539269</v>
      </c>
    </row>
    <row r="69" spans="1:12" ht="12.75">
      <c r="A69" s="11">
        <v>51</v>
      </c>
      <c r="B69" s="8" t="s">
        <v>362</v>
      </c>
      <c r="C69" s="268"/>
      <c r="D69" s="268"/>
      <c r="E69" s="268"/>
      <c r="F69" s="268"/>
      <c r="G69" s="268"/>
      <c r="H69" s="268"/>
      <c r="I69" s="268"/>
      <c r="J69" s="268">
        <v>5226669</v>
      </c>
      <c r="K69" s="264"/>
      <c r="L69" s="264">
        <f>SUM(C69:K69)</f>
        <v>5226669</v>
      </c>
    </row>
    <row r="70" spans="1:12" ht="12" customHeight="1">
      <c r="A70" s="11">
        <v>52</v>
      </c>
      <c r="B70" s="9" t="s">
        <v>560</v>
      </c>
      <c r="C70" s="170">
        <f aca="true" t="shared" si="2" ref="C70:L70">SUM(C48:C69)</f>
        <v>30513642</v>
      </c>
      <c r="D70" s="170">
        <f t="shared" si="2"/>
        <v>5108529</v>
      </c>
      <c r="E70" s="170">
        <f t="shared" si="2"/>
        <v>20720979</v>
      </c>
      <c r="F70" s="170">
        <f t="shared" si="2"/>
        <v>6797269</v>
      </c>
      <c r="G70" s="170">
        <f t="shared" si="2"/>
        <v>8217815</v>
      </c>
      <c r="H70" s="170">
        <f t="shared" si="2"/>
        <v>13648966</v>
      </c>
      <c r="I70" s="170">
        <f t="shared" si="2"/>
        <v>7915835</v>
      </c>
      <c r="J70" s="170">
        <f t="shared" si="2"/>
        <v>5226669</v>
      </c>
      <c r="K70" s="170">
        <f t="shared" si="2"/>
        <v>0</v>
      </c>
      <c r="L70" s="170">
        <f t="shared" si="2"/>
        <v>98149704</v>
      </c>
    </row>
    <row r="71" spans="1:12" ht="12.75">
      <c r="A71" s="11">
        <v>53</v>
      </c>
      <c r="B71" s="9" t="s">
        <v>651</v>
      </c>
      <c r="C71" s="127"/>
      <c r="D71" s="127"/>
      <c r="E71" s="127"/>
      <c r="F71" s="127"/>
      <c r="G71" s="127"/>
      <c r="H71" s="127"/>
      <c r="I71" s="127"/>
      <c r="J71" s="127"/>
      <c r="K71" s="127"/>
      <c r="L71" s="127"/>
    </row>
    <row r="72" spans="1:12" ht="12.75">
      <c r="A72" s="11">
        <v>54</v>
      </c>
      <c r="B72" s="8" t="s">
        <v>561</v>
      </c>
      <c r="C72" s="127">
        <v>67549188</v>
      </c>
      <c r="D72" s="127">
        <v>15380138</v>
      </c>
      <c r="E72" s="127">
        <v>17631031</v>
      </c>
      <c r="F72" s="127"/>
      <c r="G72" s="127">
        <v>66340</v>
      </c>
      <c r="H72" s="127">
        <v>4245303</v>
      </c>
      <c r="I72" s="127"/>
      <c r="J72" s="127"/>
      <c r="K72" s="127"/>
      <c r="L72" s="127">
        <f>SUM(C72:K72)</f>
        <v>104872000</v>
      </c>
    </row>
    <row r="73" spans="1:12" ht="12.75">
      <c r="A73" s="11">
        <v>55</v>
      </c>
      <c r="B73" s="266" t="s">
        <v>562</v>
      </c>
      <c r="C73" s="267">
        <f>C70+C72</f>
        <v>98062830</v>
      </c>
      <c r="D73" s="267">
        <f aca="true" t="shared" si="3" ref="D73:L73">D70+D72</f>
        <v>20488667</v>
      </c>
      <c r="E73" s="267">
        <f t="shared" si="3"/>
        <v>38352010</v>
      </c>
      <c r="F73" s="267">
        <f t="shared" si="3"/>
        <v>6797269</v>
      </c>
      <c r="G73" s="267">
        <f t="shared" si="3"/>
        <v>8284155</v>
      </c>
      <c r="H73" s="267">
        <f t="shared" si="3"/>
        <v>17894269</v>
      </c>
      <c r="I73" s="267">
        <f t="shared" si="3"/>
        <v>7915835</v>
      </c>
      <c r="J73" s="267">
        <f t="shared" si="3"/>
        <v>5226669</v>
      </c>
      <c r="K73" s="267">
        <f t="shared" si="3"/>
        <v>0</v>
      </c>
      <c r="L73" s="267">
        <f t="shared" si="3"/>
        <v>203021704</v>
      </c>
    </row>
    <row r="79" ht="12.75">
      <c r="L79" s="100"/>
    </row>
  </sheetData>
  <sheetProtection/>
  <printOptions/>
  <pageMargins left="0.75" right="0.75" top="1" bottom="1" header="0.5" footer="0.5"/>
  <pageSetup horizontalDpi="600" verticalDpi="600" orientation="landscape" paperSize="9" scale="82" r:id="rId1"/>
  <rowBreaks count="1" manualBreakCount="1">
    <brk id="4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5.00390625" style="0" customWidth="1"/>
    <col min="2" max="2" width="50.28125" style="0" customWidth="1"/>
    <col min="3" max="3" width="17.421875" style="0" customWidth="1"/>
    <col min="4" max="4" width="17.140625" style="0" customWidth="1"/>
    <col min="5" max="5" width="19.8515625" style="0" customWidth="1"/>
    <col min="6" max="6" width="52.421875" style="0" customWidth="1"/>
    <col min="7" max="7" width="18.28125" style="0" customWidth="1"/>
    <col min="8" max="8" width="17.421875" style="0" customWidth="1"/>
    <col min="9" max="9" width="17.421875" style="0" bestFit="1" customWidth="1"/>
    <col min="11" max="11" width="10.00390625" style="0" bestFit="1" customWidth="1"/>
  </cols>
  <sheetData>
    <row r="1" ht="12.75">
      <c r="B1" s="1" t="s">
        <v>735</v>
      </c>
    </row>
    <row r="3" ht="15.75">
      <c r="B3" s="6" t="s">
        <v>330</v>
      </c>
    </row>
    <row r="4" ht="15.75">
      <c r="B4" s="6" t="s">
        <v>71</v>
      </c>
    </row>
    <row r="5" spans="3:11" ht="12.75">
      <c r="C5" s="1" t="s">
        <v>333</v>
      </c>
      <c r="D5" s="1"/>
      <c r="E5" s="1"/>
      <c r="H5" s="1" t="s">
        <v>333</v>
      </c>
      <c r="J5" s="1"/>
      <c r="K5" s="1"/>
    </row>
    <row r="6" spans="2:11" ht="12.75">
      <c r="B6" t="s">
        <v>63</v>
      </c>
      <c r="C6" t="s">
        <v>64</v>
      </c>
      <c r="D6" t="s">
        <v>67</v>
      </c>
      <c r="E6" s="1" t="s">
        <v>66</v>
      </c>
      <c r="F6" s="1" t="s">
        <v>99</v>
      </c>
      <c r="G6" s="1" t="s">
        <v>82</v>
      </c>
      <c r="H6" s="1" t="s">
        <v>83</v>
      </c>
      <c r="I6" s="1" t="s">
        <v>84</v>
      </c>
      <c r="J6" s="1"/>
      <c r="K6" s="1"/>
    </row>
    <row r="7" spans="2:7" ht="18">
      <c r="B7" s="305" t="s">
        <v>17</v>
      </c>
      <c r="C7" s="305"/>
      <c r="D7" s="140"/>
      <c r="E7" s="140"/>
      <c r="F7" s="305" t="s">
        <v>18</v>
      </c>
      <c r="G7" s="305"/>
    </row>
    <row r="8" spans="1:9" ht="12.75">
      <c r="A8" s="8"/>
      <c r="B8" s="20" t="s">
        <v>1</v>
      </c>
      <c r="C8" s="21" t="s">
        <v>48</v>
      </c>
      <c r="D8" s="21" t="s">
        <v>373</v>
      </c>
      <c r="E8" s="21" t="s">
        <v>380</v>
      </c>
      <c r="F8" s="20" t="s">
        <v>1</v>
      </c>
      <c r="G8" s="21" t="s">
        <v>48</v>
      </c>
      <c r="H8" s="21" t="s">
        <v>373</v>
      </c>
      <c r="I8" s="21" t="s">
        <v>380</v>
      </c>
    </row>
    <row r="9" spans="1:9" ht="18">
      <c r="A9" s="8">
        <v>1</v>
      </c>
      <c r="B9" s="22" t="s">
        <v>42</v>
      </c>
      <c r="C9" s="23"/>
      <c r="D9" s="23"/>
      <c r="E9" s="23"/>
      <c r="F9" s="22" t="s">
        <v>19</v>
      </c>
      <c r="G9" s="23"/>
      <c r="H9" s="23"/>
      <c r="I9" s="8"/>
    </row>
    <row r="10" spans="1:9" ht="16.5">
      <c r="A10" s="8">
        <v>2</v>
      </c>
      <c r="B10" s="24" t="s">
        <v>20</v>
      </c>
      <c r="C10" s="25"/>
      <c r="D10" s="25"/>
      <c r="E10" s="25"/>
      <c r="F10" s="24" t="s">
        <v>21</v>
      </c>
      <c r="G10" s="25"/>
      <c r="H10" s="25"/>
      <c r="I10" s="8"/>
    </row>
    <row r="11" spans="1:9" ht="15.75">
      <c r="A11" s="8">
        <v>3</v>
      </c>
      <c r="B11" s="26" t="s">
        <v>5</v>
      </c>
      <c r="C11" s="27"/>
      <c r="D11" s="27"/>
      <c r="E11" s="27"/>
      <c r="F11" s="26" t="s">
        <v>5</v>
      </c>
      <c r="G11" s="27"/>
      <c r="H11" s="27"/>
      <c r="I11" s="8"/>
    </row>
    <row r="12" spans="1:9" ht="12.75">
      <c r="A12" s="8">
        <v>4</v>
      </c>
      <c r="B12" s="28" t="s">
        <v>322</v>
      </c>
      <c r="C12" s="29">
        <f>'1.bev. forrásonként'!H26</f>
        <v>130818377</v>
      </c>
      <c r="D12" s="29">
        <f>'1.bev. forrásonként'!I26</f>
        <v>135315586</v>
      </c>
      <c r="E12" s="29">
        <f>'1.bev. forrásonként'!J26</f>
        <v>134996600</v>
      </c>
      <c r="F12" s="28" t="s">
        <v>9</v>
      </c>
      <c r="G12" s="29">
        <f>'2. Kiadások'!F12</f>
        <v>95227510</v>
      </c>
      <c r="H12" s="29">
        <f>'2. Kiadások'!G12</f>
        <v>98579013</v>
      </c>
      <c r="I12" s="29">
        <f>'2. Kiadások'!H12</f>
        <v>98062830</v>
      </c>
    </row>
    <row r="13" spans="1:9" ht="12.75">
      <c r="A13" s="8">
        <v>5</v>
      </c>
      <c r="B13" s="35" t="s">
        <v>353</v>
      </c>
      <c r="C13" s="29">
        <f>'1.bev. forrásonként'!H41</f>
        <v>22809104</v>
      </c>
      <c r="D13" s="29">
        <f>'1.bev. forrásonként'!I41</f>
        <v>25165881</v>
      </c>
      <c r="E13" s="29">
        <f>'1.bev. forrásonként'!J41</f>
        <v>29790928</v>
      </c>
      <c r="F13" s="28" t="s">
        <v>69</v>
      </c>
      <c r="G13" s="29">
        <f>'2. Kiadások'!F13</f>
        <v>19961202</v>
      </c>
      <c r="H13" s="29">
        <f>'2. Kiadások'!G13</f>
        <v>20623966</v>
      </c>
      <c r="I13" s="29">
        <f>'2. Kiadások'!H13</f>
        <v>20488667</v>
      </c>
    </row>
    <row r="14" spans="1:9" ht="12.75">
      <c r="A14" s="8">
        <v>6</v>
      </c>
      <c r="B14" s="35" t="s">
        <v>594</v>
      </c>
      <c r="C14" s="29">
        <f>'1.bev. forrásonként'!H68</f>
        <v>12630000</v>
      </c>
      <c r="D14" s="29">
        <f>'1.bev. forrásonként'!I68</f>
        <v>14230000</v>
      </c>
      <c r="E14" s="29">
        <f>'1.bev. forrásonként'!J68</f>
        <v>10640289</v>
      </c>
      <c r="F14" s="28" t="s">
        <v>54</v>
      </c>
      <c r="G14" s="29">
        <f>'2. Kiadások'!F14</f>
        <v>45191000</v>
      </c>
      <c r="H14" s="29">
        <f>'2. Kiadások'!G14</f>
        <v>45779889</v>
      </c>
      <c r="I14" s="29">
        <f>'2. Kiadások'!H14</f>
        <v>38352010</v>
      </c>
    </row>
    <row r="15" spans="1:9" ht="12.75">
      <c r="A15" s="8">
        <v>7</v>
      </c>
      <c r="B15" s="28" t="s">
        <v>595</v>
      </c>
      <c r="C15" s="29">
        <f>'1.bev. forrásonként'!H82</f>
        <v>3919938</v>
      </c>
      <c r="D15" s="29">
        <f>'1.bev. forrásonként'!I82</f>
        <v>6975119</v>
      </c>
      <c r="E15" s="29">
        <f>'1.bev. forrásonként'!J82</f>
        <v>5324848</v>
      </c>
      <c r="F15" s="28" t="s">
        <v>22</v>
      </c>
      <c r="G15" s="29">
        <f>'2. Kiadások'!F15</f>
        <v>5746730</v>
      </c>
      <c r="H15" s="29">
        <f>'2. Kiadások'!G15</f>
        <v>6927271</v>
      </c>
      <c r="I15" s="29">
        <f>'2. Kiadások'!H15</f>
        <v>6797269</v>
      </c>
    </row>
    <row r="16" spans="1:9" ht="12.75">
      <c r="A16" s="8">
        <v>8</v>
      </c>
      <c r="B16" s="28"/>
      <c r="C16" s="29"/>
      <c r="D16" s="29"/>
      <c r="E16" s="29"/>
      <c r="F16" s="28" t="s">
        <v>361</v>
      </c>
      <c r="G16" s="29">
        <f>'2. Kiadások'!F16</f>
        <v>8228396</v>
      </c>
      <c r="H16" s="29">
        <f>'2. Kiadások'!G16</f>
        <v>10430740</v>
      </c>
      <c r="I16" s="29">
        <f>'2. Kiadások'!H16</f>
        <v>8284155</v>
      </c>
    </row>
    <row r="17" spans="1:9" ht="12.75">
      <c r="A17" s="8">
        <v>9</v>
      </c>
      <c r="B17" s="122" t="s">
        <v>53</v>
      </c>
      <c r="C17" s="123">
        <f>SUM(C12:C15)</f>
        <v>170177419</v>
      </c>
      <c r="D17" s="123">
        <f>SUM(D12:D15)</f>
        <v>181686586</v>
      </c>
      <c r="E17" s="123">
        <f>SUM(E12:E15)</f>
        <v>180752665</v>
      </c>
      <c r="F17" s="28" t="s">
        <v>47</v>
      </c>
      <c r="G17" s="29">
        <f>SUM(G12:G16)</f>
        <v>174354838</v>
      </c>
      <c r="H17" s="29">
        <f>SUM(H12:H16)</f>
        <v>182340879</v>
      </c>
      <c r="I17" s="29">
        <f>SUM(I12:I16)</f>
        <v>171984931</v>
      </c>
    </row>
    <row r="18" spans="1:9" ht="12.75">
      <c r="A18" s="8">
        <v>10</v>
      </c>
      <c r="B18" s="28"/>
      <c r="C18" s="29"/>
      <c r="D18" s="29"/>
      <c r="E18" s="29"/>
      <c r="F18" s="28"/>
      <c r="G18" s="29"/>
      <c r="H18" s="29"/>
      <c r="I18" s="8"/>
    </row>
    <row r="19" spans="1:9" ht="15.75">
      <c r="A19" s="8">
        <v>11</v>
      </c>
      <c r="B19" s="26" t="s">
        <v>6</v>
      </c>
      <c r="C19" s="27"/>
      <c r="D19" s="27"/>
      <c r="E19" s="27"/>
      <c r="F19" s="26" t="s">
        <v>43</v>
      </c>
      <c r="G19" s="27"/>
      <c r="H19" s="27"/>
      <c r="I19" s="8"/>
    </row>
    <row r="20" spans="1:9" ht="12.75">
      <c r="A20" s="8">
        <v>12</v>
      </c>
      <c r="B20" s="28" t="s">
        <v>51</v>
      </c>
      <c r="C20" s="29">
        <f>'1.bev. forrásonként'!H88</f>
        <v>1000000</v>
      </c>
      <c r="D20" s="29">
        <f>'1.bev. forrásonként'!I88</f>
        <v>2000000</v>
      </c>
      <c r="E20" s="29">
        <f>'1.bev. forrásonként'!J88</f>
        <v>430000</v>
      </c>
      <c r="F20" s="28" t="s">
        <v>14</v>
      </c>
      <c r="G20" s="29">
        <f>'2. Kiadások'!F21</f>
        <v>22728682</v>
      </c>
      <c r="H20" s="29">
        <f>'2. Kiadások'!G21</f>
        <v>24096532</v>
      </c>
      <c r="I20" s="29">
        <f>'2. Kiadások'!H21</f>
        <v>17894269</v>
      </c>
    </row>
    <row r="21" spans="1:9" ht="12.75">
      <c r="A21" s="8">
        <v>13</v>
      </c>
      <c r="B21" s="28" t="s">
        <v>360</v>
      </c>
      <c r="C21" s="29">
        <f>'1.bev. forrásonként'!H52</f>
        <v>1100042</v>
      </c>
      <c r="D21" s="29">
        <f>'1.bev. forrásonként'!I52</f>
        <v>72907766</v>
      </c>
      <c r="E21" s="29">
        <f>'1.bev. forrásonként'!J52</f>
        <v>76206435</v>
      </c>
      <c r="F21" s="28" t="s">
        <v>23</v>
      </c>
      <c r="G21" s="29">
        <f>'2. Kiadások'!F22</f>
        <v>7098378</v>
      </c>
      <c r="H21" s="29">
        <f>'2. Kiadások'!G22</f>
        <v>80197102</v>
      </c>
      <c r="I21" s="29">
        <f>'2. Kiadások'!H22</f>
        <v>7915835</v>
      </c>
    </row>
    <row r="22" spans="1:9" ht="12.75">
      <c r="A22" s="8">
        <v>14</v>
      </c>
      <c r="B22" s="28" t="s">
        <v>323</v>
      </c>
      <c r="C22" s="29"/>
      <c r="D22" s="29"/>
      <c r="E22" s="29"/>
      <c r="F22" s="28" t="s">
        <v>70</v>
      </c>
      <c r="G22" s="29"/>
      <c r="H22" s="29"/>
      <c r="I22" s="8"/>
    </row>
    <row r="23" spans="1:9" ht="12.75">
      <c r="A23" s="8">
        <v>15</v>
      </c>
      <c r="B23" s="28"/>
      <c r="C23" s="101"/>
      <c r="D23" s="101"/>
      <c r="E23" s="101"/>
      <c r="F23" s="28"/>
      <c r="G23" s="29"/>
      <c r="H23" s="29"/>
      <c r="I23" s="8"/>
    </row>
    <row r="24" spans="1:9" ht="12.75">
      <c r="A24" s="8">
        <v>16</v>
      </c>
      <c r="B24" s="40" t="s">
        <v>53</v>
      </c>
      <c r="C24" s="29">
        <f>SUM(C20:C23)</f>
        <v>2100042</v>
      </c>
      <c r="D24" s="29">
        <f>SUM(D20:D23)</f>
        <v>74907766</v>
      </c>
      <c r="E24" s="29">
        <f>SUM(E20:E23)</f>
        <v>76636435</v>
      </c>
      <c r="F24" s="28" t="s">
        <v>53</v>
      </c>
      <c r="G24" s="29">
        <f>SUM(G20:G23)</f>
        <v>29827060</v>
      </c>
      <c r="H24" s="29">
        <f>SUM(H20:H23)</f>
        <v>104293634</v>
      </c>
      <c r="I24" s="29">
        <f>SUM(I20:I23)</f>
        <v>25810104</v>
      </c>
    </row>
    <row r="25" spans="1:9" ht="16.5">
      <c r="A25" s="8">
        <v>17</v>
      </c>
      <c r="B25" s="42"/>
      <c r="C25" s="29"/>
      <c r="D25" s="29"/>
      <c r="E25" s="29"/>
      <c r="F25" s="24" t="s">
        <v>61</v>
      </c>
      <c r="G25" s="25"/>
      <c r="H25" s="25"/>
      <c r="I25" s="8"/>
    </row>
    <row r="26" spans="1:9" ht="15.75">
      <c r="A26" s="8">
        <v>18</v>
      </c>
      <c r="B26" s="26"/>
      <c r="C26" s="29"/>
      <c r="D26" s="29"/>
      <c r="E26" s="29"/>
      <c r="F26" s="26" t="s">
        <v>24</v>
      </c>
      <c r="G26" s="27"/>
      <c r="H26" s="27"/>
      <c r="I26" s="8"/>
    </row>
    <row r="27" spans="1:9" ht="15.75">
      <c r="A27" s="8">
        <v>19</v>
      </c>
      <c r="B27" s="26"/>
      <c r="C27" s="29"/>
      <c r="D27" s="29"/>
      <c r="E27" s="29"/>
      <c r="F27" s="40" t="s">
        <v>4</v>
      </c>
      <c r="G27" s="29">
        <f>'2. Kiadások'!F29</f>
        <v>3868894</v>
      </c>
      <c r="H27" s="29">
        <f>'2. Kiadások'!G29</f>
        <v>56693</v>
      </c>
      <c r="I27" s="29">
        <f>'2. Kiadások'!H29</f>
        <v>0</v>
      </c>
    </row>
    <row r="28" spans="1:9" ht="14.25">
      <c r="A28" s="8">
        <v>20</v>
      </c>
      <c r="B28" s="30"/>
      <c r="C28" s="29"/>
      <c r="D28" s="29"/>
      <c r="E28" s="29"/>
      <c r="F28" s="28" t="s">
        <v>25</v>
      </c>
      <c r="G28" s="29"/>
      <c r="H28" s="29"/>
      <c r="I28" s="8"/>
    </row>
    <row r="29" spans="1:9" ht="14.25">
      <c r="A29" s="8">
        <v>21</v>
      </c>
      <c r="B29" s="30"/>
      <c r="C29" s="29"/>
      <c r="D29" s="29"/>
      <c r="E29" s="29"/>
      <c r="F29" s="28" t="s">
        <v>53</v>
      </c>
      <c r="G29" s="29">
        <f>SUM(G27:G28)</f>
        <v>3868894</v>
      </c>
      <c r="H29" s="29">
        <f>SUM(H27:H28)</f>
        <v>56693</v>
      </c>
      <c r="I29" s="29">
        <f>SUM(I27:I28)</f>
        <v>0</v>
      </c>
    </row>
    <row r="30" spans="1:9" ht="15.75">
      <c r="A30" s="8">
        <v>22</v>
      </c>
      <c r="B30" s="26"/>
      <c r="C30" s="29"/>
      <c r="D30" s="29"/>
      <c r="E30" s="29"/>
      <c r="F30" s="26" t="s">
        <v>26</v>
      </c>
      <c r="G30" s="27"/>
      <c r="H30" s="27"/>
      <c r="I30" s="8"/>
    </row>
    <row r="31" spans="1:9" ht="14.25">
      <c r="A31" s="8">
        <v>23</v>
      </c>
      <c r="B31" s="30" t="s">
        <v>598</v>
      </c>
      <c r="C31" s="29"/>
      <c r="D31" s="29">
        <f>'1.bev. forrásonként'!I117</f>
        <v>4689227</v>
      </c>
      <c r="E31" s="29">
        <f>'1.bev. forrásonként'!J117</f>
        <v>4689227</v>
      </c>
      <c r="F31" s="28" t="s">
        <v>27</v>
      </c>
      <c r="G31" s="29">
        <v>0</v>
      </c>
      <c r="H31" s="29">
        <v>0</v>
      </c>
      <c r="I31" s="8"/>
    </row>
    <row r="32" spans="1:9" ht="14.25">
      <c r="A32" s="8">
        <v>24</v>
      </c>
      <c r="B32" s="30"/>
      <c r="C32" s="29"/>
      <c r="D32" s="29"/>
      <c r="E32" s="29"/>
      <c r="F32" s="28"/>
      <c r="G32" s="29"/>
      <c r="H32" s="29"/>
      <c r="I32" s="202"/>
    </row>
    <row r="33" spans="1:9" ht="48">
      <c r="A33" s="8">
        <v>25</v>
      </c>
      <c r="B33" s="263" t="s">
        <v>596</v>
      </c>
      <c r="C33" s="137">
        <f>C17+C24+C31</f>
        <v>172277461</v>
      </c>
      <c r="D33" s="137">
        <f>D17+D24+D31</f>
        <v>261283579</v>
      </c>
      <c r="E33" s="137">
        <f>E17+E24+E31</f>
        <v>262078327</v>
      </c>
      <c r="F33" s="134" t="s">
        <v>370</v>
      </c>
      <c r="G33" s="137">
        <f>SUM(G17+G24+G29)</f>
        <v>208050792</v>
      </c>
      <c r="H33" s="137">
        <f>SUM(H17+H24+H29)</f>
        <v>286691206</v>
      </c>
      <c r="I33" s="137">
        <f>SUM(I17+I24+I29)</f>
        <v>197795035</v>
      </c>
    </row>
    <row r="34" spans="1:9" ht="18">
      <c r="A34" s="8">
        <v>26</v>
      </c>
      <c r="B34" s="31" t="s">
        <v>34</v>
      </c>
      <c r="C34" s="29"/>
      <c r="D34" s="29"/>
      <c r="E34" s="29"/>
      <c r="F34" s="31" t="s">
        <v>33</v>
      </c>
      <c r="G34" s="23"/>
      <c r="H34" s="23"/>
      <c r="I34" s="202"/>
    </row>
    <row r="35" spans="1:9" ht="15.75">
      <c r="A35" s="8">
        <v>27</v>
      </c>
      <c r="B35" s="26" t="s">
        <v>35</v>
      </c>
      <c r="C35" s="29"/>
      <c r="D35" s="29"/>
      <c r="E35" s="29"/>
      <c r="F35" s="28" t="s">
        <v>28</v>
      </c>
      <c r="G35" s="29"/>
      <c r="H35" s="29"/>
      <c r="I35" s="202"/>
    </row>
    <row r="36" spans="1:9" ht="14.25">
      <c r="A36" s="8">
        <v>28</v>
      </c>
      <c r="B36" s="30" t="s">
        <v>44</v>
      </c>
      <c r="C36" s="29">
        <f>'1.bev. forrásonként'!H112+'1.bev. forrásonként'!H114</f>
        <v>41000000</v>
      </c>
      <c r="D36" s="29">
        <f>'1.bev. forrásonként'!I112+'1.bev. forrásonként'!I114</f>
        <v>35323523</v>
      </c>
      <c r="E36" s="29">
        <f>'1.bev. forrásonként'!J112+'1.bev. forrásonként'!J114</f>
        <v>35323523</v>
      </c>
      <c r="F36" s="28" t="s">
        <v>29</v>
      </c>
      <c r="G36" s="29"/>
      <c r="H36" s="29"/>
      <c r="I36" s="202"/>
    </row>
    <row r="37" spans="1:9" ht="18">
      <c r="A37" s="8">
        <v>29</v>
      </c>
      <c r="B37" s="30" t="s">
        <v>45</v>
      </c>
      <c r="C37" s="29">
        <f>'1.bev. forrásonként'!H113</f>
        <v>0</v>
      </c>
      <c r="D37" s="29">
        <f>'1.bev. forrásonként'!I113</f>
        <v>0</v>
      </c>
      <c r="E37" s="29">
        <f>'1.bev. forrásonként'!J113</f>
        <v>0</v>
      </c>
      <c r="F37" s="31"/>
      <c r="G37" s="32"/>
      <c r="H37" s="32"/>
      <c r="I37" s="202"/>
    </row>
    <row r="38" spans="1:9" ht="18">
      <c r="A38" s="8">
        <v>30</v>
      </c>
      <c r="B38" s="30" t="s">
        <v>53</v>
      </c>
      <c r="C38" s="136">
        <f>SUM(C36:C37)</f>
        <v>41000000</v>
      </c>
      <c r="D38" s="136">
        <f>SUM(D36:D37)</f>
        <v>35323523</v>
      </c>
      <c r="E38" s="136">
        <f>SUM(E36:E37)</f>
        <v>35323523</v>
      </c>
      <c r="F38" s="31" t="s">
        <v>30</v>
      </c>
      <c r="G38" s="32"/>
      <c r="H38" s="32"/>
      <c r="I38" s="202"/>
    </row>
    <row r="39" spans="1:9" ht="18">
      <c r="A39" s="8">
        <v>31</v>
      </c>
      <c r="B39" s="26" t="s">
        <v>36</v>
      </c>
      <c r="C39" s="27"/>
      <c r="D39" s="27"/>
      <c r="E39" s="27"/>
      <c r="F39" s="28" t="s">
        <v>31</v>
      </c>
      <c r="G39" s="32"/>
      <c r="H39" s="32"/>
      <c r="I39" s="202"/>
    </row>
    <row r="40" spans="1:9" ht="18">
      <c r="A40" s="8">
        <v>32</v>
      </c>
      <c r="B40" s="30" t="s">
        <v>597</v>
      </c>
      <c r="C40" s="29"/>
      <c r="D40" s="29"/>
      <c r="E40" s="29"/>
      <c r="F40" s="28" t="s">
        <v>32</v>
      </c>
      <c r="G40" s="32"/>
      <c r="H40" s="32"/>
      <c r="I40" s="202"/>
    </row>
    <row r="41" spans="1:9" ht="14.25">
      <c r="A41" s="8">
        <v>33</v>
      </c>
      <c r="B41" s="30" t="s">
        <v>37</v>
      </c>
      <c r="C41" s="29"/>
      <c r="D41" s="29"/>
      <c r="E41" s="29"/>
      <c r="F41" s="28" t="s">
        <v>362</v>
      </c>
      <c r="G41" s="29">
        <f>'2. Kiadások'!F38</f>
        <v>5226669</v>
      </c>
      <c r="H41" s="29">
        <f>'2. Kiadások'!G38</f>
        <v>9915896</v>
      </c>
      <c r="I41" s="29">
        <f>'2. Kiadások'!H38</f>
        <v>5226669</v>
      </c>
    </row>
    <row r="42" spans="1:9" ht="14.25">
      <c r="A42" s="8">
        <v>34</v>
      </c>
      <c r="B42" s="30" t="s">
        <v>53</v>
      </c>
      <c r="C42" s="29"/>
      <c r="D42" s="29"/>
      <c r="E42" s="29"/>
      <c r="F42" s="28" t="s">
        <v>53</v>
      </c>
      <c r="G42" s="138">
        <f>SUM(G41)</f>
        <v>5226669</v>
      </c>
      <c r="H42" s="138">
        <f>SUM(H41)</f>
        <v>9915896</v>
      </c>
      <c r="I42" s="138">
        <f>SUM(I41)</f>
        <v>5226669</v>
      </c>
    </row>
    <row r="43" spans="1:9" ht="18">
      <c r="A43" s="8">
        <v>35</v>
      </c>
      <c r="B43" s="22" t="s">
        <v>7</v>
      </c>
      <c r="C43" s="23">
        <f>SUM(C33+C38)</f>
        <v>213277461</v>
      </c>
      <c r="D43" s="23">
        <f>SUM(D33+D38)</f>
        <v>296607102</v>
      </c>
      <c r="E43" s="23">
        <f>SUM(E33+E38)+E40</f>
        <v>297401850</v>
      </c>
      <c r="F43" s="22" t="s">
        <v>38</v>
      </c>
      <c r="G43" s="23">
        <f>SUM(G33:G41)</f>
        <v>213277461</v>
      </c>
      <c r="H43" s="23">
        <f>SUM(H33:H41)</f>
        <v>296607102</v>
      </c>
      <c r="I43" s="23">
        <f>SUM(I33:I41)</f>
        <v>203021704</v>
      </c>
    </row>
    <row r="44" spans="1:9" ht="12.75">
      <c r="A44" s="8">
        <v>36</v>
      </c>
      <c r="B44" s="40" t="s">
        <v>39</v>
      </c>
      <c r="C44" s="29">
        <f>C17+C36+C31</f>
        <v>211177419</v>
      </c>
      <c r="D44" s="29">
        <f>D17+D36+D31</f>
        <v>221699336</v>
      </c>
      <c r="E44" s="29">
        <f>E17+E36+E31</f>
        <v>220765415</v>
      </c>
      <c r="F44" s="28" t="s">
        <v>40</v>
      </c>
      <c r="G44" s="29">
        <f>G17+G29+G42</f>
        <v>183450401</v>
      </c>
      <c r="H44" s="29">
        <f>H17+H29+H42</f>
        <v>192313468</v>
      </c>
      <c r="I44" s="29">
        <f>I17+I29+I42</f>
        <v>177211600</v>
      </c>
    </row>
    <row r="45" spans="1:9" ht="12.75">
      <c r="A45" s="8">
        <v>37</v>
      </c>
      <c r="B45" s="40" t="s">
        <v>41</v>
      </c>
      <c r="C45" s="29">
        <f>C24+C37</f>
        <v>2100042</v>
      </c>
      <c r="D45" s="29">
        <f>D24+D37</f>
        <v>74907766</v>
      </c>
      <c r="E45" s="29">
        <f>E24+E37</f>
        <v>76636435</v>
      </c>
      <c r="F45" s="28" t="s">
        <v>46</v>
      </c>
      <c r="G45" s="29">
        <f>G24</f>
        <v>29827060</v>
      </c>
      <c r="H45" s="29">
        <f>H24</f>
        <v>104293634</v>
      </c>
      <c r="I45" s="29">
        <f>I24</f>
        <v>25810104</v>
      </c>
    </row>
    <row r="46" spans="3:8" ht="12.75">
      <c r="C46" s="100"/>
      <c r="D46" s="100"/>
      <c r="E46" s="100"/>
      <c r="G46" s="100"/>
      <c r="H46" s="100"/>
    </row>
    <row r="47" spans="4:8" ht="12.75">
      <c r="D47" s="100"/>
      <c r="E47" s="100"/>
      <c r="H47" s="100"/>
    </row>
    <row r="48" ht="12.75">
      <c r="E48" s="100"/>
    </row>
  </sheetData>
  <sheetProtection/>
  <mergeCells count="2">
    <mergeCell ref="B7:C7"/>
    <mergeCell ref="F7:G7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C1" sqref="C1"/>
    </sheetView>
  </sheetViews>
  <sheetFormatPr defaultColWidth="9.140625" defaultRowHeight="19.5" customHeight="1"/>
  <cols>
    <col min="1" max="1" width="5.140625" style="0" customWidth="1"/>
    <col min="2" max="2" width="7.00390625" style="0" customWidth="1"/>
    <col min="3" max="3" width="55.421875" style="0" customWidth="1"/>
    <col min="4" max="5" width="9.140625" style="0" hidden="1" customWidth="1"/>
    <col min="6" max="6" width="9.8515625" style="0" customWidth="1"/>
    <col min="7" max="7" width="11.7109375" style="0" customWidth="1"/>
    <col min="8" max="8" width="11.140625" style="0" customWidth="1"/>
    <col min="9" max="9" width="11.8515625" style="0" customWidth="1"/>
    <col min="10" max="10" width="13.140625" style="0" customWidth="1"/>
    <col min="11" max="11" width="17.140625" style="0" customWidth="1"/>
  </cols>
  <sheetData>
    <row r="1" ht="19.5" customHeight="1">
      <c r="C1" s="1" t="s">
        <v>736</v>
      </c>
    </row>
    <row r="2" ht="19.5" customHeight="1">
      <c r="C2" s="5" t="s">
        <v>363</v>
      </c>
    </row>
    <row r="3" spans="1:11" ht="19.5" customHeight="1">
      <c r="A3" s="1" t="s">
        <v>382</v>
      </c>
      <c r="B3" s="1" t="s">
        <v>383</v>
      </c>
      <c r="C3" s="4" t="s">
        <v>65</v>
      </c>
      <c r="F3" s="1" t="s">
        <v>66</v>
      </c>
      <c r="G3" s="1" t="s">
        <v>99</v>
      </c>
      <c r="H3" s="1" t="s">
        <v>82</v>
      </c>
      <c r="I3" s="1" t="s">
        <v>83</v>
      </c>
      <c r="J3" s="1" t="s">
        <v>84</v>
      </c>
      <c r="K3" s="1" t="s">
        <v>85</v>
      </c>
    </row>
    <row r="4" spans="1:11" ht="25.5" customHeight="1">
      <c r="A4" s="8" t="s">
        <v>327</v>
      </c>
      <c r="B4" s="91" t="s">
        <v>326</v>
      </c>
      <c r="C4" s="61" t="s">
        <v>325</v>
      </c>
      <c r="D4" s="62" t="s">
        <v>314</v>
      </c>
      <c r="E4" s="62" t="s">
        <v>315</v>
      </c>
      <c r="F4" s="59" t="s">
        <v>114</v>
      </c>
      <c r="G4" s="59" t="s">
        <v>95</v>
      </c>
      <c r="H4" s="60" t="s">
        <v>320</v>
      </c>
      <c r="I4" s="83" t="s">
        <v>321</v>
      </c>
      <c r="J4" s="59" t="s">
        <v>373</v>
      </c>
      <c r="K4" s="59" t="s">
        <v>379</v>
      </c>
    </row>
    <row r="5" spans="1:15" ht="19.5" customHeight="1">
      <c r="A5" s="8">
        <v>1</v>
      </c>
      <c r="B5" s="92">
        <v>1</v>
      </c>
      <c r="C5" s="65" t="s">
        <v>117</v>
      </c>
      <c r="D5" s="58" t="s">
        <v>318</v>
      </c>
      <c r="E5" s="59" t="s">
        <v>319</v>
      </c>
      <c r="F5" s="127"/>
      <c r="G5" s="127"/>
      <c r="H5" s="127"/>
      <c r="I5" s="127"/>
      <c r="J5" s="11"/>
      <c r="K5" s="11"/>
      <c r="L5" s="1"/>
      <c r="M5" s="1"/>
      <c r="N5" s="1"/>
      <c r="O5" s="1"/>
    </row>
    <row r="6" spans="1:15" ht="32.25" customHeight="1">
      <c r="A6" s="8">
        <v>2</v>
      </c>
      <c r="B6" s="92">
        <v>3</v>
      </c>
      <c r="C6" s="69" t="s">
        <v>364</v>
      </c>
      <c r="D6" s="69" t="s">
        <v>126</v>
      </c>
      <c r="E6" s="66" t="s">
        <v>127</v>
      </c>
      <c r="F6" s="102"/>
      <c r="G6" s="102"/>
      <c r="H6" s="110"/>
      <c r="I6" s="102"/>
      <c r="J6" s="11"/>
      <c r="K6" s="11"/>
      <c r="L6" s="1"/>
      <c r="M6" s="1"/>
      <c r="N6" s="1"/>
      <c r="O6" s="1"/>
    </row>
    <row r="7" spans="1:15" ht="19.5" customHeight="1">
      <c r="A7" s="8">
        <v>3</v>
      </c>
      <c r="B7" s="92">
        <v>4</v>
      </c>
      <c r="C7" s="69" t="s">
        <v>130</v>
      </c>
      <c r="D7" s="69" t="s">
        <v>128</v>
      </c>
      <c r="E7" s="66" t="s">
        <v>129</v>
      </c>
      <c r="F7" s="102"/>
      <c r="G7" s="102"/>
      <c r="H7" s="110"/>
      <c r="I7" s="102"/>
      <c r="J7" s="11"/>
      <c r="K7" s="11"/>
      <c r="L7" s="1"/>
      <c r="M7" s="1"/>
      <c r="N7" s="1"/>
      <c r="O7" s="1"/>
    </row>
    <row r="8" spans="1:15" ht="19.5" customHeight="1">
      <c r="A8" s="8">
        <v>4</v>
      </c>
      <c r="B8" s="92">
        <v>5</v>
      </c>
      <c r="C8" s="69" t="s">
        <v>132</v>
      </c>
      <c r="D8" s="69" t="s">
        <v>130</v>
      </c>
      <c r="E8" s="66" t="s">
        <v>131</v>
      </c>
      <c r="F8" s="102"/>
      <c r="G8" s="102"/>
      <c r="H8" s="110"/>
      <c r="I8" s="102"/>
      <c r="J8" s="11"/>
      <c r="K8" s="11"/>
      <c r="L8" s="1"/>
      <c r="M8" s="1"/>
      <c r="N8" s="1"/>
      <c r="O8" s="1"/>
    </row>
    <row r="9" spans="1:15" ht="19.5" customHeight="1">
      <c r="A9" s="8">
        <v>5</v>
      </c>
      <c r="B9" s="92">
        <v>6</v>
      </c>
      <c r="C9" s="69" t="s">
        <v>134</v>
      </c>
      <c r="D9" s="69" t="s">
        <v>132</v>
      </c>
      <c r="E9" s="66" t="s">
        <v>133</v>
      </c>
      <c r="F9" s="102"/>
      <c r="G9" s="102"/>
      <c r="H9" s="110"/>
      <c r="I9" s="135"/>
      <c r="J9" s="11"/>
      <c r="K9" s="11"/>
      <c r="L9" s="1"/>
      <c r="M9" s="1"/>
      <c r="N9" s="1"/>
      <c r="O9" s="1"/>
    </row>
    <row r="10" spans="1:15" ht="19.5" customHeight="1">
      <c r="A10" s="8">
        <v>6</v>
      </c>
      <c r="B10" s="93" t="s">
        <v>50</v>
      </c>
      <c r="C10" s="70" t="s">
        <v>136</v>
      </c>
      <c r="D10" s="69" t="s">
        <v>134</v>
      </c>
      <c r="E10" s="66" t="s">
        <v>135</v>
      </c>
      <c r="F10" s="102">
        <v>0</v>
      </c>
      <c r="G10" s="102">
        <v>0</v>
      </c>
      <c r="H10" s="110">
        <v>0</v>
      </c>
      <c r="I10" s="135">
        <v>0</v>
      </c>
      <c r="J10" s="135">
        <v>0</v>
      </c>
      <c r="K10" s="135">
        <v>0</v>
      </c>
      <c r="L10" s="1"/>
      <c r="M10" s="1"/>
      <c r="N10" s="1"/>
      <c r="O10" s="1"/>
    </row>
    <row r="11" spans="1:15" ht="19.5" customHeight="1">
      <c r="A11" s="8">
        <v>7</v>
      </c>
      <c r="B11" s="92">
        <v>1</v>
      </c>
      <c r="C11" s="69" t="s">
        <v>138</v>
      </c>
      <c r="D11" s="70" t="s">
        <v>136</v>
      </c>
      <c r="E11" s="71" t="s">
        <v>137</v>
      </c>
      <c r="F11" s="104"/>
      <c r="G11" s="104"/>
      <c r="H11" s="111"/>
      <c r="I11" s="102"/>
      <c r="J11" s="11"/>
      <c r="K11" s="11"/>
      <c r="L11" s="1"/>
      <c r="M11" s="1"/>
      <c r="N11" s="1"/>
      <c r="O11" s="1"/>
    </row>
    <row r="12" spans="1:15" ht="28.5" customHeight="1">
      <c r="A12" s="8">
        <v>8</v>
      </c>
      <c r="B12" s="92">
        <v>2</v>
      </c>
      <c r="C12" s="69" t="s">
        <v>140</v>
      </c>
      <c r="D12" s="69" t="s">
        <v>138</v>
      </c>
      <c r="E12" s="66" t="s">
        <v>139</v>
      </c>
      <c r="F12" s="102"/>
      <c r="G12" s="102"/>
      <c r="H12" s="110"/>
      <c r="I12" s="102"/>
      <c r="J12" s="11"/>
      <c r="K12" s="11"/>
      <c r="L12" s="1"/>
      <c r="M12" s="1"/>
      <c r="N12" s="1"/>
      <c r="O12" s="1"/>
    </row>
    <row r="13" spans="1:15" ht="24" customHeight="1">
      <c r="A13" s="8">
        <v>9</v>
      </c>
      <c r="B13" s="92">
        <v>3</v>
      </c>
      <c r="C13" s="69" t="s">
        <v>142</v>
      </c>
      <c r="D13" s="69" t="s">
        <v>140</v>
      </c>
      <c r="E13" s="66" t="s">
        <v>141</v>
      </c>
      <c r="F13" s="102"/>
      <c r="G13" s="102"/>
      <c r="H13" s="110"/>
      <c r="I13" s="102"/>
      <c r="J13" s="11"/>
      <c r="K13" s="11"/>
      <c r="L13" s="1"/>
      <c r="M13" s="1"/>
      <c r="N13" s="1"/>
      <c r="O13" s="1"/>
    </row>
    <row r="14" spans="1:11" ht="29.25" customHeight="1">
      <c r="A14" s="8">
        <v>10</v>
      </c>
      <c r="B14" s="92">
        <v>4</v>
      </c>
      <c r="C14" s="69" t="s">
        <v>144</v>
      </c>
      <c r="D14" s="69" t="s">
        <v>142</v>
      </c>
      <c r="E14" s="66" t="s">
        <v>143</v>
      </c>
      <c r="F14" s="102"/>
      <c r="G14" s="102"/>
      <c r="H14" s="110"/>
      <c r="I14" s="102"/>
      <c r="J14" s="8"/>
      <c r="K14" s="8"/>
    </row>
    <row r="15" spans="1:11" ht="25.5" customHeight="1">
      <c r="A15" s="8">
        <v>11</v>
      </c>
      <c r="B15" s="92">
        <v>5</v>
      </c>
      <c r="C15" s="69" t="s">
        <v>146</v>
      </c>
      <c r="D15" s="69" t="s">
        <v>144</v>
      </c>
      <c r="E15" s="66" t="s">
        <v>145</v>
      </c>
      <c r="F15" s="102"/>
      <c r="G15" s="102"/>
      <c r="H15" s="110"/>
      <c r="I15" s="102"/>
      <c r="J15" s="102">
        <v>607500</v>
      </c>
      <c r="K15" s="102">
        <v>528260</v>
      </c>
    </row>
    <row r="16" spans="1:11" ht="24.75" customHeight="1">
      <c r="A16" s="8">
        <v>12</v>
      </c>
      <c r="B16" s="93" t="s">
        <v>149</v>
      </c>
      <c r="C16" s="70" t="s">
        <v>150</v>
      </c>
      <c r="D16" s="67" t="s">
        <v>148</v>
      </c>
      <c r="E16" s="66"/>
      <c r="F16" s="102">
        <v>0</v>
      </c>
      <c r="G16" s="102">
        <v>0</v>
      </c>
      <c r="H16" s="110">
        <v>0</v>
      </c>
      <c r="I16" s="102">
        <v>0</v>
      </c>
      <c r="J16" s="102">
        <f>J15</f>
        <v>607500</v>
      </c>
      <c r="K16" s="102">
        <f>K15</f>
        <v>528260</v>
      </c>
    </row>
    <row r="17" spans="1:11" ht="19.5" customHeight="1">
      <c r="A17" s="8">
        <v>13</v>
      </c>
      <c r="B17" s="92">
        <v>1</v>
      </c>
      <c r="C17" s="69" t="s">
        <v>152</v>
      </c>
      <c r="D17" s="70" t="s">
        <v>150</v>
      </c>
      <c r="E17" s="71" t="s">
        <v>151</v>
      </c>
      <c r="F17" s="104"/>
      <c r="G17" s="104"/>
      <c r="H17" s="111"/>
      <c r="I17" s="102"/>
      <c r="J17" s="8"/>
      <c r="K17" s="8"/>
    </row>
    <row r="18" spans="1:11" ht="24" customHeight="1">
      <c r="A18" s="8">
        <v>14</v>
      </c>
      <c r="B18" s="92">
        <v>2</v>
      </c>
      <c r="C18" s="69" t="s">
        <v>154</v>
      </c>
      <c r="D18" s="69" t="s">
        <v>152</v>
      </c>
      <c r="E18" s="66" t="s">
        <v>153</v>
      </c>
      <c r="F18" s="102"/>
      <c r="G18" s="102"/>
      <c r="H18" s="110"/>
      <c r="I18" s="102"/>
      <c r="J18" s="8"/>
      <c r="K18" s="8"/>
    </row>
    <row r="19" spans="1:11" ht="27" customHeight="1">
      <c r="A19" s="8">
        <v>15</v>
      </c>
      <c r="B19" s="92">
        <v>3</v>
      </c>
      <c r="C19" s="69" t="s">
        <v>156</v>
      </c>
      <c r="D19" s="69" t="s">
        <v>154</v>
      </c>
      <c r="E19" s="66" t="s">
        <v>155</v>
      </c>
      <c r="F19" s="102"/>
      <c r="G19" s="102"/>
      <c r="H19" s="110"/>
      <c r="I19" s="102"/>
      <c r="J19" s="8"/>
      <c r="K19" s="8"/>
    </row>
    <row r="20" spans="1:11" ht="24" customHeight="1">
      <c r="A20" s="8">
        <v>16</v>
      </c>
      <c r="B20" s="92">
        <v>4</v>
      </c>
      <c r="C20" s="69" t="s">
        <v>158</v>
      </c>
      <c r="D20" s="69" t="s">
        <v>156</v>
      </c>
      <c r="E20" s="66" t="s">
        <v>157</v>
      </c>
      <c r="F20" s="102"/>
      <c r="G20" s="102"/>
      <c r="H20" s="110"/>
      <c r="I20" s="102"/>
      <c r="J20" s="8"/>
      <c r="K20" s="8"/>
    </row>
    <row r="21" spans="1:11" ht="21.75" customHeight="1">
      <c r="A21" s="8">
        <v>17</v>
      </c>
      <c r="B21" s="92">
        <v>5</v>
      </c>
      <c r="C21" s="69" t="s">
        <v>160</v>
      </c>
      <c r="D21" s="69" t="s">
        <v>158</v>
      </c>
      <c r="E21" s="66" t="s">
        <v>159</v>
      </c>
      <c r="F21" s="102"/>
      <c r="G21" s="102"/>
      <c r="H21" s="110"/>
      <c r="I21" s="102"/>
      <c r="J21" s="8"/>
      <c r="K21" s="8"/>
    </row>
    <row r="22" spans="1:11" ht="23.25" customHeight="1">
      <c r="A22" s="8">
        <v>18</v>
      </c>
      <c r="B22" s="93" t="s">
        <v>163</v>
      </c>
      <c r="C22" s="70" t="s">
        <v>164</v>
      </c>
      <c r="D22" s="67" t="s">
        <v>162</v>
      </c>
      <c r="E22" s="66"/>
      <c r="F22" s="102">
        <v>0</v>
      </c>
      <c r="G22" s="102">
        <v>0</v>
      </c>
      <c r="H22" s="110">
        <v>0</v>
      </c>
      <c r="I22" s="102">
        <v>0</v>
      </c>
      <c r="J22" s="102">
        <v>0</v>
      </c>
      <c r="K22" s="102">
        <v>0</v>
      </c>
    </row>
    <row r="23" spans="1:11" ht="19.5" customHeight="1">
      <c r="A23" s="8">
        <v>19</v>
      </c>
      <c r="B23" s="92">
        <v>1</v>
      </c>
      <c r="C23" s="69" t="s">
        <v>166</v>
      </c>
      <c r="D23" s="70" t="s">
        <v>164</v>
      </c>
      <c r="E23" s="71" t="s">
        <v>165</v>
      </c>
      <c r="F23" s="104"/>
      <c r="G23" s="104"/>
      <c r="H23" s="111"/>
      <c r="I23" s="102"/>
      <c r="J23" s="8"/>
      <c r="K23" s="8"/>
    </row>
    <row r="24" spans="1:11" ht="19.5" customHeight="1">
      <c r="A24" s="8">
        <v>20</v>
      </c>
      <c r="B24" s="92">
        <v>2</v>
      </c>
      <c r="C24" s="69" t="s">
        <v>168</v>
      </c>
      <c r="D24" s="69" t="s">
        <v>166</v>
      </c>
      <c r="E24" s="66" t="s">
        <v>167</v>
      </c>
      <c r="F24" s="102"/>
      <c r="G24" s="102"/>
      <c r="H24" s="110"/>
      <c r="I24" s="102"/>
      <c r="J24" s="8"/>
      <c r="K24" s="8"/>
    </row>
    <row r="25" spans="1:13" ht="19.5" customHeight="1">
      <c r="A25" s="8">
        <v>21</v>
      </c>
      <c r="B25" s="93" t="s">
        <v>170</v>
      </c>
      <c r="C25" s="70" t="s">
        <v>171</v>
      </c>
      <c r="D25" s="69" t="s">
        <v>168</v>
      </c>
      <c r="E25" s="66" t="s">
        <v>169</v>
      </c>
      <c r="F25" s="102">
        <v>0</v>
      </c>
      <c r="G25" s="102">
        <v>0</v>
      </c>
      <c r="H25" s="110">
        <v>0</v>
      </c>
      <c r="I25" s="102">
        <v>0</v>
      </c>
      <c r="J25" s="102">
        <v>0</v>
      </c>
      <c r="K25" s="102">
        <v>0</v>
      </c>
      <c r="M25" s="1"/>
    </row>
    <row r="26" spans="1:13" ht="19.5" customHeight="1">
      <c r="A26" s="8">
        <v>22</v>
      </c>
      <c r="B26" s="92">
        <v>1</v>
      </c>
      <c r="C26" s="69" t="s">
        <v>173</v>
      </c>
      <c r="D26" s="70" t="s">
        <v>171</v>
      </c>
      <c r="E26" s="71" t="s">
        <v>172</v>
      </c>
      <c r="F26" s="104"/>
      <c r="G26" s="104"/>
      <c r="H26" s="111"/>
      <c r="I26" s="102"/>
      <c r="J26" s="8"/>
      <c r="K26" s="8"/>
      <c r="M26" s="1"/>
    </row>
    <row r="27" spans="1:13" ht="19.5" customHeight="1">
      <c r="A27" s="8">
        <v>23</v>
      </c>
      <c r="B27" s="92">
        <v>2</v>
      </c>
      <c r="C27" s="69" t="s">
        <v>175</v>
      </c>
      <c r="D27" s="69" t="s">
        <v>173</v>
      </c>
      <c r="E27" s="66" t="s">
        <v>174</v>
      </c>
      <c r="F27" s="102"/>
      <c r="G27" s="102"/>
      <c r="H27" s="110"/>
      <c r="I27" s="102"/>
      <c r="J27" s="8"/>
      <c r="K27" s="8"/>
      <c r="M27" s="1"/>
    </row>
    <row r="28" spans="1:13" ht="19.5" customHeight="1">
      <c r="A28" s="8">
        <v>24</v>
      </c>
      <c r="B28" s="92">
        <v>3</v>
      </c>
      <c r="C28" s="69" t="s">
        <v>177</v>
      </c>
      <c r="D28" s="69" t="s">
        <v>175</v>
      </c>
      <c r="E28" s="66" t="s">
        <v>176</v>
      </c>
      <c r="F28" s="102"/>
      <c r="G28" s="102"/>
      <c r="H28" s="110"/>
      <c r="I28" s="102"/>
      <c r="J28" s="8"/>
      <c r="K28" s="8"/>
      <c r="M28" s="1"/>
    </row>
    <row r="29" spans="1:13" ht="19.5" customHeight="1">
      <c r="A29" s="8">
        <v>25</v>
      </c>
      <c r="B29" s="92">
        <v>4</v>
      </c>
      <c r="C29" s="69" t="s">
        <v>179</v>
      </c>
      <c r="D29" s="69" t="s">
        <v>177</v>
      </c>
      <c r="E29" s="66" t="s">
        <v>178</v>
      </c>
      <c r="F29" s="102"/>
      <c r="G29" s="102"/>
      <c r="H29" s="110"/>
      <c r="I29" s="102"/>
      <c r="J29" s="8"/>
      <c r="K29" s="8"/>
      <c r="M29" s="1"/>
    </row>
    <row r="30" spans="1:13" ht="19.5" customHeight="1">
      <c r="A30" s="8">
        <v>26</v>
      </c>
      <c r="B30" s="92">
        <v>5</v>
      </c>
      <c r="C30" s="69" t="s">
        <v>181</v>
      </c>
      <c r="D30" s="69" t="s">
        <v>179</v>
      </c>
      <c r="E30" s="66" t="s">
        <v>180</v>
      </c>
      <c r="F30" s="102"/>
      <c r="G30" s="102"/>
      <c r="H30" s="110"/>
      <c r="I30" s="102"/>
      <c r="J30" s="8"/>
      <c r="K30" s="8"/>
      <c r="M30" s="1"/>
    </row>
    <row r="31" spans="1:13" ht="19.5" customHeight="1">
      <c r="A31" s="8">
        <v>27</v>
      </c>
      <c r="B31" s="92">
        <v>6</v>
      </c>
      <c r="C31" s="69" t="s">
        <v>183</v>
      </c>
      <c r="D31" s="69" t="s">
        <v>181</v>
      </c>
      <c r="E31" s="66" t="s">
        <v>182</v>
      </c>
      <c r="F31" s="102"/>
      <c r="G31" s="102"/>
      <c r="H31" s="110"/>
      <c r="I31" s="102"/>
      <c r="J31" s="8"/>
      <c r="K31" s="8"/>
      <c r="M31" s="1"/>
    </row>
    <row r="32" spans="1:13" ht="19.5" customHeight="1">
      <c r="A32" s="8">
        <v>28</v>
      </c>
      <c r="B32" s="92">
        <v>7</v>
      </c>
      <c r="C32" s="69" t="s">
        <v>185</v>
      </c>
      <c r="D32" s="69" t="s">
        <v>183</v>
      </c>
      <c r="E32" s="66" t="s">
        <v>184</v>
      </c>
      <c r="F32" s="102"/>
      <c r="G32" s="102"/>
      <c r="H32" s="110"/>
      <c r="I32" s="102"/>
      <c r="J32" s="8"/>
      <c r="K32" s="8"/>
      <c r="M32" s="1"/>
    </row>
    <row r="33" spans="1:13" ht="19.5" customHeight="1">
      <c r="A33" s="8">
        <v>29</v>
      </c>
      <c r="B33" s="92">
        <v>8</v>
      </c>
      <c r="C33" s="69" t="s">
        <v>187</v>
      </c>
      <c r="D33" s="69" t="s">
        <v>185</v>
      </c>
      <c r="E33" s="66" t="s">
        <v>186</v>
      </c>
      <c r="F33" s="102"/>
      <c r="G33" s="102"/>
      <c r="H33" s="110"/>
      <c r="I33" s="102"/>
      <c r="J33" s="8"/>
      <c r="K33" s="8"/>
      <c r="M33" s="1"/>
    </row>
    <row r="34" spans="1:11" ht="19.5" customHeight="1">
      <c r="A34" s="8">
        <v>30</v>
      </c>
      <c r="B34" s="93" t="s">
        <v>583</v>
      </c>
      <c r="C34" s="70" t="s">
        <v>189</v>
      </c>
      <c r="D34" s="69" t="s">
        <v>187</v>
      </c>
      <c r="E34" s="66" t="s">
        <v>188</v>
      </c>
      <c r="F34" s="102">
        <v>0</v>
      </c>
      <c r="G34" s="102">
        <v>0</v>
      </c>
      <c r="H34" s="110">
        <v>0</v>
      </c>
      <c r="I34" s="102">
        <v>0</v>
      </c>
      <c r="J34" s="102">
        <v>0</v>
      </c>
      <c r="K34" s="102">
        <v>0</v>
      </c>
    </row>
    <row r="35" spans="1:11" ht="19.5" customHeight="1">
      <c r="A35" s="8">
        <v>31</v>
      </c>
      <c r="B35" s="92">
        <v>1</v>
      </c>
      <c r="C35" s="69" t="s">
        <v>191</v>
      </c>
      <c r="D35" s="70" t="s">
        <v>189</v>
      </c>
      <c r="E35" s="71" t="s">
        <v>190</v>
      </c>
      <c r="F35" s="104"/>
      <c r="G35" s="104"/>
      <c r="H35" s="110"/>
      <c r="I35" s="102"/>
      <c r="J35" s="102"/>
      <c r="K35" s="102"/>
    </row>
    <row r="36" spans="1:11" ht="19.5" customHeight="1">
      <c r="A36" s="8">
        <v>32</v>
      </c>
      <c r="B36" s="94" t="s">
        <v>122</v>
      </c>
      <c r="C36" s="67" t="s">
        <v>346</v>
      </c>
      <c r="D36" s="67" t="s">
        <v>193</v>
      </c>
      <c r="E36" s="66"/>
      <c r="F36" s="102"/>
      <c r="G36" s="102"/>
      <c r="H36" s="110"/>
      <c r="I36" s="102"/>
      <c r="J36" s="102"/>
      <c r="K36" s="102"/>
    </row>
    <row r="37" spans="1:11" ht="19.5" customHeight="1">
      <c r="A37" s="8">
        <v>33</v>
      </c>
      <c r="B37" s="93" t="s">
        <v>195</v>
      </c>
      <c r="C37" s="70" t="s">
        <v>196</v>
      </c>
      <c r="D37" s="67" t="s">
        <v>194</v>
      </c>
      <c r="E37" s="66"/>
      <c r="F37" s="102"/>
      <c r="G37" s="102"/>
      <c r="H37" s="111">
        <f>SUM(H36)</f>
        <v>0</v>
      </c>
      <c r="I37" s="104">
        <f>SUM(I36)</f>
        <v>0</v>
      </c>
      <c r="J37" s="104">
        <f>SUM(J36)</f>
        <v>0</v>
      </c>
      <c r="K37" s="104">
        <f>SUM(K36)</f>
        <v>0</v>
      </c>
    </row>
    <row r="38" spans="1:11" ht="19.5" customHeight="1">
      <c r="A38" s="8">
        <v>34</v>
      </c>
      <c r="B38" s="92">
        <v>1</v>
      </c>
      <c r="C38" s="72" t="s">
        <v>198</v>
      </c>
      <c r="D38" s="70" t="s">
        <v>196</v>
      </c>
      <c r="E38" s="71" t="s">
        <v>197</v>
      </c>
      <c r="F38" s="104"/>
      <c r="G38" s="104"/>
      <c r="H38" s="111"/>
      <c r="I38" s="102"/>
      <c r="J38" s="8"/>
      <c r="K38" s="8"/>
    </row>
    <row r="39" spans="1:11" ht="19.5" customHeight="1">
      <c r="A39" s="8">
        <v>35</v>
      </c>
      <c r="B39" s="92">
        <v>2</v>
      </c>
      <c r="C39" s="72" t="s">
        <v>200</v>
      </c>
      <c r="D39" s="72" t="s">
        <v>198</v>
      </c>
      <c r="E39" s="66" t="s">
        <v>199</v>
      </c>
      <c r="F39" s="102"/>
      <c r="G39" s="102"/>
      <c r="H39" s="110"/>
      <c r="I39" s="102"/>
      <c r="J39" s="8"/>
      <c r="K39" s="8"/>
    </row>
    <row r="40" spans="1:11" ht="19.5" customHeight="1">
      <c r="A40" s="8">
        <v>36</v>
      </c>
      <c r="B40" s="92">
        <v>3</v>
      </c>
      <c r="C40" s="72" t="s">
        <v>202</v>
      </c>
      <c r="D40" s="72" t="s">
        <v>200</v>
      </c>
      <c r="E40" s="66" t="s">
        <v>201</v>
      </c>
      <c r="F40" s="102"/>
      <c r="G40" s="102"/>
      <c r="H40" s="110"/>
      <c r="I40" s="102"/>
      <c r="J40" s="8"/>
      <c r="K40" s="8"/>
    </row>
    <row r="41" spans="1:11" ht="19.5" customHeight="1">
      <c r="A41" s="8">
        <v>37</v>
      </c>
      <c r="B41" s="92">
        <v>4</v>
      </c>
      <c r="C41" s="72" t="s">
        <v>204</v>
      </c>
      <c r="D41" s="72" t="s">
        <v>202</v>
      </c>
      <c r="E41" s="66" t="s">
        <v>203</v>
      </c>
      <c r="F41" s="102"/>
      <c r="G41" s="102"/>
      <c r="H41" s="110"/>
      <c r="I41" s="102"/>
      <c r="J41" s="8"/>
      <c r="K41" s="8"/>
    </row>
    <row r="42" spans="1:11" ht="19.5" customHeight="1">
      <c r="A42" s="8">
        <v>38</v>
      </c>
      <c r="B42" s="92">
        <v>5</v>
      </c>
      <c r="C42" s="72" t="s">
        <v>206</v>
      </c>
      <c r="D42" s="72" t="s">
        <v>204</v>
      </c>
      <c r="E42" s="66" t="s">
        <v>205</v>
      </c>
      <c r="F42" s="102"/>
      <c r="G42" s="102"/>
      <c r="H42" s="110"/>
      <c r="I42" s="102"/>
      <c r="J42" s="8"/>
      <c r="K42" s="8"/>
    </row>
    <row r="43" spans="1:11" ht="19.5" customHeight="1">
      <c r="A43" s="8">
        <v>39</v>
      </c>
      <c r="B43" s="92">
        <v>6</v>
      </c>
      <c r="C43" s="72" t="s">
        <v>208</v>
      </c>
      <c r="D43" s="72" t="s">
        <v>206</v>
      </c>
      <c r="E43" s="66" t="s">
        <v>207</v>
      </c>
      <c r="F43" s="102"/>
      <c r="G43" s="102"/>
      <c r="H43" s="110"/>
      <c r="I43" s="102"/>
      <c r="J43" s="8"/>
      <c r="K43" s="8"/>
    </row>
    <row r="44" spans="1:11" ht="19.5" customHeight="1">
      <c r="A44" s="8">
        <v>40</v>
      </c>
      <c r="B44" s="92">
        <v>7</v>
      </c>
      <c r="C44" s="72" t="s">
        <v>210</v>
      </c>
      <c r="D44" s="72" t="s">
        <v>208</v>
      </c>
      <c r="E44" s="66" t="s">
        <v>209</v>
      </c>
      <c r="F44" s="102"/>
      <c r="G44" s="102"/>
      <c r="H44" s="110"/>
      <c r="I44" s="102"/>
      <c r="J44" s="8"/>
      <c r="K44" s="8"/>
    </row>
    <row r="45" spans="1:11" ht="19.5" customHeight="1">
      <c r="A45" s="8">
        <v>41</v>
      </c>
      <c r="B45" s="92">
        <v>8</v>
      </c>
      <c r="C45" s="72" t="s">
        <v>212</v>
      </c>
      <c r="D45" s="72" t="s">
        <v>210</v>
      </c>
      <c r="E45" s="66" t="s">
        <v>211</v>
      </c>
      <c r="F45" s="102"/>
      <c r="G45" s="102"/>
      <c r="H45" s="110"/>
      <c r="I45" s="102"/>
      <c r="J45" s="8"/>
      <c r="K45" s="8">
        <v>3975</v>
      </c>
    </row>
    <row r="46" spans="1:11" ht="19.5" customHeight="1">
      <c r="A46" s="8">
        <v>42</v>
      </c>
      <c r="B46" s="92">
        <v>9</v>
      </c>
      <c r="C46" s="72" t="s">
        <v>214</v>
      </c>
      <c r="D46" s="72" t="s">
        <v>212</v>
      </c>
      <c r="E46" s="66" t="s">
        <v>213</v>
      </c>
      <c r="F46" s="102"/>
      <c r="G46" s="102"/>
      <c r="H46" s="110"/>
      <c r="I46" s="102"/>
      <c r="J46" s="8"/>
      <c r="K46" s="8"/>
    </row>
    <row r="47" spans="1:11" ht="21" customHeight="1">
      <c r="A47" s="8">
        <v>43</v>
      </c>
      <c r="B47" s="92">
        <v>10</v>
      </c>
      <c r="C47" s="72" t="s">
        <v>347</v>
      </c>
      <c r="D47" s="72" t="s">
        <v>214</v>
      </c>
      <c r="E47" s="66" t="s">
        <v>215</v>
      </c>
      <c r="F47" s="102"/>
      <c r="G47" s="102"/>
      <c r="H47" s="110">
        <v>99938</v>
      </c>
      <c r="I47" s="102">
        <v>99938</v>
      </c>
      <c r="J47" s="102">
        <v>158781</v>
      </c>
      <c r="K47" s="102">
        <v>214483</v>
      </c>
    </row>
    <row r="48" spans="1:11" ht="19.5" customHeight="1">
      <c r="A48" s="8">
        <v>44</v>
      </c>
      <c r="B48" s="93" t="s">
        <v>218</v>
      </c>
      <c r="C48" s="73" t="s">
        <v>219</v>
      </c>
      <c r="D48" s="72" t="s">
        <v>216</v>
      </c>
      <c r="E48" s="66" t="s">
        <v>217</v>
      </c>
      <c r="F48" s="104">
        <f aca="true" t="shared" si="0" ref="F48:K48">SUM(F38:F47)</f>
        <v>0</v>
      </c>
      <c r="G48" s="104">
        <f t="shared" si="0"/>
        <v>0</v>
      </c>
      <c r="H48" s="104">
        <f t="shared" si="0"/>
        <v>99938</v>
      </c>
      <c r="I48" s="104">
        <f t="shared" si="0"/>
        <v>99938</v>
      </c>
      <c r="J48" s="104">
        <f t="shared" si="0"/>
        <v>158781</v>
      </c>
      <c r="K48" s="104">
        <f t="shared" si="0"/>
        <v>218458</v>
      </c>
    </row>
    <row r="49" spans="1:11" ht="19.5" customHeight="1">
      <c r="A49" s="8">
        <v>45</v>
      </c>
      <c r="B49" s="92">
        <v>1</v>
      </c>
      <c r="C49" s="72" t="s">
        <v>221</v>
      </c>
      <c r="D49" s="73" t="s">
        <v>219</v>
      </c>
      <c r="E49" s="71" t="s">
        <v>220</v>
      </c>
      <c r="F49" s="104"/>
      <c r="G49" s="104"/>
      <c r="H49" s="111"/>
      <c r="I49" s="102"/>
      <c r="J49" s="8"/>
      <c r="K49" s="8"/>
    </row>
    <row r="50" spans="1:11" ht="19.5" customHeight="1">
      <c r="A50" s="8">
        <v>46</v>
      </c>
      <c r="B50" s="92">
        <v>2</v>
      </c>
      <c r="C50" s="72" t="s">
        <v>223</v>
      </c>
      <c r="D50" s="72" t="s">
        <v>221</v>
      </c>
      <c r="E50" s="66" t="s">
        <v>222</v>
      </c>
      <c r="F50" s="102"/>
      <c r="G50" s="102"/>
      <c r="H50" s="110"/>
      <c r="I50" s="102"/>
      <c r="J50" s="8"/>
      <c r="K50" s="8"/>
    </row>
    <row r="51" spans="1:11" ht="19.5" customHeight="1">
      <c r="A51" s="8">
        <v>47</v>
      </c>
      <c r="B51" s="92">
        <v>3</v>
      </c>
      <c r="C51" s="72" t="s">
        <v>225</v>
      </c>
      <c r="D51" s="72" t="s">
        <v>223</v>
      </c>
      <c r="E51" s="66" t="s">
        <v>224</v>
      </c>
      <c r="F51" s="102"/>
      <c r="G51" s="102"/>
      <c r="H51" s="110"/>
      <c r="I51" s="102"/>
      <c r="J51" s="8"/>
      <c r="K51" s="8"/>
    </row>
    <row r="52" spans="1:11" ht="19.5" customHeight="1">
      <c r="A52" s="8">
        <v>48</v>
      </c>
      <c r="B52" s="92">
        <v>4</v>
      </c>
      <c r="C52" s="72" t="s">
        <v>227</v>
      </c>
      <c r="D52" s="72" t="s">
        <v>225</v>
      </c>
      <c r="E52" s="66" t="s">
        <v>226</v>
      </c>
      <c r="F52" s="102"/>
      <c r="G52" s="102"/>
      <c r="H52" s="110"/>
      <c r="I52" s="102"/>
      <c r="J52" s="8"/>
      <c r="K52" s="8"/>
    </row>
    <row r="53" spans="1:11" ht="19.5" customHeight="1">
      <c r="A53" s="8">
        <v>49</v>
      </c>
      <c r="B53" s="92">
        <v>5</v>
      </c>
      <c r="C53" s="72" t="s">
        <v>229</v>
      </c>
      <c r="D53" s="72" t="s">
        <v>227</v>
      </c>
      <c r="E53" s="66" t="s">
        <v>228</v>
      </c>
      <c r="F53" s="102"/>
      <c r="G53" s="102"/>
      <c r="H53" s="110"/>
      <c r="I53" s="102"/>
      <c r="J53" s="8"/>
      <c r="K53" s="8"/>
    </row>
    <row r="54" spans="1:11" ht="19.5" customHeight="1">
      <c r="A54" s="8">
        <v>50</v>
      </c>
      <c r="B54" s="93" t="s">
        <v>231</v>
      </c>
      <c r="C54" s="70" t="s">
        <v>232</v>
      </c>
      <c r="D54" s="72" t="s">
        <v>229</v>
      </c>
      <c r="E54" s="66" t="s">
        <v>230</v>
      </c>
      <c r="F54" s="102">
        <v>0</v>
      </c>
      <c r="G54" s="102">
        <v>0</v>
      </c>
      <c r="H54" s="110">
        <v>0</v>
      </c>
      <c r="I54" s="102">
        <v>0</v>
      </c>
      <c r="J54" s="102">
        <v>0</v>
      </c>
      <c r="K54" s="102">
        <v>0</v>
      </c>
    </row>
    <row r="55" spans="1:11" ht="27.75" customHeight="1">
      <c r="A55" s="8">
        <v>51</v>
      </c>
      <c r="B55" s="92">
        <v>1</v>
      </c>
      <c r="C55" s="72" t="s">
        <v>234</v>
      </c>
      <c r="D55" s="70" t="s">
        <v>232</v>
      </c>
      <c r="E55" s="71" t="s">
        <v>233</v>
      </c>
      <c r="F55" s="104"/>
      <c r="G55" s="104"/>
      <c r="H55" s="111"/>
      <c r="I55" s="102"/>
      <c r="J55" s="8"/>
      <c r="K55" s="8"/>
    </row>
    <row r="56" spans="1:11" ht="24" customHeight="1">
      <c r="A56" s="8">
        <v>52</v>
      </c>
      <c r="B56" s="92">
        <v>2</v>
      </c>
      <c r="C56" s="69" t="s">
        <v>236</v>
      </c>
      <c r="D56" s="72" t="s">
        <v>234</v>
      </c>
      <c r="E56" s="66" t="s">
        <v>235</v>
      </c>
      <c r="F56" s="102"/>
      <c r="G56" s="102"/>
      <c r="H56" s="110"/>
      <c r="I56" s="102"/>
      <c r="J56" s="8"/>
      <c r="K56" s="8"/>
    </row>
    <row r="57" spans="1:11" ht="19.5" customHeight="1">
      <c r="A57" s="8">
        <v>53</v>
      </c>
      <c r="B57" s="92">
        <v>3</v>
      </c>
      <c r="C57" s="72" t="s">
        <v>238</v>
      </c>
      <c r="D57" s="69" t="s">
        <v>236</v>
      </c>
      <c r="E57" s="66" t="s">
        <v>237</v>
      </c>
      <c r="F57" s="102"/>
      <c r="G57" s="102"/>
      <c r="H57" s="110"/>
      <c r="I57" s="102"/>
      <c r="J57" s="8"/>
      <c r="K57" s="8"/>
    </row>
    <row r="58" spans="1:11" ht="19.5" customHeight="1">
      <c r="A58" s="8">
        <v>54</v>
      </c>
      <c r="B58" s="93" t="s">
        <v>240</v>
      </c>
      <c r="C58" s="70" t="s">
        <v>241</v>
      </c>
      <c r="D58" s="72" t="s">
        <v>238</v>
      </c>
      <c r="E58" s="66" t="s">
        <v>239</v>
      </c>
      <c r="F58" s="102">
        <v>0</v>
      </c>
      <c r="G58" s="102">
        <v>0</v>
      </c>
      <c r="H58" s="110">
        <v>0</v>
      </c>
      <c r="I58" s="102">
        <v>0</v>
      </c>
      <c r="J58" s="102">
        <v>0</v>
      </c>
      <c r="K58" s="102">
        <v>0</v>
      </c>
    </row>
    <row r="59" spans="1:11" ht="25.5" customHeight="1">
      <c r="A59" s="8">
        <v>55</v>
      </c>
      <c r="B59" s="92">
        <v>1</v>
      </c>
      <c r="C59" s="72" t="s">
        <v>243</v>
      </c>
      <c r="D59" s="70" t="s">
        <v>241</v>
      </c>
      <c r="E59" s="71" t="s">
        <v>242</v>
      </c>
      <c r="F59" s="104"/>
      <c r="G59" s="104"/>
      <c r="H59" s="111"/>
      <c r="I59" s="102"/>
      <c r="J59" s="8"/>
      <c r="K59" s="8"/>
    </row>
    <row r="60" spans="1:11" ht="24" customHeight="1">
      <c r="A60" s="8">
        <v>56</v>
      </c>
      <c r="B60" s="92">
        <v>2</v>
      </c>
      <c r="C60" s="69" t="s">
        <v>245</v>
      </c>
      <c r="D60" s="72" t="s">
        <v>243</v>
      </c>
      <c r="E60" s="66" t="s">
        <v>244</v>
      </c>
      <c r="F60" s="102"/>
      <c r="G60" s="102"/>
      <c r="H60" s="110"/>
      <c r="I60" s="102"/>
      <c r="J60" s="8"/>
      <c r="K60" s="8"/>
    </row>
    <row r="61" spans="1:11" ht="19.5" customHeight="1">
      <c r="A61" s="8">
        <v>57</v>
      </c>
      <c r="B61" s="92">
        <v>3</v>
      </c>
      <c r="C61" s="72" t="s">
        <v>247</v>
      </c>
      <c r="D61" s="69" t="s">
        <v>245</v>
      </c>
      <c r="E61" s="66" t="s">
        <v>246</v>
      </c>
      <c r="F61" s="102"/>
      <c r="G61" s="102"/>
      <c r="H61" s="110"/>
      <c r="I61" s="102"/>
      <c r="J61" s="8"/>
      <c r="K61" s="8"/>
    </row>
    <row r="62" spans="1:11" ht="19.5" customHeight="1">
      <c r="A62" s="8">
        <v>58</v>
      </c>
      <c r="B62" s="93" t="s">
        <v>249</v>
      </c>
      <c r="C62" s="70" t="s">
        <v>250</v>
      </c>
      <c r="D62" s="72" t="s">
        <v>247</v>
      </c>
      <c r="E62" s="66" t="s">
        <v>248</v>
      </c>
      <c r="F62" s="102">
        <v>0</v>
      </c>
      <c r="G62" s="102">
        <v>0</v>
      </c>
      <c r="H62" s="110">
        <v>0</v>
      </c>
      <c r="I62" s="102">
        <v>0</v>
      </c>
      <c r="J62" s="102">
        <v>0</v>
      </c>
      <c r="K62" s="102">
        <v>0</v>
      </c>
    </row>
    <row r="63" spans="1:11" ht="19.5" customHeight="1">
      <c r="A63" s="8">
        <v>59</v>
      </c>
      <c r="B63" s="93" t="s">
        <v>252</v>
      </c>
      <c r="C63" s="73" t="s">
        <v>253</v>
      </c>
      <c r="D63" s="70" t="s">
        <v>250</v>
      </c>
      <c r="E63" s="71" t="s">
        <v>251</v>
      </c>
      <c r="F63" s="104">
        <f aca="true" t="shared" si="1" ref="F63:K63">F16+F10+F22+F25+F34+F37+F48+F54+F58+F62</f>
        <v>0</v>
      </c>
      <c r="G63" s="104">
        <f t="shared" si="1"/>
        <v>0</v>
      </c>
      <c r="H63" s="104">
        <f t="shared" si="1"/>
        <v>99938</v>
      </c>
      <c r="I63" s="104">
        <f t="shared" si="1"/>
        <v>99938</v>
      </c>
      <c r="J63" s="104">
        <f t="shared" si="1"/>
        <v>766281</v>
      </c>
      <c r="K63" s="104">
        <f t="shared" si="1"/>
        <v>746718</v>
      </c>
    </row>
    <row r="64" spans="1:11" ht="19.5" customHeight="1">
      <c r="A64" s="8">
        <v>60</v>
      </c>
      <c r="B64" s="95">
        <v>1</v>
      </c>
      <c r="C64" s="75" t="s">
        <v>255</v>
      </c>
      <c r="D64" s="73" t="s">
        <v>253</v>
      </c>
      <c r="E64" s="71" t="s">
        <v>254</v>
      </c>
      <c r="F64" s="104"/>
      <c r="G64" s="104"/>
      <c r="H64" s="111"/>
      <c r="I64" s="102"/>
      <c r="J64" s="8"/>
      <c r="K64" s="8"/>
    </row>
    <row r="65" spans="1:11" ht="19.5" customHeight="1">
      <c r="A65" s="8">
        <v>61</v>
      </c>
      <c r="B65" s="95">
        <v>2</v>
      </c>
      <c r="C65" s="77" t="s">
        <v>257</v>
      </c>
      <c r="D65" s="75" t="s">
        <v>255</v>
      </c>
      <c r="E65" s="76" t="s">
        <v>256</v>
      </c>
      <c r="F65" s="113"/>
      <c r="G65" s="113"/>
      <c r="H65" s="114"/>
      <c r="I65" s="115"/>
      <c r="J65" s="8"/>
      <c r="K65" s="8"/>
    </row>
    <row r="66" spans="1:11" ht="19.5" customHeight="1">
      <c r="A66" s="8">
        <v>62</v>
      </c>
      <c r="B66" s="95">
        <v>3</v>
      </c>
      <c r="C66" s="75" t="s">
        <v>259</v>
      </c>
      <c r="D66" s="77" t="s">
        <v>257</v>
      </c>
      <c r="E66" s="76" t="s">
        <v>258</v>
      </c>
      <c r="F66" s="113"/>
      <c r="G66" s="113"/>
      <c r="H66" s="114"/>
      <c r="I66" s="115"/>
      <c r="J66" s="8"/>
      <c r="K66" s="8"/>
    </row>
    <row r="67" spans="1:11" ht="19.5" customHeight="1">
      <c r="A67" s="8">
        <v>63</v>
      </c>
      <c r="B67" s="96" t="s">
        <v>261</v>
      </c>
      <c r="C67" s="79" t="s">
        <v>262</v>
      </c>
      <c r="D67" s="75" t="s">
        <v>259</v>
      </c>
      <c r="E67" s="76" t="s">
        <v>260</v>
      </c>
      <c r="F67" s="113">
        <v>0</v>
      </c>
      <c r="G67" s="113">
        <v>0</v>
      </c>
      <c r="H67" s="114">
        <v>0</v>
      </c>
      <c r="I67" s="115">
        <v>0</v>
      </c>
      <c r="J67" s="115">
        <v>0</v>
      </c>
      <c r="K67" s="115">
        <v>0</v>
      </c>
    </row>
    <row r="68" spans="1:11" ht="19.5" customHeight="1">
      <c r="A68" s="8">
        <v>64</v>
      </c>
      <c r="B68" s="95">
        <v>1</v>
      </c>
      <c r="C68" s="77" t="s">
        <v>264</v>
      </c>
      <c r="D68" s="79" t="s">
        <v>262</v>
      </c>
      <c r="E68" s="80" t="s">
        <v>263</v>
      </c>
      <c r="F68" s="116"/>
      <c r="G68" s="116"/>
      <c r="H68" s="117"/>
      <c r="I68" s="115"/>
      <c r="J68" s="8"/>
      <c r="K68" s="8"/>
    </row>
    <row r="69" spans="1:11" ht="19.5" customHeight="1">
      <c r="A69" s="8">
        <v>65</v>
      </c>
      <c r="B69" s="95">
        <v>2</v>
      </c>
      <c r="C69" s="75" t="s">
        <v>266</v>
      </c>
      <c r="D69" s="77" t="s">
        <v>264</v>
      </c>
      <c r="E69" s="76" t="s">
        <v>265</v>
      </c>
      <c r="F69" s="113"/>
      <c r="G69" s="113"/>
      <c r="H69" s="114"/>
      <c r="I69" s="115"/>
      <c r="J69" s="8"/>
      <c r="K69" s="8"/>
    </row>
    <row r="70" spans="1:11" ht="19.5" customHeight="1">
      <c r="A70" s="8">
        <v>66</v>
      </c>
      <c r="B70" s="95">
        <v>3</v>
      </c>
      <c r="C70" s="77" t="s">
        <v>268</v>
      </c>
      <c r="D70" s="75" t="s">
        <v>266</v>
      </c>
      <c r="E70" s="76" t="s">
        <v>267</v>
      </c>
      <c r="F70" s="113"/>
      <c r="G70" s="113"/>
      <c r="H70" s="114"/>
      <c r="I70" s="115"/>
      <c r="J70" s="8"/>
      <c r="K70" s="8"/>
    </row>
    <row r="71" spans="1:11" ht="19.5" customHeight="1">
      <c r="A71" s="8">
        <v>67</v>
      </c>
      <c r="B71" s="95">
        <v>4</v>
      </c>
      <c r="C71" s="75" t="s">
        <v>270</v>
      </c>
      <c r="D71" s="77" t="s">
        <v>268</v>
      </c>
      <c r="E71" s="76" t="s">
        <v>269</v>
      </c>
      <c r="F71" s="113"/>
      <c r="G71" s="113"/>
      <c r="H71" s="114"/>
      <c r="I71" s="115"/>
      <c r="J71" s="8"/>
      <c r="K71" s="8"/>
    </row>
    <row r="72" spans="1:11" ht="19.5" customHeight="1">
      <c r="A72" s="8">
        <v>68</v>
      </c>
      <c r="B72" s="96" t="s">
        <v>272</v>
      </c>
      <c r="C72" s="81" t="s">
        <v>273</v>
      </c>
      <c r="D72" s="75" t="s">
        <v>270</v>
      </c>
      <c r="E72" s="76" t="s">
        <v>271</v>
      </c>
      <c r="F72" s="113">
        <v>0</v>
      </c>
      <c r="G72" s="113">
        <v>0</v>
      </c>
      <c r="H72" s="114">
        <v>0</v>
      </c>
      <c r="I72" s="115">
        <v>0</v>
      </c>
      <c r="J72" s="115">
        <v>0</v>
      </c>
      <c r="K72" s="115">
        <v>0</v>
      </c>
    </row>
    <row r="73" spans="1:11" ht="19.5" customHeight="1">
      <c r="A73" s="8">
        <v>69</v>
      </c>
      <c r="B73" s="95">
        <v>1</v>
      </c>
      <c r="C73" s="76" t="s">
        <v>275</v>
      </c>
      <c r="D73" s="81" t="s">
        <v>273</v>
      </c>
      <c r="E73" s="80" t="s">
        <v>274</v>
      </c>
      <c r="F73" s="116"/>
      <c r="G73" s="116"/>
      <c r="H73" s="117"/>
      <c r="I73" s="115"/>
      <c r="J73" s="8"/>
      <c r="K73" s="8"/>
    </row>
    <row r="74" spans="1:11" ht="19.5" customHeight="1">
      <c r="A74" s="8">
        <v>70</v>
      </c>
      <c r="B74" s="97" t="s">
        <v>121</v>
      </c>
      <c r="C74" s="67" t="s">
        <v>278</v>
      </c>
      <c r="D74" s="67" t="s">
        <v>277</v>
      </c>
      <c r="E74" s="76"/>
      <c r="F74" s="113"/>
      <c r="G74" s="113"/>
      <c r="H74" s="114">
        <v>0</v>
      </c>
      <c r="I74" s="115">
        <v>0</v>
      </c>
      <c r="J74" s="115">
        <v>1157</v>
      </c>
      <c r="K74" s="113">
        <v>1157</v>
      </c>
    </row>
    <row r="75" spans="1:11" ht="19.5" customHeight="1">
      <c r="A75" s="8">
        <v>71</v>
      </c>
      <c r="B75" s="95">
        <v>2</v>
      </c>
      <c r="C75" s="76" t="s">
        <v>279</v>
      </c>
      <c r="D75" s="67" t="s">
        <v>278</v>
      </c>
      <c r="E75" s="76"/>
      <c r="F75" s="113"/>
      <c r="G75" s="113"/>
      <c r="H75" s="114"/>
      <c r="I75" s="115"/>
      <c r="J75" s="8"/>
      <c r="K75" s="8"/>
    </row>
    <row r="76" spans="1:11" ht="19.5" customHeight="1">
      <c r="A76" s="8">
        <v>72</v>
      </c>
      <c r="B76" s="96" t="s">
        <v>281</v>
      </c>
      <c r="C76" s="80" t="s">
        <v>282</v>
      </c>
      <c r="D76" s="76" t="s">
        <v>279</v>
      </c>
      <c r="E76" s="76" t="s">
        <v>280</v>
      </c>
      <c r="F76" s="116">
        <f aca="true" t="shared" si="2" ref="F76:K76">SUM(F73:F75)</f>
        <v>0</v>
      </c>
      <c r="G76" s="116">
        <f t="shared" si="2"/>
        <v>0</v>
      </c>
      <c r="H76" s="116">
        <f t="shared" si="2"/>
        <v>0</v>
      </c>
      <c r="I76" s="116">
        <f t="shared" si="2"/>
        <v>0</v>
      </c>
      <c r="J76" s="116">
        <f t="shared" si="2"/>
        <v>1157</v>
      </c>
      <c r="K76" s="116">
        <f t="shared" si="2"/>
        <v>1157</v>
      </c>
    </row>
    <row r="77" spans="1:11" ht="19.5" customHeight="1">
      <c r="A77" s="8">
        <v>73</v>
      </c>
      <c r="B77" s="95">
        <v>1</v>
      </c>
      <c r="C77" s="75" t="s">
        <v>284</v>
      </c>
      <c r="D77" s="80" t="s">
        <v>282</v>
      </c>
      <c r="E77" s="80" t="s">
        <v>283</v>
      </c>
      <c r="F77" s="116"/>
      <c r="G77" s="116"/>
      <c r="H77" s="117"/>
      <c r="I77" s="115"/>
      <c r="J77" s="8"/>
      <c r="K77" s="8"/>
    </row>
    <row r="78" spans="1:11" ht="19.5" customHeight="1">
      <c r="A78" s="8">
        <v>74</v>
      </c>
      <c r="B78" s="95">
        <v>2</v>
      </c>
      <c r="C78" s="75" t="s">
        <v>286</v>
      </c>
      <c r="D78" s="75" t="s">
        <v>284</v>
      </c>
      <c r="E78" s="76" t="s">
        <v>285</v>
      </c>
      <c r="F78" s="113"/>
      <c r="G78" s="113"/>
      <c r="H78" s="114"/>
      <c r="I78" s="115"/>
      <c r="J78" s="8"/>
      <c r="K78" s="8"/>
    </row>
    <row r="79" spans="1:11" ht="19.5" customHeight="1">
      <c r="A79" s="8">
        <v>75</v>
      </c>
      <c r="B79" s="95">
        <v>3</v>
      </c>
      <c r="C79" s="75" t="s">
        <v>288</v>
      </c>
      <c r="D79" s="75" t="s">
        <v>286</v>
      </c>
      <c r="E79" s="76" t="s">
        <v>287</v>
      </c>
      <c r="F79" s="113"/>
      <c r="G79" s="113"/>
      <c r="H79" s="114">
        <v>108293062</v>
      </c>
      <c r="I79" s="115">
        <v>108293062</v>
      </c>
      <c r="J79" s="115">
        <v>108890189</v>
      </c>
      <c r="K79" s="113">
        <v>108869619</v>
      </c>
    </row>
    <row r="80" spans="1:11" ht="19.5" customHeight="1">
      <c r="A80" s="8">
        <v>76</v>
      </c>
      <c r="B80" s="95">
        <v>4</v>
      </c>
      <c r="C80" s="75" t="s">
        <v>290</v>
      </c>
      <c r="D80" s="75" t="s">
        <v>288</v>
      </c>
      <c r="E80" s="76" t="s">
        <v>289</v>
      </c>
      <c r="F80" s="113"/>
      <c r="G80" s="113"/>
      <c r="H80" s="114"/>
      <c r="I80" s="115"/>
      <c r="J80" s="8"/>
      <c r="K80" s="8"/>
    </row>
    <row r="81" spans="1:11" ht="19.5" customHeight="1">
      <c r="A81" s="8">
        <v>77</v>
      </c>
      <c r="B81" s="95">
        <v>5</v>
      </c>
      <c r="C81" s="77" t="s">
        <v>292</v>
      </c>
      <c r="D81" s="75" t="s">
        <v>290</v>
      </c>
      <c r="E81" s="76" t="s">
        <v>291</v>
      </c>
      <c r="F81" s="113"/>
      <c r="G81" s="113"/>
      <c r="H81" s="114"/>
      <c r="I81" s="115"/>
      <c r="J81" s="8"/>
      <c r="K81" s="8"/>
    </row>
    <row r="82" spans="1:11" ht="19.5" customHeight="1">
      <c r="A82" s="8">
        <v>78</v>
      </c>
      <c r="B82" s="96" t="s">
        <v>374</v>
      </c>
      <c r="C82" s="79" t="s">
        <v>294</v>
      </c>
      <c r="D82" s="77" t="s">
        <v>292</v>
      </c>
      <c r="E82" s="76" t="s">
        <v>293</v>
      </c>
      <c r="F82" s="269">
        <f aca="true" t="shared" si="3" ref="F82:K82">SUM(F77:F81)</f>
        <v>0</v>
      </c>
      <c r="G82" s="269">
        <f t="shared" si="3"/>
        <v>0</v>
      </c>
      <c r="H82" s="269">
        <f t="shared" si="3"/>
        <v>108293062</v>
      </c>
      <c r="I82" s="269">
        <f t="shared" si="3"/>
        <v>108293062</v>
      </c>
      <c r="J82" s="269">
        <f t="shared" si="3"/>
        <v>108890189</v>
      </c>
      <c r="K82" s="269">
        <f t="shared" si="3"/>
        <v>108869619</v>
      </c>
    </row>
    <row r="83" spans="1:11" ht="19.5" customHeight="1">
      <c r="A83" s="8">
        <v>79</v>
      </c>
      <c r="B83" s="95">
        <v>1</v>
      </c>
      <c r="C83" s="77" t="s">
        <v>296</v>
      </c>
      <c r="D83" s="79" t="s">
        <v>294</v>
      </c>
      <c r="E83" s="80" t="s">
        <v>295</v>
      </c>
      <c r="F83" s="116"/>
      <c r="G83" s="116"/>
      <c r="H83" s="117"/>
      <c r="I83" s="115"/>
      <c r="J83" s="8"/>
      <c r="K83" s="8"/>
    </row>
    <row r="84" spans="1:11" ht="19.5" customHeight="1">
      <c r="A84" s="8">
        <v>80</v>
      </c>
      <c r="B84" s="95">
        <v>2</v>
      </c>
      <c r="C84" s="77" t="s">
        <v>298</v>
      </c>
      <c r="D84" s="77" t="s">
        <v>296</v>
      </c>
      <c r="E84" s="76" t="s">
        <v>297</v>
      </c>
      <c r="F84" s="113"/>
      <c r="G84" s="113"/>
      <c r="H84" s="114"/>
      <c r="I84" s="115"/>
      <c r="J84" s="8"/>
      <c r="K84" s="8"/>
    </row>
    <row r="85" spans="1:11" ht="19.5" customHeight="1">
      <c r="A85" s="8">
        <v>81</v>
      </c>
      <c r="B85" s="95">
        <v>3</v>
      </c>
      <c r="C85" s="75" t="s">
        <v>300</v>
      </c>
      <c r="D85" s="77" t="s">
        <v>298</v>
      </c>
      <c r="E85" s="76" t="s">
        <v>299</v>
      </c>
      <c r="F85" s="113"/>
      <c r="G85" s="113"/>
      <c r="H85" s="114"/>
      <c r="I85" s="115"/>
      <c r="J85" s="8"/>
      <c r="K85" s="8"/>
    </row>
    <row r="86" spans="1:11" ht="19.5" customHeight="1">
      <c r="A86" s="8">
        <v>82</v>
      </c>
      <c r="B86" s="95">
        <v>4</v>
      </c>
      <c r="C86" s="75" t="s">
        <v>302</v>
      </c>
      <c r="D86" s="75" t="s">
        <v>300</v>
      </c>
      <c r="E86" s="76" t="s">
        <v>301</v>
      </c>
      <c r="F86" s="113"/>
      <c r="G86" s="113"/>
      <c r="H86" s="114"/>
      <c r="I86" s="115"/>
      <c r="J86" s="8"/>
      <c r="K86" s="8"/>
    </row>
    <row r="87" spans="1:11" ht="19.5" customHeight="1">
      <c r="A87" s="8">
        <v>83</v>
      </c>
      <c r="B87" s="96" t="s">
        <v>304</v>
      </c>
      <c r="C87" s="81" t="s">
        <v>305</v>
      </c>
      <c r="D87" s="75" t="s">
        <v>302</v>
      </c>
      <c r="E87" s="76" t="s">
        <v>303</v>
      </c>
      <c r="F87" s="113">
        <v>0</v>
      </c>
      <c r="G87" s="113">
        <v>0</v>
      </c>
      <c r="H87" s="114">
        <v>0</v>
      </c>
      <c r="I87" s="115">
        <v>0</v>
      </c>
      <c r="J87" s="115">
        <v>0</v>
      </c>
      <c r="K87" s="115">
        <v>0</v>
      </c>
    </row>
    <row r="88" spans="1:11" ht="19.5" customHeight="1">
      <c r="A88" s="8">
        <v>84</v>
      </c>
      <c r="B88" s="95">
        <v>1</v>
      </c>
      <c r="C88" s="77" t="s">
        <v>307</v>
      </c>
      <c r="D88" s="81" t="s">
        <v>305</v>
      </c>
      <c r="E88" s="80" t="s">
        <v>306</v>
      </c>
      <c r="F88" s="116"/>
      <c r="G88" s="116"/>
      <c r="H88" s="117"/>
      <c r="I88" s="115"/>
      <c r="J88" s="8"/>
      <c r="K88" s="8"/>
    </row>
    <row r="89" spans="1:15" ht="19.5" customHeight="1">
      <c r="A89" s="8">
        <v>85</v>
      </c>
      <c r="B89" s="96" t="s">
        <v>309</v>
      </c>
      <c r="C89" s="81" t="s">
        <v>310</v>
      </c>
      <c r="D89" s="77" t="s">
        <v>307</v>
      </c>
      <c r="E89" s="76" t="s">
        <v>308</v>
      </c>
      <c r="F89" s="269">
        <f aca="true" t="shared" si="4" ref="F89:K89">F82+F87</f>
        <v>0</v>
      </c>
      <c r="G89" s="269">
        <f t="shared" si="4"/>
        <v>0</v>
      </c>
      <c r="H89" s="269">
        <f t="shared" si="4"/>
        <v>108293062</v>
      </c>
      <c r="I89" s="269">
        <f t="shared" si="4"/>
        <v>108293062</v>
      </c>
      <c r="J89" s="269">
        <f t="shared" si="4"/>
        <v>108890189</v>
      </c>
      <c r="K89" s="269">
        <f t="shared" si="4"/>
        <v>108869619</v>
      </c>
      <c r="O89" s="100"/>
    </row>
    <row r="90" spans="1:12" ht="19.5" customHeight="1" thickBot="1">
      <c r="A90" s="8">
        <v>86</v>
      </c>
      <c r="B90" s="98" t="s">
        <v>312</v>
      </c>
      <c r="C90" s="88" t="s">
        <v>365</v>
      </c>
      <c r="D90" s="81" t="s">
        <v>310</v>
      </c>
      <c r="E90" s="80" t="s">
        <v>311</v>
      </c>
      <c r="F90" s="116">
        <f aca="true" t="shared" si="5" ref="F90:K90">F89+F63</f>
        <v>0</v>
      </c>
      <c r="G90" s="116">
        <f t="shared" si="5"/>
        <v>0</v>
      </c>
      <c r="H90" s="116">
        <f t="shared" si="5"/>
        <v>108393000</v>
      </c>
      <c r="I90" s="116">
        <f t="shared" si="5"/>
        <v>108393000</v>
      </c>
      <c r="J90" s="116">
        <f t="shared" si="5"/>
        <v>109656470</v>
      </c>
      <c r="K90" s="116">
        <f t="shared" si="5"/>
        <v>109616337</v>
      </c>
      <c r="L90" s="100"/>
    </row>
    <row r="91" spans="1:11" ht="19.5" customHeight="1" thickBot="1">
      <c r="A91" s="8"/>
      <c r="B91" s="99"/>
      <c r="C91" s="88"/>
      <c r="D91" s="88" t="s">
        <v>313</v>
      </c>
      <c r="E91" s="88"/>
      <c r="F91" s="119"/>
      <c r="G91" s="119"/>
      <c r="H91" s="120"/>
      <c r="I91" s="121"/>
      <c r="J91" s="139"/>
      <c r="K91" s="139"/>
    </row>
    <row r="92" ht="19.5" customHeight="1">
      <c r="A92" s="8"/>
    </row>
    <row r="93" spans="1:12" ht="19.5" customHeight="1">
      <c r="A93" s="8"/>
      <c r="B93" s="37"/>
      <c r="C93" s="19" t="s">
        <v>49</v>
      </c>
      <c r="D93" s="38"/>
      <c r="E93" s="38"/>
      <c r="F93" s="11" t="s">
        <v>79</v>
      </c>
      <c r="G93" s="11" t="s">
        <v>67</v>
      </c>
      <c r="H93" s="11" t="s">
        <v>68</v>
      </c>
      <c r="I93" s="53" t="s">
        <v>88</v>
      </c>
      <c r="J93" s="53" t="s">
        <v>89</v>
      </c>
      <c r="K93" s="53" t="s">
        <v>90</v>
      </c>
      <c r="L93" s="11"/>
    </row>
    <row r="94" spans="1:12" ht="19.5" customHeight="1">
      <c r="A94" s="8"/>
      <c r="B94" s="37"/>
      <c r="C94" s="19" t="s">
        <v>2</v>
      </c>
      <c r="D94" s="38"/>
      <c r="E94" s="38"/>
      <c r="F94" s="39"/>
      <c r="G94" s="11"/>
      <c r="H94" s="11"/>
      <c r="I94" s="53"/>
      <c r="J94" s="53"/>
      <c r="K94" s="53"/>
      <c r="L94" s="11"/>
    </row>
    <row r="95" spans="1:12" ht="75.75" customHeight="1">
      <c r="A95" s="8"/>
      <c r="B95" s="37">
        <v>24</v>
      </c>
      <c r="C95" s="19" t="s">
        <v>8</v>
      </c>
      <c r="D95" s="11"/>
      <c r="E95" s="11"/>
      <c r="F95" s="33" t="s">
        <v>59</v>
      </c>
      <c r="G95" s="33" t="s">
        <v>10</v>
      </c>
      <c r="H95" s="33" t="s">
        <v>11</v>
      </c>
      <c r="I95" s="33" t="s">
        <v>12</v>
      </c>
      <c r="J95" s="33" t="s">
        <v>361</v>
      </c>
      <c r="K95" s="33" t="s">
        <v>3</v>
      </c>
      <c r="L95" s="33" t="s">
        <v>115</v>
      </c>
    </row>
    <row r="96" spans="1:12" ht="27" customHeight="1">
      <c r="A96" s="8"/>
      <c r="B96" s="37">
        <v>25</v>
      </c>
      <c r="C96" s="41" t="s">
        <v>0</v>
      </c>
      <c r="D96" s="11"/>
      <c r="E96" s="11"/>
      <c r="F96" s="125">
        <v>67549188</v>
      </c>
      <c r="G96" s="125">
        <v>15380138</v>
      </c>
      <c r="H96" s="125">
        <v>17631031</v>
      </c>
      <c r="I96" s="125">
        <v>0</v>
      </c>
      <c r="J96" s="125">
        <v>0</v>
      </c>
      <c r="K96" s="125">
        <f>SUM(F96:J96)</f>
        <v>100560357</v>
      </c>
      <c r="L96" s="11">
        <v>19</v>
      </c>
    </row>
    <row r="97" spans="1:12" ht="27" customHeight="1">
      <c r="A97" s="8"/>
      <c r="B97" s="37">
        <v>26</v>
      </c>
      <c r="C97" s="41" t="s">
        <v>653</v>
      </c>
      <c r="D97" s="11"/>
      <c r="E97" s="11"/>
      <c r="F97" s="125"/>
      <c r="G97" s="125"/>
      <c r="H97" s="125"/>
      <c r="I97" s="125"/>
      <c r="J97" s="125">
        <v>66340</v>
      </c>
      <c r="K97" s="125">
        <f>SUM(F97:J97)</f>
        <v>66340</v>
      </c>
      <c r="L97" s="11"/>
    </row>
    <row r="98" spans="1:12" ht="23.25" customHeight="1">
      <c r="A98" s="8"/>
      <c r="B98" s="37">
        <v>27</v>
      </c>
      <c r="C98" s="11" t="s">
        <v>53</v>
      </c>
      <c r="D98" s="11"/>
      <c r="E98" s="11"/>
      <c r="F98" s="125">
        <f aca="true" t="shared" si="6" ref="F98:K98">SUM(F96:F97)</f>
        <v>67549188</v>
      </c>
      <c r="G98" s="125">
        <f t="shared" si="6"/>
        <v>15380138</v>
      </c>
      <c r="H98" s="125">
        <f t="shared" si="6"/>
        <v>17631031</v>
      </c>
      <c r="I98" s="125">
        <f t="shared" si="6"/>
        <v>0</v>
      </c>
      <c r="J98" s="125">
        <f t="shared" si="6"/>
        <v>66340</v>
      </c>
      <c r="K98" s="125">
        <f t="shared" si="6"/>
        <v>100626697</v>
      </c>
      <c r="L98" s="11"/>
    </row>
    <row r="99" spans="1:12" ht="48.75" customHeight="1">
      <c r="A99" s="8"/>
      <c r="B99" s="37">
        <v>28</v>
      </c>
      <c r="C99" s="9" t="s">
        <v>13</v>
      </c>
      <c r="D99" s="11"/>
      <c r="E99" s="11"/>
      <c r="F99" s="33"/>
      <c r="G99" s="33" t="s">
        <v>76</v>
      </c>
      <c r="H99" s="33" t="s">
        <v>77</v>
      </c>
      <c r="I99" s="33" t="s">
        <v>15</v>
      </c>
      <c r="J99" s="33" t="s">
        <v>16</v>
      </c>
      <c r="K99" s="33" t="s">
        <v>116</v>
      </c>
      <c r="L99" s="33"/>
    </row>
    <row r="100" spans="1:12" ht="19.5" customHeight="1">
      <c r="A100" s="8"/>
      <c r="B100" s="37">
        <v>29</v>
      </c>
      <c r="C100" s="11" t="s">
        <v>14</v>
      </c>
      <c r="D100" s="11"/>
      <c r="E100" s="11"/>
      <c r="F100" s="125"/>
      <c r="G100" s="125">
        <v>4245303</v>
      </c>
      <c r="H100" s="125">
        <v>0</v>
      </c>
      <c r="I100" s="125">
        <v>0</v>
      </c>
      <c r="J100" s="125">
        <v>0</v>
      </c>
      <c r="K100" s="125">
        <f>SUM(G100:J100)</f>
        <v>4245303</v>
      </c>
      <c r="L100" s="11"/>
    </row>
    <row r="101" spans="1:12" ht="19.5" customHeight="1">
      <c r="A101" s="8"/>
      <c r="B101" s="37">
        <v>30</v>
      </c>
      <c r="C101" s="9" t="s">
        <v>72</v>
      </c>
      <c r="D101" s="11"/>
      <c r="E101" s="11"/>
      <c r="F101" s="125">
        <v>0</v>
      </c>
      <c r="G101" s="125">
        <v>0</v>
      </c>
      <c r="H101" s="125">
        <v>0</v>
      </c>
      <c r="I101" s="125">
        <v>0</v>
      </c>
      <c r="J101" s="125">
        <v>0</v>
      </c>
      <c r="K101" s="125">
        <f>SUM(G101:J101)</f>
        <v>0</v>
      </c>
      <c r="L101" s="11"/>
    </row>
    <row r="102" spans="1:12" ht="19.5" customHeight="1">
      <c r="A102" s="8"/>
      <c r="B102" s="37">
        <v>31</v>
      </c>
      <c r="C102" s="8" t="s">
        <v>53</v>
      </c>
      <c r="D102" s="8"/>
      <c r="E102" s="8"/>
      <c r="F102" s="127">
        <v>0</v>
      </c>
      <c r="G102" s="127">
        <f>SUM(G100:G101)</f>
        <v>4245303</v>
      </c>
      <c r="H102" s="127">
        <v>0</v>
      </c>
      <c r="I102" s="127">
        <v>0</v>
      </c>
      <c r="J102" s="127">
        <v>0</v>
      </c>
      <c r="K102" s="127">
        <f>SUM(K100:K101)</f>
        <v>4245303</v>
      </c>
      <c r="L102" s="8"/>
    </row>
    <row r="103" spans="1:13" ht="19.5" customHeight="1">
      <c r="A103" s="8"/>
      <c r="B103" s="37">
        <v>32</v>
      </c>
      <c r="C103" s="9" t="s">
        <v>60</v>
      </c>
      <c r="D103" s="8"/>
      <c r="E103" s="8"/>
      <c r="F103" s="127"/>
      <c r="G103" s="127"/>
      <c r="H103" s="127"/>
      <c r="I103" s="127">
        <v>0</v>
      </c>
      <c r="J103" s="127">
        <v>0</v>
      </c>
      <c r="K103" s="127">
        <f>K98+K102</f>
        <v>104872000</v>
      </c>
      <c r="L103" s="8"/>
      <c r="M103" s="100"/>
    </row>
  </sheetData>
  <sheetProtection/>
  <printOptions/>
  <pageMargins left="0.75" right="0.75" top="1" bottom="1" header="0.5" footer="0.5"/>
  <pageSetup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C11" sqref="C11"/>
    </sheetView>
  </sheetViews>
  <sheetFormatPr defaultColWidth="9.140625" defaultRowHeight="12.75"/>
  <cols>
    <col min="2" max="2" width="56.00390625" style="0" bestFit="1" customWidth="1"/>
    <col min="3" max="3" width="13.7109375" style="0" bestFit="1" customWidth="1"/>
    <col min="4" max="4" width="12.57421875" style="0" bestFit="1" customWidth="1"/>
    <col min="5" max="5" width="8.7109375" style="0" customWidth="1"/>
    <col min="6" max="6" width="12.57421875" style="0" bestFit="1" customWidth="1"/>
    <col min="7" max="7" width="13.7109375" style="0" bestFit="1" customWidth="1"/>
    <col min="8" max="8" width="12.57421875" style="0" bestFit="1" customWidth="1"/>
  </cols>
  <sheetData>
    <row r="1" ht="12.75">
      <c r="B1" s="1" t="s">
        <v>737</v>
      </c>
    </row>
    <row r="2" ht="12.75">
      <c r="B2" t="s">
        <v>330</v>
      </c>
    </row>
    <row r="3" ht="12.75">
      <c r="A3" t="s">
        <v>375</v>
      </c>
    </row>
    <row r="4" spans="2:8" ht="12.75">
      <c r="B4" t="s">
        <v>49</v>
      </c>
      <c r="C4" t="s">
        <v>79</v>
      </c>
      <c r="D4" t="s">
        <v>65</v>
      </c>
      <c r="E4" t="s">
        <v>66</v>
      </c>
      <c r="F4" t="s">
        <v>99</v>
      </c>
      <c r="G4" t="s">
        <v>82</v>
      </c>
      <c r="H4" s="1" t="s">
        <v>83</v>
      </c>
    </row>
    <row r="5" spans="1:8" ht="12.75">
      <c r="A5" s="9" t="s">
        <v>654</v>
      </c>
      <c r="B5" s="9" t="s">
        <v>376</v>
      </c>
      <c r="C5" s="9" t="s">
        <v>655</v>
      </c>
      <c r="D5" s="17" t="s">
        <v>114</v>
      </c>
      <c r="E5" s="17" t="s">
        <v>656</v>
      </c>
      <c r="F5" s="17" t="s">
        <v>55</v>
      </c>
      <c r="G5" s="17" t="s">
        <v>373</v>
      </c>
      <c r="H5" s="17" t="s">
        <v>379</v>
      </c>
    </row>
    <row r="6" spans="1:8" ht="12.75">
      <c r="A6" s="8">
        <v>1</v>
      </c>
      <c r="B6" s="11" t="s">
        <v>657</v>
      </c>
      <c r="C6" s="202">
        <v>3149606</v>
      </c>
      <c r="D6" s="202"/>
      <c r="E6" s="202"/>
      <c r="F6" s="202">
        <f>SUM(C6:E6)</f>
        <v>3149606</v>
      </c>
      <c r="G6" s="202">
        <v>4330709</v>
      </c>
      <c r="H6" s="202">
        <v>4463708</v>
      </c>
    </row>
    <row r="7" spans="1:8" ht="12.75">
      <c r="A7" s="8">
        <v>2</v>
      </c>
      <c r="B7" s="11" t="s">
        <v>328</v>
      </c>
      <c r="C7" s="202">
        <v>850394</v>
      </c>
      <c r="D7" s="202"/>
      <c r="E7" s="202"/>
      <c r="F7" s="202">
        <f>SUM(C7:E7)</f>
        <v>850394</v>
      </c>
      <c r="G7" s="202">
        <v>1169291</v>
      </c>
      <c r="H7" s="202">
        <v>1201152</v>
      </c>
    </row>
    <row r="8" spans="1:8" ht="12.75">
      <c r="A8" s="8">
        <v>3</v>
      </c>
      <c r="B8" s="11" t="s">
        <v>658</v>
      </c>
      <c r="C8" s="202">
        <v>1141732</v>
      </c>
      <c r="D8" s="202">
        <v>1297935</v>
      </c>
      <c r="E8" s="202"/>
      <c r="F8" s="202">
        <f>SUM(C8:E8)</f>
        <v>2439667</v>
      </c>
      <c r="G8" s="202">
        <v>2439667</v>
      </c>
      <c r="H8" s="202">
        <v>1720000</v>
      </c>
    </row>
    <row r="9" spans="1:8" ht="12.75">
      <c r="A9" s="8">
        <v>4</v>
      </c>
      <c r="B9" s="11" t="s">
        <v>328</v>
      </c>
      <c r="C9" s="202">
        <v>308268</v>
      </c>
      <c r="D9" s="202">
        <v>350443</v>
      </c>
      <c r="E9" s="202"/>
      <c r="F9" s="202">
        <f>SUM(C9:E9)</f>
        <v>658711</v>
      </c>
      <c r="G9" s="202">
        <v>658711</v>
      </c>
      <c r="H9" s="202">
        <v>171450</v>
      </c>
    </row>
    <row r="10" spans="1:8" ht="12.75">
      <c r="A10" s="8">
        <v>5</v>
      </c>
      <c r="B10" s="11" t="s">
        <v>659</v>
      </c>
      <c r="C10" s="202"/>
      <c r="D10" s="202"/>
      <c r="E10" s="202"/>
      <c r="F10" s="202">
        <f>SUM(C10:E10)</f>
        <v>0</v>
      </c>
      <c r="G10" s="202">
        <v>56376948</v>
      </c>
      <c r="H10" s="202">
        <v>50000</v>
      </c>
    </row>
    <row r="11" spans="1:8" ht="12.75">
      <c r="A11" s="8">
        <v>6</v>
      </c>
      <c r="B11" s="11" t="s">
        <v>328</v>
      </c>
      <c r="C11" s="202"/>
      <c r="D11" s="202"/>
      <c r="E11" s="202"/>
      <c r="F11" s="202"/>
      <c r="G11" s="202">
        <v>15221776</v>
      </c>
      <c r="H11" s="202"/>
    </row>
    <row r="12" spans="1:8" ht="12.75">
      <c r="A12" s="8">
        <v>7</v>
      </c>
      <c r="B12" s="11" t="s">
        <v>660</v>
      </c>
      <c r="C12" s="202"/>
      <c r="D12" s="202"/>
      <c r="E12" s="202"/>
      <c r="F12" s="202"/>
      <c r="G12" s="202"/>
      <c r="H12" s="202">
        <v>243720</v>
      </c>
    </row>
    <row r="13" spans="1:8" ht="12.75">
      <c r="A13" s="8">
        <v>8</v>
      </c>
      <c r="B13" s="11" t="s">
        <v>328</v>
      </c>
      <c r="C13" s="202"/>
      <c r="D13" s="202"/>
      <c r="E13" s="202"/>
      <c r="F13" s="202"/>
      <c r="G13" s="202"/>
      <c r="H13" s="202">
        <v>65805</v>
      </c>
    </row>
    <row r="14" spans="1:8" ht="12.75">
      <c r="A14" s="8">
        <v>9</v>
      </c>
      <c r="B14" s="9" t="s">
        <v>58</v>
      </c>
      <c r="C14" s="270">
        <f>SUM(C6:C11)</f>
        <v>5450000</v>
      </c>
      <c r="D14" s="270">
        <f>SUM(D6:D11)</f>
        <v>1648378</v>
      </c>
      <c r="E14" s="270">
        <f>SUM(E6:E11)</f>
        <v>0</v>
      </c>
      <c r="F14" s="270">
        <f>SUM(F6:F11)</f>
        <v>7098378</v>
      </c>
      <c r="G14" s="270">
        <f>SUM(G6:G11)</f>
        <v>80197102</v>
      </c>
      <c r="H14" s="270">
        <f>SUM(H6:H13)</f>
        <v>7915835</v>
      </c>
    </row>
  </sheetData>
  <sheetProtection/>
  <printOptions/>
  <pageMargins left="0.7" right="0.7" top="0.75" bottom="0.75" header="0.3" footer="0.3"/>
  <pageSetup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5.8515625" style="0" customWidth="1"/>
    <col min="2" max="2" width="40.421875" style="0" customWidth="1"/>
    <col min="3" max="3" width="18.28125" style="0" customWidth="1"/>
    <col min="4" max="4" width="13.8515625" style="0" customWidth="1"/>
    <col min="5" max="5" width="12.57421875" style="0" bestFit="1" customWidth="1"/>
    <col min="6" max="6" width="13.7109375" style="0" bestFit="1" customWidth="1"/>
    <col min="7" max="7" width="14.421875" style="0" customWidth="1"/>
    <col min="8" max="8" width="13.7109375" style="0" bestFit="1" customWidth="1"/>
    <col min="9" max="9" width="12.57421875" style="0" bestFit="1" customWidth="1"/>
    <col min="10" max="10" width="13.7109375" style="0" bestFit="1" customWidth="1"/>
  </cols>
  <sheetData>
    <row r="1" ht="12.75">
      <c r="B1" s="1" t="s">
        <v>738</v>
      </c>
    </row>
    <row r="2" ht="12.75">
      <c r="B2" s="5" t="s">
        <v>329</v>
      </c>
    </row>
    <row r="3" spans="1:4" ht="12.75">
      <c r="A3" s="5" t="s">
        <v>366</v>
      </c>
      <c r="B3" s="306" t="s">
        <v>367</v>
      </c>
      <c r="C3" s="306"/>
      <c r="D3" s="306"/>
    </row>
    <row r="4" spans="2:6" ht="12.75">
      <c r="B4" t="s">
        <v>49</v>
      </c>
      <c r="C4" t="s">
        <v>64</v>
      </c>
      <c r="D4" t="s">
        <v>67</v>
      </c>
      <c r="E4" t="s">
        <v>66</v>
      </c>
      <c r="F4" t="s">
        <v>99</v>
      </c>
    </row>
    <row r="5" spans="1:8" ht="12.75">
      <c r="A5" s="9" t="s">
        <v>91</v>
      </c>
      <c r="B5" s="9" t="s">
        <v>661</v>
      </c>
      <c r="C5" s="9" t="s">
        <v>655</v>
      </c>
      <c r="D5" s="9" t="s">
        <v>662</v>
      </c>
      <c r="E5" s="17" t="s">
        <v>656</v>
      </c>
      <c r="F5" s="17" t="s">
        <v>55</v>
      </c>
      <c r="G5" s="17" t="s">
        <v>378</v>
      </c>
      <c r="H5" s="17" t="s">
        <v>379</v>
      </c>
    </row>
    <row r="6" spans="1:8" ht="12.75">
      <c r="A6" s="8">
        <v>1</v>
      </c>
      <c r="B6" s="11" t="s">
        <v>663</v>
      </c>
      <c r="C6" s="202"/>
      <c r="D6" s="202">
        <v>736600</v>
      </c>
      <c r="E6" s="202"/>
      <c r="F6" s="202">
        <f>SUM(C6:E6)</f>
        <v>736600</v>
      </c>
      <c r="G6" s="202">
        <v>736600</v>
      </c>
      <c r="H6" s="202">
        <v>1008632</v>
      </c>
    </row>
    <row r="7" spans="1:9" ht="12.75">
      <c r="A7" s="146">
        <v>2</v>
      </c>
      <c r="B7" s="8" t="s">
        <v>328</v>
      </c>
      <c r="C7" s="202"/>
      <c r="D7" s="202">
        <v>198882</v>
      </c>
      <c r="E7" s="202"/>
      <c r="F7" s="202">
        <f>SUM(C7:E7)</f>
        <v>198882</v>
      </c>
      <c r="G7" s="202">
        <v>198882</v>
      </c>
      <c r="H7" s="202">
        <v>272331</v>
      </c>
      <c r="I7" s="1"/>
    </row>
    <row r="8" spans="1:8" ht="12.75">
      <c r="A8" s="146">
        <v>3</v>
      </c>
      <c r="B8" s="11" t="s">
        <v>664</v>
      </c>
      <c r="C8" s="202"/>
      <c r="D8" s="202">
        <v>260000</v>
      </c>
      <c r="E8" s="202"/>
      <c r="F8" s="202">
        <f>SUM(C8:E8)</f>
        <v>260000</v>
      </c>
      <c r="G8" s="202">
        <v>260000</v>
      </c>
      <c r="H8" s="202">
        <v>350520</v>
      </c>
    </row>
    <row r="9" spans="1:8" ht="12.75">
      <c r="A9" s="146">
        <v>4</v>
      </c>
      <c r="B9" s="8" t="s">
        <v>328</v>
      </c>
      <c r="C9" s="202"/>
      <c r="D9" s="202">
        <v>70200</v>
      </c>
      <c r="E9" s="202"/>
      <c r="F9" s="202">
        <f>SUM(C9:E9)</f>
        <v>70200</v>
      </c>
      <c r="G9" s="202">
        <v>70200</v>
      </c>
      <c r="H9" s="202"/>
    </row>
    <row r="10" spans="1:8" ht="12.75">
      <c r="A10" s="146">
        <v>5</v>
      </c>
      <c r="B10" s="11" t="s">
        <v>665</v>
      </c>
      <c r="C10" s="8"/>
      <c r="D10" s="202">
        <v>787402</v>
      </c>
      <c r="E10" s="202"/>
      <c r="F10" s="202">
        <f>SUM(D10:E10)</f>
        <v>787402</v>
      </c>
      <c r="G10" s="202">
        <v>787402</v>
      </c>
      <c r="H10" s="202">
        <v>765871</v>
      </c>
    </row>
    <row r="11" spans="1:8" ht="12.75">
      <c r="A11" s="146">
        <v>6</v>
      </c>
      <c r="B11" s="11" t="s">
        <v>328</v>
      </c>
      <c r="C11" s="8"/>
      <c r="D11" s="202">
        <v>212598</v>
      </c>
      <c r="E11" s="202"/>
      <c r="F11" s="202">
        <f>SUM(D11:E11)</f>
        <v>212598</v>
      </c>
      <c r="G11" s="202">
        <v>212598</v>
      </c>
      <c r="H11" s="202">
        <v>206788</v>
      </c>
    </row>
    <row r="12" spans="1:8" ht="12.75">
      <c r="A12" s="146">
        <v>7</v>
      </c>
      <c r="B12" s="11" t="s">
        <v>666</v>
      </c>
      <c r="C12" s="8"/>
      <c r="D12" s="202">
        <v>78740</v>
      </c>
      <c r="E12" s="202"/>
      <c r="F12" s="202">
        <f>SUM(D12:E12)</f>
        <v>78740</v>
      </c>
      <c r="G12" s="202">
        <v>78740</v>
      </c>
      <c r="H12" s="202">
        <v>91715</v>
      </c>
    </row>
    <row r="13" spans="1:8" ht="12.75">
      <c r="A13" s="146">
        <v>8</v>
      </c>
      <c r="B13" s="11" t="s">
        <v>328</v>
      </c>
      <c r="C13" s="8"/>
      <c r="D13" s="202">
        <v>21260</v>
      </c>
      <c r="E13" s="202"/>
      <c r="F13" s="202">
        <f>SUM(D13:E13)</f>
        <v>21260</v>
      </c>
      <c r="G13" s="202">
        <v>21260</v>
      </c>
      <c r="H13" s="202">
        <v>24763</v>
      </c>
    </row>
    <row r="14" spans="1:8" ht="12.75">
      <c r="A14" s="146">
        <v>9</v>
      </c>
      <c r="B14" s="258" t="s">
        <v>667</v>
      </c>
      <c r="C14" s="202">
        <v>472441</v>
      </c>
      <c r="D14" s="202"/>
      <c r="E14" s="202"/>
      <c r="F14" s="202">
        <f>SUM(C14:E14)</f>
        <v>472441</v>
      </c>
      <c r="G14" s="202">
        <v>472441</v>
      </c>
      <c r="H14" s="202"/>
    </row>
    <row r="15" spans="1:8" ht="12.75">
      <c r="A15" s="146">
        <v>10</v>
      </c>
      <c r="B15" s="11" t="s">
        <v>328</v>
      </c>
      <c r="C15" s="202">
        <v>127559</v>
      </c>
      <c r="D15" s="202"/>
      <c r="E15" s="202"/>
      <c r="F15" s="202">
        <f>SUM(C15:E15)</f>
        <v>127559</v>
      </c>
      <c r="G15" s="202">
        <v>127559</v>
      </c>
      <c r="H15" s="202"/>
    </row>
    <row r="16" spans="1:8" ht="12.75">
      <c r="A16" s="146">
        <v>11</v>
      </c>
      <c r="B16" s="11" t="s">
        <v>668</v>
      </c>
      <c r="C16" s="202"/>
      <c r="D16" s="202">
        <v>422047</v>
      </c>
      <c r="E16" s="202"/>
      <c r="F16" s="202">
        <f>SUM(C16:E16)</f>
        <v>422047</v>
      </c>
      <c r="G16" s="202">
        <v>422047</v>
      </c>
      <c r="H16" s="202">
        <v>467488</v>
      </c>
    </row>
    <row r="17" spans="1:9" ht="12.75">
      <c r="A17" s="146">
        <v>12</v>
      </c>
      <c r="B17" s="11" t="s">
        <v>328</v>
      </c>
      <c r="C17" s="202"/>
      <c r="D17" s="202">
        <v>113953</v>
      </c>
      <c r="E17" s="202"/>
      <c r="F17" s="202">
        <f>SUM(C17:E17)</f>
        <v>113953</v>
      </c>
      <c r="G17" s="202">
        <v>113953</v>
      </c>
      <c r="H17" s="202">
        <v>71520</v>
      </c>
      <c r="I17" s="1"/>
    </row>
    <row r="18" spans="1:8" ht="12.75">
      <c r="A18" s="146">
        <v>13</v>
      </c>
      <c r="B18" s="258" t="s">
        <v>669</v>
      </c>
      <c r="C18" s="8"/>
      <c r="D18" s="202">
        <v>2952756</v>
      </c>
      <c r="E18" s="202"/>
      <c r="F18" s="202">
        <f>SUM(D18:E18)</f>
        <v>2952756</v>
      </c>
      <c r="G18" s="202">
        <v>2952756</v>
      </c>
      <c r="H18" s="202">
        <v>3156850</v>
      </c>
    </row>
    <row r="19" spans="1:9" ht="12.75">
      <c r="A19" s="146">
        <v>14</v>
      </c>
      <c r="B19" s="11" t="s">
        <v>328</v>
      </c>
      <c r="C19" s="8"/>
      <c r="D19" s="202">
        <v>797244</v>
      </c>
      <c r="E19" s="202"/>
      <c r="F19" s="202">
        <f>SUM(D19:E19)</f>
        <v>797244</v>
      </c>
      <c r="G19" s="202">
        <v>797244</v>
      </c>
      <c r="H19" s="202">
        <v>852350</v>
      </c>
      <c r="I19" s="1"/>
    </row>
    <row r="20" spans="1:8" ht="12.75">
      <c r="A20" s="146">
        <v>15</v>
      </c>
      <c r="B20" s="11" t="s">
        <v>670</v>
      </c>
      <c r="C20" s="202">
        <v>1181102</v>
      </c>
      <c r="D20" s="202"/>
      <c r="E20" s="202"/>
      <c r="F20" s="202">
        <f aca="true" t="shared" si="0" ref="F20:F27">SUM(C20:E20)</f>
        <v>1181102</v>
      </c>
      <c r="G20" s="202">
        <v>1181102</v>
      </c>
      <c r="H20" s="202"/>
    </row>
    <row r="21" spans="1:8" ht="12.75">
      <c r="A21" s="146">
        <v>16</v>
      </c>
      <c r="B21" s="11" t="s">
        <v>328</v>
      </c>
      <c r="C21" s="202">
        <v>318898</v>
      </c>
      <c r="D21" s="202"/>
      <c r="E21" s="202"/>
      <c r="F21" s="202">
        <f t="shared" si="0"/>
        <v>318898</v>
      </c>
      <c r="G21" s="202">
        <v>318898</v>
      </c>
      <c r="H21" s="202"/>
    </row>
    <row r="22" spans="1:8" ht="12.75">
      <c r="A22" s="146">
        <v>17</v>
      </c>
      <c r="B22" s="11" t="s">
        <v>671</v>
      </c>
      <c r="C22" s="202">
        <v>1023622</v>
      </c>
      <c r="D22" s="202"/>
      <c r="E22" s="202"/>
      <c r="F22" s="202">
        <f t="shared" si="0"/>
        <v>1023622</v>
      </c>
      <c r="G22" s="202">
        <v>1023622</v>
      </c>
      <c r="H22" s="202"/>
    </row>
    <row r="23" spans="1:8" ht="12.75">
      <c r="A23" s="146">
        <v>18</v>
      </c>
      <c r="B23" s="11" t="s">
        <v>328</v>
      </c>
      <c r="C23" s="202">
        <v>276378</v>
      </c>
      <c r="D23" s="202"/>
      <c r="E23" s="202"/>
      <c r="F23" s="202">
        <f t="shared" si="0"/>
        <v>276378</v>
      </c>
      <c r="G23" s="202">
        <v>276378</v>
      </c>
      <c r="H23" s="202"/>
    </row>
    <row r="24" spans="1:8" ht="12.75">
      <c r="A24" s="146">
        <v>19</v>
      </c>
      <c r="B24" s="11" t="s">
        <v>672</v>
      </c>
      <c r="C24" s="202">
        <v>1181102</v>
      </c>
      <c r="D24" s="202"/>
      <c r="E24" s="202"/>
      <c r="F24" s="202">
        <f t="shared" si="0"/>
        <v>1181102</v>
      </c>
      <c r="G24" s="202">
        <v>1181102</v>
      </c>
      <c r="H24" s="202">
        <v>1165055</v>
      </c>
    </row>
    <row r="25" spans="1:9" ht="12.75">
      <c r="A25" s="146">
        <v>20</v>
      </c>
      <c r="B25" s="8" t="s">
        <v>328</v>
      </c>
      <c r="C25" s="202">
        <v>318898</v>
      </c>
      <c r="D25" s="202"/>
      <c r="E25" s="202"/>
      <c r="F25" s="202">
        <f t="shared" si="0"/>
        <v>318898</v>
      </c>
      <c r="G25" s="202">
        <v>318898</v>
      </c>
      <c r="H25" s="202">
        <v>314565</v>
      </c>
      <c r="I25" s="1"/>
    </row>
    <row r="26" spans="1:8" ht="12.75">
      <c r="A26" s="146">
        <v>21</v>
      </c>
      <c r="B26" s="11" t="s">
        <v>673</v>
      </c>
      <c r="C26" s="202"/>
      <c r="D26" s="202">
        <v>5448819</v>
      </c>
      <c r="E26" s="202"/>
      <c r="F26" s="202">
        <f t="shared" si="0"/>
        <v>5448819</v>
      </c>
      <c r="G26" s="202">
        <v>5448819</v>
      </c>
      <c r="H26" s="202">
        <v>2479300</v>
      </c>
    </row>
    <row r="27" spans="1:9" ht="12.75">
      <c r="A27" s="146">
        <v>22</v>
      </c>
      <c r="B27" s="11" t="s">
        <v>328</v>
      </c>
      <c r="C27" s="202"/>
      <c r="D27" s="202">
        <v>1471181</v>
      </c>
      <c r="E27" s="202"/>
      <c r="F27" s="202">
        <f t="shared" si="0"/>
        <v>1471181</v>
      </c>
      <c r="G27" s="202">
        <v>1471181</v>
      </c>
      <c r="H27" s="202">
        <v>669411</v>
      </c>
      <c r="I27" s="1"/>
    </row>
    <row r="28" spans="1:8" ht="12.75">
      <c r="A28" s="146">
        <v>23</v>
      </c>
      <c r="B28" s="11" t="s">
        <v>674</v>
      </c>
      <c r="C28" s="202"/>
      <c r="D28" s="202"/>
      <c r="E28" s="202"/>
      <c r="F28" s="202"/>
      <c r="G28" s="202">
        <v>164567</v>
      </c>
      <c r="H28" s="202">
        <v>309100</v>
      </c>
    </row>
    <row r="29" spans="1:9" ht="12.75">
      <c r="A29" s="146">
        <v>24</v>
      </c>
      <c r="B29" s="11" t="s">
        <v>328</v>
      </c>
      <c r="C29" s="202"/>
      <c r="D29" s="202"/>
      <c r="E29" s="202"/>
      <c r="F29" s="202"/>
      <c r="G29" s="202">
        <v>44433</v>
      </c>
      <c r="H29" s="202">
        <v>83457</v>
      </c>
      <c r="I29" s="1"/>
    </row>
    <row r="30" spans="1:8" ht="12.75">
      <c r="A30" s="146">
        <v>25</v>
      </c>
      <c r="B30" s="11" t="s">
        <v>675</v>
      </c>
      <c r="C30" s="202"/>
      <c r="D30" s="202"/>
      <c r="E30" s="202"/>
      <c r="F30" s="202"/>
      <c r="G30" s="202">
        <v>755000</v>
      </c>
      <c r="H30" s="202">
        <v>755000</v>
      </c>
    </row>
    <row r="31" spans="1:9" ht="12.75">
      <c r="A31" s="146">
        <v>26</v>
      </c>
      <c r="B31" s="11" t="s">
        <v>328</v>
      </c>
      <c r="C31" s="202"/>
      <c r="D31" s="202"/>
      <c r="E31" s="202"/>
      <c r="F31" s="202"/>
      <c r="G31" s="202">
        <v>203850</v>
      </c>
      <c r="H31" s="202">
        <v>203850</v>
      </c>
      <c r="I31" s="1"/>
    </row>
    <row r="32" spans="1:8" ht="12.75">
      <c r="A32" s="146">
        <v>27</v>
      </c>
      <c r="B32" s="11" t="s">
        <v>680</v>
      </c>
      <c r="C32" s="202"/>
      <c r="D32" s="202"/>
      <c r="E32" s="202"/>
      <c r="F32" s="202"/>
      <c r="G32" s="202"/>
      <c r="H32" s="202">
        <v>262992</v>
      </c>
    </row>
    <row r="33" spans="1:9" ht="12.75">
      <c r="A33" s="146">
        <v>28</v>
      </c>
      <c r="B33" s="11" t="s">
        <v>328</v>
      </c>
      <c r="C33" s="202"/>
      <c r="D33" s="202"/>
      <c r="E33" s="202"/>
      <c r="F33" s="202"/>
      <c r="G33" s="202"/>
      <c r="H33" s="202">
        <v>71008</v>
      </c>
      <c r="I33" s="1"/>
    </row>
    <row r="34" spans="1:8" ht="12.75">
      <c r="A34" s="146">
        <v>29</v>
      </c>
      <c r="B34" s="11" t="s">
        <v>679</v>
      </c>
      <c r="C34" s="202"/>
      <c r="D34" s="202"/>
      <c r="E34" s="202"/>
      <c r="F34" s="202"/>
      <c r="G34" s="202"/>
      <c r="H34" s="202">
        <v>60787</v>
      </c>
    </row>
    <row r="35" spans="1:9" ht="12.75">
      <c r="A35" s="146">
        <v>30</v>
      </c>
      <c r="B35" s="11" t="s">
        <v>328</v>
      </c>
      <c r="C35" s="202"/>
      <c r="D35" s="202"/>
      <c r="E35" s="202"/>
      <c r="F35" s="202"/>
      <c r="G35" s="202"/>
      <c r="H35" s="202">
        <v>5613</v>
      </c>
      <c r="I35" s="1"/>
    </row>
    <row r="36" spans="1:8" ht="12.75">
      <c r="A36" s="8">
        <v>31</v>
      </c>
      <c r="B36" s="9" t="s">
        <v>676</v>
      </c>
      <c r="C36" s="204">
        <f>SUM(C11:C25)</f>
        <v>4900000</v>
      </c>
      <c r="D36" s="204">
        <f>SUM(D6:D27)</f>
        <v>13571682</v>
      </c>
      <c r="E36" s="204"/>
      <c r="F36" s="204">
        <f>SUM(C36:D36)</f>
        <v>18471682</v>
      </c>
      <c r="G36" s="204">
        <f>SUM(G6:G31)</f>
        <v>19639532</v>
      </c>
      <c r="H36" s="204">
        <f>SUM(H6:H35)</f>
        <v>13648966</v>
      </c>
    </row>
    <row r="37" spans="1:10" ht="12.75">
      <c r="A37" s="12"/>
      <c r="I37" s="272"/>
      <c r="J37" s="272"/>
    </row>
    <row r="38" ht="12.75">
      <c r="A38" s="12"/>
    </row>
    <row r="39" spans="1:8" ht="12.75">
      <c r="A39" s="8">
        <v>32</v>
      </c>
      <c r="B39" s="9" t="s">
        <v>113</v>
      </c>
      <c r="C39" s="202"/>
      <c r="D39" s="202"/>
      <c r="E39" s="202"/>
      <c r="F39" s="202"/>
      <c r="G39" s="202"/>
      <c r="H39" s="202"/>
    </row>
    <row r="40" spans="1:8" ht="12.75">
      <c r="A40" s="146">
        <v>33</v>
      </c>
      <c r="B40" s="8" t="s">
        <v>332</v>
      </c>
      <c r="C40" s="202"/>
      <c r="D40" s="202"/>
      <c r="E40" s="202">
        <v>3351968</v>
      </c>
      <c r="F40" s="202">
        <f>SUM(C40:E40)</f>
        <v>3351968</v>
      </c>
      <c r="G40" s="202">
        <v>3390648</v>
      </c>
      <c r="H40" s="202">
        <v>1042556</v>
      </c>
    </row>
    <row r="41" spans="1:8" ht="12.75">
      <c r="A41" s="146">
        <v>34</v>
      </c>
      <c r="B41" s="8" t="s">
        <v>328</v>
      </c>
      <c r="C41" s="202"/>
      <c r="D41" s="202"/>
      <c r="E41" s="202">
        <v>905032</v>
      </c>
      <c r="F41" s="202">
        <f>SUM(C41:E41)</f>
        <v>905032</v>
      </c>
      <c r="G41" s="202">
        <v>915476</v>
      </c>
      <c r="H41" s="202">
        <v>281490</v>
      </c>
    </row>
    <row r="42" spans="1:8" ht="12.75">
      <c r="A42" s="146"/>
      <c r="B42" s="11" t="s">
        <v>681</v>
      </c>
      <c r="C42" s="202"/>
      <c r="D42" s="202"/>
      <c r="E42" s="202"/>
      <c r="F42" s="202"/>
      <c r="G42" s="202">
        <v>118800</v>
      </c>
      <c r="H42" s="202">
        <v>118800</v>
      </c>
    </row>
    <row r="43" spans="1:8" ht="12.75">
      <c r="A43" s="146"/>
      <c r="B43" s="11" t="s">
        <v>328</v>
      </c>
      <c r="C43" s="202"/>
      <c r="D43" s="202"/>
      <c r="E43" s="202"/>
      <c r="F43" s="202"/>
      <c r="G43" s="202">
        <v>32076</v>
      </c>
      <c r="H43" s="202">
        <v>32076</v>
      </c>
    </row>
    <row r="44" spans="1:8" ht="12.75">
      <c r="A44" s="146"/>
      <c r="B44" t="s">
        <v>682</v>
      </c>
      <c r="C44" s="202"/>
      <c r="D44" s="202"/>
      <c r="E44" s="202"/>
      <c r="F44" s="202"/>
      <c r="G44" s="202"/>
      <c r="H44" s="202">
        <v>375000</v>
      </c>
    </row>
    <row r="45" spans="1:8" ht="12.75">
      <c r="A45" s="146"/>
      <c r="B45" s="11" t="s">
        <v>328</v>
      </c>
      <c r="C45" s="202"/>
      <c r="D45" s="202"/>
      <c r="E45" s="202"/>
      <c r="F45" s="202"/>
      <c r="G45" s="202"/>
      <c r="H45" s="202">
        <v>101250</v>
      </c>
    </row>
    <row r="46" spans="1:8" ht="12.75">
      <c r="A46" s="146"/>
      <c r="B46" s="11" t="s">
        <v>683</v>
      </c>
      <c r="C46" s="202"/>
      <c r="D46" s="202"/>
      <c r="E46" s="202"/>
      <c r="F46" s="202"/>
      <c r="G46" s="202"/>
      <c r="H46" s="202">
        <v>1567000</v>
      </c>
    </row>
    <row r="47" spans="1:8" ht="12.75">
      <c r="A47" s="146"/>
      <c r="B47" s="11" t="s">
        <v>328</v>
      </c>
      <c r="C47" s="202"/>
      <c r="D47" s="202"/>
      <c r="E47" s="202"/>
      <c r="F47" s="202"/>
      <c r="G47" s="202"/>
      <c r="H47" s="202">
        <v>423090</v>
      </c>
    </row>
    <row r="48" spans="1:9" ht="12.75">
      <c r="A48" s="146"/>
      <c r="B48" t="s">
        <v>684</v>
      </c>
      <c r="C48" s="202"/>
      <c r="D48" s="202"/>
      <c r="E48" s="202"/>
      <c r="F48" s="202"/>
      <c r="G48" s="202"/>
      <c r="H48" s="202">
        <v>239402</v>
      </c>
      <c r="I48" s="1"/>
    </row>
    <row r="49" spans="1:10" ht="12.75">
      <c r="A49" s="146"/>
      <c r="B49" s="11" t="s">
        <v>328</v>
      </c>
      <c r="C49" s="202"/>
      <c r="D49" s="202"/>
      <c r="E49" s="202"/>
      <c r="F49" s="202"/>
      <c r="G49" s="202"/>
      <c r="H49" s="202">
        <v>64639</v>
      </c>
      <c r="I49" s="272"/>
      <c r="J49" s="272"/>
    </row>
    <row r="50" spans="1:8" ht="12.75">
      <c r="A50" s="146">
        <v>35</v>
      </c>
      <c r="B50" s="8" t="s">
        <v>677</v>
      </c>
      <c r="C50" s="202">
        <v>0</v>
      </c>
      <c r="D50" s="202">
        <v>0</v>
      </c>
      <c r="E50" s="202">
        <f>SUM(E40:E49)</f>
        <v>4257000</v>
      </c>
      <c r="F50" s="202">
        <f>SUM(F40:F49)</f>
        <v>4257000</v>
      </c>
      <c r="G50" s="202">
        <f>SUM(G40:G49)</f>
        <v>4457000</v>
      </c>
      <c r="H50" s="202">
        <f>SUM(H40:H49)</f>
        <v>4245303</v>
      </c>
    </row>
    <row r="51" spans="1:8" ht="12.75">
      <c r="A51" s="8">
        <v>36</v>
      </c>
      <c r="B51" s="9" t="s">
        <v>678</v>
      </c>
      <c r="C51" s="271">
        <v>4900000</v>
      </c>
      <c r="D51" s="271">
        <v>13571682</v>
      </c>
      <c r="E51" s="271">
        <f>SUM(E6:E41)</f>
        <v>4257000</v>
      </c>
      <c r="F51" s="271">
        <f>SUM(C51:E51)</f>
        <v>22728682</v>
      </c>
      <c r="G51" s="271">
        <f>G36+G50</f>
        <v>24096532</v>
      </c>
      <c r="H51" s="271">
        <f>H36+H50</f>
        <v>17894269</v>
      </c>
    </row>
  </sheetData>
  <sheetProtection/>
  <mergeCells count="1">
    <mergeCell ref="B3:D3"/>
  </mergeCells>
  <printOptions/>
  <pageMargins left="0.75" right="0.75" top="1" bottom="1" header="0.5" footer="0.5"/>
  <pageSetup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G22"/>
  <sheetViews>
    <sheetView zoomScalePageLayoutView="0" workbookViewId="0" topLeftCell="A1">
      <selection activeCell="E9" sqref="E9"/>
    </sheetView>
  </sheetViews>
  <sheetFormatPr defaultColWidth="9.140625" defaultRowHeight="12.75"/>
  <cols>
    <col min="2" max="2" width="21.00390625" style="0" customWidth="1"/>
  </cols>
  <sheetData>
    <row r="3" ht="12.75">
      <c r="B3" s="1" t="s">
        <v>739</v>
      </c>
    </row>
    <row r="4" ht="12.75">
      <c r="C4" t="s">
        <v>330</v>
      </c>
    </row>
    <row r="5" ht="12.75">
      <c r="B5" s="5" t="s">
        <v>381</v>
      </c>
    </row>
    <row r="6" spans="1:4" ht="12.75">
      <c r="A6" t="s">
        <v>382</v>
      </c>
      <c r="B6" s="5" t="s">
        <v>383</v>
      </c>
      <c r="C6" t="s">
        <v>65</v>
      </c>
      <c r="D6" s="1" t="s">
        <v>66</v>
      </c>
    </row>
    <row r="7" spans="1:4" ht="12.75">
      <c r="A7" s="8" t="s">
        <v>384</v>
      </c>
      <c r="B7" s="9" t="s">
        <v>1</v>
      </c>
      <c r="C7" s="9" t="s">
        <v>52</v>
      </c>
      <c r="D7" s="9"/>
    </row>
    <row r="8" spans="1:4" ht="12.75">
      <c r="A8" s="8">
        <v>1</v>
      </c>
      <c r="B8" s="9" t="s">
        <v>385</v>
      </c>
      <c r="C8" s="8" t="s">
        <v>393</v>
      </c>
      <c r="D8" s="8" t="s">
        <v>380</v>
      </c>
    </row>
    <row r="9" spans="1:4" ht="12.75">
      <c r="A9" s="8">
        <v>2</v>
      </c>
      <c r="B9" s="8" t="s">
        <v>113</v>
      </c>
      <c r="C9" s="8">
        <v>19</v>
      </c>
      <c r="D9" s="8">
        <v>19</v>
      </c>
    </row>
    <row r="10" spans="1:4" ht="12.75">
      <c r="A10" s="8"/>
      <c r="B10" s="8"/>
      <c r="C10" s="8"/>
      <c r="D10" s="8"/>
    </row>
    <row r="11" spans="1:4" ht="12.75">
      <c r="A11" s="8">
        <v>3</v>
      </c>
      <c r="B11" s="9" t="s">
        <v>386</v>
      </c>
      <c r="C11" s="9">
        <v>19</v>
      </c>
      <c r="D11" s="9">
        <v>19</v>
      </c>
    </row>
    <row r="12" spans="1:4" ht="12.75">
      <c r="A12" s="8"/>
      <c r="B12" s="8"/>
      <c r="C12" s="8"/>
      <c r="D12" s="8"/>
    </row>
    <row r="13" spans="1:4" ht="12.75">
      <c r="A13" s="8">
        <v>4</v>
      </c>
      <c r="B13" s="9" t="s">
        <v>387</v>
      </c>
      <c r="C13" s="8"/>
      <c r="D13" s="8"/>
    </row>
    <row r="14" spans="1:4" ht="12.75">
      <c r="A14" s="8">
        <v>5</v>
      </c>
      <c r="B14" s="8" t="s">
        <v>388</v>
      </c>
      <c r="C14" s="8">
        <v>2</v>
      </c>
      <c r="D14" s="8">
        <v>2</v>
      </c>
    </row>
    <row r="15" spans="1:4" ht="12.75">
      <c r="A15" s="8">
        <v>6</v>
      </c>
      <c r="B15" s="8" t="s">
        <v>389</v>
      </c>
      <c r="C15" s="8">
        <v>2</v>
      </c>
      <c r="D15" s="8">
        <v>2</v>
      </c>
    </row>
    <row r="16" spans="1:4" ht="12.75">
      <c r="A16" s="8">
        <v>7</v>
      </c>
      <c r="B16" s="8" t="s">
        <v>390</v>
      </c>
      <c r="C16" s="8">
        <v>1</v>
      </c>
      <c r="D16" s="8">
        <v>1</v>
      </c>
    </row>
    <row r="17" spans="1:4" ht="12.75">
      <c r="A17" s="8">
        <v>8</v>
      </c>
      <c r="B17" s="8" t="s">
        <v>391</v>
      </c>
      <c r="C17" s="8">
        <v>0</v>
      </c>
      <c r="D17" s="8"/>
    </row>
    <row r="18" spans="1:4" ht="12.75">
      <c r="A18" s="8">
        <v>9</v>
      </c>
      <c r="B18" s="9" t="s">
        <v>47</v>
      </c>
      <c r="C18" s="9">
        <v>5</v>
      </c>
      <c r="D18" s="9">
        <v>5</v>
      </c>
    </row>
    <row r="19" spans="1:4" ht="12.75">
      <c r="A19" s="8"/>
      <c r="B19" s="8"/>
      <c r="C19" s="8"/>
      <c r="D19" s="8"/>
    </row>
    <row r="20" spans="1:4" ht="12.75">
      <c r="A20" s="8">
        <v>10</v>
      </c>
      <c r="B20" s="9" t="s">
        <v>392</v>
      </c>
      <c r="C20" s="9">
        <v>24</v>
      </c>
      <c r="D20" s="9">
        <v>24</v>
      </c>
    </row>
    <row r="22" spans="2:7" ht="12.75">
      <c r="B22" s="5"/>
      <c r="C22" s="5"/>
      <c r="D22" s="5"/>
      <c r="E22" s="5"/>
      <c r="F22" s="5"/>
      <c r="G22" s="5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F12" sqref="F12"/>
    </sheetView>
  </sheetViews>
  <sheetFormatPr defaultColWidth="9.140625" defaultRowHeight="12.75"/>
  <cols>
    <col min="2" max="2" width="23.7109375" style="0" customWidth="1"/>
    <col min="5" max="5" width="11.421875" style="0" customWidth="1"/>
    <col min="8" max="8" width="25.8515625" style="0" customWidth="1"/>
  </cols>
  <sheetData>
    <row r="1" ht="12.75">
      <c r="B1" s="1" t="s">
        <v>740</v>
      </c>
    </row>
    <row r="2" ht="12.75">
      <c r="B2" s="5" t="s">
        <v>330</v>
      </c>
    </row>
    <row r="3" ht="12.75">
      <c r="B3" s="5" t="s">
        <v>394</v>
      </c>
    </row>
    <row r="4" spans="1:6" ht="12.75">
      <c r="A4" s="8" t="s">
        <v>382</v>
      </c>
      <c r="B4" s="8" t="s">
        <v>64</v>
      </c>
      <c r="C4" s="8" t="s">
        <v>65</v>
      </c>
      <c r="D4" s="8" t="s">
        <v>66</v>
      </c>
      <c r="E4" s="8" t="s">
        <v>99</v>
      </c>
      <c r="F4" s="18" t="s">
        <v>82</v>
      </c>
    </row>
    <row r="5" spans="1:8" ht="12.75">
      <c r="A5" s="8" t="s">
        <v>384</v>
      </c>
      <c r="B5" s="9" t="s">
        <v>395</v>
      </c>
      <c r="C5" s="9" t="s">
        <v>52</v>
      </c>
      <c r="D5" s="9" t="s">
        <v>396</v>
      </c>
      <c r="E5" s="9" t="s">
        <v>397</v>
      </c>
      <c r="F5" s="17" t="s">
        <v>380</v>
      </c>
      <c r="H5" s="5"/>
    </row>
    <row r="6" spans="1:12" ht="12.75">
      <c r="A6" s="8">
        <v>1</v>
      </c>
      <c r="B6" s="9" t="s">
        <v>398</v>
      </c>
      <c r="C6" s="9"/>
      <c r="D6" s="9"/>
      <c r="E6" s="9" t="s">
        <v>399</v>
      </c>
      <c r="F6" s="8"/>
      <c r="G6" s="12"/>
      <c r="H6" s="13"/>
      <c r="I6" s="12"/>
      <c r="J6" s="12"/>
      <c r="K6" s="12"/>
      <c r="L6" s="12"/>
    </row>
    <row r="7" spans="1:12" ht="12.75">
      <c r="A7" s="8">
        <v>2</v>
      </c>
      <c r="B7" s="11" t="s">
        <v>400</v>
      </c>
      <c r="C7" s="8">
        <v>10</v>
      </c>
      <c r="D7" s="8">
        <v>2</v>
      </c>
      <c r="E7" s="8">
        <v>2</v>
      </c>
      <c r="F7" s="18">
        <v>2</v>
      </c>
      <c r="G7" s="12"/>
      <c r="H7" s="12"/>
      <c r="I7" s="12"/>
      <c r="J7" s="12"/>
      <c r="K7" s="12"/>
      <c r="L7" s="12"/>
    </row>
    <row r="8" spans="1:12" ht="12.75">
      <c r="A8" s="8">
        <v>3</v>
      </c>
      <c r="B8" s="8" t="s">
        <v>401</v>
      </c>
      <c r="C8" s="8">
        <v>12</v>
      </c>
      <c r="D8" s="8">
        <v>10</v>
      </c>
      <c r="E8" s="8">
        <f>D8*C8/12</f>
        <v>10</v>
      </c>
      <c r="F8" s="18">
        <v>10</v>
      </c>
      <c r="G8" s="12"/>
      <c r="H8" s="13"/>
      <c r="I8" s="13"/>
      <c r="J8" s="13"/>
      <c r="K8" s="13"/>
      <c r="L8" s="12"/>
    </row>
    <row r="9" spans="1:12" ht="12.75">
      <c r="A9" s="8">
        <v>4</v>
      </c>
      <c r="B9" s="8" t="s">
        <v>402</v>
      </c>
      <c r="C9" s="8">
        <v>3</v>
      </c>
      <c r="D9" s="8">
        <v>3</v>
      </c>
      <c r="E9" s="8">
        <v>1</v>
      </c>
      <c r="F9" s="18">
        <v>1</v>
      </c>
      <c r="G9" s="12"/>
      <c r="H9" s="13"/>
      <c r="I9" s="13"/>
      <c r="J9" s="13"/>
      <c r="K9" s="13"/>
      <c r="L9" s="12"/>
    </row>
    <row r="10" spans="1:12" ht="12.75">
      <c r="A10" s="8">
        <v>5</v>
      </c>
      <c r="B10" s="8" t="s">
        <v>563</v>
      </c>
      <c r="C10" s="8">
        <v>4</v>
      </c>
      <c r="D10" s="8">
        <v>8</v>
      </c>
      <c r="E10" s="8">
        <v>3</v>
      </c>
      <c r="F10" s="18">
        <v>3</v>
      </c>
      <c r="G10" s="12"/>
      <c r="H10" s="13"/>
      <c r="I10" s="13"/>
      <c r="J10" s="13"/>
      <c r="K10" s="13"/>
      <c r="L10" s="12"/>
    </row>
    <row r="11" spans="1:12" ht="12.75">
      <c r="A11" s="8">
        <v>6</v>
      </c>
      <c r="B11" s="17" t="s">
        <v>403</v>
      </c>
      <c r="C11" s="18">
        <v>0</v>
      </c>
      <c r="D11" s="8">
        <v>0</v>
      </c>
      <c r="E11" s="8">
        <f>D11*C11/12</f>
        <v>0</v>
      </c>
      <c r="F11" s="8">
        <v>0</v>
      </c>
      <c r="G11" s="12"/>
      <c r="H11" s="2"/>
      <c r="I11" s="12"/>
      <c r="J11" s="12"/>
      <c r="K11" s="12"/>
      <c r="L11" s="12"/>
    </row>
    <row r="12" spans="1:12" ht="12.75">
      <c r="A12" s="8">
        <v>7</v>
      </c>
      <c r="B12" s="17" t="s">
        <v>47</v>
      </c>
      <c r="C12" s="9">
        <v>27</v>
      </c>
      <c r="D12" s="9">
        <v>18</v>
      </c>
      <c r="E12" s="9">
        <v>14</v>
      </c>
      <c r="F12" s="9">
        <f>SUM(F7:F11)</f>
        <v>16</v>
      </c>
      <c r="G12" s="12"/>
      <c r="H12" s="12"/>
      <c r="I12" s="12"/>
      <c r="J12" s="12"/>
      <c r="K12" s="12"/>
      <c r="L12" s="12"/>
    </row>
    <row r="13" spans="7:12" ht="12.75">
      <c r="G13" s="12"/>
      <c r="H13" s="12"/>
      <c r="I13" s="12"/>
      <c r="J13" s="12"/>
      <c r="K13" s="12"/>
      <c r="L13" s="12"/>
    </row>
    <row r="14" spans="7:12" ht="12.75">
      <c r="G14" s="12"/>
      <c r="H14" s="12"/>
      <c r="I14" s="12"/>
      <c r="J14" s="12"/>
      <c r="K14" s="12"/>
      <c r="L14" s="12"/>
    </row>
    <row r="15" spans="7:12" ht="12.75">
      <c r="G15" s="12"/>
      <c r="H15" s="12"/>
      <c r="I15" s="12"/>
      <c r="J15" s="12"/>
      <c r="K15" s="12"/>
      <c r="L15" s="12"/>
    </row>
    <row r="16" spans="7:12" ht="12.75">
      <c r="G16" s="12"/>
      <c r="H16" s="12"/>
      <c r="I16" s="12"/>
      <c r="J16" s="12"/>
      <c r="K16" s="253"/>
      <c r="L16" s="12"/>
    </row>
    <row r="17" spans="7:12" ht="12.75">
      <c r="G17" s="12"/>
      <c r="H17" s="15"/>
      <c r="I17" s="14"/>
      <c r="J17" s="12"/>
      <c r="K17" s="253"/>
      <c r="L17" s="12"/>
    </row>
    <row r="18" spans="7:12" ht="12.75">
      <c r="G18" s="12"/>
      <c r="H18" s="15"/>
      <c r="I18" s="13"/>
      <c r="J18" s="13"/>
      <c r="K18" s="252"/>
      <c r="L18" s="12"/>
    </row>
    <row r="19" spans="7:12" ht="12.75">
      <c r="G19" s="12"/>
      <c r="H19" s="12"/>
      <c r="I19" s="12"/>
      <c r="J19" s="12"/>
      <c r="K19" s="12"/>
      <c r="L19" s="12"/>
    </row>
    <row r="20" spans="7:12" ht="12.75">
      <c r="G20" s="12"/>
      <c r="H20" s="12"/>
      <c r="I20" s="12"/>
      <c r="J20" s="12"/>
      <c r="K20" s="12"/>
      <c r="L20" s="1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J16"/>
  <sheetViews>
    <sheetView zoomScalePageLayoutView="0" workbookViewId="0" topLeftCell="B1">
      <selection activeCell="B10" sqref="B10"/>
    </sheetView>
  </sheetViews>
  <sheetFormatPr defaultColWidth="9.140625" defaultRowHeight="12.75"/>
  <cols>
    <col min="2" max="2" width="74.8515625" style="0" bestFit="1" customWidth="1"/>
    <col min="3" max="3" width="21.140625" style="0" bestFit="1" customWidth="1"/>
    <col min="4" max="4" width="11.421875" style="0" customWidth="1"/>
    <col min="5" max="5" width="13.7109375" style="0" bestFit="1" customWidth="1"/>
    <col min="8" max="8" width="12.57421875" style="0" bestFit="1" customWidth="1"/>
    <col min="9" max="9" width="25.57421875" style="0" customWidth="1"/>
    <col min="10" max="10" width="13.7109375" style="0" bestFit="1" customWidth="1"/>
  </cols>
  <sheetData>
    <row r="2" ht="12.75">
      <c r="B2" s="1" t="s">
        <v>741</v>
      </c>
    </row>
    <row r="3" ht="12.75">
      <c r="E3" s="5" t="s">
        <v>330</v>
      </c>
    </row>
    <row r="4" ht="12.75">
      <c r="B4" s="5" t="s">
        <v>532</v>
      </c>
    </row>
    <row r="6" spans="2:9" ht="12.75">
      <c r="B6" t="s">
        <v>49</v>
      </c>
      <c r="C6" t="s">
        <v>79</v>
      </c>
      <c r="D6" t="s">
        <v>67</v>
      </c>
      <c r="F6" t="s">
        <v>68</v>
      </c>
      <c r="G6" t="s">
        <v>88</v>
      </c>
      <c r="H6" t="s">
        <v>89</v>
      </c>
      <c r="I6" t="s">
        <v>90</v>
      </c>
    </row>
    <row r="7" spans="1:10" ht="12.75">
      <c r="A7" s="311" t="s">
        <v>324</v>
      </c>
      <c r="B7" s="311" t="s">
        <v>1</v>
      </c>
      <c r="C7" s="313" t="s">
        <v>533</v>
      </c>
      <c r="D7" s="311" t="s">
        <v>685</v>
      </c>
      <c r="E7" s="311" t="s">
        <v>373</v>
      </c>
      <c r="F7" s="315" t="s">
        <v>534</v>
      </c>
      <c r="G7" s="316"/>
      <c r="H7" s="317"/>
      <c r="I7" s="307" t="s">
        <v>686</v>
      </c>
      <c r="J7" s="309" t="s">
        <v>379</v>
      </c>
    </row>
    <row r="8" spans="1:10" ht="12.75">
      <c r="A8" s="312"/>
      <c r="B8" s="312"/>
      <c r="C8" s="314"/>
      <c r="D8" s="312"/>
      <c r="E8" s="312"/>
      <c r="F8" s="273" t="s">
        <v>535</v>
      </c>
      <c r="G8" s="273" t="s">
        <v>536</v>
      </c>
      <c r="H8" s="273" t="s">
        <v>537</v>
      </c>
      <c r="I8" s="308"/>
      <c r="J8" s="310"/>
    </row>
    <row r="9" spans="1:10" ht="12.75">
      <c r="A9" s="8">
        <v>1</v>
      </c>
      <c r="B9" s="9" t="s">
        <v>687</v>
      </c>
      <c r="C9" s="202"/>
      <c r="D9" s="202"/>
      <c r="E9" s="202"/>
      <c r="F9" s="202"/>
      <c r="G9" s="202"/>
      <c r="H9" s="202"/>
      <c r="I9" s="8"/>
      <c r="J9" s="8"/>
    </row>
    <row r="10" spans="1:10" ht="12.75">
      <c r="A10" s="8">
        <v>2</v>
      </c>
      <c r="B10" s="11" t="s">
        <v>688</v>
      </c>
      <c r="C10" s="202"/>
      <c r="D10" s="202"/>
      <c r="E10" s="202">
        <v>71598724</v>
      </c>
      <c r="F10" s="202"/>
      <c r="G10" s="202"/>
      <c r="H10" s="202"/>
      <c r="I10" s="8"/>
      <c r="J10" s="202">
        <v>71598724</v>
      </c>
    </row>
    <row r="11" spans="1:10" ht="12.75">
      <c r="A11" s="8">
        <v>3</v>
      </c>
      <c r="B11" s="8" t="s">
        <v>53</v>
      </c>
      <c r="C11" s="202">
        <f>SUM(C9:C10)</f>
        <v>0</v>
      </c>
      <c r="D11" s="202">
        <f>SUM(D9:D10)</f>
        <v>0</v>
      </c>
      <c r="E11" s="202">
        <f aca="true" t="shared" si="0" ref="E11:J11">SUM(E10)</f>
        <v>71598724</v>
      </c>
      <c r="F11" s="202">
        <f t="shared" si="0"/>
        <v>0</v>
      </c>
      <c r="G11" s="202">
        <f t="shared" si="0"/>
        <v>0</v>
      </c>
      <c r="H11" s="202">
        <f t="shared" si="0"/>
        <v>0</v>
      </c>
      <c r="I11" s="202">
        <f t="shared" si="0"/>
        <v>0</v>
      </c>
      <c r="J11" s="202">
        <f t="shared" si="0"/>
        <v>71598724</v>
      </c>
    </row>
    <row r="12" spans="1:10" ht="12.75">
      <c r="A12" s="8"/>
      <c r="B12" s="8"/>
      <c r="C12" s="202"/>
      <c r="D12" s="202"/>
      <c r="E12" s="202"/>
      <c r="F12" s="202"/>
      <c r="G12" s="202"/>
      <c r="H12" s="202"/>
      <c r="I12" s="8"/>
      <c r="J12" s="202"/>
    </row>
    <row r="13" spans="1:10" ht="12.75">
      <c r="A13" s="8">
        <v>4</v>
      </c>
      <c r="B13" s="9" t="s">
        <v>2</v>
      </c>
      <c r="C13" s="202">
        <v>0</v>
      </c>
      <c r="D13" s="202">
        <v>0</v>
      </c>
      <c r="E13" s="202"/>
      <c r="F13" s="202">
        <v>0</v>
      </c>
      <c r="G13" s="202">
        <v>0</v>
      </c>
      <c r="H13" s="202">
        <v>0</v>
      </c>
      <c r="I13" s="8">
        <v>0</v>
      </c>
      <c r="J13" s="202"/>
    </row>
    <row r="14" spans="1:10" ht="12.75">
      <c r="A14" s="8">
        <v>5</v>
      </c>
      <c r="B14" s="11" t="s">
        <v>689</v>
      </c>
      <c r="C14" s="202">
        <v>6920000</v>
      </c>
      <c r="D14" s="202"/>
      <c r="E14" s="202">
        <v>6920000</v>
      </c>
      <c r="F14" s="202"/>
      <c r="G14" s="202"/>
      <c r="H14" s="202">
        <v>6920000</v>
      </c>
      <c r="I14" s="8"/>
      <c r="J14" s="202">
        <v>3238761</v>
      </c>
    </row>
    <row r="15" spans="1:10" ht="12.75">
      <c r="A15" s="8">
        <v>6</v>
      </c>
      <c r="B15" s="11" t="s">
        <v>688</v>
      </c>
      <c r="C15" s="202"/>
      <c r="D15" s="202"/>
      <c r="E15" s="202">
        <v>71598724</v>
      </c>
      <c r="F15" s="202"/>
      <c r="G15" s="202"/>
      <c r="H15" s="202"/>
      <c r="I15" s="8"/>
      <c r="J15" s="202">
        <v>50000</v>
      </c>
    </row>
    <row r="16" spans="1:10" ht="12.75">
      <c r="A16" s="8">
        <v>7</v>
      </c>
      <c r="B16" s="8" t="s">
        <v>53</v>
      </c>
      <c r="C16" s="202">
        <f>SUM(C13:C14)</f>
        <v>6920000</v>
      </c>
      <c r="D16" s="202">
        <f>SUM(D13:D14)</f>
        <v>0</v>
      </c>
      <c r="E16" s="202">
        <f aca="true" t="shared" si="1" ref="E16:J16">SUM(E14:E15)</f>
        <v>78518724</v>
      </c>
      <c r="F16" s="202">
        <f t="shared" si="1"/>
        <v>0</v>
      </c>
      <c r="G16" s="202">
        <f t="shared" si="1"/>
        <v>0</v>
      </c>
      <c r="H16" s="202">
        <f t="shared" si="1"/>
        <v>6920000</v>
      </c>
      <c r="I16" s="202">
        <f t="shared" si="1"/>
        <v>0</v>
      </c>
      <c r="J16" s="202">
        <f t="shared" si="1"/>
        <v>3288761</v>
      </c>
    </row>
  </sheetData>
  <sheetProtection/>
  <mergeCells count="8">
    <mergeCell ref="I7:I8"/>
    <mergeCell ref="J7:J8"/>
    <mergeCell ref="A7:A8"/>
    <mergeCell ref="B7:B8"/>
    <mergeCell ref="C7:C8"/>
    <mergeCell ref="D7:D8"/>
    <mergeCell ref="E7:E8"/>
    <mergeCell ref="F7:H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Szilvi</cp:lastModifiedBy>
  <cp:lastPrinted>2018-05-18T09:58:07Z</cp:lastPrinted>
  <dcterms:created xsi:type="dcterms:W3CDTF">2006-01-17T11:47:21Z</dcterms:created>
  <dcterms:modified xsi:type="dcterms:W3CDTF">2018-05-31T16:24:53Z</dcterms:modified>
  <cp:category/>
  <cp:version/>
  <cp:contentType/>
  <cp:contentStatus/>
</cp:coreProperties>
</file>