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önkorm" sheetId="1" r:id="rId1"/>
    <sheet name="2számúmell" sheetId="2" r:id="rId2"/>
    <sheet name="Önköltség számítás" sheetId="3" r:id="rId3"/>
    <sheet name="normatívhozzj" sheetId="4" r:id="rId4"/>
    <sheet name="Költségvetés módosítása" sheetId="5" r:id="rId5"/>
  </sheets>
  <definedNames/>
  <calcPr fullCalcOnLoad="1"/>
</workbook>
</file>

<file path=xl/sharedStrings.xml><?xml version="1.0" encoding="utf-8"?>
<sst xmlns="http://schemas.openxmlformats.org/spreadsheetml/2006/main" count="305" uniqueCount="248">
  <si>
    <t>Bevételek</t>
  </si>
  <si>
    <t>I. Működési bevételek:</t>
  </si>
  <si>
    <t>1/1 Normatív állami hozzájárulás</t>
  </si>
  <si>
    <t>Támogatások összesen:</t>
  </si>
  <si>
    <t>BEVÉTELEK MINDÖSSZESEN:</t>
  </si>
  <si>
    <t>1. számú melléklet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</si>
  <si>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</si>
  <si>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</si>
  <si>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</si>
  <si>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</si>
  <si>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</si>
  <si>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</si>
  <si>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</si>
  <si>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</si>
  <si>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</si>
  <si>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</si>
  <si>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>KIADÁSOK MINDÖSSZESEN:</t>
  </si>
  <si>
    <t>1. Személyi juttatások</t>
  </si>
  <si>
    <t>2. Munkaadókat terhelő járulékok</t>
  </si>
  <si>
    <t>3. Dologi kiadások</t>
  </si>
  <si>
    <t xml:space="preserve">         -Irodaszer, nyomtatvány</t>
  </si>
  <si>
    <t xml:space="preserve">         -Áfa</t>
  </si>
  <si>
    <t>ÖSSZESEN:</t>
  </si>
  <si>
    <t>Áfa</t>
  </si>
  <si>
    <t>Villamosenergia</t>
  </si>
  <si>
    <t>Összesen:</t>
  </si>
  <si>
    <t>Helyi önkormányzat normatív hozzájárulásai</t>
  </si>
  <si>
    <t>Helyi önkormányzat normatív hozzájárulásai összesen: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</si>
  <si>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</si>
  <si>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</si>
  <si>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</si>
  <si>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</si>
  <si>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 xml:space="preserve">                  Normatív hozzájárulás</t>
  </si>
  <si>
    <t xml:space="preserve">         -Telefon</t>
  </si>
  <si>
    <t>Víz és csatornadíj</t>
  </si>
  <si>
    <t>ÁFA</t>
  </si>
  <si>
    <t xml:space="preserve">     - ÁHT-n kívülről származó kamatbevételek</t>
  </si>
  <si>
    <t xml:space="preserve"> - Hajtó és kenőanyag beszerzés</t>
  </si>
  <si>
    <t xml:space="preserve"> - Áfa</t>
  </si>
  <si>
    <t xml:space="preserve"> - Karbantartási, kisjavítási szolg.</t>
  </si>
  <si>
    <t>2. sz. melléklet</t>
  </si>
  <si>
    <t xml:space="preserve">         - Egyéb pénzügyi szolgáltatások (bank ktg.)</t>
  </si>
  <si>
    <t>módosított</t>
  </si>
  <si>
    <t>eredeti</t>
  </si>
  <si>
    <t xml:space="preserve">     - Irodaszer, nyomtatvány</t>
  </si>
  <si>
    <t xml:space="preserve">     - Telefon</t>
  </si>
  <si>
    <t xml:space="preserve">     - Gázenergia</t>
  </si>
  <si>
    <t xml:space="preserve">     - Villamosenergia</t>
  </si>
  <si>
    <t xml:space="preserve">     - Víz-és csatornadíj</t>
  </si>
  <si>
    <t xml:space="preserve">     - ÁFA</t>
  </si>
  <si>
    <t>1. Közhatalmi bevételek</t>
  </si>
  <si>
    <t xml:space="preserve">        - Iparűzési adó</t>
  </si>
  <si>
    <t>2. Intézményi működési bevételek</t>
  </si>
  <si>
    <t xml:space="preserve">      - Egyéb ÁHT-n kívülről származó kamatbevételek</t>
  </si>
  <si>
    <t>1. Önkormányzatok működési célú költségvetési támogatása</t>
  </si>
  <si>
    <t>1/1 Előző évi működési célú pénzmaradvány igénybevétele</t>
  </si>
  <si>
    <t xml:space="preserve">        - Gépjárműadó</t>
  </si>
  <si>
    <t>IV. Tartalék</t>
  </si>
  <si>
    <t xml:space="preserve">     - Folyóirat</t>
  </si>
  <si>
    <t>064010 Közvilágítás</t>
  </si>
  <si>
    <t>013320 Köztemető fenntartás és működtetés</t>
  </si>
  <si>
    <t>082044 Mozgókönyvtár</t>
  </si>
  <si>
    <t>011130 Önkormányzatok és Önkormányzati Hivatalok jogalkotó és általános igazgatási tevékenysége</t>
  </si>
  <si>
    <t>1. Közhatalmú bevételek</t>
  </si>
  <si>
    <t xml:space="preserve">      - Iparűzési adó</t>
  </si>
  <si>
    <t>2/2 Működési célú hozam- és kamatbevételek</t>
  </si>
  <si>
    <t>II. Államháztartáson belüli működési és felhalmozási célú támogatások és átvett pénzeszközök</t>
  </si>
  <si>
    <t>II.Működési és felhalmozási célú támogatások és átvett pénzeszközök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</si>
  <si>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</si>
  <si>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</si>
  <si>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</si>
  <si>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2. Egyéb működési célú támogatások bevétele államháztartáson belülről</t>
  </si>
  <si>
    <t xml:space="preserve">         - Zöldterület kezelés</t>
  </si>
  <si>
    <t xml:space="preserve">         Település Üzemeltetéshez kapcsolódó feladatellátás támogatása</t>
  </si>
  <si>
    <t xml:space="preserve">         - Közvilágítás</t>
  </si>
  <si>
    <t xml:space="preserve">         - Köztemető fenntartás</t>
  </si>
  <si>
    <t xml:space="preserve">         - Közutak fenntartása</t>
  </si>
  <si>
    <t xml:space="preserve">         Egyéb  Önkormányzati feladatok támogatása</t>
  </si>
  <si>
    <t xml:space="preserve">         -Alpolgármester tiszteletdíja (59.827 Ft/hó)</t>
  </si>
  <si>
    <t xml:space="preserve">         -Alpolgármester költésgtérítése (8.974 Ft/hó)</t>
  </si>
  <si>
    <t xml:space="preserve">         -Képviselők tisztetetdíja (20.000 Ft/hó)</t>
  </si>
  <si>
    <t>III. Tartalék</t>
  </si>
  <si>
    <t>1. ÁHT-n belüli megelőlegezések</t>
  </si>
  <si>
    <t>V. Finanszírozási kiadások</t>
  </si>
  <si>
    <t xml:space="preserve">         Kiegészítő támogás beszámítás után</t>
  </si>
  <si>
    <t xml:space="preserve">         Települési önk.szociális feladatainak egyéb támogatása</t>
  </si>
  <si>
    <t xml:space="preserve">         Falugondnoki vagy tanyagondnoki szolgáltatás</t>
  </si>
  <si>
    <t xml:space="preserve">         Könyvtári és közművelődési feladatok támogatása</t>
  </si>
  <si>
    <t>1/2 Működőképesség megőrzését szolgáló támogatás</t>
  </si>
  <si>
    <t xml:space="preserve">     - Mozgókönyvtáros tisztelet díja  (12x30.000)</t>
  </si>
  <si>
    <t>107055 Falugondnoki, tanyagondnoki szolgáltatás</t>
  </si>
  <si>
    <t>1. Személyi juttatások:</t>
  </si>
  <si>
    <t xml:space="preserve">    Közalkalmazottak alapilletménye</t>
  </si>
  <si>
    <t xml:space="preserve">    - 1 fő Falugondnok </t>
  </si>
  <si>
    <t>2. Munkaadókat terhelő járulékok:</t>
  </si>
  <si>
    <t>3. Dologi kiadások:</t>
  </si>
  <si>
    <t xml:space="preserve">    Irodaszer, nyomtatvány</t>
  </si>
  <si>
    <t xml:space="preserve">    Hajtó és kenő ag.</t>
  </si>
  <si>
    <t xml:space="preserve">    Munkaruha</t>
  </si>
  <si>
    <t xml:space="preserve">    Karbantartás, kisjavítás</t>
  </si>
  <si>
    <t xml:space="preserve">    ÁFA</t>
  </si>
  <si>
    <t xml:space="preserve">    Belföldi kiküldetés</t>
  </si>
  <si>
    <t xml:space="preserve">    Különféle adók, díjak, egyéb befizetések</t>
  </si>
  <si>
    <t xml:space="preserve">    - Tagdíj</t>
  </si>
  <si>
    <t>Összesen</t>
  </si>
  <si>
    <t xml:space="preserve">         -Egyéb külső személyi juttatások (reprezentáció)</t>
  </si>
  <si>
    <t xml:space="preserve">         -Üzemeltetési anyagok</t>
  </si>
  <si>
    <t xml:space="preserve">         -Egyéb szolgáltatások</t>
  </si>
  <si>
    <t xml:space="preserve">         -Szakmai tevékenységet segítő szolg. (ing vagyon kataszterm belső ellenőrzés)</t>
  </si>
  <si>
    <t>Egyéb szolgáltatások</t>
  </si>
  <si>
    <t>066010 Zöldterület-kezelés</t>
  </si>
  <si>
    <t>066020 Város-és községgazdálkodás egyéb szolgáltatások</t>
  </si>
  <si>
    <t>Víz-és csatornadíj</t>
  </si>
  <si>
    <t xml:space="preserve">     - Szakmai anyagok beszerzése</t>
  </si>
  <si>
    <t xml:space="preserve">    Villamosenergia</t>
  </si>
  <si>
    <t>1/2 Termékek és szolgáltatások adói</t>
  </si>
  <si>
    <t>2. Működési bevételek</t>
  </si>
  <si>
    <t>2/1 Szolgáltatások ellenértéke</t>
  </si>
  <si>
    <t xml:space="preserve">     - Falugondnoki busz használata megállapodás alapján</t>
  </si>
  <si>
    <t xml:space="preserve">         - Rendkívüli települési támogatás</t>
  </si>
  <si>
    <t>II. Egyéb működési célú támogatások  és az ellátottak pénzbeni juttatásai összesen</t>
  </si>
  <si>
    <t xml:space="preserve"> - Munka-és védő ruha</t>
  </si>
  <si>
    <t>107055 Falugondnoki, tanyagondnoki szolgáltatás Önköltség számítása</t>
  </si>
  <si>
    <t>1. Működési bevételek</t>
  </si>
  <si>
    <t xml:space="preserve">    - Szolgáltatás ellenértéke</t>
  </si>
  <si>
    <t>2. Normatív hozzájárulás</t>
  </si>
  <si>
    <t xml:space="preserve">     - Falugondnoki, tanyagondnoki szolgáltatás</t>
  </si>
  <si>
    <t xml:space="preserve">     - Települési önk. Szociális feladatainak egyéb tám.</t>
  </si>
  <si>
    <t xml:space="preserve"> </t>
  </si>
  <si>
    <t>1/1 Előző évi költségvetési maradvány igénybevétele</t>
  </si>
  <si>
    <t>III. Felhalmozási kiadások</t>
  </si>
  <si>
    <t>1. Beruházási kiadások</t>
  </si>
  <si>
    <t>3. Ellátottak pénzbeni juttatásai</t>
  </si>
  <si>
    <t>3/1. Egyéb nem intézményi ellátások</t>
  </si>
  <si>
    <t xml:space="preserve">        - Falugondnoki busz használata megállapodás alapján</t>
  </si>
  <si>
    <t xml:space="preserve">        - Sírhely</t>
  </si>
  <si>
    <t>IV Finanszírozási bevételek</t>
  </si>
  <si>
    <t>2/1 Közcélú foglalkoztatás támogatása</t>
  </si>
  <si>
    <t>1/2 Egyéb működési célú támogatások ÁHT-n belülre Önk. És ktgvet. Szrveinek</t>
  </si>
  <si>
    <t xml:space="preserve"> 3/1. Egyéb nem intézményi ellátások</t>
  </si>
  <si>
    <t xml:space="preserve">     - temetési segély</t>
  </si>
  <si>
    <t xml:space="preserve">     - rendkívüli települési támogatás</t>
  </si>
  <si>
    <t>III. felhalmozási kiadások</t>
  </si>
  <si>
    <t xml:space="preserve">     - Internet</t>
  </si>
  <si>
    <t xml:space="preserve">    - 1 fő falugondnok </t>
  </si>
  <si>
    <t xml:space="preserve">    Szociális hozzájárulási adó (22%)</t>
  </si>
  <si>
    <t xml:space="preserve">    Egyéb szolgáltatások</t>
  </si>
  <si>
    <t xml:space="preserve">         -Polgármester tisztelet díja (149.576 Ft/hó)</t>
  </si>
  <si>
    <t xml:space="preserve">         -Polgármester költségtérítése (22.436 Ft/hó)</t>
  </si>
  <si>
    <t>3.Település hozzájárulása</t>
  </si>
  <si>
    <t xml:space="preserve">         - Szociális étkezés</t>
  </si>
  <si>
    <t>III Finanszírozási bevételek:</t>
  </si>
  <si>
    <t>2. Felújítási kiadások (Járdafelújítás)</t>
  </si>
  <si>
    <t>Adatok:  Ft-ban</t>
  </si>
  <si>
    <t>2. Felújítási kiadások</t>
  </si>
  <si>
    <t>teljesítés</t>
  </si>
  <si>
    <t>1/1. Termékek és szolgáltatások adói</t>
  </si>
  <si>
    <t>1/4 Működési célú költségvetési támogatások és kiegészítő támogatások</t>
  </si>
  <si>
    <t>1/2 Egyéb közhatalmi bevételek</t>
  </si>
  <si>
    <t xml:space="preserve">        - Talajterhelési díj</t>
  </si>
  <si>
    <t xml:space="preserve">        - Késedelmi pótlék</t>
  </si>
  <si>
    <t xml:space="preserve">           - Szociális Gondozási Központ (szoc.étk.)</t>
  </si>
  <si>
    <t>4. Felhalmozási célú támogatások</t>
  </si>
  <si>
    <t xml:space="preserve">         Polgármesteri illetmény támogatása</t>
  </si>
  <si>
    <t xml:space="preserve">      - Gépjárműadó</t>
  </si>
  <si>
    <t xml:space="preserve">     - Sírhely</t>
  </si>
  <si>
    <t xml:space="preserve">         - Internet</t>
  </si>
  <si>
    <t xml:space="preserve">     - Könyv</t>
  </si>
  <si>
    <t xml:space="preserve">     - Karbantartás, kisjavítás</t>
  </si>
  <si>
    <t xml:space="preserve">     - Egyéb szolgáltatások</t>
  </si>
  <si>
    <t xml:space="preserve">     - Lapkiadás (Kőszeg és Vidéke)</t>
  </si>
  <si>
    <t xml:space="preserve">     - Internetes oldalak tervezése, működtetése</t>
  </si>
  <si>
    <t xml:space="preserve">    - 1 fő egyéb költségtérítése (továbbképzés)</t>
  </si>
  <si>
    <t xml:space="preserve">    - 1 fő egyéb költségtérítés</t>
  </si>
  <si>
    <t>1/1Egyéb műk.célú támogatások ÁHT-n belülre Önk. és ktgvet szerveinek</t>
  </si>
  <si>
    <t>2/1 Egyéb műk. célú támogatások ÁHT-n kivülre Vállalkozásoknak</t>
  </si>
  <si>
    <t xml:space="preserve">      Központi orvosi ügyelet</t>
  </si>
  <si>
    <t xml:space="preserve">      Répcevidék Újság támogatása</t>
  </si>
  <si>
    <t xml:space="preserve">         - Közös Hivatal</t>
  </si>
  <si>
    <t>II. Egyéb működési és felhalmozási célú kiadások és az ellátottak pénzbeni juttatásai</t>
  </si>
  <si>
    <t>1. Egyéb működési és felhalmozási célú támogatások ÁHT-n belülre</t>
  </si>
  <si>
    <t>2/2 Egyéb működési célú támogatások NON-Profit szervezeteknek</t>
  </si>
  <si>
    <t xml:space="preserve">      Polgárőrség támogatása</t>
  </si>
  <si>
    <t>2/3 Működési célú hozam és kamatbevételek</t>
  </si>
  <si>
    <t>2/2 Tárulási elszámolás</t>
  </si>
  <si>
    <t>1/2 Forrás fejlesztés</t>
  </si>
  <si>
    <t xml:space="preserve">           - Közös Hivatal</t>
  </si>
  <si>
    <t>II. Egyéb működési és falhalmozási célú kiadások és az ellátottak pénzbeni juttatásai</t>
  </si>
  <si>
    <t>1/1 Egyéb felhalmozási célú támogatások ÁHT-n belülre önk. és ktgvet szerveinek</t>
  </si>
  <si>
    <t>2/1 Egyéb működési célú támogatások ÁHT-n kívülre Vállakozásoknak</t>
  </si>
  <si>
    <t xml:space="preserve">           - Központi orvosi ügyelet</t>
  </si>
  <si>
    <t xml:space="preserve">           - Répcevidék újság</t>
  </si>
  <si>
    <t>2/2 Egyéb működési célú támogatások ÁHT-n kivülre civil szervezeteknek</t>
  </si>
  <si>
    <t xml:space="preserve">           - Önkéntes Polgárőr Egyesület támogatása</t>
  </si>
  <si>
    <t xml:space="preserve">         - Közös Hivatal (pályázati önrész)</t>
  </si>
  <si>
    <t>2/3 Tulajdonosi bevételek</t>
  </si>
  <si>
    <t xml:space="preserve">     - Ömklormányzati vagyon üzemeltetéséből származó bevételek</t>
  </si>
  <si>
    <t>041233 Hosszabb időtartamú közfoglalkoztatás</t>
  </si>
  <si>
    <t xml:space="preserve">   1 fő közfoglalkoztatott</t>
  </si>
  <si>
    <t xml:space="preserve">    Szociális hozzájárulási adó</t>
  </si>
  <si>
    <t xml:space="preserve"> -Egyéb üzemelttési anyag</t>
  </si>
  <si>
    <t>Üzemeltetési anyagok</t>
  </si>
  <si>
    <t>Bérleti és lizingdíjak</t>
  </si>
  <si>
    <t>Egyéb szolgáltatások (közútak, külterületi utak karbantartása, hótolás)</t>
  </si>
  <si>
    <t xml:space="preserve">         - Óvodai nevelés (Horvátzsidány tagóvoda)</t>
  </si>
  <si>
    <t>1/1 Szerszámtároló</t>
  </si>
  <si>
    <t>082092 Közművelődés -  hagyományos közösségi kulturális értékek gondozása</t>
  </si>
  <si>
    <t>1 Személyi juttatások</t>
  </si>
  <si>
    <t xml:space="preserve">   - Művelődés szervező megbízási díja (12 x 50.000 Ft)</t>
  </si>
  <si>
    <t>1/3 Tűzoltóautó védőtető</t>
  </si>
  <si>
    <t>2. Egyéb működési és felhalmozási célú támogatások ÁHT-n kívülre</t>
  </si>
  <si>
    <t>2/3 Egyéb felhalmozási célú pénzeszközátadás ÁHT-n kívülre</t>
  </si>
  <si>
    <t>1. melléklet a …/2019.(....) rendelethez</t>
  </si>
  <si>
    <t>2. melléklet a …/2019.(......) rendelethez</t>
  </si>
  <si>
    <t xml:space="preserve">         - Kőszeg Város Önk. Horvátzsidányi tagóvoda</t>
  </si>
  <si>
    <t>2/4 Egyéb működési bevételek (kerekítés)</t>
  </si>
  <si>
    <t>1/2 ÁHT-n belüli megelőlegezések</t>
  </si>
  <si>
    <t>Egyéb működési és felhalmozási célú támogatások és a ellátottak pénzbeni juttatásai összesen</t>
  </si>
  <si>
    <t>2. Egyéb működési és felhalmozási célú támogatások ÁHT-n kivülre</t>
  </si>
  <si>
    <t>2/2 Önkormányzati vagyon üzemeltetéséből származó bevételek (szennyvízközmű használati díj)</t>
  </si>
  <si>
    <t>2/3 Rehab munka végelszámolásból</t>
  </si>
  <si>
    <t>2/4 Sokszínű együttélés TOP pályázatból</t>
  </si>
  <si>
    <t>4/1Felhalmozási célú pénzeszköz átvétele (Imaház vissza)</t>
  </si>
  <si>
    <t xml:space="preserve">           - Óvodai nevelés (Horvátzsidány tagóvoda)</t>
  </si>
  <si>
    <t xml:space="preserve">         -Kőszeg város Önk. (Horvátzsidányi tagóvoda)</t>
  </si>
  <si>
    <t>1/1.Szerszámtároló</t>
  </si>
  <si>
    <t>1/3 Tűzoltóadutó védőtető</t>
  </si>
  <si>
    <t>2/1. Imaház felújítás (saját erő)</t>
  </si>
  <si>
    <t>2/2 Víz-és catornahálózat felújítása</t>
  </si>
  <si>
    <t>1/2 Forrás fejlesztés (Rendezvényszín)</t>
  </si>
  <si>
    <t xml:space="preserve">           - Bursa ösztöndíj</t>
  </si>
  <si>
    <t>2/3 Egyéb felhalmozási célú támogatások ÁHT-n kívülre Egyházi jogi személynek</t>
  </si>
  <si>
    <t>4. Elvonások és befizetések</t>
  </si>
  <si>
    <t>Kiszsidány község Önkormányzat 2020. évi költségvetése</t>
  </si>
  <si>
    <t xml:space="preserve">         - Szociális hozzájárulási adó (17,5%)</t>
  </si>
  <si>
    <t xml:space="preserve">     - Szociális hozzájárulási adó (17,5%)</t>
  </si>
  <si>
    <t xml:space="preserve">   - Szociális hozzájárulási adü (17,5 %)</t>
  </si>
  <si>
    <t xml:space="preserve">         -Egyéb működési kiadások</t>
  </si>
  <si>
    <t xml:space="preserve">    Szociális hozzájárulási adó (17,5%)</t>
  </si>
  <si>
    <t xml:space="preserve">    Egyéb dologi kiadások</t>
  </si>
  <si>
    <t>1/1 Önkormányzatok egyéb közhatalmi bevételei</t>
  </si>
  <si>
    <t xml:space="preserve">       -késedelmi pótlék</t>
  </si>
  <si>
    <t>1/2 Egyéb működési célú támogatás közp.ktg.vet szervnek (Bursa)</t>
  </si>
  <si>
    <t>1/3 Egyéb felhalmozási célú támogatások ÁHT-n belülre Önk. És ktgvet szerveinek</t>
  </si>
  <si>
    <t>Kiszsidány Község Onkormányzat 2019. évi költségvetésének  végrehajtása</t>
  </si>
  <si>
    <t>Lakosságszám: 94 fő</t>
  </si>
  <si>
    <t>Aktív elemek díja</t>
  </si>
  <si>
    <t>2/1 Imaház előtti parkoló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</si>
</sst>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[$-40E]yyyy\.\ mmmm\ d\.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0" fillId="0" borderId="0" xfId="46" applyFont="1" applyAlignment="1">
      <alignment/>
    </xf>
    <xf numFmtId="1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" fontId="0" fillId="0" borderId="0" xfId="0" applyNumberFormat="1" applyAlignment="1">
      <alignment wrapText="1"/>
    </xf>
    <xf numFmtId="16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79">
      <selection activeCell="C104" sqref="C104"/>
    </sheetView>
  </sheetViews>
  <sheetFormatPr defaultColWidth="9.00390625" defaultRowHeight="12.75"/>
  <cols>
    <col min="1" max="1" width="69.375" style="0" customWidth="1"/>
    <col min="2" max="2" width="11.125" style="0" customWidth="1"/>
    <col min="3" max="3" width="9.00390625" style="0" bestFit="1" customWidth="1"/>
  </cols>
  <sheetData>
    <row r="1" spans="1:4" ht="22.5" customHeight="1">
      <c r="A1" s="30" t="s">
        <v>233</v>
      </c>
      <c r="B1" s="31"/>
      <c r="C1" s="31"/>
      <c r="D1" s="31"/>
    </row>
    <row r="2" ht="18">
      <c r="A2" s="2"/>
    </row>
    <row r="3" ht="12.75">
      <c r="B3" t="s">
        <v>5</v>
      </c>
    </row>
    <row r="4" ht="12.75">
      <c r="A4" s="3" t="s">
        <v>0</v>
      </c>
    </row>
    <row r="6" spans="1:3" ht="12.75">
      <c r="A6" s="1" t="s">
        <v>1</v>
      </c>
      <c r="B6" s="1"/>
      <c r="C6" s="10">
        <f>B8+B15</f>
        <v>883976</v>
      </c>
    </row>
    <row r="7" spans="1:2" ht="12.75">
      <c r="A7" s="1"/>
      <c r="B7" s="1"/>
    </row>
    <row r="8" spans="1:2" ht="12.75">
      <c r="A8" s="1" t="s">
        <v>63</v>
      </c>
      <c r="B8" s="1">
        <f>B9+B11</f>
        <v>481000</v>
      </c>
    </row>
    <row r="9" spans="1:2" ht="12.75">
      <c r="A9" s="5" t="s">
        <v>240</v>
      </c>
      <c r="B9" s="5">
        <f>B10</f>
        <v>1000</v>
      </c>
    </row>
    <row r="10" spans="1:2" ht="12.75">
      <c r="A10" s="1" t="s">
        <v>241</v>
      </c>
      <c r="B10" s="5">
        <v>1000</v>
      </c>
    </row>
    <row r="11" spans="1:2" s="9" customFormat="1" ht="12.75">
      <c r="A11" s="9" t="s">
        <v>115</v>
      </c>
      <c r="B11" s="9">
        <f>B12+B13</f>
        <v>480000</v>
      </c>
    </row>
    <row r="12" spans="1:2" s="9" customFormat="1" ht="12.75">
      <c r="A12" s="9" t="s">
        <v>64</v>
      </c>
      <c r="B12" s="9">
        <v>230000</v>
      </c>
    </row>
    <row r="13" spans="1:2" s="9" customFormat="1" ht="12.75">
      <c r="A13" s="9" t="s">
        <v>164</v>
      </c>
      <c r="B13" s="9">
        <v>250000</v>
      </c>
    </row>
    <row r="14" s="9" customFormat="1" ht="12.75"/>
    <row r="15" spans="1:2" s="10" customFormat="1" ht="12.75">
      <c r="A15" s="10" t="s">
        <v>116</v>
      </c>
      <c r="B15" s="10">
        <f>B16+B19+B21</f>
        <v>402976</v>
      </c>
    </row>
    <row r="16" spans="1:2" ht="12.75">
      <c r="A16" s="5" t="s">
        <v>117</v>
      </c>
      <c r="B16" s="5">
        <f>B18+B17</f>
        <v>294000</v>
      </c>
    </row>
    <row r="17" spans="1:2" ht="12.75">
      <c r="A17" s="5" t="s">
        <v>165</v>
      </c>
      <c r="B17" s="5">
        <v>6000</v>
      </c>
    </row>
    <row r="18" spans="1:2" ht="12.75">
      <c r="A18" s="5" t="s">
        <v>118</v>
      </c>
      <c r="B18" s="5">
        <v>288000</v>
      </c>
    </row>
    <row r="19" spans="1:2" ht="12.75">
      <c r="A19" t="s">
        <v>65</v>
      </c>
      <c r="B19">
        <f>B20</f>
        <v>1000</v>
      </c>
    </row>
    <row r="20" spans="1:2" ht="12.75">
      <c r="A20" s="4" t="s">
        <v>36</v>
      </c>
      <c r="B20">
        <v>1000</v>
      </c>
    </row>
    <row r="21" spans="1:2" ht="12.75">
      <c r="A21" s="4" t="s">
        <v>195</v>
      </c>
      <c r="B21">
        <f>B22</f>
        <v>107976</v>
      </c>
    </row>
    <row r="22" spans="1:2" ht="12.75">
      <c r="A22" s="4" t="s">
        <v>196</v>
      </c>
      <c r="B22">
        <v>107976</v>
      </c>
    </row>
    <row r="23" ht="12.75">
      <c r="A23" s="4"/>
    </row>
    <row r="24" ht="12.75">
      <c r="A24" s="1" t="s">
        <v>66</v>
      </c>
    </row>
    <row r="25" ht="12.75">
      <c r="A25" s="1"/>
    </row>
    <row r="26" spans="1:2" s="10" customFormat="1" ht="12.75">
      <c r="A26" s="10" t="s">
        <v>54</v>
      </c>
      <c r="B26" s="10">
        <f>B27+B28</f>
        <v>18332760</v>
      </c>
    </row>
    <row r="27" spans="1:2" ht="12.75">
      <c r="A27" t="s">
        <v>2</v>
      </c>
      <c r="B27">
        <f>normatívhozzj!C17</f>
        <v>18332760</v>
      </c>
    </row>
    <row r="28" spans="1:2" ht="12.75" customHeight="1">
      <c r="A28" s="8" t="s">
        <v>88</v>
      </c>
      <c r="B28">
        <v>0</v>
      </c>
    </row>
    <row r="30" spans="1:3" ht="12.75">
      <c r="A30" s="1" t="s">
        <v>3</v>
      </c>
      <c r="C30" s="1">
        <f>B26</f>
        <v>18332760</v>
      </c>
    </row>
    <row r="31" spans="1:3" ht="12.75">
      <c r="A31" s="1" t="s">
        <v>128</v>
      </c>
      <c r="C31" s="1"/>
    </row>
    <row r="32" spans="1:3" ht="12.75">
      <c r="A32" s="1" t="s">
        <v>151</v>
      </c>
      <c r="C32" s="15">
        <v>6086042</v>
      </c>
    </row>
    <row r="33" spans="1:3" s="9" customFormat="1" ht="12.75">
      <c r="A33" s="9" t="s">
        <v>129</v>
      </c>
      <c r="C33" s="26"/>
    </row>
    <row r="34" spans="1:3" ht="12.75">
      <c r="A34" s="1"/>
      <c r="C34" s="15"/>
    </row>
    <row r="35" spans="1:3" ht="15.75">
      <c r="A35" s="6" t="s">
        <v>4</v>
      </c>
      <c r="C35" s="15">
        <f>C6+C30+C32</f>
        <v>25302778</v>
      </c>
    </row>
    <row r="36" spans="1:3" ht="15.75">
      <c r="A36" s="6"/>
      <c r="C36" s="15"/>
    </row>
    <row r="37" spans="1:3" ht="15.75">
      <c r="A37" s="6"/>
      <c r="C37" s="15"/>
    </row>
    <row r="38" spans="1:3" ht="15.75">
      <c r="A38" s="6"/>
      <c r="C38" s="15"/>
    </row>
    <row r="39" spans="1:3" ht="15.75">
      <c r="A39" s="6"/>
      <c r="C39" s="15"/>
    </row>
    <row r="40" spans="1:3" ht="15.75">
      <c r="A40" s="6"/>
      <c r="C40" s="15"/>
    </row>
    <row r="41" spans="1:3" ht="15.75">
      <c r="A41" s="6"/>
      <c r="C41" s="15"/>
    </row>
    <row r="42" spans="1:3" ht="15.75">
      <c r="A42" s="6"/>
      <c r="C42" s="15"/>
    </row>
    <row r="43" spans="1:3" ht="15.75">
      <c r="A43" s="6"/>
      <c r="C43" s="15"/>
    </row>
    <row r="44" spans="1:3" ht="15.75">
      <c r="A44" s="6"/>
      <c r="C44" s="15"/>
    </row>
    <row r="45" spans="1:3" ht="15.75">
      <c r="A45" s="6"/>
      <c r="C45" s="15"/>
    </row>
    <row r="46" spans="1:3" ht="15.75">
      <c r="A46" s="6"/>
      <c r="C46" s="15"/>
    </row>
    <row r="47" spans="1:3" ht="15.75">
      <c r="A47" s="6"/>
      <c r="C47" s="15"/>
    </row>
    <row r="48" spans="1:3" ht="15.75">
      <c r="A48" s="6"/>
      <c r="C48" s="15"/>
    </row>
    <row r="49" spans="1:3" ht="15.75">
      <c r="A49" s="6"/>
      <c r="C49" s="15"/>
    </row>
    <row r="50" spans="1:3" ht="15.75">
      <c r="A50" s="6"/>
      <c r="C50" s="15"/>
    </row>
    <row r="51" spans="1:3" ht="15.75">
      <c r="A51" s="6"/>
      <c r="C51" s="15"/>
    </row>
    <row r="52" spans="1:3" ht="15.75">
      <c r="A52" s="6"/>
      <c r="C52" s="15"/>
    </row>
    <row r="53" spans="1:3" ht="15.75">
      <c r="A53" s="6"/>
      <c r="C53" s="15"/>
    </row>
    <row r="54" spans="1:3" ht="15.75">
      <c r="A54" s="6"/>
      <c r="C54" s="15"/>
    </row>
    <row r="55" spans="1:3" ht="15.75">
      <c r="A55" s="6"/>
      <c r="C55" s="15"/>
    </row>
    <row r="56" spans="1:3" ht="15.75">
      <c r="A56" s="6"/>
      <c r="C56" s="15"/>
    </row>
    <row r="57" spans="1:3" ht="15.75">
      <c r="A57" s="6"/>
      <c r="C57" s="15"/>
    </row>
    <row r="58" spans="1:2" ht="12.75">
      <c r="A58" s="3" t="s">
        <v>6</v>
      </c>
      <c r="B58" t="s">
        <v>40</v>
      </c>
    </row>
    <row r="59" ht="12.75">
      <c r="A59" s="1" t="s">
        <v>7</v>
      </c>
    </row>
    <row r="60" spans="1:2" ht="12.75">
      <c r="A60" t="s">
        <v>8</v>
      </c>
      <c r="B60" s="14">
        <f>SUM(B61:B63)</f>
        <v>4893703</v>
      </c>
    </row>
    <row r="61" spans="1:2" ht="12.75">
      <c r="A61" t="s">
        <v>9</v>
      </c>
      <c r="B61">
        <f>2számúmell!C4</f>
        <v>3229756</v>
      </c>
    </row>
    <row r="62" spans="1:2" ht="12.75">
      <c r="A62" t="s">
        <v>10</v>
      </c>
      <c r="B62">
        <f>2számúmell!C12</f>
        <v>547707</v>
      </c>
    </row>
    <row r="63" spans="1:2" ht="12.75">
      <c r="A63" t="s">
        <v>11</v>
      </c>
      <c r="B63" s="14">
        <f>2számúmell!C15</f>
        <v>1116240</v>
      </c>
    </row>
    <row r="64" spans="1:2" ht="12.75">
      <c r="A64" t="s">
        <v>12</v>
      </c>
      <c r="B64" s="14">
        <f>SUM(B65:B67)</f>
        <v>12030458.32</v>
      </c>
    </row>
    <row r="65" spans="1:2" ht="12.75">
      <c r="A65" t="s">
        <v>13</v>
      </c>
      <c r="B65">
        <f>2számúmell!C56+2számúmell!C82+2számúmell!B116+2számúmell!C125</f>
        <v>4763628</v>
      </c>
    </row>
    <row r="66" spans="1:2" ht="12.75">
      <c r="A66" t="s">
        <v>14</v>
      </c>
      <c r="B66">
        <f>2számúmell!C59+2számúmell!C86+2számúmell!C118+2számúmell!C127</f>
        <v>725980</v>
      </c>
    </row>
    <row r="67" spans="1:2" ht="12.75">
      <c r="A67" t="s">
        <v>15</v>
      </c>
      <c r="B67" s="14">
        <f>2számúmell!C36+2számúmell!C44+2számúmell!C52+2számúmell!C62+2számúmell!C89+2számúmell!C109+2számúmell!C130</f>
        <v>6540850.32</v>
      </c>
    </row>
    <row r="68" spans="1:2" ht="12.75">
      <c r="A68" s="1" t="s">
        <v>28</v>
      </c>
      <c r="B68" s="15">
        <f>SUM(B69:B71)</f>
        <v>16924161.32</v>
      </c>
    </row>
    <row r="69" spans="1:2" ht="12.75">
      <c r="A69" s="1" t="s">
        <v>29</v>
      </c>
      <c r="B69">
        <f>B61+B65</f>
        <v>7993384</v>
      </c>
    </row>
    <row r="70" spans="1:2" ht="12.75">
      <c r="A70" s="1" t="s">
        <v>30</v>
      </c>
      <c r="B70">
        <f>B62+B66</f>
        <v>1273687</v>
      </c>
    </row>
    <row r="71" spans="1:6" ht="12.75">
      <c r="A71" s="1" t="s">
        <v>31</v>
      </c>
      <c r="B71" s="14">
        <f>B63+B67</f>
        <v>7657090.32</v>
      </c>
      <c r="D71" s="8"/>
      <c r="E71" s="8"/>
      <c r="F71" s="8"/>
    </row>
    <row r="72" spans="1:6" ht="25.5">
      <c r="A72" s="7" t="s">
        <v>179</v>
      </c>
      <c r="B72" s="8"/>
      <c r="C72" s="8"/>
      <c r="D72" s="8"/>
      <c r="E72" s="8"/>
      <c r="F72" s="8"/>
    </row>
    <row r="73" spans="1:6" ht="16.5" customHeight="1">
      <c r="A73" s="7" t="s">
        <v>180</v>
      </c>
      <c r="B73" s="13">
        <f>B74+B79+B78</f>
        <v>595207</v>
      </c>
      <c r="C73" s="8"/>
      <c r="D73" s="8"/>
      <c r="E73" s="8"/>
      <c r="F73" s="8"/>
    </row>
    <row r="74" spans="1:2" ht="12.75">
      <c r="A74" t="s">
        <v>174</v>
      </c>
      <c r="B74">
        <f>B75+B76+B77</f>
        <v>455726</v>
      </c>
    </row>
    <row r="75" spans="1:2" ht="12.75">
      <c r="A75" t="s">
        <v>150</v>
      </c>
      <c r="B75">
        <v>55726</v>
      </c>
    </row>
    <row r="76" spans="1:2" ht="12.75">
      <c r="A76" t="s">
        <v>178</v>
      </c>
      <c r="B76">
        <v>400000</v>
      </c>
    </row>
    <row r="77" spans="1:2" ht="12.75">
      <c r="A77" t="s">
        <v>204</v>
      </c>
      <c r="B77">
        <v>0</v>
      </c>
    </row>
    <row r="78" spans="1:2" ht="12.75">
      <c r="A78" t="s">
        <v>242</v>
      </c>
      <c r="B78">
        <v>100000</v>
      </c>
    </row>
    <row r="79" spans="1:2" ht="12.75">
      <c r="A79" t="s">
        <v>243</v>
      </c>
      <c r="B79">
        <f>B80</f>
        <v>39481</v>
      </c>
    </row>
    <row r="80" spans="1:2" ht="12.75">
      <c r="A80" t="s">
        <v>214</v>
      </c>
      <c r="B80">
        <v>39481</v>
      </c>
    </row>
    <row r="81" spans="1:2" s="10" customFormat="1" ht="12.75">
      <c r="A81" s="10" t="s">
        <v>210</v>
      </c>
      <c r="B81" s="10">
        <f>B82+B85+B87</f>
        <v>246296</v>
      </c>
    </row>
    <row r="82" spans="1:2" ht="12.75">
      <c r="A82" t="s">
        <v>175</v>
      </c>
      <c r="B82">
        <f>B83+B84</f>
        <v>196296</v>
      </c>
    </row>
    <row r="83" spans="1:2" ht="12.75">
      <c r="A83" t="s">
        <v>176</v>
      </c>
      <c r="B83">
        <v>165816</v>
      </c>
    </row>
    <row r="84" spans="1:2" ht="12.75">
      <c r="A84" t="s">
        <v>177</v>
      </c>
      <c r="B84">
        <v>30480</v>
      </c>
    </row>
    <row r="85" spans="1:2" ht="12.75">
      <c r="A85" t="s">
        <v>181</v>
      </c>
      <c r="B85">
        <f>B86</f>
        <v>50000</v>
      </c>
    </row>
    <row r="86" spans="1:2" ht="12.75">
      <c r="A86" t="s">
        <v>182</v>
      </c>
      <c r="B86">
        <v>50000</v>
      </c>
    </row>
    <row r="87" ht="12.75">
      <c r="A87" t="s">
        <v>211</v>
      </c>
    </row>
    <row r="88" spans="1:2" s="10" customFormat="1" ht="12.75">
      <c r="A88" s="10" t="s">
        <v>132</v>
      </c>
      <c r="B88" s="10">
        <f>B89</f>
        <v>2170800</v>
      </c>
    </row>
    <row r="89" spans="1:2" ht="12.75">
      <c r="A89" t="s">
        <v>133</v>
      </c>
      <c r="B89">
        <f>B90</f>
        <v>2170800</v>
      </c>
    </row>
    <row r="90" spans="1:2" ht="12.75">
      <c r="A90" t="s">
        <v>119</v>
      </c>
      <c r="B90">
        <v>2170800</v>
      </c>
    </row>
    <row r="91" spans="1:3" ht="25.5">
      <c r="A91" s="7" t="s">
        <v>120</v>
      </c>
      <c r="B91" s="1"/>
      <c r="C91" s="1">
        <f>B73+B81+B88</f>
        <v>3012303</v>
      </c>
    </row>
    <row r="92" ht="12.75">
      <c r="A92" s="7"/>
    </row>
    <row r="93" spans="1:3" ht="12.75">
      <c r="A93" s="7" t="s">
        <v>130</v>
      </c>
      <c r="C93" s="10">
        <f>C98+C94</f>
        <v>3100000</v>
      </c>
    </row>
    <row r="94" spans="1:3" ht="12.75">
      <c r="A94" s="7" t="s">
        <v>131</v>
      </c>
      <c r="C94" s="10">
        <f>B95+B96+B97</f>
        <v>2800000</v>
      </c>
    </row>
    <row r="95" spans="1:2" ht="12.75">
      <c r="A95" s="7" t="s">
        <v>205</v>
      </c>
      <c r="B95">
        <v>500000</v>
      </c>
    </row>
    <row r="96" spans="1:2" ht="12.75">
      <c r="A96" s="7" t="s">
        <v>185</v>
      </c>
      <c r="B96">
        <v>2000000</v>
      </c>
    </row>
    <row r="97" spans="1:2" ht="12.75">
      <c r="A97" s="7" t="s">
        <v>209</v>
      </c>
      <c r="B97">
        <v>300000</v>
      </c>
    </row>
    <row r="98" spans="1:3" ht="12.75">
      <c r="A98" s="7" t="s">
        <v>152</v>
      </c>
      <c r="C98" s="10">
        <f>B99</f>
        <v>300000</v>
      </c>
    </row>
    <row r="99" spans="1:2" ht="12.75">
      <c r="A99" s="7" t="s">
        <v>247</v>
      </c>
      <c r="B99">
        <v>300000</v>
      </c>
    </row>
    <row r="100" ht="12.75">
      <c r="A100" s="7"/>
    </row>
    <row r="101" spans="1:3" s="10" customFormat="1" ht="12.75">
      <c r="A101" s="13" t="s">
        <v>81</v>
      </c>
      <c r="C101" s="21">
        <f>C35-B68-C91-C93</f>
        <v>2266313.6799999997</v>
      </c>
    </row>
    <row r="102" s="10" customFormat="1" ht="12.75">
      <c r="A102" s="13"/>
    </row>
    <row r="103" spans="1:3" ht="15.75">
      <c r="A103" s="6" t="s">
        <v>16</v>
      </c>
      <c r="C103" s="15">
        <f>B68+C91+C93+C101</f>
        <v>25302778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5"/>
  <sheetViews>
    <sheetView zoomScalePageLayoutView="0" workbookViewId="0" topLeftCell="A127">
      <selection activeCell="B43" sqref="B43"/>
    </sheetView>
  </sheetViews>
  <sheetFormatPr defaultColWidth="9.00390625" defaultRowHeight="12.75"/>
  <cols>
    <col min="1" max="1" width="67.75390625" style="0" customWidth="1"/>
    <col min="2" max="2" width="8.125" style="0" customWidth="1"/>
    <col min="3" max="3" width="9.375" style="0" customWidth="1"/>
  </cols>
  <sheetData>
    <row r="2" s="8" customFormat="1" ht="30">
      <c r="A2" s="25" t="s">
        <v>62</v>
      </c>
    </row>
    <row r="4" spans="1:3" ht="12.75">
      <c r="A4" s="1" t="s">
        <v>17</v>
      </c>
      <c r="C4" s="1">
        <f>B5+B6+B7+B8+B9+B10</f>
        <v>3229756</v>
      </c>
    </row>
    <row r="5" spans="1:2" ht="12.75">
      <c r="A5" t="s">
        <v>147</v>
      </c>
      <c r="B5">
        <v>1794912</v>
      </c>
    </row>
    <row r="6" spans="1:2" ht="12.75">
      <c r="A6" t="s">
        <v>148</v>
      </c>
      <c r="B6">
        <v>269232</v>
      </c>
    </row>
    <row r="7" spans="1:2" ht="12.75">
      <c r="A7" t="s">
        <v>78</v>
      </c>
      <c r="B7">
        <v>717924</v>
      </c>
    </row>
    <row r="8" spans="1:2" ht="12.75">
      <c r="A8" t="s">
        <v>79</v>
      </c>
      <c r="B8">
        <v>107688</v>
      </c>
    </row>
    <row r="9" spans="1:2" ht="12.75">
      <c r="A9" t="s">
        <v>80</v>
      </c>
      <c r="B9">
        <v>240000</v>
      </c>
    </row>
    <row r="10" spans="1:2" ht="12.75">
      <c r="A10" t="s">
        <v>105</v>
      </c>
      <c r="B10">
        <v>100000</v>
      </c>
    </row>
    <row r="12" spans="1:3" s="10" customFormat="1" ht="12.75">
      <c r="A12" s="10" t="s">
        <v>18</v>
      </c>
      <c r="C12" s="10">
        <f>B13</f>
        <v>547707</v>
      </c>
    </row>
    <row r="13" spans="1:2" ht="12.75">
      <c r="A13" t="s">
        <v>234</v>
      </c>
      <c r="B13">
        <v>547707</v>
      </c>
    </row>
    <row r="15" spans="1:3" ht="12.75">
      <c r="A15" s="1" t="s">
        <v>19</v>
      </c>
      <c r="C15" s="15">
        <f>SUM(B16:B24)</f>
        <v>1116240</v>
      </c>
    </row>
    <row r="16" spans="1:2" ht="12.75">
      <c r="A16" t="s">
        <v>20</v>
      </c>
      <c r="B16">
        <v>10000</v>
      </c>
    </row>
    <row r="17" spans="1:2" ht="12.75">
      <c r="A17" t="s">
        <v>106</v>
      </c>
      <c r="B17">
        <v>50000</v>
      </c>
    </row>
    <row r="18" spans="1:2" ht="12.75">
      <c r="A18" t="s">
        <v>33</v>
      </c>
      <c r="B18">
        <v>102000</v>
      </c>
    </row>
    <row r="19" spans="1:2" ht="12.75">
      <c r="A19" t="s">
        <v>166</v>
      </c>
      <c r="B19">
        <v>30000</v>
      </c>
    </row>
    <row r="20" spans="1:2" ht="12.75">
      <c r="A20" t="s">
        <v>107</v>
      </c>
      <c r="B20">
        <v>300000</v>
      </c>
    </row>
    <row r="21" spans="1:2" ht="12.75">
      <c r="A21" t="s">
        <v>108</v>
      </c>
      <c r="B21">
        <v>136000</v>
      </c>
    </row>
    <row r="22" spans="1:2" ht="12.75">
      <c r="A22" t="s">
        <v>41</v>
      </c>
      <c r="B22">
        <v>300000</v>
      </c>
    </row>
    <row r="23" spans="1:2" ht="12.75">
      <c r="A23" t="s">
        <v>21</v>
      </c>
      <c r="B23" s="14">
        <v>153240</v>
      </c>
    </row>
    <row r="24" spans="1:2" ht="12.75">
      <c r="A24" t="s">
        <v>237</v>
      </c>
      <c r="B24">
        <v>35000</v>
      </c>
    </row>
    <row r="26" spans="1:3" ht="12.75">
      <c r="A26" s="1" t="s">
        <v>22</v>
      </c>
      <c r="C26" s="15">
        <f>C4+C15+C12</f>
        <v>4893703</v>
      </c>
    </row>
    <row r="28" s="17" customFormat="1" ht="15">
      <c r="A28" s="16" t="s">
        <v>110</v>
      </c>
    </row>
    <row r="29" ht="18">
      <c r="A29" s="2"/>
    </row>
    <row r="30" spans="1:2" ht="12.75">
      <c r="A30" t="s">
        <v>37</v>
      </c>
      <c r="B30">
        <v>250000</v>
      </c>
    </row>
    <row r="31" spans="1:2" ht="12.75">
      <c r="A31" t="s">
        <v>200</v>
      </c>
      <c r="B31">
        <v>500000</v>
      </c>
    </row>
    <row r="32" spans="1:2" ht="12.75">
      <c r="A32" t="s">
        <v>121</v>
      </c>
      <c r="B32">
        <v>10000</v>
      </c>
    </row>
    <row r="33" spans="1:2" ht="12.75">
      <c r="A33" t="s">
        <v>39</v>
      </c>
      <c r="B33">
        <v>50000</v>
      </c>
    </row>
    <row r="34" spans="1:2" ht="12.75">
      <c r="A34" t="s">
        <v>38</v>
      </c>
      <c r="B34" s="14">
        <f>(B30+B31+B32+B33)*0.27</f>
        <v>218700</v>
      </c>
    </row>
    <row r="36" spans="1:3" ht="12.75">
      <c r="A36" s="1" t="s">
        <v>22</v>
      </c>
      <c r="C36" s="15">
        <f>B30+B31+B32+B33+B34</f>
        <v>1028700</v>
      </c>
    </row>
    <row r="37" spans="1:3" ht="12.75">
      <c r="A37" s="1"/>
      <c r="C37" s="15"/>
    </row>
    <row r="38" s="17" customFormat="1" ht="15">
      <c r="A38" s="16" t="s">
        <v>59</v>
      </c>
    </row>
    <row r="40" spans="1:2" ht="12.75">
      <c r="A40" t="s">
        <v>24</v>
      </c>
      <c r="B40">
        <v>400000</v>
      </c>
    </row>
    <row r="41" spans="1:2" ht="12.75">
      <c r="A41" t="s">
        <v>246</v>
      </c>
      <c r="B41">
        <v>60000</v>
      </c>
    </row>
    <row r="42" spans="1:2" ht="12.75">
      <c r="A42" t="s">
        <v>23</v>
      </c>
      <c r="B42">
        <v>124200</v>
      </c>
    </row>
    <row r="44" spans="1:3" ht="12.75">
      <c r="A44" s="1" t="s">
        <v>25</v>
      </c>
      <c r="C44" s="1">
        <f>SUM(B40:B42)</f>
        <v>584200</v>
      </c>
    </row>
    <row r="45" spans="1:3" ht="12.75">
      <c r="A45" s="1"/>
      <c r="C45" s="1"/>
    </row>
    <row r="46" spans="1:5" ht="15">
      <c r="A46" s="18" t="s">
        <v>60</v>
      </c>
      <c r="B46" s="19"/>
      <c r="C46" s="19"/>
      <c r="D46" s="19"/>
      <c r="E46" s="19"/>
    </row>
    <row r="48" spans="1:2" ht="12.75">
      <c r="A48" t="s">
        <v>34</v>
      </c>
      <c r="B48">
        <v>30000</v>
      </c>
    </row>
    <row r="49" spans="1:2" ht="12.75">
      <c r="A49" t="s">
        <v>109</v>
      </c>
      <c r="B49">
        <v>50000</v>
      </c>
    </row>
    <row r="50" spans="1:2" ht="12.75">
      <c r="A50" t="s">
        <v>35</v>
      </c>
      <c r="B50">
        <f>(B48+B49)*0.27</f>
        <v>21600</v>
      </c>
    </row>
    <row r="52" spans="1:3" ht="12.75">
      <c r="A52" s="1" t="s">
        <v>25</v>
      </c>
      <c r="C52" s="1">
        <f>B48+B49+B50</f>
        <v>101600</v>
      </c>
    </row>
    <row r="53" spans="1:3" ht="12.75">
      <c r="A53" s="1"/>
      <c r="C53" s="1"/>
    </row>
    <row r="54" ht="12.75">
      <c r="A54" s="10" t="s">
        <v>61</v>
      </c>
    </row>
    <row r="56" spans="1:3" s="10" customFormat="1" ht="12.75">
      <c r="A56" s="10" t="s">
        <v>17</v>
      </c>
      <c r="C56" s="10">
        <f>B57</f>
        <v>360000</v>
      </c>
    </row>
    <row r="57" spans="1:2" ht="12.75">
      <c r="A57" t="s">
        <v>89</v>
      </c>
      <c r="B57">
        <v>360000</v>
      </c>
    </row>
    <row r="59" spans="1:3" s="10" customFormat="1" ht="12.75">
      <c r="A59" s="10" t="s">
        <v>18</v>
      </c>
      <c r="C59" s="10">
        <f>B60</f>
        <v>56700</v>
      </c>
    </row>
    <row r="60" spans="1:2" ht="12.75">
      <c r="A60" t="s">
        <v>235</v>
      </c>
      <c r="B60">
        <v>56700</v>
      </c>
    </row>
    <row r="61" spans="2:3" ht="12.75">
      <c r="B61" s="10"/>
      <c r="C61" s="10"/>
    </row>
    <row r="62" spans="1:3" s="10" customFormat="1" ht="12.75">
      <c r="A62" s="10" t="s">
        <v>19</v>
      </c>
      <c r="C62" s="21">
        <f>B63+B64+B65+B66+B68+B69+B70+B71+B72+B76+B73+B74+B75+B67</f>
        <v>868700.3200000001</v>
      </c>
    </row>
    <row r="63" spans="1:2" ht="12.75">
      <c r="A63" t="s">
        <v>44</v>
      </c>
      <c r="B63">
        <v>10000</v>
      </c>
    </row>
    <row r="64" spans="1:2" ht="12.75">
      <c r="A64" t="s">
        <v>58</v>
      </c>
      <c r="B64">
        <v>30000</v>
      </c>
    </row>
    <row r="65" spans="1:2" ht="12.75">
      <c r="A65" t="s">
        <v>167</v>
      </c>
      <c r="B65">
        <v>20000</v>
      </c>
    </row>
    <row r="66" spans="1:2" s="9" customFormat="1" ht="12.75">
      <c r="A66" s="9" t="s">
        <v>113</v>
      </c>
      <c r="B66" s="9">
        <v>45000</v>
      </c>
    </row>
    <row r="67" spans="1:2" s="9" customFormat="1" ht="12.75">
      <c r="A67" s="9" t="s">
        <v>171</v>
      </c>
      <c r="B67" s="9">
        <v>75000</v>
      </c>
    </row>
    <row r="68" spans="1:2" ht="12.75">
      <c r="A68" s="9" t="s">
        <v>45</v>
      </c>
      <c r="B68" s="9">
        <v>150000</v>
      </c>
    </row>
    <row r="69" spans="1:2" ht="12.75">
      <c r="A69" s="9" t="s">
        <v>143</v>
      </c>
      <c r="B69" s="9">
        <v>80000</v>
      </c>
    </row>
    <row r="70" spans="1:2" ht="12.75">
      <c r="A70" s="9" t="s">
        <v>46</v>
      </c>
      <c r="B70" s="9">
        <v>150000</v>
      </c>
    </row>
    <row r="71" spans="1:2" ht="12.75">
      <c r="A71" s="9" t="s">
        <v>47</v>
      </c>
      <c r="B71" s="9">
        <v>20000</v>
      </c>
    </row>
    <row r="72" spans="1:2" ht="12.75">
      <c r="A72" s="9" t="s">
        <v>48</v>
      </c>
      <c r="B72" s="9">
        <v>10000</v>
      </c>
    </row>
    <row r="73" spans="1:2" ht="12.75">
      <c r="A73" s="9" t="s">
        <v>168</v>
      </c>
      <c r="B73" s="9">
        <v>50000</v>
      </c>
    </row>
    <row r="74" spans="1:2" ht="12.75">
      <c r="A74" s="9" t="s">
        <v>169</v>
      </c>
      <c r="B74" s="9">
        <v>10000</v>
      </c>
    </row>
    <row r="75" spans="1:2" ht="12.75">
      <c r="A75" s="9" t="s">
        <v>170</v>
      </c>
      <c r="B75" s="9">
        <v>34016</v>
      </c>
    </row>
    <row r="76" spans="1:2" ht="12.75">
      <c r="A76" s="9" t="s">
        <v>49</v>
      </c>
      <c r="B76" s="14">
        <f>(B63+B64+B65+B66+B67+B68+B69+B70+B71+B72+B73+B74+B75)*0.27</f>
        <v>184684.32</v>
      </c>
    </row>
    <row r="77" ht="12.75">
      <c r="B77" s="20"/>
    </row>
    <row r="78" spans="1:3" s="10" customFormat="1" ht="12.75">
      <c r="A78" s="10" t="s">
        <v>25</v>
      </c>
      <c r="C78" s="21">
        <f>C56+C59+C62</f>
        <v>1285400.32</v>
      </c>
    </row>
    <row r="80" s="18" customFormat="1" ht="15">
      <c r="A80" s="18" t="s">
        <v>90</v>
      </c>
    </row>
    <row r="82" spans="1:3" ht="12.75">
      <c r="A82" t="s">
        <v>91</v>
      </c>
      <c r="C82">
        <f>B83+B85</f>
        <v>2825268</v>
      </c>
    </row>
    <row r="83" spans="1:2" ht="12.75">
      <c r="A83" t="s">
        <v>92</v>
      </c>
      <c r="B83">
        <f>B84</f>
        <v>2795268</v>
      </c>
    </row>
    <row r="84" spans="1:2" ht="12.75">
      <c r="A84" t="s">
        <v>144</v>
      </c>
      <c r="B84">
        <v>2795268</v>
      </c>
    </row>
    <row r="85" spans="1:2" ht="12.75">
      <c r="A85" t="s">
        <v>172</v>
      </c>
      <c r="B85">
        <v>30000</v>
      </c>
    </row>
    <row r="86" spans="1:3" ht="12.75">
      <c r="A86" t="s">
        <v>94</v>
      </c>
      <c r="C86">
        <f>B87</f>
        <v>489172</v>
      </c>
    </row>
    <row r="87" spans="1:11" ht="14.25">
      <c r="A87" t="s">
        <v>238</v>
      </c>
      <c r="B87">
        <v>489172</v>
      </c>
      <c r="D87" s="17"/>
      <c r="E87" s="17"/>
      <c r="F87" s="17"/>
      <c r="G87" s="17"/>
      <c r="H87" s="17"/>
      <c r="I87" s="17"/>
      <c r="J87" s="17"/>
      <c r="K87" s="17"/>
    </row>
    <row r="88" spans="4:11" ht="12.75">
      <c r="D88" s="1"/>
      <c r="E88" s="1"/>
      <c r="F88" s="1"/>
      <c r="G88" s="1"/>
      <c r="H88" s="1"/>
      <c r="I88" s="1"/>
      <c r="J88" s="1"/>
      <c r="K88" s="1"/>
    </row>
    <row r="89" spans="1:3" ht="12.75">
      <c r="A89" t="s">
        <v>95</v>
      </c>
      <c r="C89">
        <f>B90+B91+B92+B93+B94+B95+B96+B97+B98</f>
        <v>1404950</v>
      </c>
    </row>
    <row r="90" spans="1:11" s="17" customFormat="1" ht="18">
      <c r="A90" t="s">
        <v>96</v>
      </c>
      <c r="B90">
        <v>10000</v>
      </c>
      <c r="C90"/>
      <c r="D90" s="11"/>
      <c r="E90" s="11"/>
      <c r="F90" s="11"/>
      <c r="G90" s="11"/>
      <c r="H90" s="11"/>
      <c r="I90" s="11"/>
      <c r="J90" s="11"/>
      <c r="K90" s="11"/>
    </row>
    <row r="91" spans="1:2" ht="12.75">
      <c r="A91" t="s">
        <v>97</v>
      </c>
      <c r="B91">
        <v>650000</v>
      </c>
    </row>
    <row r="92" spans="1:2" ht="12.75">
      <c r="A92" t="s">
        <v>98</v>
      </c>
      <c r="B92">
        <v>10000</v>
      </c>
    </row>
    <row r="93" spans="1:11" ht="12.75">
      <c r="A93" t="s">
        <v>114</v>
      </c>
      <c r="B93">
        <v>15000</v>
      </c>
      <c r="D93" s="10"/>
      <c r="E93" s="10"/>
      <c r="F93" s="10"/>
      <c r="G93" s="10"/>
      <c r="H93" s="10"/>
      <c r="I93" s="10"/>
      <c r="J93" s="10"/>
      <c r="K93" s="10"/>
    </row>
    <row r="94" spans="1:2" ht="12.75">
      <c r="A94" t="s">
        <v>99</v>
      </c>
      <c r="B94">
        <v>300000</v>
      </c>
    </row>
    <row r="95" spans="1:2" ht="12.75">
      <c r="A95" t="s">
        <v>146</v>
      </c>
      <c r="B95">
        <v>100000</v>
      </c>
    </row>
    <row r="96" spans="1:2" ht="12.75">
      <c r="A96" t="s">
        <v>100</v>
      </c>
      <c r="B96">
        <f>(B90+B91+B92+B93+B94+B95)*0.27</f>
        <v>292950</v>
      </c>
    </row>
    <row r="97" spans="1:11" s="1" customFormat="1" ht="12.75">
      <c r="A97" t="s">
        <v>101</v>
      </c>
      <c r="B97">
        <v>15000</v>
      </c>
      <c r="C97"/>
      <c r="D97"/>
      <c r="E97"/>
      <c r="F97"/>
      <c r="G97"/>
      <c r="H97"/>
      <c r="I97"/>
      <c r="J97"/>
      <c r="K97"/>
    </row>
    <row r="98" spans="1:11" s="11" customFormat="1" ht="18">
      <c r="A98" t="s">
        <v>239</v>
      </c>
      <c r="B98">
        <f>B99</f>
        <v>12000</v>
      </c>
      <c r="C98"/>
      <c r="D98"/>
      <c r="E98"/>
      <c r="F98"/>
      <c r="G98"/>
      <c r="H98"/>
      <c r="I98"/>
      <c r="J98"/>
      <c r="K98"/>
    </row>
    <row r="99" spans="1:11" s="10" customFormat="1" ht="12.75">
      <c r="A99" t="s">
        <v>103</v>
      </c>
      <c r="B99">
        <v>12000</v>
      </c>
      <c r="C99"/>
      <c r="D99"/>
      <c r="E99"/>
      <c r="F99"/>
      <c r="G99"/>
      <c r="H99"/>
      <c r="I99"/>
      <c r="J99"/>
      <c r="K99"/>
    </row>
    <row r="100" spans="1:3" ht="12.75">
      <c r="A100" t="s">
        <v>104</v>
      </c>
      <c r="C100">
        <f>C82+C86+C89</f>
        <v>4719390</v>
      </c>
    </row>
    <row r="102" s="24" customFormat="1" ht="15.75">
      <c r="A102" s="24" t="s">
        <v>111</v>
      </c>
    </row>
    <row r="103" s="24" customFormat="1" ht="15.75"/>
    <row r="104" spans="1:2" ht="12.75">
      <c r="A104" t="s">
        <v>201</v>
      </c>
      <c r="B104">
        <v>200000</v>
      </c>
    </row>
    <row r="105" spans="1:2" ht="12.75">
      <c r="A105" t="s">
        <v>112</v>
      </c>
      <c r="B105">
        <v>10000</v>
      </c>
    </row>
    <row r="106" spans="1:2" ht="12.75">
      <c r="A106" t="s">
        <v>202</v>
      </c>
      <c r="B106">
        <v>100000</v>
      </c>
    </row>
    <row r="107" spans="1:2" ht="12.75">
      <c r="A107" t="s">
        <v>203</v>
      </c>
      <c r="B107">
        <v>1500000</v>
      </c>
    </row>
    <row r="108" spans="1:2" ht="12.75">
      <c r="A108" t="s">
        <v>35</v>
      </c>
      <c r="B108">
        <f>(B104+B105+B106+B107)*0.27</f>
        <v>488700.00000000006</v>
      </c>
    </row>
    <row r="109" spans="1:3" ht="12.75">
      <c r="A109" t="s">
        <v>25</v>
      </c>
      <c r="C109">
        <f>B104+B105+B106+B107+B108</f>
        <v>2298700</v>
      </c>
    </row>
    <row r="113" ht="15">
      <c r="A113" s="18" t="s">
        <v>197</v>
      </c>
    </row>
    <row r="114" ht="15">
      <c r="A114" s="18"/>
    </row>
    <row r="115" spans="1:3" s="9" customFormat="1" ht="12.75">
      <c r="A115" s="9" t="s">
        <v>91</v>
      </c>
      <c r="C115" s="9">
        <f>B116</f>
        <v>978360</v>
      </c>
    </row>
    <row r="116" spans="1:2" ht="12.75">
      <c r="A116" t="s">
        <v>198</v>
      </c>
      <c r="B116">
        <v>978360</v>
      </c>
    </row>
    <row r="118" spans="1:3" ht="12.75">
      <c r="A118" t="s">
        <v>18</v>
      </c>
      <c r="C118">
        <f>B119</f>
        <v>85608</v>
      </c>
    </row>
    <row r="119" spans="1:2" ht="12.75">
      <c r="A119" t="s">
        <v>199</v>
      </c>
      <c r="B119">
        <v>85608</v>
      </c>
    </row>
    <row r="121" spans="1:3" ht="12.75">
      <c r="A121" t="s">
        <v>25</v>
      </c>
      <c r="C121">
        <f>C115+C118</f>
        <v>1063968</v>
      </c>
    </row>
    <row r="124" s="10" customFormat="1" ht="12.75">
      <c r="A124" s="10" t="s">
        <v>206</v>
      </c>
    </row>
    <row r="125" spans="1:3" ht="12.75">
      <c r="A125" t="s">
        <v>207</v>
      </c>
      <c r="C125">
        <f>B126</f>
        <v>600000</v>
      </c>
    </row>
    <row r="126" spans="1:2" ht="12.75">
      <c r="A126" t="s">
        <v>208</v>
      </c>
      <c r="B126">
        <v>600000</v>
      </c>
    </row>
    <row r="127" spans="1:3" ht="12.75">
      <c r="A127" t="s">
        <v>18</v>
      </c>
      <c r="C127">
        <f>B128</f>
        <v>94500</v>
      </c>
    </row>
    <row r="128" spans="1:2" ht="12.75">
      <c r="A128" t="s">
        <v>236</v>
      </c>
      <c r="B128">
        <v>94500</v>
      </c>
    </row>
    <row r="130" spans="1:3" ht="12.75">
      <c r="A130" t="s">
        <v>19</v>
      </c>
      <c r="C130">
        <f>B131+B133+B132</f>
        <v>254000</v>
      </c>
    </row>
    <row r="131" spans="1:2" ht="12.75">
      <c r="A131" t="s">
        <v>201</v>
      </c>
      <c r="B131">
        <v>100000</v>
      </c>
    </row>
    <row r="132" spans="1:2" ht="12.75">
      <c r="A132" t="s">
        <v>109</v>
      </c>
      <c r="B132">
        <v>100000</v>
      </c>
    </row>
    <row r="133" spans="1:2" ht="12.75">
      <c r="A133" t="s">
        <v>23</v>
      </c>
      <c r="B133">
        <f>(B132+B131)*0.27</f>
        <v>54000</v>
      </c>
    </row>
    <row r="135" spans="1:3" ht="12.75">
      <c r="A135" t="s">
        <v>25</v>
      </c>
      <c r="C135">
        <f>C125+C127+C130</f>
        <v>948500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6.625" style="0" customWidth="1"/>
  </cols>
  <sheetData>
    <row r="1" ht="12.75">
      <c r="A1" t="s">
        <v>122</v>
      </c>
    </row>
    <row r="3" ht="12.75">
      <c r="A3" t="s">
        <v>0</v>
      </c>
    </row>
    <row r="5" spans="1:3" ht="12.75">
      <c r="A5" t="s">
        <v>123</v>
      </c>
      <c r="C5">
        <f>B6</f>
        <v>288000</v>
      </c>
    </row>
    <row r="6" spans="1:2" ht="12.75">
      <c r="A6" t="s">
        <v>124</v>
      </c>
      <c r="B6">
        <f>önkorm!B18</f>
        <v>288000</v>
      </c>
    </row>
    <row r="7" spans="1:3" ht="12.75">
      <c r="A7" t="s">
        <v>125</v>
      </c>
      <c r="C7">
        <f>B8+B9</f>
        <v>5182990</v>
      </c>
    </row>
    <row r="8" spans="1:2" ht="12.75">
      <c r="A8" t="s">
        <v>126</v>
      </c>
      <c r="B8">
        <f>normatívhozzj!B15</f>
        <v>4250000</v>
      </c>
    </row>
    <row r="9" spans="1:2" ht="12.75">
      <c r="A9" t="s">
        <v>127</v>
      </c>
      <c r="B9">
        <v>932990</v>
      </c>
    </row>
    <row r="10" spans="1:3" ht="12.75">
      <c r="A10" t="s">
        <v>149</v>
      </c>
      <c r="C10">
        <v>0</v>
      </c>
    </row>
    <row r="11" spans="1:3" ht="12.75">
      <c r="A11" t="s">
        <v>25</v>
      </c>
      <c r="C11">
        <f>C33</f>
        <v>4719390</v>
      </c>
    </row>
    <row r="13" ht="12.75">
      <c r="A13" t="s">
        <v>6</v>
      </c>
    </row>
    <row r="15" spans="1:3" ht="12.75">
      <c r="A15" t="s">
        <v>91</v>
      </c>
      <c r="C15">
        <f>B16+B18</f>
        <v>2825268</v>
      </c>
    </row>
    <row r="16" spans="1:2" ht="12.75">
      <c r="A16" t="s">
        <v>92</v>
      </c>
      <c r="B16">
        <f>B17</f>
        <v>2795268</v>
      </c>
    </row>
    <row r="17" spans="1:2" ht="12.75">
      <c r="A17" t="s">
        <v>93</v>
      </c>
      <c r="B17">
        <f>2számúmell!B84</f>
        <v>2795268</v>
      </c>
    </row>
    <row r="18" spans="1:2" ht="12.75">
      <c r="A18" t="s">
        <v>173</v>
      </c>
      <c r="B18">
        <v>30000</v>
      </c>
    </row>
    <row r="19" spans="1:3" ht="12.75">
      <c r="A19" t="s">
        <v>94</v>
      </c>
      <c r="C19">
        <f>B20</f>
        <v>489172</v>
      </c>
    </row>
    <row r="20" spans="1:2" ht="12.75">
      <c r="A20" t="s">
        <v>145</v>
      </c>
      <c r="B20">
        <f>2számúmell!B87</f>
        <v>489172</v>
      </c>
    </row>
    <row r="22" spans="1:3" ht="12.75">
      <c r="A22" t="s">
        <v>95</v>
      </c>
      <c r="C22">
        <f>B23+B24+B25+B26+B27+B28+B29+B30+B31</f>
        <v>1404950</v>
      </c>
    </row>
    <row r="23" spans="1:2" ht="12.75">
      <c r="A23" t="s">
        <v>96</v>
      </c>
      <c r="B23">
        <f>2számúmell!B90</f>
        <v>10000</v>
      </c>
    </row>
    <row r="24" spans="1:2" ht="12.75">
      <c r="A24" t="s">
        <v>97</v>
      </c>
      <c r="B24">
        <f>2számúmell!B91</f>
        <v>650000</v>
      </c>
    </row>
    <row r="25" spans="1:2" ht="12.75">
      <c r="A25" t="s">
        <v>98</v>
      </c>
      <c r="B25">
        <f>2számúmell!B92</f>
        <v>10000</v>
      </c>
    </row>
    <row r="26" spans="1:2" ht="12.75">
      <c r="A26" t="s">
        <v>114</v>
      </c>
      <c r="B26">
        <f>2számúmell!B93</f>
        <v>15000</v>
      </c>
    </row>
    <row r="27" spans="1:2" ht="12.75">
      <c r="A27" t="s">
        <v>99</v>
      </c>
      <c r="B27">
        <f>2számúmell!B94</f>
        <v>300000</v>
      </c>
    </row>
    <row r="28" spans="1:2" ht="12.75">
      <c r="A28" t="s">
        <v>146</v>
      </c>
      <c r="B28">
        <f>2számúmell!B95</f>
        <v>100000</v>
      </c>
    </row>
    <row r="29" spans="1:2" ht="12.75">
      <c r="A29" t="s">
        <v>100</v>
      </c>
      <c r="B29">
        <f>2számúmell!B96</f>
        <v>292950</v>
      </c>
    </row>
    <row r="30" spans="1:2" ht="12.75">
      <c r="A30" t="s">
        <v>101</v>
      </c>
      <c r="B30">
        <f>2számúmell!B97</f>
        <v>15000</v>
      </c>
    </row>
    <row r="31" spans="1:2" ht="12.75">
      <c r="A31" t="s">
        <v>102</v>
      </c>
      <c r="B31">
        <f>B32</f>
        <v>12000</v>
      </c>
    </row>
    <row r="32" spans="1:2" ht="12.75">
      <c r="A32" t="s">
        <v>103</v>
      </c>
      <c r="B32">
        <f>2számúmell!B99</f>
        <v>12000</v>
      </c>
    </row>
    <row r="33" spans="1:3" ht="12.75">
      <c r="A33" t="s">
        <v>104</v>
      </c>
      <c r="C33">
        <f>C15+C19+C22</f>
        <v>4719390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66.375" style="0" customWidth="1"/>
    <col min="6" max="6" width="9.375" style="0" customWidth="1"/>
  </cols>
  <sheetData>
    <row r="1" ht="18">
      <c r="A1" s="2" t="s">
        <v>32</v>
      </c>
    </row>
    <row r="2" ht="18">
      <c r="A2" s="2"/>
    </row>
    <row r="3" ht="15.75">
      <c r="A3" s="6" t="s">
        <v>245</v>
      </c>
    </row>
    <row r="5" ht="12.75">
      <c r="A5" s="1" t="s">
        <v>26</v>
      </c>
    </row>
    <row r="6" spans="1:2" ht="12.75">
      <c r="A6" t="s">
        <v>73</v>
      </c>
      <c r="B6">
        <f>B7+B8+B9+B10</f>
        <v>1205070</v>
      </c>
    </row>
    <row r="7" spans="1:2" ht="12.75">
      <c r="A7" t="s">
        <v>72</v>
      </c>
      <c r="B7">
        <v>463680</v>
      </c>
    </row>
    <row r="8" spans="1:2" ht="12.75">
      <c r="A8" t="s">
        <v>74</v>
      </c>
      <c r="B8">
        <v>512000</v>
      </c>
    </row>
    <row r="9" spans="1:2" ht="12.75">
      <c r="A9" t="s">
        <v>75</v>
      </c>
      <c r="B9">
        <v>100000</v>
      </c>
    </row>
    <row r="10" spans="1:2" ht="12.75">
      <c r="A10" t="s">
        <v>76</v>
      </c>
      <c r="B10">
        <v>129390</v>
      </c>
    </row>
    <row r="11" spans="1:2" ht="12.75">
      <c r="A11" t="s">
        <v>77</v>
      </c>
      <c r="B11">
        <v>5000000</v>
      </c>
    </row>
    <row r="12" spans="1:2" ht="12.75">
      <c r="A12" t="s">
        <v>84</v>
      </c>
      <c r="B12">
        <v>2952390</v>
      </c>
    </row>
    <row r="13" spans="1:2" ht="12.75">
      <c r="A13" t="s">
        <v>163</v>
      </c>
      <c r="B13">
        <v>954500</v>
      </c>
    </row>
    <row r="14" spans="1:4" ht="12.75">
      <c r="A14" t="s">
        <v>85</v>
      </c>
      <c r="B14">
        <v>2170800</v>
      </c>
      <c r="D14" s="1"/>
    </row>
    <row r="15" spans="1:4" ht="12.75">
      <c r="A15" t="s">
        <v>86</v>
      </c>
      <c r="B15">
        <v>4250000</v>
      </c>
      <c r="D15" s="1"/>
    </row>
    <row r="16" spans="1:4" ht="12.75">
      <c r="A16" t="s">
        <v>87</v>
      </c>
      <c r="B16">
        <v>1800000</v>
      </c>
      <c r="D16" s="1"/>
    </row>
    <row r="17" spans="1:3" ht="12.75">
      <c r="A17" s="1" t="s">
        <v>27</v>
      </c>
      <c r="C17" s="1">
        <f>B6+B11+B12+B15+B16+B14+B13</f>
        <v>18332760</v>
      </c>
    </row>
    <row r="18" spans="1:3" ht="12.75">
      <c r="A18" s="1"/>
      <c r="C18" s="1"/>
    </row>
    <row r="19" ht="12.75">
      <c r="A19" s="1"/>
    </row>
    <row r="20" spans="1:3" ht="12.75">
      <c r="A20" s="1"/>
      <c r="C20" s="1"/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7">
      <selection activeCell="A1" sqref="A1:D1"/>
    </sheetView>
  </sheetViews>
  <sheetFormatPr defaultColWidth="9.00390625" defaultRowHeight="12.75"/>
  <cols>
    <col min="1" max="1" width="67.375" style="0" customWidth="1"/>
    <col min="2" max="2" width="12.625" style="0" customWidth="1"/>
    <col min="3" max="3" width="14.25390625" style="0" customWidth="1"/>
    <col min="4" max="4" width="11.00390625" style="0" customWidth="1"/>
  </cols>
  <sheetData>
    <row r="1" spans="1:4" ht="15">
      <c r="A1" s="32" t="s">
        <v>244</v>
      </c>
      <c r="B1" s="33"/>
      <c r="C1" s="33"/>
      <c r="D1" s="33"/>
    </row>
    <row r="2" spans="1:3" ht="12.75">
      <c r="A2" s="34" t="s">
        <v>212</v>
      </c>
      <c r="B2" s="34"/>
      <c r="C2" s="34"/>
    </row>
    <row r="3" ht="12.75">
      <c r="B3" t="s">
        <v>153</v>
      </c>
    </row>
    <row r="4" ht="12.75">
      <c r="A4" s="3"/>
    </row>
    <row r="5" spans="1:4" ht="18">
      <c r="A5" s="22" t="s">
        <v>0</v>
      </c>
      <c r="B5" t="s">
        <v>43</v>
      </c>
      <c r="C5" t="s">
        <v>42</v>
      </c>
      <c r="D5" t="s">
        <v>155</v>
      </c>
    </row>
    <row r="6" spans="1:2" ht="12.75">
      <c r="A6" s="1"/>
      <c r="B6" s="1"/>
    </row>
    <row r="7" spans="1:4" ht="12.75">
      <c r="A7" s="1" t="s">
        <v>1</v>
      </c>
      <c r="B7" s="1">
        <f>B9+B18</f>
        <v>677000</v>
      </c>
      <c r="C7" s="10">
        <f>C9+C18</f>
        <v>1079919</v>
      </c>
      <c r="D7" s="10">
        <f>D9+D18</f>
        <v>590670</v>
      </c>
    </row>
    <row r="8" spans="1:4" ht="12.75">
      <c r="A8" s="1"/>
      <c r="B8" s="1"/>
      <c r="C8" s="10"/>
      <c r="D8" s="10"/>
    </row>
    <row r="9" spans="1:4" ht="12.75">
      <c r="A9" s="5" t="s">
        <v>50</v>
      </c>
      <c r="B9" s="5">
        <f>B11</f>
        <v>382000</v>
      </c>
      <c r="C9">
        <f>C11+C14</f>
        <v>567866</v>
      </c>
      <c r="D9">
        <f>D11+D14</f>
        <v>267968</v>
      </c>
    </row>
    <row r="10" spans="1:2" ht="12.75">
      <c r="A10" s="5"/>
      <c r="B10" s="5"/>
    </row>
    <row r="11" spans="1:4" ht="12.75">
      <c r="A11" s="4" t="s">
        <v>156</v>
      </c>
      <c r="B11">
        <f>B12+B13</f>
        <v>382000</v>
      </c>
      <c r="C11">
        <f>C12+C13</f>
        <v>567506</v>
      </c>
      <c r="D11">
        <f>D12+D13</f>
        <v>267968</v>
      </c>
    </row>
    <row r="12" spans="1:4" s="9" customFormat="1" ht="12.75">
      <c r="A12" s="9" t="s">
        <v>51</v>
      </c>
      <c r="B12" s="9">
        <v>185000</v>
      </c>
      <c r="C12" s="9">
        <v>370506</v>
      </c>
      <c r="D12" s="9">
        <v>133173</v>
      </c>
    </row>
    <row r="13" spans="1:4" ht="12.75">
      <c r="A13" s="4" t="s">
        <v>56</v>
      </c>
      <c r="B13">
        <v>197000</v>
      </c>
      <c r="C13" s="9">
        <v>197000</v>
      </c>
      <c r="D13" s="9">
        <v>134795</v>
      </c>
    </row>
    <row r="14" spans="1:4" ht="12.75">
      <c r="A14" s="4" t="s">
        <v>158</v>
      </c>
      <c r="C14" s="9">
        <f>C16</f>
        <v>360</v>
      </c>
      <c r="D14" s="9"/>
    </row>
    <row r="15" spans="1:4" ht="12.75">
      <c r="A15" s="4" t="s">
        <v>159</v>
      </c>
      <c r="C15" s="9"/>
      <c r="D15" s="9"/>
    </row>
    <row r="16" spans="1:4" ht="12.75">
      <c r="A16" s="4" t="s">
        <v>160</v>
      </c>
      <c r="C16" s="9">
        <v>360</v>
      </c>
      <c r="D16" s="9"/>
    </row>
    <row r="17" spans="1:4" ht="12.75">
      <c r="A17" s="4"/>
      <c r="C17" s="9"/>
      <c r="D17" s="9"/>
    </row>
    <row r="18" spans="1:4" ht="12.75">
      <c r="A18" t="s">
        <v>52</v>
      </c>
      <c r="B18">
        <f>B20+B24</f>
        <v>295000</v>
      </c>
      <c r="C18">
        <f>C20+C23+C24+C26</f>
        <v>512053</v>
      </c>
      <c r="D18">
        <f>D20+D23+D24+D26</f>
        <v>322702</v>
      </c>
    </row>
    <row r="20" spans="1:4" ht="12.75">
      <c r="A20" t="s">
        <v>117</v>
      </c>
      <c r="B20">
        <f>B21+B22</f>
        <v>294000</v>
      </c>
      <c r="C20">
        <f>C21+C22</f>
        <v>294000</v>
      </c>
      <c r="D20">
        <f>D21+D22</f>
        <v>185969</v>
      </c>
    </row>
    <row r="21" spans="1:4" ht="12.75">
      <c r="A21" s="9" t="s">
        <v>134</v>
      </c>
      <c r="B21">
        <v>288000</v>
      </c>
      <c r="C21" s="9">
        <v>288000</v>
      </c>
      <c r="D21">
        <v>185969</v>
      </c>
    </row>
    <row r="22" spans="1:3" ht="12.75">
      <c r="A22" t="s">
        <v>135</v>
      </c>
      <c r="B22">
        <v>6000</v>
      </c>
      <c r="C22" s="9">
        <v>6000</v>
      </c>
    </row>
    <row r="23" spans="1:4" ht="25.5">
      <c r="A23" s="28" t="s">
        <v>219</v>
      </c>
      <c r="B23" s="8">
        <v>162420</v>
      </c>
      <c r="C23" s="9">
        <v>216372</v>
      </c>
      <c r="D23">
        <v>135162</v>
      </c>
    </row>
    <row r="24" spans="1:4" ht="12.75">
      <c r="A24" t="s">
        <v>183</v>
      </c>
      <c r="B24">
        <f>B25</f>
        <v>1000</v>
      </c>
      <c r="C24">
        <f>C25</f>
        <v>1000</v>
      </c>
      <c r="D24">
        <f>D25</f>
        <v>212</v>
      </c>
    </row>
    <row r="25" spans="1:4" ht="12.75">
      <c r="A25" t="s">
        <v>53</v>
      </c>
      <c r="B25">
        <v>1000</v>
      </c>
      <c r="C25">
        <v>1000</v>
      </c>
      <c r="D25">
        <v>212</v>
      </c>
    </row>
    <row r="26" spans="1:4" ht="12.75">
      <c r="A26" t="s">
        <v>215</v>
      </c>
      <c r="C26">
        <v>681</v>
      </c>
      <c r="D26">
        <v>1359</v>
      </c>
    </row>
    <row r="28" spans="1:4" s="10" customFormat="1" ht="12.75">
      <c r="A28" s="13" t="s">
        <v>67</v>
      </c>
      <c r="B28" s="10">
        <f>B30+B37</f>
        <v>16670319</v>
      </c>
      <c r="C28" s="10">
        <f>C30+C37+C42</f>
        <v>22046357</v>
      </c>
      <c r="D28" s="10">
        <f>D30+D42+D37</f>
        <v>9441501</v>
      </c>
    </row>
    <row r="30" spans="1:4" ht="12.75">
      <c r="A30" t="s">
        <v>54</v>
      </c>
      <c r="B30">
        <f>B32++B33+B34+B35</f>
        <v>16670319</v>
      </c>
      <c r="C30">
        <f>C32+C33+C34+C35</f>
        <v>16830488</v>
      </c>
      <c r="D30">
        <f>D32+D33+D34+D35</f>
        <v>8828738</v>
      </c>
    </row>
    <row r="31" spans="1:4" ht="12.75">
      <c r="A31" s="1"/>
      <c r="B31" s="1"/>
      <c r="C31" s="10"/>
      <c r="D31" s="10"/>
    </row>
    <row r="32" spans="1:4" s="9" customFormat="1" ht="12.75">
      <c r="A32" t="s">
        <v>68</v>
      </c>
      <c r="B32" s="9">
        <v>10036219</v>
      </c>
      <c r="C32" s="9">
        <v>10036219</v>
      </c>
      <c r="D32" s="9">
        <v>5218837</v>
      </c>
    </row>
    <row r="33" spans="1:4" ht="12.75">
      <c r="A33" t="s">
        <v>69</v>
      </c>
      <c r="B33">
        <v>4834100</v>
      </c>
      <c r="C33" s="9">
        <v>4994269</v>
      </c>
      <c r="D33">
        <v>2673901</v>
      </c>
    </row>
    <row r="34" spans="1:4" ht="12.75">
      <c r="A34" s="5" t="s">
        <v>70</v>
      </c>
      <c r="B34">
        <v>1800000</v>
      </c>
      <c r="C34">
        <v>1800000</v>
      </c>
      <c r="D34">
        <v>936000</v>
      </c>
    </row>
    <row r="35" ht="12.75">
      <c r="A35" s="5" t="s">
        <v>157</v>
      </c>
    </row>
    <row r="36" ht="12.75">
      <c r="A36" s="5"/>
    </row>
    <row r="37" spans="1:4" s="9" customFormat="1" ht="12.75">
      <c r="A37" t="s">
        <v>71</v>
      </c>
      <c r="C37" s="9">
        <f>C38+C39+C40+C41</f>
        <v>1049637</v>
      </c>
      <c r="D37" s="9">
        <f>D38+D39+D40+D41</f>
        <v>612763</v>
      </c>
    </row>
    <row r="38" spans="1:4" s="9" customFormat="1" ht="12.75">
      <c r="A38" s="5" t="s">
        <v>137</v>
      </c>
      <c r="C38" s="9">
        <v>884269</v>
      </c>
      <c r="D38" s="9">
        <v>447395</v>
      </c>
    </row>
    <row r="39" s="9" customFormat="1" ht="12.75">
      <c r="A39" s="5" t="s">
        <v>184</v>
      </c>
    </row>
    <row r="40" spans="1:4" s="9" customFormat="1" ht="12.75">
      <c r="A40" s="29" t="s">
        <v>220</v>
      </c>
      <c r="C40" s="9">
        <v>65368</v>
      </c>
      <c r="D40" s="9">
        <v>65368</v>
      </c>
    </row>
    <row r="41" spans="1:4" s="9" customFormat="1" ht="12.75">
      <c r="A41" s="29" t="s">
        <v>221</v>
      </c>
      <c r="C41" s="9">
        <v>100000</v>
      </c>
      <c r="D41" s="9">
        <v>100000</v>
      </c>
    </row>
    <row r="42" spans="1:4" s="9" customFormat="1" ht="12.75">
      <c r="A42" s="5" t="s">
        <v>162</v>
      </c>
      <c r="C42" s="9">
        <f>C43</f>
        <v>4166232</v>
      </c>
      <c r="D42" s="9">
        <f>D43</f>
        <v>0</v>
      </c>
    </row>
    <row r="43" spans="1:3" s="9" customFormat="1" ht="12.75">
      <c r="A43" s="5" t="s">
        <v>222</v>
      </c>
      <c r="C43" s="9">
        <v>4166232</v>
      </c>
    </row>
    <row r="44" s="9" customFormat="1" ht="12.75">
      <c r="A44"/>
    </row>
    <row r="45" spans="1:4" s="10" customFormat="1" ht="12.75">
      <c r="A45" s="10" t="s">
        <v>136</v>
      </c>
      <c r="B45" s="10">
        <f>B46</f>
        <v>8132429</v>
      </c>
      <c r="C45" s="10">
        <f>C46</f>
        <v>8132429</v>
      </c>
      <c r="D45" s="10">
        <f>D46+D47</f>
        <v>8132429</v>
      </c>
    </row>
    <row r="46" spans="1:4" s="9" customFormat="1" ht="12.75">
      <c r="A46" s="9" t="s">
        <v>55</v>
      </c>
      <c r="B46" s="9">
        <v>8132429</v>
      </c>
      <c r="C46" s="9">
        <v>8132429</v>
      </c>
      <c r="D46" s="9">
        <v>8132429</v>
      </c>
    </row>
    <row r="47" s="9" customFormat="1" ht="12.75">
      <c r="A47" s="9" t="s">
        <v>216</v>
      </c>
    </row>
    <row r="48" spans="1:4" s="10" customFormat="1" ht="12.75">
      <c r="A48" s="10" t="s">
        <v>4</v>
      </c>
      <c r="B48" s="10">
        <f>B7+B28+B46</f>
        <v>25479748</v>
      </c>
      <c r="C48" s="10">
        <f>C45+C28+C7</f>
        <v>31258705</v>
      </c>
      <c r="D48" s="10">
        <f>D7+D28+D45</f>
        <v>18164600</v>
      </c>
    </row>
    <row r="49" s="10" customFormat="1" ht="12.75"/>
    <row r="50" s="10" customFormat="1" ht="12.75"/>
    <row r="51" s="10" customFormat="1" ht="12.75"/>
    <row r="52" spans="1:3" s="10" customFormat="1" ht="12.75">
      <c r="A52" s="34" t="s">
        <v>213</v>
      </c>
      <c r="B52" s="34"/>
      <c r="C52" s="34"/>
    </row>
    <row r="53" s="22" customFormat="1" ht="18">
      <c r="A53" s="22" t="s">
        <v>6</v>
      </c>
    </row>
    <row r="54" s="22" customFormat="1" ht="18"/>
    <row r="55" ht="12.75">
      <c r="A55" t="s">
        <v>7</v>
      </c>
    </row>
    <row r="56" spans="1:4" ht="12.75">
      <c r="A56" t="s">
        <v>8</v>
      </c>
      <c r="B56">
        <f>B57+B58+B59</f>
        <v>5067932</v>
      </c>
      <c r="C56">
        <f>C57+C58+C59</f>
        <v>5067932</v>
      </c>
      <c r="D56">
        <f>D57+D58+D59</f>
        <v>2679173</v>
      </c>
    </row>
    <row r="57" spans="1:4" ht="12.75">
      <c r="A57" t="s">
        <v>9</v>
      </c>
      <c r="B57">
        <v>3229756</v>
      </c>
      <c r="C57">
        <v>3229756</v>
      </c>
      <c r="D57">
        <v>1572390</v>
      </c>
    </row>
    <row r="58" spans="1:4" ht="12.75">
      <c r="A58" t="s">
        <v>10</v>
      </c>
      <c r="B58">
        <v>605616</v>
      </c>
      <c r="C58">
        <v>605616</v>
      </c>
      <c r="D58">
        <v>302808</v>
      </c>
    </row>
    <row r="59" spans="1:4" ht="12.75">
      <c r="A59" t="s">
        <v>11</v>
      </c>
      <c r="B59">
        <v>1232560</v>
      </c>
      <c r="C59">
        <v>1232560</v>
      </c>
      <c r="D59">
        <v>803975</v>
      </c>
    </row>
    <row r="60" spans="1:4" ht="12.75">
      <c r="A60" t="s">
        <v>12</v>
      </c>
      <c r="B60">
        <f>B61+B62+B63</f>
        <v>11815518</v>
      </c>
      <c r="C60">
        <f>C61+C62+C63</f>
        <v>11818498</v>
      </c>
      <c r="D60">
        <f>D61+D62+D63</f>
        <v>4037401</v>
      </c>
    </row>
    <row r="61" spans="1:4" s="9" customFormat="1" ht="12.75">
      <c r="A61" s="9" t="s">
        <v>13</v>
      </c>
      <c r="B61" s="9">
        <v>4576428</v>
      </c>
      <c r="C61" s="23">
        <v>4576428</v>
      </c>
      <c r="D61" s="9">
        <v>1864782</v>
      </c>
    </row>
    <row r="62" spans="1:4" s="9" customFormat="1" ht="12.75">
      <c r="A62" s="9" t="s">
        <v>14</v>
      </c>
      <c r="B62" s="9">
        <v>772440</v>
      </c>
      <c r="C62" s="9">
        <v>772440</v>
      </c>
      <c r="D62" s="9">
        <v>299155</v>
      </c>
    </row>
    <row r="63" spans="1:4" s="9" customFormat="1" ht="12.75">
      <c r="A63" s="9" t="s">
        <v>15</v>
      </c>
      <c r="B63" s="27">
        <v>6466650</v>
      </c>
      <c r="C63" s="9">
        <v>6469630</v>
      </c>
      <c r="D63" s="9">
        <v>1873464</v>
      </c>
    </row>
    <row r="64" spans="1:5" ht="12.75">
      <c r="A64" s="1" t="s">
        <v>28</v>
      </c>
      <c r="B64" s="10">
        <f>B65+B66+B67</f>
        <v>16883450</v>
      </c>
      <c r="C64" s="10">
        <f>C65+C66+C67</f>
        <v>16886430</v>
      </c>
      <c r="D64" s="10">
        <f>D65+D66+D67</f>
        <v>6716574</v>
      </c>
      <c r="E64" s="10"/>
    </row>
    <row r="65" spans="1:4" ht="12.75">
      <c r="A65" s="1" t="s">
        <v>29</v>
      </c>
      <c r="B65" s="10">
        <f aca="true" t="shared" si="0" ref="B65:C67">B57+B61</f>
        <v>7806184</v>
      </c>
      <c r="C65" s="10">
        <f t="shared" si="0"/>
        <v>7806184</v>
      </c>
      <c r="D65" s="10">
        <f>D57+D61</f>
        <v>3437172</v>
      </c>
    </row>
    <row r="66" spans="1:4" ht="12.75">
      <c r="A66" s="7" t="s">
        <v>30</v>
      </c>
      <c r="B66" s="10">
        <f t="shared" si="0"/>
        <v>1378056</v>
      </c>
      <c r="C66" s="10">
        <f t="shared" si="0"/>
        <v>1378056</v>
      </c>
      <c r="D66" s="10">
        <f>D58+D62</f>
        <v>601963</v>
      </c>
    </row>
    <row r="67" spans="1:4" ht="12.75">
      <c r="A67" s="7" t="s">
        <v>31</v>
      </c>
      <c r="B67" s="13">
        <f t="shared" si="0"/>
        <v>7699210</v>
      </c>
      <c r="C67" s="13">
        <f t="shared" si="0"/>
        <v>7702190</v>
      </c>
      <c r="D67" s="13">
        <f>D59+D63</f>
        <v>2677439</v>
      </c>
    </row>
    <row r="69" s="13" customFormat="1" ht="25.5">
      <c r="A69" s="13" t="s">
        <v>187</v>
      </c>
    </row>
    <row r="70" spans="1:4" ht="12.75">
      <c r="A70" t="s">
        <v>180</v>
      </c>
      <c r="B70">
        <f>B71+B74</f>
        <v>463811</v>
      </c>
      <c r="C70">
        <f>C71+C74</f>
        <v>463811</v>
      </c>
      <c r="D70">
        <f>D71+D74</f>
        <v>25000</v>
      </c>
    </row>
    <row r="71" spans="1:3" ht="12.75">
      <c r="A71" t="s">
        <v>188</v>
      </c>
      <c r="B71">
        <f>B72+B73</f>
        <v>43542</v>
      </c>
      <c r="C71">
        <v>43542</v>
      </c>
    </row>
    <row r="72" spans="1:8" ht="12.75">
      <c r="A72" s="9" t="s">
        <v>194</v>
      </c>
      <c r="B72" s="9"/>
      <c r="C72" s="9"/>
      <c r="D72" s="9"/>
      <c r="E72" s="9"/>
      <c r="F72" s="9"/>
      <c r="G72" s="9"/>
      <c r="H72" s="9"/>
    </row>
    <row r="73" spans="1:3" ht="12.75">
      <c r="A73" t="s">
        <v>224</v>
      </c>
      <c r="B73" s="9">
        <v>43542</v>
      </c>
      <c r="C73">
        <v>43542</v>
      </c>
    </row>
    <row r="74" spans="1:8" s="9" customFormat="1" ht="12.75">
      <c r="A74" t="s">
        <v>138</v>
      </c>
      <c r="B74" s="9">
        <f>B75+B76+B77+B78</f>
        <v>420269</v>
      </c>
      <c r="C74">
        <f>C75+C76+C77+C78</f>
        <v>420269</v>
      </c>
      <c r="D74">
        <f>D78</f>
        <v>25000</v>
      </c>
      <c r="E74"/>
      <c r="F74"/>
      <c r="G74"/>
      <c r="H74"/>
    </row>
    <row r="75" spans="1:3" ht="12.75">
      <c r="A75" t="s">
        <v>186</v>
      </c>
      <c r="B75" s="9">
        <v>332365</v>
      </c>
      <c r="C75">
        <v>332365</v>
      </c>
    </row>
    <row r="76" spans="1:3" ht="12.75">
      <c r="A76" t="s">
        <v>161</v>
      </c>
      <c r="B76" s="9">
        <v>36341</v>
      </c>
      <c r="C76">
        <v>36341</v>
      </c>
    </row>
    <row r="77" spans="1:3" ht="12.75">
      <c r="A77" t="s">
        <v>223</v>
      </c>
      <c r="B77" s="9">
        <v>1563</v>
      </c>
      <c r="C77">
        <v>1563</v>
      </c>
    </row>
    <row r="78" spans="1:4" ht="12.75">
      <c r="A78" t="s">
        <v>230</v>
      </c>
      <c r="B78" s="9">
        <v>50000</v>
      </c>
      <c r="C78">
        <v>50000</v>
      </c>
      <c r="D78">
        <v>25000</v>
      </c>
    </row>
    <row r="79" spans="1:4" ht="12.75">
      <c r="A79" t="s">
        <v>218</v>
      </c>
      <c r="B79" s="9">
        <f>B81+B83+B85+B82</f>
        <v>578952</v>
      </c>
      <c r="C79">
        <f>C80+C83+C85</f>
        <v>578952</v>
      </c>
      <c r="D79">
        <f>D80+D83+D85</f>
        <v>122096</v>
      </c>
    </row>
    <row r="80" spans="1:4" s="9" customFormat="1" ht="12" customHeight="1">
      <c r="A80" s="28" t="s">
        <v>189</v>
      </c>
      <c r="B80" s="9">
        <f>B81+B82</f>
        <v>128952</v>
      </c>
      <c r="C80" s="9">
        <f>C81+C82</f>
        <v>128952</v>
      </c>
      <c r="D80" s="9">
        <f>D81+D82</f>
        <v>72096</v>
      </c>
    </row>
    <row r="81" spans="1:4" s="9" customFormat="1" ht="12" customHeight="1">
      <c r="A81" s="28" t="s">
        <v>190</v>
      </c>
      <c r="B81" s="9">
        <v>113712</v>
      </c>
      <c r="C81" s="9">
        <v>113712</v>
      </c>
      <c r="D81" s="9">
        <v>56856</v>
      </c>
    </row>
    <row r="82" spans="1:4" s="9" customFormat="1" ht="12" customHeight="1">
      <c r="A82" s="28" t="s">
        <v>191</v>
      </c>
      <c r="B82" s="9">
        <v>15240</v>
      </c>
      <c r="C82" s="9">
        <v>15240</v>
      </c>
      <c r="D82" s="9">
        <v>15240</v>
      </c>
    </row>
    <row r="83" spans="1:4" s="9" customFormat="1" ht="12" customHeight="1">
      <c r="A83" s="28" t="s">
        <v>192</v>
      </c>
      <c r="B83" s="9">
        <f>B84</f>
        <v>50000</v>
      </c>
      <c r="C83" s="9">
        <f>C84</f>
        <v>50000</v>
      </c>
      <c r="D83" s="9">
        <f>D84</f>
        <v>50000</v>
      </c>
    </row>
    <row r="84" spans="1:4" s="9" customFormat="1" ht="12" customHeight="1">
      <c r="A84" s="28" t="s">
        <v>193</v>
      </c>
      <c r="B84" s="9">
        <v>50000</v>
      </c>
      <c r="C84" s="9">
        <v>50000</v>
      </c>
      <c r="D84" s="9">
        <v>50000</v>
      </c>
    </row>
    <row r="85" spans="1:3" s="9" customFormat="1" ht="12" customHeight="1">
      <c r="A85" s="28" t="s">
        <v>231</v>
      </c>
      <c r="B85" s="9">
        <v>400000</v>
      </c>
      <c r="C85" s="9">
        <v>400000</v>
      </c>
    </row>
    <row r="86" s="9" customFormat="1" ht="12" customHeight="1">
      <c r="A86" s="28"/>
    </row>
    <row r="87" spans="1:4" ht="17.25" customHeight="1">
      <c r="A87" t="s">
        <v>132</v>
      </c>
      <c r="B87">
        <f>B88</f>
        <v>801110</v>
      </c>
      <c r="C87">
        <f>C88</f>
        <v>851110</v>
      </c>
      <c r="D87">
        <f>D88</f>
        <v>232000</v>
      </c>
    </row>
    <row r="88" spans="1:4" ht="10.5" customHeight="1">
      <c r="A88" t="s">
        <v>139</v>
      </c>
      <c r="B88">
        <f>B89+B90</f>
        <v>801110</v>
      </c>
      <c r="C88">
        <f>C89+C90</f>
        <v>851110</v>
      </c>
      <c r="D88">
        <f>D89+D90</f>
        <v>232000</v>
      </c>
    </row>
    <row r="89" spans="1:3" ht="11.25" customHeight="1">
      <c r="A89" t="s">
        <v>140</v>
      </c>
      <c r="B89">
        <v>26000</v>
      </c>
      <c r="C89">
        <v>26000</v>
      </c>
    </row>
    <row r="90" spans="1:4" ht="12.75">
      <c r="A90" s="12" t="s">
        <v>141</v>
      </c>
      <c r="B90" s="9">
        <v>775110</v>
      </c>
      <c r="C90" s="9">
        <v>825110</v>
      </c>
      <c r="D90" s="9">
        <v>232000</v>
      </c>
    </row>
    <row r="91" spans="1:4" ht="12.75">
      <c r="A91" s="12"/>
      <c r="B91" s="9"/>
      <c r="C91" s="9"/>
      <c r="D91" s="9"/>
    </row>
    <row r="92" spans="1:4" ht="12.75">
      <c r="A92" s="12" t="s">
        <v>232</v>
      </c>
      <c r="B92" s="9"/>
      <c r="C92" s="9">
        <v>28</v>
      </c>
      <c r="D92" s="9">
        <v>28</v>
      </c>
    </row>
    <row r="93" spans="1:4" s="13" customFormat="1" ht="25.5">
      <c r="A93" s="13" t="s">
        <v>217</v>
      </c>
      <c r="B93" s="13">
        <f>B87+B70+B79</f>
        <v>1843873</v>
      </c>
      <c r="C93" s="13">
        <f>C87+C74+C79+C71+C92</f>
        <v>1893901</v>
      </c>
      <c r="D93" s="13">
        <f>D70+D79+D87+D92</f>
        <v>379124</v>
      </c>
    </row>
    <row r="94" spans="9:11" ht="12.75">
      <c r="I94" s="10"/>
      <c r="J94" s="10"/>
      <c r="K94" s="10"/>
    </row>
    <row r="95" spans="1:4" s="10" customFormat="1" ht="12.75">
      <c r="A95" s="10" t="s">
        <v>142</v>
      </c>
      <c r="B95" s="10">
        <f>B96+B100</f>
        <v>5553802</v>
      </c>
      <c r="C95" s="10">
        <f>C96+C100</f>
        <v>9968309</v>
      </c>
      <c r="D95" s="10">
        <f>D96+D100</f>
        <v>6553794</v>
      </c>
    </row>
    <row r="96" spans="1:4" s="9" customFormat="1" ht="12.75">
      <c r="A96" s="9" t="s">
        <v>131</v>
      </c>
      <c r="B96" s="9">
        <f>B97+B98+B99</f>
        <v>4745000</v>
      </c>
      <c r="C96" s="9">
        <f>C97+C98+C99</f>
        <v>4745000</v>
      </c>
      <c r="D96" s="9">
        <f>D97+D98</f>
        <v>1500000</v>
      </c>
    </row>
    <row r="97" spans="1:4" ht="12.75">
      <c r="A97" s="9" t="s">
        <v>225</v>
      </c>
      <c r="B97">
        <v>1270000</v>
      </c>
      <c r="C97">
        <v>1270000</v>
      </c>
      <c r="D97">
        <v>325000</v>
      </c>
    </row>
    <row r="98" spans="1:4" ht="12.75">
      <c r="A98" t="s">
        <v>229</v>
      </c>
      <c r="B98">
        <v>3175000</v>
      </c>
      <c r="C98">
        <v>3175000</v>
      </c>
      <c r="D98">
        <v>1175000</v>
      </c>
    </row>
    <row r="99" spans="1:3" ht="12.75">
      <c r="A99" t="s">
        <v>226</v>
      </c>
      <c r="B99">
        <v>300000</v>
      </c>
      <c r="C99">
        <v>300000</v>
      </c>
    </row>
    <row r="100" spans="1:4" ht="12.75">
      <c r="A100" s="4" t="s">
        <v>154</v>
      </c>
      <c r="B100">
        <f>B101</f>
        <v>808802</v>
      </c>
      <c r="C100">
        <f>C101</f>
        <v>5223309</v>
      </c>
      <c r="D100">
        <f>D101</f>
        <v>5053794</v>
      </c>
    </row>
    <row r="101" spans="1:4" ht="12.75">
      <c r="A101" s="4" t="s">
        <v>227</v>
      </c>
      <c r="B101">
        <v>808802</v>
      </c>
      <c r="C101">
        <v>5223309</v>
      </c>
      <c r="D101">
        <v>5053794</v>
      </c>
    </row>
    <row r="102" ht="12.75">
      <c r="A102" s="4" t="s">
        <v>228</v>
      </c>
    </row>
    <row r="103" ht="12.75">
      <c r="A103" s="4"/>
    </row>
    <row r="104" spans="1:3" s="10" customFormat="1" ht="12.75">
      <c r="A104" s="10" t="s">
        <v>57</v>
      </c>
      <c r="B104" s="10">
        <v>1198623</v>
      </c>
      <c r="C104" s="10">
        <v>1843252</v>
      </c>
    </row>
    <row r="105" s="10" customFormat="1" ht="12.75"/>
    <row r="106" spans="1:4" s="10" customFormat="1" ht="12.75">
      <c r="A106" s="10" t="s">
        <v>83</v>
      </c>
      <c r="C106" s="10">
        <f>C107</f>
        <v>666813</v>
      </c>
      <c r="D106" s="10">
        <f>D107</f>
        <v>666813</v>
      </c>
    </row>
    <row r="107" spans="1:4" ht="12.75">
      <c r="A107" t="s">
        <v>82</v>
      </c>
      <c r="C107">
        <v>666813</v>
      </c>
      <c r="D107">
        <v>666813</v>
      </c>
    </row>
    <row r="108" s="10" customFormat="1" ht="12.75"/>
    <row r="109" spans="1:4" s="10" customFormat="1" ht="12.75">
      <c r="A109" s="10" t="s">
        <v>16</v>
      </c>
      <c r="B109" s="10">
        <f>B104+B95+B93+B64</f>
        <v>25479748</v>
      </c>
      <c r="C109" s="10">
        <f>C106+C104+C95+C93+C64</f>
        <v>31258705</v>
      </c>
      <c r="D109" s="10">
        <f>D64+D93+D95+D106</f>
        <v>14316305</v>
      </c>
    </row>
    <row r="114" ht="12.75" customHeight="1"/>
    <row r="118" spans="1:11" s="9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10" customFormat="1" ht="13.5" customHeight="1">
      <c r="A119"/>
      <c r="B119"/>
      <c r="C119"/>
      <c r="D119"/>
      <c r="E119"/>
      <c r="F119"/>
      <c r="G119"/>
      <c r="H119"/>
      <c r="I119"/>
      <c r="J119"/>
      <c r="K119"/>
    </row>
  </sheetData>
  <sheetProtection/>
  <mergeCells count="3">
    <mergeCell ref="A1:D1"/>
    <mergeCell ref="A2:C2"/>
    <mergeCell ref="A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Horvátzsidányi Körjegyzőség</dc:creator>
  <cp:keywords/>
  <dc:description/>
  <cp:lastModifiedBy>User</cp:lastModifiedBy>
  <cp:lastPrinted>2020-02-10T09:11:04Z</cp:lastPrinted>
  <dcterms:created xsi:type="dcterms:W3CDTF">2003-01-27T09:56:57Z</dcterms:created>
  <dcterms:modified xsi:type="dcterms:W3CDTF">2020-02-25T13:47:55Z</dcterms:modified>
  <cp:category/>
  <cp:version/>
  <cp:contentType/>
  <cp:contentStatus/>
</cp:coreProperties>
</file>