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GGUN\Users\kovacstimi\Desktop\Timi\Rendeletek 2020\"/>
    </mc:Choice>
  </mc:AlternateContent>
  <xr:revisionPtr revIDLastSave="0" documentId="8_{15C76C53-6D90-4882-9671-7DE749C6E3B3}" xr6:coauthVersionLast="45" xr6:coauthVersionMax="45" xr10:uidLastSave="{00000000-0000-0000-0000-000000000000}"/>
  <bookViews>
    <workbookView xWindow="-120" yWindow="-120" windowWidth="29040" windowHeight="15840" tabRatio="987" firstSheet="2" activeTab="24" xr2:uid="{00000000-000D-0000-FFFF-FFFF00000000}"/>
  </bookViews>
  <sheets>
    <sheet name="1.mell" sheetId="1" r:id="rId1"/>
    <sheet name="2a mell" sheetId="2" r:id="rId2"/>
    <sheet name="2b mell" sheetId="3" r:id="rId3"/>
    <sheet name="2c mell" sheetId="4" r:id="rId4"/>
    <sheet name="2d mell" sheetId="5" r:id="rId5"/>
    <sheet name="3a mell" sheetId="6" r:id="rId6"/>
    <sheet name="3 b mell" sheetId="24" r:id="rId7"/>
    <sheet name="3c mell." sheetId="8" r:id="rId8"/>
    <sheet name="3d mell." sheetId="9" r:id="rId9"/>
    <sheet name="4a mell" sheetId="10" r:id="rId10"/>
    <sheet name="4b mell" sheetId="11" r:id="rId11"/>
    <sheet name="4c mell. " sheetId="12" r:id="rId12"/>
    <sheet name="4d mell" sheetId="13" r:id="rId13"/>
    <sheet name="5a mell" sheetId="20" r:id="rId14"/>
    <sheet name="5b mell" sheetId="22" r:id="rId15"/>
    <sheet name="5c mell" sheetId="21" r:id="rId16"/>
    <sheet name="5d mell" sheetId="19" r:id="rId17"/>
    <sheet name="6a mell" sheetId="14" r:id="rId18"/>
    <sheet name="6b mell" sheetId="15" r:id="rId19"/>
    <sheet name="7a mell" sheetId="25" r:id="rId20"/>
    <sheet name="7b mell" sheetId="26" r:id="rId21"/>
    <sheet name="2.1 tájék." sheetId="16" r:id="rId22"/>
    <sheet name="2.2 tájék. " sheetId="17" r:id="rId23"/>
    <sheet name="2.3 tájék. " sheetId="18" r:id="rId24"/>
    <sheet name="2.4 tájék." sheetId="23" r:id="rId2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9" i="17" l="1"/>
  <c r="N29" i="16"/>
  <c r="C16" i="4"/>
  <c r="E20" i="1"/>
  <c r="K13" i="1"/>
  <c r="D20" i="1"/>
  <c r="F8" i="1"/>
  <c r="F29" i="1" s="1"/>
  <c r="F20" i="1"/>
  <c r="D21" i="1"/>
  <c r="G22" i="22"/>
  <c r="F8" i="12"/>
  <c r="F16" i="8"/>
  <c r="C8" i="8"/>
  <c r="F10" i="22" l="1"/>
  <c r="G15" i="22"/>
  <c r="F21" i="22"/>
  <c r="G15" i="20"/>
  <c r="F14" i="20"/>
  <c r="F17" i="11"/>
  <c r="G9" i="10"/>
  <c r="G14" i="10"/>
  <c r="F21" i="24"/>
  <c r="G9" i="6"/>
  <c r="G14" i="6"/>
  <c r="F17" i="3"/>
  <c r="E9" i="2" l="1"/>
  <c r="E17" i="2"/>
  <c r="E22" i="2"/>
  <c r="E30" i="2" l="1"/>
  <c r="L14" i="26"/>
  <c r="K14" i="26"/>
  <c r="J14" i="26"/>
  <c r="I14" i="26"/>
  <c r="H14" i="26"/>
  <c r="G14" i="26"/>
  <c r="F14" i="26"/>
  <c r="E14" i="26"/>
  <c r="D14" i="26"/>
  <c r="C14" i="26"/>
  <c r="B14" i="26"/>
  <c r="M13" i="26"/>
  <c r="M12" i="26"/>
  <c r="M11" i="26"/>
  <c r="M10" i="26"/>
  <c r="L13" i="25"/>
  <c r="K13" i="25"/>
  <c r="J13" i="25"/>
  <c r="I13" i="25"/>
  <c r="H13" i="25"/>
  <c r="G13" i="25"/>
  <c r="F13" i="25"/>
  <c r="E13" i="25"/>
  <c r="D13" i="25"/>
  <c r="C13" i="25"/>
  <c r="B13" i="25"/>
  <c r="M12" i="25"/>
  <c r="M11" i="25"/>
  <c r="M10" i="25"/>
  <c r="M14" i="26" l="1"/>
  <c r="M13" i="25"/>
  <c r="D9" i="1"/>
  <c r="D15" i="1"/>
  <c r="D8" i="1" l="1"/>
  <c r="M19" i="16"/>
  <c r="F16" i="21" l="1"/>
  <c r="F8" i="21"/>
  <c r="C8" i="21"/>
  <c r="C22" i="21" s="1"/>
  <c r="F16" i="12"/>
  <c r="C8" i="12"/>
  <c r="C22" i="12" s="1"/>
  <c r="F8" i="8"/>
  <c r="C22" i="8"/>
  <c r="M30" i="23"/>
  <c r="L30" i="23"/>
  <c r="K30" i="23"/>
  <c r="J30" i="23"/>
  <c r="I30" i="23"/>
  <c r="G30" i="23"/>
  <c r="F30" i="23"/>
  <c r="E30" i="23"/>
  <c r="D30" i="23"/>
  <c r="C30" i="23"/>
  <c r="B30" i="23"/>
  <c r="N29" i="23"/>
  <c r="N28" i="23"/>
  <c r="N27" i="23"/>
  <c r="N26" i="23"/>
  <c r="N25" i="23"/>
  <c r="N24" i="23"/>
  <c r="N23" i="23"/>
  <c r="H22" i="23"/>
  <c r="N22" i="23" s="1"/>
  <c r="N21" i="23"/>
  <c r="N20" i="23"/>
  <c r="M17" i="23"/>
  <c r="L17" i="23"/>
  <c r="K17" i="23"/>
  <c r="J17" i="23"/>
  <c r="J31" i="23" s="1"/>
  <c r="I17" i="23"/>
  <c r="I31" i="23" s="1"/>
  <c r="H17" i="23"/>
  <c r="G17" i="23"/>
  <c r="F17" i="23"/>
  <c r="E17" i="23"/>
  <c r="E31" i="23" s="1"/>
  <c r="D17" i="23"/>
  <c r="C17" i="23"/>
  <c r="B17" i="23"/>
  <c r="N16" i="23"/>
  <c r="N15" i="23"/>
  <c r="N14" i="23"/>
  <c r="N13" i="23"/>
  <c r="N12" i="23"/>
  <c r="N11" i="23"/>
  <c r="N10" i="23"/>
  <c r="N9" i="23"/>
  <c r="N8" i="23"/>
  <c r="M30" i="18"/>
  <c r="L30" i="18"/>
  <c r="K30" i="18"/>
  <c r="J30" i="18"/>
  <c r="I30" i="18"/>
  <c r="G30" i="18"/>
  <c r="F30" i="18"/>
  <c r="E30" i="18"/>
  <c r="D30" i="18"/>
  <c r="C30" i="18"/>
  <c r="B30" i="18"/>
  <c r="N29" i="18"/>
  <c r="N28" i="18"/>
  <c r="N27" i="18"/>
  <c r="N26" i="18"/>
  <c r="N25" i="18"/>
  <c r="N24" i="18"/>
  <c r="N23" i="18"/>
  <c r="H22" i="18"/>
  <c r="N22" i="18" s="1"/>
  <c r="N21" i="18"/>
  <c r="N20" i="18"/>
  <c r="M17" i="18"/>
  <c r="L17" i="18"/>
  <c r="L31" i="18" s="1"/>
  <c r="K17" i="18"/>
  <c r="K31" i="18" s="1"/>
  <c r="J17" i="18"/>
  <c r="J31" i="18" s="1"/>
  <c r="I17" i="18"/>
  <c r="H17" i="18"/>
  <c r="G17" i="18"/>
  <c r="G31" i="18" s="1"/>
  <c r="F17" i="18"/>
  <c r="F31" i="18" s="1"/>
  <c r="E17" i="18"/>
  <c r="D17" i="18"/>
  <c r="C17" i="18"/>
  <c r="C31" i="18" s="1"/>
  <c r="B17" i="18"/>
  <c r="B31" i="18" s="1"/>
  <c r="N16" i="18"/>
  <c r="N15" i="18"/>
  <c r="N14" i="18"/>
  <c r="N13" i="18"/>
  <c r="N12" i="18"/>
  <c r="N11" i="18"/>
  <c r="N10" i="18"/>
  <c r="N9" i="18"/>
  <c r="N8" i="18"/>
  <c r="M30" i="17"/>
  <c r="L30" i="17"/>
  <c r="K30" i="17"/>
  <c r="J30" i="17"/>
  <c r="I30" i="17"/>
  <c r="H30" i="17"/>
  <c r="G30" i="17"/>
  <c r="F30" i="17"/>
  <c r="E30" i="17"/>
  <c r="D30" i="17"/>
  <c r="C30" i="17"/>
  <c r="B30" i="17"/>
  <c r="N29" i="17"/>
  <c r="N28" i="17"/>
  <c r="N27" i="17"/>
  <c r="N26" i="17"/>
  <c r="N25" i="17"/>
  <c r="N24" i="17"/>
  <c r="N23" i="17"/>
  <c r="N22" i="17"/>
  <c r="N21" i="17"/>
  <c r="N20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N16" i="17"/>
  <c r="N15" i="17"/>
  <c r="N14" i="17"/>
  <c r="N13" i="17"/>
  <c r="N12" i="17"/>
  <c r="N11" i="17"/>
  <c r="N10" i="17"/>
  <c r="N8" i="17"/>
  <c r="M32" i="16"/>
  <c r="I32" i="16"/>
  <c r="H32" i="16"/>
  <c r="G32" i="16"/>
  <c r="F32" i="16"/>
  <c r="E32" i="16"/>
  <c r="D32" i="16"/>
  <c r="C32" i="16"/>
  <c r="B32" i="16"/>
  <c r="N31" i="16"/>
  <c r="N30" i="16"/>
  <c r="N28" i="16"/>
  <c r="N27" i="16"/>
  <c r="N26" i="16"/>
  <c r="N25" i="16"/>
  <c r="L24" i="16"/>
  <c r="L32" i="16" s="1"/>
  <c r="K24" i="16"/>
  <c r="K32" i="16" s="1"/>
  <c r="J24" i="16"/>
  <c r="J32" i="16" s="1"/>
  <c r="N23" i="16"/>
  <c r="N22" i="16"/>
  <c r="L19" i="16"/>
  <c r="K19" i="16"/>
  <c r="J19" i="16"/>
  <c r="I19" i="16"/>
  <c r="H19" i="16"/>
  <c r="G19" i="16"/>
  <c r="F19" i="16"/>
  <c r="E19" i="16"/>
  <c r="D19" i="16"/>
  <c r="C19" i="16"/>
  <c r="B19" i="16"/>
  <c r="N18" i="16"/>
  <c r="N17" i="16"/>
  <c r="N16" i="16"/>
  <c r="N15" i="16"/>
  <c r="N14" i="16"/>
  <c r="N13" i="16"/>
  <c r="N12" i="16"/>
  <c r="N11" i="16"/>
  <c r="N10" i="16"/>
  <c r="N9" i="16"/>
  <c r="J31" i="17" l="1"/>
  <c r="I31" i="17"/>
  <c r="F31" i="17"/>
  <c r="E31" i="17"/>
  <c r="B31" i="17"/>
  <c r="F22" i="21"/>
  <c r="M31" i="23"/>
  <c r="N30" i="18"/>
  <c r="M31" i="17"/>
  <c r="I33" i="16"/>
  <c r="H33" i="16"/>
  <c r="G33" i="16"/>
  <c r="F33" i="16"/>
  <c r="E33" i="16"/>
  <c r="D33" i="16"/>
  <c r="C33" i="16"/>
  <c r="B33" i="16"/>
  <c r="N17" i="23"/>
  <c r="B31" i="23"/>
  <c r="F31" i="23"/>
  <c r="K31" i="23"/>
  <c r="N19" i="16"/>
  <c r="J33" i="16"/>
  <c r="C31" i="17"/>
  <c r="G31" i="17"/>
  <c r="K31" i="17"/>
  <c r="D31" i="18"/>
  <c r="C31" i="23"/>
  <c r="G31" i="23"/>
  <c r="F22" i="12"/>
  <c r="K33" i="16"/>
  <c r="N17" i="17"/>
  <c r="M33" i="16"/>
  <c r="D31" i="17"/>
  <c r="H31" i="17"/>
  <c r="L31" i="17"/>
  <c r="N30" i="17"/>
  <c r="N17" i="18"/>
  <c r="E31" i="18"/>
  <c r="I31" i="18"/>
  <c r="M31" i="18"/>
  <c r="D31" i="23"/>
  <c r="L31" i="23"/>
  <c r="F22" i="8"/>
  <c r="H30" i="23"/>
  <c r="H31" i="23" s="1"/>
  <c r="H30" i="18"/>
  <c r="H31" i="18" s="1"/>
  <c r="N32" i="16"/>
  <c r="L33" i="16"/>
  <c r="N24" i="16"/>
  <c r="N30" i="23" l="1"/>
  <c r="F27" i="1" l="1"/>
  <c r="G12" i="6" l="1"/>
  <c r="F22" i="3"/>
  <c r="G17" i="3"/>
  <c r="G11" i="3"/>
  <c r="G12" i="3"/>
  <c r="G13" i="3"/>
  <c r="G14" i="3"/>
  <c r="G15" i="3"/>
  <c r="G16" i="3"/>
  <c r="G18" i="3"/>
  <c r="G19" i="3"/>
  <c r="G20" i="3"/>
  <c r="G21" i="3"/>
  <c r="G23" i="3"/>
  <c r="G24" i="3"/>
  <c r="G25" i="3"/>
  <c r="G26" i="3"/>
  <c r="G28" i="3"/>
  <c r="G29" i="3"/>
  <c r="G30" i="3"/>
  <c r="F10" i="2"/>
  <c r="F22" i="2"/>
  <c r="G23" i="2"/>
  <c r="G24" i="2"/>
  <c r="G25" i="2"/>
  <c r="G26" i="2"/>
  <c r="G27" i="2"/>
  <c r="G28" i="2"/>
  <c r="G29" i="2"/>
  <c r="G11" i="2"/>
  <c r="G12" i="2"/>
  <c r="G13" i="2"/>
  <c r="G14" i="2"/>
  <c r="G15" i="2"/>
  <c r="G16" i="2"/>
  <c r="G18" i="2"/>
  <c r="G19" i="2"/>
  <c r="G20" i="2"/>
  <c r="G21" i="2"/>
  <c r="L13" i="14"/>
  <c r="K8" i="1" l="1"/>
  <c r="G11" i="11" l="1"/>
  <c r="G12" i="11"/>
  <c r="G13" i="11"/>
  <c r="G14" i="11"/>
  <c r="G15" i="11"/>
  <c r="G16" i="11"/>
  <c r="G17" i="11"/>
  <c r="G18" i="11"/>
  <c r="G19" i="11"/>
  <c r="G20" i="11"/>
  <c r="G22" i="11"/>
  <c r="G23" i="11"/>
  <c r="G24" i="11"/>
  <c r="G25" i="11"/>
  <c r="G26" i="11"/>
  <c r="G27" i="11"/>
  <c r="G28" i="11"/>
  <c r="G29" i="11"/>
  <c r="F8" i="4"/>
  <c r="F11" i="1"/>
  <c r="F12" i="1"/>
  <c r="F13" i="1"/>
  <c r="F14" i="1"/>
  <c r="F16" i="1"/>
  <c r="F17" i="1"/>
  <c r="F18" i="1"/>
  <c r="F21" i="1"/>
  <c r="F22" i="1"/>
  <c r="F23" i="1"/>
  <c r="F24" i="1"/>
  <c r="F25" i="1"/>
  <c r="F26" i="1"/>
  <c r="F10" i="1"/>
  <c r="L17" i="1"/>
  <c r="L18" i="1"/>
  <c r="L19" i="1"/>
  <c r="L21" i="1"/>
  <c r="L22" i="1"/>
  <c r="L23" i="1"/>
  <c r="L25" i="1"/>
  <c r="L26" i="1"/>
  <c r="L28" i="1"/>
  <c r="L10" i="1"/>
  <c r="L11" i="1"/>
  <c r="L12" i="1"/>
  <c r="L13" i="1"/>
  <c r="L14" i="1"/>
  <c r="L15" i="1"/>
  <c r="L16" i="1"/>
  <c r="L9" i="1"/>
  <c r="G11" i="22"/>
  <c r="G14" i="22"/>
  <c r="G24" i="20"/>
  <c r="G24" i="10"/>
  <c r="G11" i="24"/>
  <c r="G12" i="24"/>
  <c r="G13" i="24"/>
  <c r="G14" i="24"/>
  <c r="G15" i="24"/>
  <c r="G16" i="24"/>
  <c r="G17" i="24"/>
  <c r="G18" i="24"/>
  <c r="G19" i="24"/>
  <c r="G20" i="24"/>
  <c r="G22" i="24"/>
  <c r="G23" i="24"/>
  <c r="G24" i="24"/>
  <c r="G25" i="24"/>
  <c r="G26" i="24"/>
  <c r="G27" i="24"/>
  <c r="G28" i="24"/>
  <c r="G29" i="24"/>
  <c r="G24" i="6"/>
  <c r="L8" i="1" l="1"/>
  <c r="G10" i="2"/>
  <c r="F9" i="2" l="1"/>
  <c r="E21" i="22"/>
  <c r="E10" i="22"/>
  <c r="E9" i="22" s="1"/>
  <c r="E30" i="22" s="1"/>
  <c r="E22" i="20"/>
  <c r="E10" i="20"/>
  <c r="E9" i="20" s="1"/>
  <c r="E21" i="11"/>
  <c r="G21" i="11" s="1"/>
  <c r="E10" i="11"/>
  <c r="E9" i="11" s="1"/>
  <c r="E30" i="11" s="1"/>
  <c r="E22" i="10"/>
  <c r="E9" i="10"/>
  <c r="E21" i="24"/>
  <c r="G21" i="24" s="1"/>
  <c r="E10" i="24"/>
  <c r="E22" i="6"/>
  <c r="E10" i="6"/>
  <c r="E9" i="6" s="1"/>
  <c r="E10" i="3"/>
  <c r="E27" i="3"/>
  <c r="E22" i="3"/>
  <c r="J20" i="1"/>
  <c r="J24" i="1"/>
  <c r="J8" i="1"/>
  <c r="E9" i="3" l="1"/>
  <c r="E31" i="3" s="1"/>
  <c r="J29" i="1"/>
  <c r="D29" i="1"/>
  <c r="E28" i="20"/>
  <c r="E28" i="10"/>
  <c r="E28" i="6"/>
  <c r="E9" i="24"/>
  <c r="E30" i="24" s="1"/>
  <c r="F27" i="3" l="1"/>
  <c r="G27" i="3" s="1"/>
  <c r="C8" i="4"/>
  <c r="F9" i="5"/>
  <c r="F23" i="5" s="1"/>
  <c r="C9" i="5"/>
  <c r="C23" i="5" s="1"/>
  <c r="D10" i="22" l="1"/>
  <c r="D21" i="24"/>
  <c r="F10" i="24"/>
  <c r="D10" i="24"/>
  <c r="F9" i="24" l="1"/>
  <c r="F30" i="24" s="1"/>
  <c r="G30" i="24" s="1"/>
  <c r="G10" i="24"/>
  <c r="G9" i="24" s="1"/>
  <c r="D9" i="24"/>
  <c r="D30" i="24" l="1"/>
  <c r="F16" i="4" l="1"/>
  <c r="C22" i="4" l="1"/>
  <c r="F22" i="4"/>
  <c r="C9" i="1"/>
  <c r="G22" i="3"/>
  <c r="G11" i="6"/>
  <c r="G10" i="6" s="1"/>
  <c r="G13" i="6"/>
  <c r="G15" i="6"/>
  <c r="G16" i="6"/>
  <c r="G17" i="6"/>
  <c r="G18" i="6"/>
  <c r="G19" i="6"/>
  <c r="G20" i="6"/>
  <c r="G21" i="6"/>
  <c r="G22" i="6"/>
  <c r="G26" i="6"/>
  <c r="G27" i="6"/>
  <c r="F10" i="6"/>
  <c r="G10" i="10"/>
  <c r="G11" i="10"/>
  <c r="G12" i="10"/>
  <c r="G13" i="10"/>
  <c r="G15" i="10"/>
  <c r="G16" i="10"/>
  <c r="G17" i="10"/>
  <c r="G18" i="10"/>
  <c r="G19" i="10"/>
  <c r="G20" i="10"/>
  <c r="G21" i="10"/>
  <c r="G25" i="10"/>
  <c r="G26" i="10"/>
  <c r="G27" i="10"/>
  <c r="G12" i="22"/>
  <c r="G10" i="22" s="1"/>
  <c r="G13" i="22"/>
  <c r="G16" i="22"/>
  <c r="G17" i="22"/>
  <c r="G18" i="22"/>
  <c r="G19" i="22"/>
  <c r="G20" i="22"/>
  <c r="G23" i="22"/>
  <c r="G24" i="22"/>
  <c r="G25" i="22"/>
  <c r="G26" i="22"/>
  <c r="G27" i="22"/>
  <c r="G28" i="22"/>
  <c r="G29" i="22"/>
  <c r="G14" i="20"/>
  <c r="G10" i="20"/>
  <c r="G28" i="6" l="1"/>
  <c r="G9" i="20"/>
  <c r="C14" i="15"/>
  <c r="D14" i="15"/>
  <c r="E14" i="15"/>
  <c r="F14" i="15"/>
  <c r="G14" i="15"/>
  <c r="H14" i="15"/>
  <c r="I14" i="15"/>
  <c r="J14" i="15"/>
  <c r="K14" i="15"/>
  <c r="L14" i="15"/>
  <c r="M11" i="15"/>
  <c r="M12" i="15"/>
  <c r="M13" i="15"/>
  <c r="B14" i="15"/>
  <c r="M10" i="15"/>
  <c r="C13" i="14"/>
  <c r="D13" i="14"/>
  <c r="E13" i="14"/>
  <c r="F13" i="14"/>
  <c r="G13" i="14"/>
  <c r="H13" i="14"/>
  <c r="I13" i="14"/>
  <c r="J13" i="14"/>
  <c r="K13" i="14"/>
  <c r="M13" i="14"/>
  <c r="N10" i="14"/>
  <c r="N11" i="14"/>
  <c r="N12" i="14"/>
  <c r="B13" i="14"/>
  <c r="N9" i="14"/>
  <c r="N13" i="14" l="1"/>
  <c r="M14" i="15"/>
  <c r="F9" i="19"/>
  <c r="F23" i="19" s="1"/>
  <c r="C9" i="19"/>
  <c r="C23" i="19" s="1"/>
  <c r="D21" i="22"/>
  <c r="G21" i="22" s="1"/>
  <c r="D9" i="22"/>
  <c r="D30" i="22" s="1"/>
  <c r="G9" i="22"/>
  <c r="F9" i="22"/>
  <c r="F30" i="22" s="1"/>
  <c r="D17" i="20"/>
  <c r="D22" i="20"/>
  <c r="D10" i="20"/>
  <c r="D9" i="20" s="1"/>
  <c r="G22" i="20"/>
  <c r="G28" i="20" s="1"/>
  <c r="F22" i="20"/>
  <c r="F9" i="20"/>
  <c r="D21" i="11"/>
  <c r="F10" i="11"/>
  <c r="D10" i="11"/>
  <c r="F9" i="10"/>
  <c r="F22" i="10"/>
  <c r="D22" i="10"/>
  <c r="D9" i="10"/>
  <c r="F22" i="6"/>
  <c r="D22" i="6"/>
  <c r="F9" i="6"/>
  <c r="D9" i="6"/>
  <c r="D22" i="3"/>
  <c r="D27" i="3"/>
  <c r="F10" i="3"/>
  <c r="G10" i="3" s="1"/>
  <c r="D10" i="3"/>
  <c r="G22" i="2"/>
  <c r="F17" i="2"/>
  <c r="G17" i="2" s="1"/>
  <c r="D17" i="2"/>
  <c r="D22" i="2"/>
  <c r="D10" i="2"/>
  <c r="G9" i="2" s="1"/>
  <c r="I20" i="1"/>
  <c r="I8" i="1"/>
  <c r="I13" i="1"/>
  <c r="C20" i="1"/>
  <c r="C8" i="1"/>
  <c r="E15" i="1"/>
  <c r="F15" i="1" s="1"/>
  <c r="C15" i="1"/>
  <c r="E9" i="1"/>
  <c r="F9" i="1"/>
  <c r="G30" i="22" l="1"/>
  <c r="F9" i="11"/>
  <c r="F30" i="11" s="1"/>
  <c r="G30" i="11" s="1"/>
  <c r="G10" i="11"/>
  <c r="G9" i="11" s="1"/>
  <c r="F28" i="10"/>
  <c r="G22" i="10"/>
  <c r="G28" i="10" s="1"/>
  <c r="F28" i="20"/>
  <c r="E8" i="1"/>
  <c r="E29" i="1" s="1"/>
  <c r="F28" i="6"/>
  <c r="F9" i="3"/>
  <c r="D28" i="20"/>
  <c r="D9" i="11"/>
  <c r="D28" i="6"/>
  <c r="D9" i="2"/>
  <c r="D30" i="2" s="1"/>
  <c r="F30" i="2"/>
  <c r="G30" i="2" s="1"/>
  <c r="D9" i="3"/>
  <c r="D28" i="10"/>
  <c r="I29" i="1"/>
  <c r="C29" i="1"/>
  <c r="K24" i="1"/>
  <c r="L24" i="1" s="1"/>
  <c r="F31" i="3" l="1"/>
  <c r="G31" i="3" s="1"/>
  <c r="G9" i="3"/>
  <c r="D30" i="11"/>
  <c r="D31" i="3"/>
  <c r="F9" i="13"/>
  <c r="F23" i="13" s="1"/>
  <c r="C9" i="13"/>
  <c r="C23" i="13" s="1"/>
  <c r="K20" i="1"/>
  <c r="L20" i="1" s="1"/>
  <c r="K29" i="1" l="1"/>
  <c r="L29" i="1" s="1"/>
</calcChain>
</file>

<file path=xl/sharedStrings.xml><?xml version="1.0" encoding="utf-8"?>
<sst xmlns="http://schemas.openxmlformats.org/spreadsheetml/2006/main" count="1422" uniqueCount="274">
  <si>
    <t>Nyírtelek Város Önkormányzata</t>
  </si>
  <si>
    <t>Ft-ban</t>
  </si>
  <si>
    <t>Ssz.</t>
  </si>
  <si>
    <t>BEVÉTELEK</t>
  </si>
  <si>
    <t>KIADÁSOK</t>
  </si>
  <si>
    <t>MŰKÖDÉSI BEVÉTELEK (I+II+III+IV+V)</t>
  </si>
  <si>
    <t>MŰKÖDÉSI KIADÁSOK (I+II+…V)</t>
  </si>
  <si>
    <t>I.</t>
  </si>
  <si>
    <t>Működési célú támogatások Áht-on belülről (1+2)</t>
  </si>
  <si>
    <t>Személyi juttatások</t>
  </si>
  <si>
    <t>1.</t>
  </si>
  <si>
    <t>Önkormányzatok működési támogatásai</t>
  </si>
  <si>
    <t>II.</t>
  </si>
  <si>
    <t>Munkaadókat terhelő járulékok és szociális hozzájárulási adó</t>
  </si>
  <si>
    <t>2.</t>
  </si>
  <si>
    <t>Egyéb működési célú támogatások bevételei államháztartáson belülről</t>
  </si>
  <si>
    <t>III.</t>
  </si>
  <si>
    <t>Dologi kiadások</t>
  </si>
  <si>
    <t>IV.</t>
  </si>
  <si>
    <t>Ellátottak pénzbeli juttatásai</t>
  </si>
  <si>
    <t>Közhatalmi bevételek</t>
  </si>
  <si>
    <t>V.</t>
  </si>
  <si>
    <t>Működési célú kiadás Áh-on belülre</t>
  </si>
  <si>
    <t>Működési bevételek</t>
  </si>
  <si>
    <t>Működési célú kiadás Áh-on kivülre</t>
  </si>
  <si>
    <t>Egyéb működési bevételek</t>
  </si>
  <si>
    <t>3.</t>
  </si>
  <si>
    <t>Tartalék</t>
  </si>
  <si>
    <t>Központi irányító szervi támogatás</t>
  </si>
  <si>
    <t>Működési célú átvett pénzeszközök</t>
  </si>
  <si>
    <t>Működési finanszírozási bevétel (pénzmaradvány)</t>
  </si>
  <si>
    <t>FELHALMOZÁSI BEVÉTELEK         (VI+VII+VIII+IX)</t>
  </si>
  <si>
    <t>FELHALMOZÁSI KIADÁSOK (VI+VII+VIII)</t>
  </si>
  <si>
    <t>VI.</t>
  </si>
  <si>
    <t>Felhalmozási célú támogatások Aht.-on belülről</t>
  </si>
  <si>
    <t>Beruházások</t>
  </si>
  <si>
    <t>Egyéb felhalmozási célú támogatások bevételei államháztartáson belülről</t>
  </si>
  <si>
    <t>VII.</t>
  </si>
  <si>
    <t>Felújítások</t>
  </si>
  <si>
    <t>Felhalmozási bevételek</t>
  </si>
  <si>
    <t>VIII.</t>
  </si>
  <si>
    <t>Egyéb felhalmozási kiadások</t>
  </si>
  <si>
    <t>Felhalmozási célú átvett pénzeszközök</t>
  </si>
  <si>
    <t>IX.</t>
  </si>
  <si>
    <t>Működési finanszírozási kiadások</t>
  </si>
  <si>
    <t>Felhalmozási finanszírozási bevétel</t>
  </si>
  <si>
    <t>Hitel törlesztés, visszafizetés</t>
  </si>
  <si>
    <t>K814 államháztartáson belüli megelőlegezés</t>
  </si>
  <si>
    <t>K 914 államháztartáon belüli megelőlegezés</t>
  </si>
  <si>
    <t>Költségvetési maradvány, vállalkozási maradvány</t>
  </si>
  <si>
    <t>K915 központi irányítószervi folyósítás</t>
  </si>
  <si>
    <t>BEVÉTELEK MINDÖSSZESEN</t>
  </si>
  <si>
    <t>KIADÁSOK MINDÖSSZESEN</t>
  </si>
  <si>
    <t>BEVÉTEL</t>
  </si>
  <si>
    <t>ROVAT MEGNEVEZÉSE</t>
  </si>
  <si>
    <t>Rovat          száma</t>
  </si>
  <si>
    <t>MŰKÖDÉSI KÖLTSÉGVETÉSI BEVÉTELEK (I+II+III+IV)</t>
  </si>
  <si>
    <t>Működési célú támogatások Áht-on belülről</t>
  </si>
  <si>
    <t>B1</t>
  </si>
  <si>
    <t>B11</t>
  </si>
  <si>
    <t>B16</t>
  </si>
  <si>
    <t>B3</t>
  </si>
  <si>
    <t>B4</t>
  </si>
  <si>
    <t>B410</t>
  </si>
  <si>
    <t>B6</t>
  </si>
  <si>
    <t>FELHALMOZÁSI KÖLTSÉGVETÉSI BEVÉTELEK (V+VI+VII)</t>
  </si>
  <si>
    <t>Felhalmozási célú támogatások Áht.-on belülről</t>
  </si>
  <si>
    <t>B2</t>
  </si>
  <si>
    <t>B25</t>
  </si>
  <si>
    <t>B5</t>
  </si>
  <si>
    <t>B7</t>
  </si>
  <si>
    <t>MŰKÖDÉSI FINANSZÍROZÁSI BEVÉTELEK</t>
  </si>
  <si>
    <t>B8</t>
  </si>
  <si>
    <t>Előző év költségvetési maradványának igénybevétele</t>
  </si>
  <si>
    <t>B8131</t>
  </si>
  <si>
    <t xml:space="preserve">Államháztartáson belüli megelőlegezések </t>
  </si>
  <si>
    <t>B814</t>
  </si>
  <si>
    <t>B816</t>
  </si>
  <si>
    <t>FELHALMOZÁSI FINANSZÍROZÁSI BEVÉTELEK</t>
  </si>
  <si>
    <t>KIADÁS</t>
  </si>
  <si>
    <t>Rovat        száma</t>
  </si>
  <si>
    <t>MŰKÖDÉSI KÖLTSÉGVETÉSI KIADÁSOK (I+II+…V)</t>
  </si>
  <si>
    <t>K1</t>
  </si>
  <si>
    <t>Foglalkoztatottak személyi juttatásai</t>
  </si>
  <si>
    <t>K11</t>
  </si>
  <si>
    <t>Külső személyi juttatások</t>
  </si>
  <si>
    <t>K12</t>
  </si>
  <si>
    <t xml:space="preserve"> = Ebből: választott tisztségviselők juttatásai</t>
  </si>
  <si>
    <t>K121</t>
  </si>
  <si>
    <t>K2</t>
  </si>
  <si>
    <t>K3</t>
  </si>
  <si>
    <t>K4</t>
  </si>
  <si>
    <t xml:space="preserve">Egyéb működési célú kiadások </t>
  </si>
  <si>
    <t>K5</t>
  </si>
  <si>
    <t>Egyéb működési célú támogatások Áh-on belülre</t>
  </si>
  <si>
    <t>K506</t>
  </si>
  <si>
    <t>Egyéb működési célú támogatások Áh-on kívülre</t>
  </si>
  <si>
    <t>K511</t>
  </si>
  <si>
    <t>Tartalékok</t>
  </si>
  <si>
    <t>K512</t>
  </si>
  <si>
    <t>FELHALMOZÁSI KÖLTSÉGVETÉSI KIADÁSOK (VI+VII+VIII)</t>
  </si>
  <si>
    <t>K6</t>
  </si>
  <si>
    <t>K7</t>
  </si>
  <si>
    <t>K8</t>
  </si>
  <si>
    <t>Egyéb felhalmozási célú támogatások Áh-on belülre</t>
  </si>
  <si>
    <t>K84</t>
  </si>
  <si>
    <t>MŰKÖDÉSI FINANSZÍROZÁSI KIADÁSOK</t>
  </si>
  <si>
    <t>K9</t>
  </si>
  <si>
    <t>Előző évi megelőlegezés visszafizetése</t>
  </si>
  <si>
    <t>K914</t>
  </si>
  <si>
    <t>Központi irányító szervi támogatások folyósítása</t>
  </si>
  <si>
    <t>K915</t>
  </si>
  <si>
    <t>FELHALMOZÁSI FINANSZÍROZÁSI KIADÁSOK</t>
  </si>
  <si>
    <t>KIADÁSOK ÖSSZESEN</t>
  </si>
  <si>
    <t>Bevételek</t>
  </si>
  <si>
    <t>Módosított előirányzat</t>
  </si>
  <si>
    <t>Kiadások</t>
  </si>
  <si>
    <t>KÖTELEZŐ FELADAT</t>
  </si>
  <si>
    <t>MŰKÖDÉSI BEVÉTELEK</t>
  </si>
  <si>
    <t>MŰKÖDÉSI KIADÁSOK</t>
  </si>
  <si>
    <t>Önkormányzatok működési támogatása</t>
  </si>
  <si>
    <t>4.</t>
  </si>
  <si>
    <t>5.</t>
  </si>
  <si>
    <t>Működési célú átvett pénzeszköz</t>
  </si>
  <si>
    <t>Egyéb működési célú kiadások</t>
  </si>
  <si>
    <t>Költségvetési maradvány</t>
  </si>
  <si>
    <t>6.</t>
  </si>
  <si>
    <t>Általános tartalék</t>
  </si>
  <si>
    <t>7.</t>
  </si>
  <si>
    <t>Céltartalék</t>
  </si>
  <si>
    <t>FELHALMOZÁSI BEVÉTELEK</t>
  </si>
  <si>
    <t>FELHALMOZÁSI KIADÁSOK</t>
  </si>
  <si>
    <t>Felhalmozási célú támogatás Áht-on belülről</t>
  </si>
  <si>
    <t>Felhalmozási bevétel</t>
  </si>
  <si>
    <t>Felhalmozási célú átvett pénzeszköz</t>
  </si>
  <si>
    <t>Finanszírozási kiadás</t>
  </si>
  <si>
    <t>BEVÉTELEK ÖSSZESEN:</t>
  </si>
  <si>
    <t>KIADÁSOK ÖSSZESEN:</t>
  </si>
  <si>
    <t xml:space="preserve"> Ft-ban</t>
  </si>
  <si>
    <t>ÖNKÉNT VÁLLALT FELADAT</t>
  </si>
  <si>
    <t>B111</t>
  </si>
  <si>
    <t>Központi irányitó szervi támogatás</t>
  </si>
  <si>
    <t>NEMLEGES</t>
  </si>
  <si>
    <t>Központi, irányító szervi támogatás</t>
  </si>
  <si>
    <t>Nyírtelek Város  Önkormányzata</t>
  </si>
  <si>
    <t>INTÉZMÉNYEK MEGNEVEZÉSE</t>
  </si>
  <si>
    <t>Működési költségvetési bevételek</t>
  </si>
  <si>
    <t>Felhalmozási költségvetési bevételek</t>
  </si>
  <si>
    <t>Működési/felhalmozási  finanszírozási bevételek</t>
  </si>
  <si>
    <t>Bevételek összesen</t>
  </si>
  <si>
    <t>Egyéb működési támogatás Áh-n belülről</t>
  </si>
  <si>
    <t>Felhalmozási célú támogatások Áh-n belülről</t>
  </si>
  <si>
    <t>Irányító szerv támogatás folyósítása</t>
  </si>
  <si>
    <t>Nyírteleki Polgármesteri Hivatal</t>
  </si>
  <si>
    <t>Nyírteleki Kastélykert Óvoda és Bölcsőde</t>
  </si>
  <si>
    <t>összesen:</t>
  </si>
  <si>
    <t xml:space="preserve">Nyírtelek Város Önkormányzata </t>
  </si>
  <si>
    <t>Működési költségvetési kiadások</t>
  </si>
  <si>
    <t>Felhalmozási költségvetési kiadások</t>
  </si>
  <si>
    <t>Kiadások összesen</t>
  </si>
  <si>
    <t>Munkaadókat terhelő járulékok és szoc.hó</t>
  </si>
  <si>
    <t>Ellátottak pénzbeli ellátása</t>
  </si>
  <si>
    <t>Államháztartáson belüli megelőlegezések visszafizetése</t>
  </si>
  <si>
    <t>Irányító szervi támogatásként folyósított támogatás</t>
  </si>
  <si>
    <t>Nyírtelek Város Önkormányzata  összesen:</t>
  </si>
  <si>
    <t>2.1 számú tájékoztató tábla</t>
  </si>
  <si>
    <t>Forint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</si>
  <si>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</si>
  <si>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</si>
  <si>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</si>
  <si>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</si>
  <si>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</si>
  <si>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</si>
  <si>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</si>
  <si>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</si>
  <si>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</si>
  <si>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</si>
  <si>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</si>
  <si>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</si>
  <si>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</si>
  <si>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</si>
  <si>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Közhatalmi bevétel</t>
  </si>
  <si>
    <t>Működési bevétel</t>
  </si>
  <si>
    <t>Bevételek összesen:</t>
  </si>
  <si>
    <t>Kiadási jogcímek</t>
  </si>
  <si>
    <t>Egyéb működési kiadások</t>
  </si>
  <si>
    <t xml:space="preserve">Kiadások összesen: </t>
  </si>
  <si>
    <t>2.2 számú tájékoztató tábla</t>
  </si>
  <si>
    <t>Kiadások összesen:</t>
  </si>
  <si>
    <t>2.3 számú tájékoztató tábla</t>
  </si>
  <si>
    <t>Egyéb finanszírozási bevétel</t>
  </si>
  <si>
    <t>Egyéb felhalmozási célú támogatások Áh-on kivülre</t>
  </si>
  <si>
    <t>Államháztartáson belüli megelőlegezés</t>
  </si>
  <si>
    <t>Egyéb felhalmozási kiadások áh. Kivülre</t>
  </si>
  <si>
    <t>K513</t>
  </si>
  <si>
    <t>K89</t>
  </si>
  <si>
    <t>Nyírteleki Szociális Szolgáltató Központ</t>
  </si>
  <si>
    <t>2.4 számú tájékoztató tábla</t>
  </si>
  <si>
    <t>Nyitó pénzkészlet</t>
  </si>
  <si>
    <t>Finanszírozási bevételek</t>
  </si>
  <si>
    <t>Munkaadókat terhelő járulékok</t>
  </si>
  <si>
    <t>Finanszírozási kiadások</t>
  </si>
  <si>
    <t>Egyenleg</t>
  </si>
  <si>
    <t xml:space="preserve"> forint</t>
  </si>
  <si>
    <t>Forintban</t>
  </si>
  <si>
    <t xml:space="preserve"> Nyírtelek Város Önkormányzata 2019. évi költségvetési mérlege</t>
  </si>
  <si>
    <t>2019. évi eredeti előirányzat</t>
  </si>
  <si>
    <t>2019. évi módosított előirányzat</t>
  </si>
  <si>
    <t>2019. évi összevont költségvetési mérlege</t>
  </si>
  <si>
    <t xml:space="preserve"> 1.  számú melléklet a 1/2019. (II.19.) önkormányzati rendelethez</t>
  </si>
  <si>
    <t>2/a.  számú melléklet a 1/2019. (II.19.) önkormányzati rendelethez</t>
  </si>
  <si>
    <t>2/b.  számú melléklet a 1/2019. (II.19.) önkormányzati rendelethez</t>
  </si>
  <si>
    <t>Nyírtelek Város Önkormányzata 2019. évi költségvetési mérlege</t>
  </si>
  <si>
    <t>B411</t>
  </si>
  <si>
    <t>2/c  számú melléklet a 1/2019. (II.19.) önkormányzati rendelethez</t>
  </si>
  <si>
    <t>Nyírtelek Város Önkormányzata és Intézményei  2019. évi bevételi és kiadási előirányzatai kötelező feladatok, önként vállalt feladatok, államigazgatási feladatok szerinti bontásban</t>
  </si>
  <si>
    <t>Nyírtelek Város Önkormányzata 2019. évi bevételi és kiadási előirányzatai kötelező feladatok, önként vállalt feladatok, államigazgatási feladatok szerinti bontásban</t>
  </si>
  <si>
    <t>a Nyírteleki Polgármesteri Hivatal 2019. évi költségvetési mérlege</t>
  </si>
  <si>
    <t>4/b.  számú melléklet a 1/2019. (II.19.) önkormányzati rendelethez</t>
  </si>
  <si>
    <t>a Nyírteleki Polgármesteri Hivatal  2019. évi költségvetési mérlege</t>
  </si>
  <si>
    <t>3/b.  számú melléklet a 1/2019. (II.19.) önkormányzati rendelethez</t>
  </si>
  <si>
    <t>3/c.  számú melléklet a 1/2019. (II.19.) önkormányzati rendelethez</t>
  </si>
  <si>
    <t>a Nyírteleki Polgármesteri Hivatal  2019. évi bevételi és kiadási előirányzatai kötelező feladatok, önként vállalt feladatok,államigazgatási feladatok szerinti bontásban</t>
  </si>
  <si>
    <t>3/d..  számú melléklet a 1/2019. (II.19.) önkormányzati rendelethez</t>
  </si>
  <si>
    <t>4/a.  számú melléklet a 1/2019. (II.19.) önkormányzati rendelethez</t>
  </si>
  <si>
    <t>a Nyírteleki Polgármesteri Hivatal  2019. évi bevételi és kiadási előirányzatai önként vállalt  feladatok  szerinti bontásban</t>
  </si>
  <si>
    <t>a Nyírteleki Kastélykert Óvoda és Bölcsőde 2019. évi költségvetési mérlege</t>
  </si>
  <si>
    <t>a Nyírteleki Kastélykert Óvoda  és Bölcsőde 2019. évi költségvetési mérlege</t>
  </si>
  <si>
    <t>4/c.  számú melléklet a 1/2019. (II.19.) önkormányzati rendelethez</t>
  </si>
  <si>
    <t>a Nyírteleki Kastélykert Óvoda és Bölcsőde  2019. évi bevételi és kiadási előirányzatai kötelező feladatok, önként vállalat feladatok, államigazgatási feladatok szerinti bontásban</t>
  </si>
  <si>
    <t>4/d.  számú melléklet a 1/2019. (II.19.) önkormányzati rendelethez</t>
  </si>
  <si>
    <t>a Nyírteleki Kastélykert Óvoda és Bölcsőde  2019. évi bevételi és kiadási előirányzatai  önként vállalt feladatok szerinti bontásban</t>
  </si>
  <si>
    <t>a Nyírteleki Szociális Szolgáltató Központ  2019. évi költségvetési mérlege</t>
  </si>
  <si>
    <t>5/b.  számú melléklet a 1/2019. (II.19.) önkormányzati rendelethez</t>
  </si>
  <si>
    <t>a Nyírteleki Szociális Szolgáltató Központ 2019. évi költségvetési mérlege</t>
  </si>
  <si>
    <t>5/c.  számú melléklet a 1/2019. (II.19.) önkormányzati rendelethez</t>
  </si>
  <si>
    <t>a Nyírteleki Szociális Szolgáltató Központ  2019. évi bevételi és kiadási előirányzatai kötelező feladatok, önként vállalt feladatok,államigazgatási feladatok szerinti bontásban</t>
  </si>
  <si>
    <t>5/d.  számú melléklet a 1/2019. (II.19.) önkormányzati rendelethez</t>
  </si>
  <si>
    <t>a Nyírteleki Szociális Szolgáltató központ  2019. évi bevételi és kiadási előirányzatai  önként vállalt feladatok szerinti bontásban</t>
  </si>
  <si>
    <t>6/a.  számú melléklet a 1/2019. (II.19.) önkormányzati rendelet módosításához</t>
  </si>
  <si>
    <t>2/d.  számú melléklet a 1/2019. (II.19.) önkormányzati rendelethez</t>
  </si>
  <si>
    <t>3/a.  számú melléklet a 1/2019. (II.19.) önkormányzati rendelethez</t>
  </si>
  <si>
    <t>2019. évi kiemelt bevételi előirányzatai</t>
  </si>
  <si>
    <t>6/b.  számú melléklet a 1/2019. (II.19.) önkormányzati rendelet módosításához</t>
  </si>
  <si>
    <t>2019. évi kiemelt kiadási előirányzatai</t>
  </si>
  <si>
    <t>Nyírtelek Város Önkormányzata 2019. évi előirányzat felhasználási ütemterve</t>
  </si>
  <si>
    <t>a Nyírteleki Polgármesteri Hivatal 2019. évi előirányzat felhasználási ütemterve</t>
  </si>
  <si>
    <t>a Nyírteleki Kastélykert Óvoda és Bölcsőde 2019. évi előirányzat felhasználási ütemterve</t>
  </si>
  <si>
    <t>a Nyírteleki Szociális Szolgáltató Központ  2019. évi előirányzat felhasználási ütemterve</t>
  </si>
  <si>
    <t>5/a.  számú melléklet a 1/2019. (II.19.) önkormányzati rendelethez</t>
  </si>
  <si>
    <t>Államháztartáson belüli megelőlegezések</t>
  </si>
  <si>
    <t>Helyi önkormányzatok előző évi elszámolásból adódó kiadás</t>
  </si>
  <si>
    <t>K502</t>
  </si>
  <si>
    <t>Pénzmaradvány</t>
  </si>
  <si>
    <t>Hitel</t>
  </si>
  <si>
    <t>B8111</t>
  </si>
  <si>
    <t>B8111 Hitel</t>
  </si>
  <si>
    <t>Felhalmozási célú támogatások</t>
  </si>
  <si>
    <t>2019.XII. 20.-i módosítás</t>
  </si>
  <si>
    <t>2019. IV. negyedévi saját hatáskörű  bevételi előirányzatai</t>
  </si>
  <si>
    <t>2019. IV. negyedévi saját hatáskörű kiadási előirányzatai</t>
  </si>
  <si>
    <t xml:space="preserve">2019.XII.20.-i módosított ei. </t>
  </si>
  <si>
    <t xml:space="preserve">2019.XII.20-i módosított ei. </t>
  </si>
  <si>
    <t>2020.II.18.-i módosítás</t>
  </si>
  <si>
    <t>2019.XII.20. módosított ei.</t>
  </si>
  <si>
    <t>200.II.18. módosítás</t>
  </si>
  <si>
    <t>2020.II.18.. módosítás</t>
  </si>
  <si>
    <t>2020.II.18-i módosítás</t>
  </si>
  <si>
    <t>2020.II.18. módosítás</t>
  </si>
  <si>
    <t>2020.II.18.i módosítás</t>
  </si>
  <si>
    <t xml:space="preserve">2019.XII.20.i módosított ei. </t>
  </si>
  <si>
    <t>Felhalmozási célú bevétel</t>
  </si>
  <si>
    <t>7/a.  számú melléklet a 2/2020. (II.18.) önkormányzati rendelethez</t>
  </si>
  <si>
    <t>7/b.  számú melléklet a 2/2020. (II.18.)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</si>
</sst>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6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rgb="FFC0C0C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/>
    <xf numFmtId="0" fontId="6" fillId="2" borderId="1" xfId="0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/>
    <xf numFmtId="0" fontId="6" fillId="0" borderId="3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/>
    <xf numFmtId="0" fontId="1" fillId="0" borderId="1" xfId="0" applyFont="1" applyBorder="1"/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" fontId="6" fillId="0" borderId="1" xfId="0" applyNumberFormat="1" applyFont="1" applyBorder="1" applyAlignment="1"/>
    <xf numFmtId="3" fontId="1" fillId="0" borderId="5" xfId="0" applyNumberFormat="1" applyFont="1" applyBorder="1" applyAlignment="1"/>
    <xf numFmtId="0" fontId="1" fillId="0" borderId="5" xfId="0" applyFont="1" applyBorder="1" applyAlignment="1">
      <alignment vertical="center"/>
    </xf>
    <xf numFmtId="0" fontId="4" fillId="0" borderId="3" xfId="0" applyFont="1" applyBorder="1" applyAlignment="1"/>
    <xf numFmtId="3" fontId="6" fillId="0" borderId="5" xfId="0" applyNumberFormat="1" applyFont="1" applyBorder="1" applyAlignment="1"/>
    <xf numFmtId="0" fontId="7" fillId="0" borderId="3" xfId="0" applyFont="1" applyBorder="1" applyAlignment="1"/>
    <xf numFmtId="3" fontId="7" fillId="0" borderId="1" xfId="0" applyNumberFormat="1" applyFont="1" applyBorder="1" applyAlignment="1"/>
    <xf numFmtId="3" fontId="4" fillId="0" borderId="1" xfId="0" applyNumberFormat="1" applyFont="1" applyBorder="1" applyAlignment="1"/>
    <xf numFmtId="3" fontId="1" fillId="0" borderId="3" xfId="0" applyNumberFormat="1" applyFont="1" applyBorder="1" applyAlignment="1"/>
    <xf numFmtId="0" fontId="4" fillId="3" borderId="3" xfId="0" applyFont="1" applyFill="1" applyBorder="1" applyAlignment="1"/>
    <xf numFmtId="0" fontId="6" fillId="3" borderId="1" xfId="0" applyFont="1" applyFill="1" applyBorder="1" applyAlignment="1">
      <alignment vertical="center" wrapText="1"/>
    </xf>
    <xf numFmtId="3" fontId="6" fillId="3" borderId="5" xfId="0" applyNumberFormat="1" applyFont="1" applyFill="1" applyBorder="1" applyAlignment="1"/>
    <xf numFmtId="0" fontId="4" fillId="3" borderId="3" xfId="0" applyFont="1" applyFill="1" applyBorder="1" applyAlignment="1">
      <alignment horizontal="left"/>
    </xf>
    <xf numFmtId="3" fontId="6" fillId="3" borderId="1" xfId="0" applyNumberFormat="1" applyFont="1" applyFill="1" applyBorder="1" applyAlignment="1"/>
    <xf numFmtId="3" fontId="4" fillId="2" borderId="5" xfId="0" applyNumberFormat="1" applyFont="1" applyFill="1" applyBorder="1" applyAlignment="1"/>
    <xf numFmtId="0" fontId="4" fillId="2" borderId="3" xfId="0" applyFont="1" applyFill="1" applyBorder="1" applyAlignment="1">
      <alignment horizontal="left"/>
    </xf>
    <xf numFmtId="3" fontId="4" fillId="2" borderId="1" xfId="0" applyNumberFormat="1" applyFont="1" applyFill="1" applyBorder="1" applyAlignment="1"/>
    <xf numFmtId="3" fontId="6" fillId="2" borderId="1" xfId="0" applyNumberFormat="1" applyFont="1" applyFill="1" applyBorder="1" applyAlignment="1"/>
    <xf numFmtId="3" fontId="4" fillId="0" borderId="5" xfId="0" applyNumberFormat="1" applyFont="1" applyBorder="1" applyAlignment="1"/>
    <xf numFmtId="0" fontId="4" fillId="0" borderId="3" xfId="0" applyFont="1" applyBorder="1" applyAlignment="1">
      <alignment horizontal="left"/>
    </xf>
    <xf numFmtId="3" fontId="1" fillId="0" borderId="0" xfId="0" applyNumberFormat="1" applyFont="1"/>
    <xf numFmtId="0" fontId="1" fillId="0" borderId="1" xfId="0" applyFont="1" applyBorder="1" applyAlignment="1">
      <alignment vertical="center"/>
    </xf>
    <xf numFmtId="3" fontId="6" fillId="0" borderId="3" xfId="0" applyNumberFormat="1" applyFont="1" applyBorder="1" applyAlignment="1"/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2" borderId="1" xfId="0" applyFont="1" applyFill="1" applyBorder="1"/>
    <xf numFmtId="0" fontId="1" fillId="2" borderId="3" xfId="0" applyFont="1" applyFill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2" borderId="1" xfId="0" applyFont="1" applyFill="1" applyBorder="1"/>
    <xf numFmtId="3" fontId="6" fillId="2" borderId="1" xfId="0" applyNumberFormat="1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3" fontId="6" fillId="2" borderId="1" xfId="0" applyNumberFormat="1" applyFont="1" applyFill="1" applyBorder="1"/>
    <xf numFmtId="3" fontId="1" fillId="0" borderId="1" xfId="0" applyNumberFormat="1" applyFont="1" applyBorder="1"/>
    <xf numFmtId="0" fontId="2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/>
    <xf numFmtId="0" fontId="8" fillId="0" borderId="0" xfId="0" applyFont="1"/>
    <xf numFmtId="0" fontId="9" fillId="0" borderId="0" xfId="0" applyFont="1"/>
    <xf numFmtId="3" fontId="6" fillId="2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0" fillId="0" borderId="0" xfId="0" applyFont="1"/>
    <xf numFmtId="0" fontId="7" fillId="0" borderId="0" xfId="0" applyFont="1" applyAlignment="1">
      <alignment horizontal="right"/>
    </xf>
    <xf numFmtId="0" fontId="4" fillId="0" borderId="7" xfId="0" applyFont="1" applyBorder="1" applyAlignment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/>
    <xf numFmtId="0" fontId="14" fillId="0" borderId="0" xfId="0" applyFont="1"/>
    <xf numFmtId="49" fontId="1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0" fontId="6" fillId="0" borderId="1" xfId="0" applyFont="1" applyFill="1" applyBorder="1"/>
    <xf numFmtId="3" fontId="1" fillId="0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/>
    <xf numFmtId="0" fontId="17" fillId="0" borderId="0" xfId="0" applyFont="1" applyAlignment="1">
      <alignment horizontal="right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3" fontId="17" fillId="0" borderId="0" xfId="0" applyNumberFormat="1" applyFont="1"/>
    <xf numFmtId="0" fontId="20" fillId="5" borderId="1" xfId="0" applyFont="1" applyFill="1" applyBorder="1"/>
    <xf numFmtId="0" fontId="17" fillId="0" borderId="3" xfId="0" applyFont="1" applyBorder="1"/>
    <xf numFmtId="3" fontId="20" fillId="0" borderId="1" xfId="0" applyNumberFormat="1" applyFont="1" applyBorder="1" applyAlignment="1">
      <alignment horizontal="center"/>
    </xf>
    <xf numFmtId="3" fontId="20" fillId="4" borderId="1" xfId="0" applyNumberFormat="1" applyFont="1" applyFill="1" applyBorder="1" applyAlignment="1">
      <alignment horizontal="center"/>
    </xf>
    <xf numFmtId="0" fontId="21" fillId="6" borderId="1" xfId="0" applyFont="1" applyFill="1" applyBorder="1"/>
    <xf numFmtId="3" fontId="22" fillId="6" borderId="1" xfId="0" applyNumberFormat="1" applyFont="1" applyFill="1" applyBorder="1"/>
    <xf numFmtId="0" fontId="22" fillId="6" borderId="1" xfId="0" applyFont="1" applyFill="1" applyBorder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1" fillId="0" borderId="9" xfId="0" applyNumberFormat="1" applyFont="1" applyBorder="1"/>
    <xf numFmtId="3" fontId="6" fillId="7" borderId="9" xfId="0" applyNumberFormat="1" applyFont="1" applyFill="1" applyBorder="1"/>
    <xf numFmtId="0" fontId="1" fillId="0" borderId="11" xfId="0" applyFont="1" applyBorder="1"/>
    <xf numFmtId="3" fontId="1" fillId="0" borderId="12" xfId="0" applyNumberFormat="1" applyFont="1" applyBorder="1"/>
    <xf numFmtId="3" fontId="1" fillId="8" borderId="12" xfId="0" applyNumberFormat="1" applyFont="1" applyFill="1" applyBorder="1"/>
    <xf numFmtId="3" fontId="1" fillId="0" borderId="13" xfId="0" applyNumberFormat="1" applyFont="1" applyBorder="1"/>
    <xf numFmtId="0" fontId="6" fillId="8" borderId="9" xfId="0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right"/>
    </xf>
    <xf numFmtId="3" fontId="1" fillId="8" borderId="9" xfId="0" applyNumberFormat="1" applyFont="1" applyFill="1" applyBorder="1" applyAlignment="1">
      <alignment horizontal="right"/>
    </xf>
    <xf numFmtId="0" fontId="6" fillId="7" borderId="10" xfId="0" applyFont="1" applyFill="1" applyBorder="1"/>
    <xf numFmtId="3" fontId="6" fillId="7" borderId="10" xfId="0" applyNumberFormat="1" applyFont="1" applyFill="1" applyBorder="1"/>
    <xf numFmtId="0" fontId="23" fillId="6" borderId="1" xfId="0" applyFont="1" applyFill="1" applyBorder="1"/>
    <xf numFmtId="3" fontId="23" fillId="6" borderId="1" xfId="0" applyNumberFormat="1" applyFont="1" applyFill="1" applyBorder="1"/>
    <xf numFmtId="3" fontId="1" fillId="8" borderId="9" xfId="0" applyNumberFormat="1" applyFont="1" applyFill="1" applyBorder="1"/>
    <xf numFmtId="0" fontId="6" fillId="7" borderId="14" xfId="0" applyFont="1" applyFill="1" applyBorder="1"/>
    <xf numFmtId="3" fontId="6" fillId="7" borderId="10" xfId="0" applyNumberFormat="1" applyFont="1" applyFill="1" applyBorder="1" applyAlignment="1">
      <alignment horizontal="right"/>
    </xf>
    <xf numFmtId="0" fontId="24" fillId="6" borderId="1" xfId="0" applyFont="1" applyFill="1" applyBorder="1"/>
    <xf numFmtId="3" fontId="17" fillId="6" borderId="1" xfId="0" applyNumberFormat="1" applyFont="1" applyFill="1" applyBorder="1"/>
    <xf numFmtId="0" fontId="17" fillId="6" borderId="1" xfId="0" applyFont="1" applyFill="1" applyBorder="1"/>
    <xf numFmtId="0" fontId="25" fillId="0" borderId="0" xfId="0" applyFont="1"/>
    <xf numFmtId="3" fontId="6" fillId="5" borderId="1" xfId="0" applyNumberFormat="1" applyFont="1" applyFill="1" applyBorder="1" applyAlignment="1">
      <alignment horizontal="right"/>
    </xf>
    <xf numFmtId="3" fontId="6" fillId="9" borderId="1" xfId="0" applyNumberFormat="1" applyFont="1" applyFill="1" applyBorder="1" applyAlignment="1">
      <alignment horizontal="right"/>
    </xf>
    <xf numFmtId="3" fontId="1" fillId="9" borderId="1" xfId="0" applyNumberFormat="1" applyFont="1" applyFill="1" applyBorder="1" applyAlignment="1">
      <alignment horizontal="right"/>
    </xf>
    <xf numFmtId="0" fontId="0" fillId="0" borderId="0" xfId="0" applyFill="1"/>
    <xf numFmtId="0" fontId="1" fillId="0" borderId="0" xfId="0" applyFont="1" applyFill="1"/>
    <xf numFmtId="3" fontId="1" fillId="5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3" fontId="1" fillId="9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1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7" fillId="0" borderId="0" xfId="0" applyFont="1"/>
    <xf numFmtId="0" fontId="1" fillId="0" borderId="1" xfId="0" applyFont="1" applyFill="1" applyBorder="1"/>
    <xf numFmtId="0" fontId="1" fillId="0" borderId="15" xfId="0" applyFont="1" applyBorder="1" applyAlignment="1">
      <alignment wrapText="1"/>
    </xf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/>
    <xf numFmtId="3" fontId="1" fillId="0" borderId="16" xfId="0" applyNumberFormat="1" applyFont="1" applyBorder="1"/>
    <xf numFmtId="3" fontId="17" fillId="0" borderId="1" xfId="0" applyNumberFormat="1" applyFont="1" applyBorder="1"/>
    <xf numFmtId="3" fontId="17" fillId="4" borderId="1" xfId="0" applyNumberFormat="1" applyFont="1" applyFill="1" applyBorder="1"/>
    <xf numFmtId="3" fontId="20" fillId="5" borderId="1" xfId="0" applyNumberFormat="1" applyFont="1" applyFill="1" applyBorder="1"/>
    <xf numFmtId="3" fontId="17" fillId="0" borderId="8" xfId="0" applyNumberFormat="1" applyFont="1" applyBorder="1"/>
    <xf numFmtId="3" fontId="17" fillId="0" borderId="2" xfId="0" applyNumberFormat="1" applyFont="1" applyBorder="1"/>
    <xf numFmtId="0" fontId="2" fillId="0" borderId="0" xfId="0" applyFont="1"/>
    <xf numFmtId="3" fontId="1" fillId="0" borderId="1" xfId="0" applyNumberFormat="1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/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7" xfId="0" applyFont="1" applyBorder="1"/>
    <xf numFmtId="3" fontId="6" fillId="9" borderId="1" xfId="0" applyNumberFormat="1" applyFont="1" applyFill="1" applyBorder="1"/>
    <xf numFmtId="3" fontId="1" fillId="4" borderId="1" xfId="0" applyNumberFormat="1" applyFont="1" applyFill="1" applyBorder="1"/>
    <xf numFmtId="3" fontId="1" fillId="10" borderId="1" xfId="0" applyNumberFormat="1" applyFont="1" applyFill="1" applyBorder="1" applyAlignment="1">
      <alignment horizontal="right" vertical="center"/>
    </xf>
    <xf numFmtId="3" fontId="6" fillId="10" borderId="1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17" fillId="0" borderId="0" xfId="0" applyFont="1"/>
    <xf numFmtId="0" fontId="15" fillId="0" borderId="0" xfId="0" applyFont="1" applyAlignment="1">
      <alignment horizontal="center"/>
    </xf>
    <xf numFmtId="0" fontId="17" fillId="0" borderId="9" xfId="0" applyFont="1" applyBorder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2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3"/>
  <sheetViews>
    <sheetView view="pageLayout" zoomScale="82" zoomScaleNormal="68" zoomScalePageLayoutView="82" workbookViewId="0">
      <selection activeCell="K2" sqref="K2"/>
    </sheetView>
  </sheetViews>
  <sheetFormatPr defaultRowHeight="15" x14ac:dyDescent="0.25"/>
  <cols>
    <col min="1" max="1" width="6.5703125" style="1"/>
    <col min="2" max="2" width="43" style="1" customWidth="1"/>
    <col min="3" max="4" width="14.140625" style="1" customWidth="1"/>
    <col min="5" max="5" width="13.28515625" style="1" bestFit="1" customWidth="1"/>
    <col min="6" max="6" width="14.28515625" style="1" bestFit="1" customWidth="1"/>
    <col min="7" max="7" width="6.28515625" style="1"/>
    <col min="8" max="8" width="39.42578125" style="1" customWidth="1"/>
    <col min="9" max="9" width="14.28515625" style="1" bestFit="1" customWidth="1"/>
    <col min="10" max="10" width="14.28515625" style="1" customWidth="1"/>
    <col min="11" max="11" width="12.85546875" style="1" customWidth="1"/>
    <col min="12" max="12" width="16" style="1"/>
    <col min="13" max="13" width="11.5703125" style="1"/>
    <col min="14" max="1025" width="8.42578125" style="1"/>
  </cols>
  <sheetData>
    <row r="1" spans="1:13" x14ac:dyDescent="0.25">
      <c r="A1"/>
      <c r="B1" s="180"/>
      <c r="C1" s="180"/>
      <c r="D1" s="180"/>
      <c r="E1" s="180"/>
      <c r="F1" s="180"/>
      <c r="G1" s="180"/>
      <c r="H1" s="181" t="s">
        <v>209</v>
      </c>
      <c r="I1" s="181"/>
      <c r="J1" s="181"/>
      <c r="K1" s="181"/>
      <c r="L1" s="181"/>
      <c r="M1"/>
    </row>
    <row r="2" spans="1:13" x14ac:dyDescent="0.25">
      <c r="A2"/>
      <c r="B2"/>
      <c r="C2"/>
      <c r="D2"/>
      <c r="E2"/>
      <c r="F2"/>
      <c r="G2"/>
      <c r="H2" s="2"/>
      <c r="I2" s="2"/>
      <c r="J2" s="2"/>
      <c r="K2" s="2"/>
      <c r="L2" s="2"/>
      <c r="M2"/>
    </row>
    <row r="3" spans="1:13" ht="15.75" x14ac:dyDescent="0.25">
      <c r="A3" s="182" t="s">
        <v>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/>
    </row>
    <row r="4" spans="1:13" ht="15.75" x14ac:dyDescent="0.25">
      <c r="A4" s="182" t="s">
        <v>208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/>
    </row>
    <row r="5" spans="1:13" x14ac:dyDescent="0.25">
      <c r="A5"/>
      <c r="B5"/>
      <c r="C5"/>
      <c r="D5"/>
      <c r="E5"/>
      <c r="F5" s="3"/>
      <c r="G5"/>
      <c r="H5"/>
      <c r="I5" s="3"/>
      <c r="J5" s="3"/>
      <c r="K5" s="3"/>
      <c r="L5" s="3" t="s">
        <v>1</v>
      </c>
      <c r="M5"/>
    </row>
    <row r="6" spans="1:13" x14ac:dyDescent="0.25">
      <c r="A6" s="4" t="s">
        <v>2</v>
      </c>
      <c r="B6" s="4" t="s">
        <v>3</v>
      </c>
      <c r="C6" s="183"/>
      <c r="D6" s="183"/>
      <c r="E6" s="183"/>
      <c r="F6" s="183"/>
      <c r="G6" s="5" t="s">
        <v>2</v>
      </c>
      <c r="H6" s="4" t="s">
        <v>4</v>
      </c>
      <c r="I6" s="184"/>
      <c r="J6" s="184"/>
      <c r="K6" s="184"/>
      <c r="L6" s="184"/>
      <c r="M6"/>
    </row>
    <row r="7" spans="1:13" ht="39" x14ac:dyDescent="0.25">
      <c r="A7" s="5"/>
      <c r="B7" s="4"/>
      <c r="C7" s="154" t="s">
        <v>206</v>
      </c>
      <c r="D7" s="154" t="s">
        <v>270</v>
      </c>
      <c r="E7" s="7" t="s">
        <v>263</v>
      </c>
      <c r="F7" s="149" t="s">
        <v>207</v>
      </c>
      <c r="G7" s="5"/>
      <c r="H7" s="4"/>
      <c r="I7" s="154" t="s">
        <v>206</v>
      </c>
      <c r="J7" s="154" t="s">
        <v>261</v>
      </c>
      <c r="K7" s="7" t="s">
        <v>263</v>
      </c>
      <c r="L7" s="149" t="s">
        <v>207</v>
      </c>
      <c r="M7"/>
    </row>
    <row r="8" spans="1:13" ht="28.5" x14ac:dyDescent="0.25">
      <c r="A8" s="8"/>
      <c r="B8" s="9" t="s">
        <v>5</v>
      </c>
      <c r="C8" s="10">
        <f>C9+C13+C15+C18+C19</f>
        <v>962738836</v>
      </c>
      <c r="D8" s="10">
        <f>D9+D13+D15+D18+D19</f>
        <v>1443875867</v>
      </c>
      <c r="E8" s="10">
        <f t="shared" ref="E8" si="0">E9+E13+E15+E18+E19</f>
        <v>91385651</v>
      </c>
      <c r="F8" s="10">
        <f>F9+F13+F15+F18+F19</f>
        <v>1535261518</v>
      </c>
      <c r="G8" s="8"/>
      <c r="H8" s="11" t="s">
        <v>6</v>
      </c>
      <c r="I8" s="12">
        <f>I9+I10+I11+I12+I13+I16</f>
        <v>944194658</v>
      </c>
      <c r="J8" s="12">
        <f>J9+J10+J11+J12+J13+J16</f>
        <v>1180778566</v>
      </c>
      <c r="K8" s="12">
        <f>K9+K10+K11+K12+K13+K16</f>
        <v>160203118</v>
      </c>
      <c r="L8" s="12">
        <f>L9+L10+L11+L12+L13+L16</f>
        <v>1340981684</v>
      </c>
      <c r="M8"/>
    </row>
    <row r="9" spans="1:13" ht="28.5" x14ac:dyDescent="0.25">
      <c r="A9" s="13" t="s">
        <v>7</v>
      </c>
      <c r="B9" s="14" t="s">
        <v>8</v>
      </c>
      <c r="C9" s="15">
        <f>SUM(C10:C11)</f>
        <v>518920090</v>
      </c>
      <c r="D9" s="15">
        <f>SUM(D10:D11)</f>
        <v>1131230295</v>
      </c>
      <c r="E9" s="15">
        <f t="shared" ref="E9:F9" si="1">SUM(E10:E11)</f>
        <v>4546013</v>
      </c>
      <c r="F9" s="15">
        <f t="shared" si="1"/>
        <v>1135776308</v>
      </c>
      <c r="G9" s="16" t="s">
        <v>7</v>
      </c>
      <c r="H9" s="17" t="s">
        <v>9</v>
      </c>
      <c r="I9" s="18">
        <v>387328671</v>
      </c>
      <c r="J9" s="18">
        <v>535474433</v>
      </c>
      <c r="K9" s="18">
        <v>7413246</v>
      </c>
      <c r="L9" s="18">
        <f>SUM(J9:K9)</f>
        <v>542887679</v>
      </c>
      <c r="M9"/>
    </row>
    <row r="10" spans="1:13" ht="30" x14ac:dyDescent="0.25">
      <c r="A10" s="19" t="s">
        <v>10</v>
      </c>
      <c r="B10" s="17" t="s">
        <v>11</v>
      </c>
      <c r="C10" s="18">
        <v>501582694</v>
      </c>
      <c r="D10" s="18">
        <v>556169981</v>
      </c>
      <c r="E10" s="18">
        <v>-3793857</v>
      </c>
      <c r="F10" s="18">
        <f>SUM(D10:E10)</f>
        <v>552376124</v>
      </c>
      <c r="G10" s="16" t="s">
        <v>12</v>
      </c>
      <c r="H10" s="17" t="s">
        <v>13</v>
      </c>
      <c r="I10" s="18">
        <v>73728783</v>
      </c>
      <c r="J10" s="18">
        <v>91828245</v>
      </c>
      <c r="K10" s="18">
        <v>1203470</v>
      </c>
      <c r="L10" s="18">
        <f t="shared" ref="L10:L28" si="2">SUM(J10:K10)</f>
        <v>93031715</v>
      </c>
      <c r="M10"/>
    </row>
    <row r="11" spans="1:13" ht="30" x14ac:dyDescent="0.25">
      <c r="A11" s="19" t="s">
        <v>14</v>
      </c>
      <c r="B11" s="17" t="s">
        <v>15</v>
      </c>
      <c r="C11" s="18">
        <v>17337396</v>
      </c>
      <c r="D11" s="18">
        <v>575060314</v>
      </c>
      <c r="E11" s="18">
        <v>8339870</v>
      </c>
      <c r="F11" s="18">
        <f t="shared" ref="F11:F26" si="3">SUM(D11:E11)</f>
        <v>583400184</v>
      </c>
      <c r="G11" s="20" t="s">
        <v>16</v>
      </c>
      <c r="H11" s="17" t="s">
        <v>17</v>
      </c>
      <c r="I11" s="18">
        <v>359835318</v>
      </c>
      <c r="J11" s="18">
        <v>387149218</v>
      </c>
      <c r="K11" s="18">
        <v>40051773</v>
      </c>
      <c r="L11" s="18">
        <f t="shared" si="2"/>
        <v>427200991</v>
      </c>
      <c r="M11"/>
    </row>
    <row r="12" spans="1:13" x14ac:dyDescent="0.25">
      <c r="A12" s="21"/>
      <c r="B12" s="22"/>
      <c r="C12" s="18"/>
      <c r="D12" s="18"/>
      <c r="E12" s="18"/>
      <c r="F12" s="18">
        <f t="shared" si="3"/>
        <v>0</v>
      </c>
      <c r="G12" s="23" t="s">
        <v>18</v>
      </c>
      <c r="H12" s="17" t="s">
        <v>19</v>
      </c>
      <c r="I12" s="18">
        <v>17700000</v>
      </c>
      <c r="J12" s="18">
        <v>17700000</v>
      </c>
      <c r="K12" s="18"/>
      <c r="L12" s="18">
        <f t="shared" si="2"/>
        <v>17700000</v>
      </c>
      <c r="M12"/>
    </row>
    <row r="13" spans="1:13" x14ac:dyDescent="0.25">
      <c r="A13" s="21" t="s">
        <v>12</v>
      </c>
      <c r="B13" s="22" t="s">
        <v>20</v>
      </c>
      <c r="C13" s="15">
        <v>220350000</v>
      </c>
      <c r="D13" s="15">
        <v>220350000</v>
      </c>
      <c r="E13" s="15">
        <v>93151485</v>
      </c>
      <c r="F13" s="18">
        <f t="shared" si="3"/>
        <v>313501485</v>
      </c>
      <c r="G13" s="24" t="s">
        <v>21</v>
      </c>
      <c r="H13" s="94" t="s">
        <v>92</v>
      </c>
      <c r="I13" s="18">
        <f>SUM(I14:I15)</f>
        <v>100377022</v>
      </c>
      <c r="J13" s="18">
        <v>147157265</v>
      </c>
      <c r="K13" s="18">
        <f>K14</f>
        <v>5900</v>
      </c>
      <c r="L13" s="18">
        <f t="shared" si="2"/>
        <v>147163165</v>
      </c>
      <c r="M13"/>
    </row>
    <row r="14" spans="1:13" x14ac:dyDescent="0.25">
      <c r="A14" s="23"/>
      <c r="B14" s="22"/>
      <c r="C14" s="26"/>
      <c r="D14" s="26"/>
      <c r="E14" s="26"/>
      <c r="F14" s="18">
        <f t="shared" si="3"/>
        <v>0</v>
      </c>
      <c r="G14" s="27" t="s">
        <v>10</v>
      </c>
      <c r="H14" s="19" t="s">
        <v>22</v>
      </c>
      <c r="I14" s="18">
        <v>9877022</v>
      </c>
      <c r="J14" s="18">
        <v>14729853</v>
      </c>
      <c r="K14" s="18">
        <v>5900</v>
      </c>
      <c r="L14" s="18">
        <f t="shared" si="2"/>
        <v>14735753</v>
      </c>
      <c r="M14"/>
    </row>
    <row r="15" spans="1:13" x14ac:dyDescent="0.25">
      <c r="A15" s="28" t="s">
        <v>16</v>
      </c>
      <c r="B15" s="22" t="s">
        <v>23</v>
      </c>
      <c r="C15" s="29">
        <f>SUM(C16:C17)</f>
        <v>67867858</v>
      </c>
      <c r="D15" s="29">
        <f>D16</f>
        <v>70543358</v>
      </c>
      <c r="E15" s="29">
        <f t="shared" ref="E15" si="4">SUM(E16:E17)</f>
        <v>15440367</v>
      </c>
      <c r="F15" s="18">
        <f t="shared" si="3"/>
        <v>85983725</v>
      </c>
      <c r="G15" s="27" t="s">
        <v>14</v>
      </c>
      <c r="H15" s="19" t="s">
        <v>24</v>
      </c>
      <c r="I15" s="18">
        <v>90500000</v>
      </c>
      <c r="J15" s="18">
        <v>132427412</v>
      </c>
      <c r="K15" s="18"/>
      <c r="L15" s="18">
        <f t="shared" si="2"/>
        <v>132427412</v>
      </c>
      <c r="M15"/>
    </row>
    <row r="16" spans="1:13" x14ac:dyDescent="0.25">
      <c r="A16" s="30" t="s">
        <v>10</v>
      </c>
      <c r="B16" s="17" t="s">
        <v>25</v>
      </c>
      <c r="C16" s="26">
        <v>67867858</v>
      </c>
      <c r="D16" s="26">
        <v>70543358</v>
      </c>
      <c r="E16" s="26">
        <v>15440367</v>
      </c>
      <c r="F16" s="18">
        <f t="shared" si="3"/>
        <v>85983725</v>
      </c>
      <c r="G16" s="27" t="s">
        <v>26</v>
      </c>
      <c r="H16" s="19" t="s">
        <v>27</v>
      </c>
      <c r="I16" s="31">
        <v>5224864</v>
      </c>
      <c r="J16" s="31">
        <v>1469405</v>
      </c>
      <c r="K16" s="31">
        <v>111528729</v>
      </c>
      <c r="L16" s="18">
        <f t="shared" si="2"/>
        <v>112998134</v>
      </c>
      <c r="M16"/>
    </row>
    <row r="17" spans="1:13" x14ac:dyDescent="0.25">
      <c r="A17" s="30"/>
      <c r="B17" s="17" t="s">
        <v>28</v>
      </c>
      <c r="C17" s="26"/>
      <c r="D17" s="26"/>
      <c r="E17" s="26"/>
      <c r="F17" s="18">
        <f t="shared" si="3"/>
        <v>0</v>
      </c>
      <c r="G17" s="27"/>
      <c r="H17" s="19"/>
      <c r="I17" s="32"/>
      <c r="J17" s="32"/>
      <c r="K17" s="32"/>
      <c r="L17" s="18">
        <f t="shared" si="2"/>
        <v>0</v>
      </c>
      <c r="M17"/>
    </row>
    <row r="18" spans="1:13" x14ac:dyDescent="0.25">
      <c r="A18" s="28" t="s">
        <v>18</v>
      </c>
      <c r="B18" s="22" t="s">
        <v>29</v>
      </c>
      <c r="C18" s="33"/>
      <c r="D18" s="33"/>
      <c r="E18" s="33"/>
      <c r="F18" s="18">
        <f t="shared" si="3"/>
        <v>0</v>
      </c>
      <c r="G18" s="28"/>
      <c r="H18" s="17"/>
      <c r="I18" s="31"/>
      <c r="J18" s="31"/>
      <c r="K18" s="31"/>
      <c r="L18" s="18">
        <f t="shared" si="2"/>
        <v>0</v>
      </c>
      <c r="M18"/>
    </row>
    <row r="19" spans="1:13" ht="28.5" x14ac:dyDescent="0.25">
      <c r="A19" s="34" t="s">
        <v>21</v>
      </c>
      <c r="B19" s="35" t="s">
        <v>30</v>
      </c>
      <c r="C19" s="36">
        <v>155600888</v>
      </c>
      <c r="D19" s="36">
        <v>21752214</v>
      </c>
      <c r="E19" s="36">
        <v>-21752214</v>
      </c>
      <c r="F19" s="18"/>
      <c r="G19" s="37"/>
      <c r="H19" s="35"/>
      <c r="I19" s="38"/>
      <c r="J19" s="38"/>
      <c r="K19" s="38"/>
      <c r="L19" s="18">
        <f t="shared" si="2"/>
        <v>0</v>
      </c>
      <c r="M19"/>
    </row>
    <row r="20" spans="1:13" ht="28.5" x14ac:dyDescent="0.25">
      <c r="A20" s="8"/>
      <c r="B20" s="9" t="s">
        <v>31</v>
      </c>
      <c r="C20" s="39">
        <f>C21+C23+C24+C28</f>
        <v>180399112</v>
      </c>
      <c r="D20" s="39">
        <f>D21+D26+D27+D28</f>
        <v>368961098</v>
      </c>
      <c r="E20" s="39">
        <f>E23+E26+E28</f>
        <v>45310583</v>
      </c>
      <c r="F20" s="171">
        <f>F21+F23+F26+F28</f>
        <v>414271681</v>
      </c>
      <c r="G20" s="40"/>
      <c r="H20" s="9" t="s">
        <v>32</v>
      </c>
      <c r="I20" s="41">
        <f>I21+I22+I23</f>
        <v>180399112</v>
      </c>
      <c r="J20" s="41">
        <f>J21+J22</f>
        <v>608052457</v>
      </c>
      <c r="K20" s="41">
        <f>K21+K22+K23</f>
        <v>-44864466</v>
      </c>
      <c r="L20" s="171">
        <f t="shared" si="2"/>
        <v>563187991</v>
      </c>
      <c r="M20"/>
    </row>
    <row r="21" spans="1:13" ht="28.5" x14ac:dyDescent="0.25">
      <c r="A21" s="28" t="s">
        <v>33</v>
      </c>
      <c r="B21" s="22" t="s">
        <v>34</v>
      </c>
      <c r="C21" s="43"/>
      <c r="D21" s="43">
        <f>D22</f>
        <v>29999334</v>
      </c>
      <c r="E21" s="43"/>
      <c r="F21" s="18">
        <f t="shared" si="3"/>
        <v>29999334</v>
      </c>
      <c r="G21" s="44" t="s">
        <v>33</v>
      </c>
      <c r="H21" s="17" t="s">
        <v>35</v>
      </c>
      <c r="I21" s="31">
        <v>151541843</v>
      </c>
      <c r="J21" s="31">
        <v>324002745</v>
      </c>
      <c r="K21" s="31">
        <v>-135370310</v>
      </c>
      <c r="L21" s="18">
        <f t="shared" si="2"/>
        <v>188632435</v>
      </c>
      <c r="M21" s="45"/>
    </row>
    <row r="22" spans="1:13" ht="30" x14ac:dyDescent="0.25">
      <c r="A22" s="46" t="s">
        <v>10</v>
      </c>
      <c r="B22" s="17" t="s">
        <v>36</v>
      </c>
      <c r="C22" s="33"/>
      <c r="D22" s="33">
        <v>29999334</v>
      </c>
      <c r="E22" s="33"/>
      <c r="F22" s="18">
        <f t="shared" si="3"/>
        <v>29999334</v>
      </c>
      <c r="G22" s="28" t="s">
        <v>37</v>
      </c>
      <c r="H22" s="17" t="s">
        <v>38</v>
      </c>
      <c r="I22" s="18">
        <v>28857269</v>
      </c>
      <c r="J22" s="18">
        <v>284049712</v>
      </c>
      <c r="K22" s="18">
        <v>90505844</v>
      </c>
      <c r="L22" s="18">
        <f t="shared" si="2"/>
        <v>374555556</v>
      </c>
      <c r="M22" s="45"/>
    </row>
    <row r="23" spans="1:13" x14ac:dyDescent="0.25">
      <c r="A23" s="21" t="s">
        <v>37</v>
      </c>
      <c r="B23" s="22" t="s">
        <v>39</v>
      </c>
      <c r="C23" s="47"/>
      <c r="D23" s="47"/>
      <c r="E23" s="47">
        <v>2200787</v>
      </c>
      <c r="F23" s="18">
        <f t="shared" si="3"/>
        <v>2200787</v>
      </c>
      <c r="G23" s="28" t="s">
        <v>40</v>
      </c>
      <c r="H23" s="17" t="s">
        <v>193</v>
      </c>
      <c r="I23" s="18"/>
      <c r="J23" s="18"/>
      <c r="K23" s="18"/>
      <c r="L23" s="18">
        <f t="shared" si="2"/>
        <v>0</v>
      </c>
    </row>
    <row r="24" spans="1:13" x14ac:dyDescent="0.25">
      <c r="A24" s="48" t="s">
        <v>40</v>
      </c>
      <c r="B24" s="22" t="s">
        <v>42</v>
      </c>
      <c r="C24" s="47"/>
      <c r="D24" s="47"/>
      <c r="E24" s="47"/>
      <c r="F24" s="18">
        <f t="shared" si="3"/>
        <v>0</v>
      </c>
      <c r="G24" s="28" t="s">
        <v>43</v>
      </c>
      <c r="H24" s="22" t="s">
        <v>44</v>
      </c>
      <c r="I24" s="32">
        <v>18544178</v>
      </c>
      <c r="J24" s="32">
        <f>J26</f>
        <v>24005942</v>
      </c>
      <c r="K24" s="32">
        <f>K26</f>
        <v>21357582</v>
      </c>
      <c r="L24" s="25">
        <f t="shared" si="2"/>
        <v>45363524</v>
      </c>
    </row>
    <row r="25" spans="1:13" x14ac:dyDescent="0.25">
      <c r="A25" s="49"/>
      <c r="B25" s="17" t="s">
        <v>45</v>
      </c>
      <c r="C25" s="33"/>
      <c r="D25" s="33"/>
      <c r="E25" s="33"/>
      <c r="F25" s="18">
        <f t="shared" si="3"/>
        <v>0</v>
      </c>
      <c r="G25" s="28"/>
      <c r="H25" s="17" t="s">
        <v>46</v>
      </c>
      <c r="I25" s="31"/>
      <c r="J25" s="31"/>
      <c r="K25" s="31"/>
      <c r="L25" s="18">
        <f t="shared" si="2"/>
        <v>0</v>
      </c>
    </row>
    <row r="26" spans="1:13" x14ac:dyDescent="0.25">
      <c r="A26" s="49"/>
      <c r="B26" s="17" t="s">
        <v>47</v>
      </c>
      <c r="C26" s="33"/>
      <c r="D26" s="33">
        <v>5461764</v>
      </c>
      <c r="E26" s="33">
        <v>21357582</v>
      </c>
      <c r="F26" s="18">
        <f t="shared" si="3"/>
        <v>26819346</v>
      </c>
      <c r="G26" s="28"/>
      <c r="H26" s="17" t="s">
        <v>48</v>
      </c>
      <c r="I26" s="31">
        <v>18544178</v>
      </c>
      <c r="J26" s="31">
        <v>24005942</v>
      </c>
      <c r="K26" s="31">
        <v>21357582</v>
      </c>
      <c r="L26" s="18">
        <f t="shared" si="2"/>
        <v>45363524</v>
      </c>
    </row>
    <row r="27" spans="1:13" x14ac:dyDescent="0.25">
      <c r="A27" s="49"/>
      <c r="B27" s="17" t="s">
        <v>256</v>
      </c>
      <c r="C27" s="33"/>
      <c r="D27" s="33"/>
      <c r="E27" s="33"/>
      <c r="F27" s="18">
        <f>D27+E27</f>
        <v>0</v>
      </c>
      <c r="G27" s="28"/>
      <c r="H27" s="17"/>
      <c r="I27" s="31"/>
      <c r="J27" s="31"/>
      <c r="K27" s="31"/>
      <c r="L27" s="18"/>
    </row>
    <row r="28" spans="1:13" ht="28.5" x14ac:dyDescent="0.25">
      <c r="A28" s="48" t="s">
        <v>43</v>
      </c>
      <c r="B28" s="22" t="s">
        <v>49</v>
      </c>
      <c r="C28" s="33">
        <v>180399112</v>
      </c>
      <c r="D28" s="33">
        <v>333500000</v>
      </c>
      <c r="E28" s="33">
        <v>21752214</v>
      </c>
      <c r="F28" s="18">
        <v>355252214</v>
      </c>
      <c r="G28" s="28"/>
      <c r="H28" s="17" t="s">
        <v>50</v>
      </c>
      <c r="I28" s="31"/>
      <c r="J28" s="31"/>
      <c r="K28" s="31"/>
      <c r="L28" s="18">
        <f t="shared" si="2"/>
        <v>0</v>
      </c>
    </row>
    <row r="29" spans="1:13" x14ac:dyDescent="0.25">
      <c r="A29" s="50"/>
      <c r="B29" s="9" t="s">
        <v>51</v>
      </c>
      <c r="C29" s="42">
        <f>C8+C20</f>
        <v>1143137948</v>
      </c>
      <c r="D29" s="42">
        <f>D8+D20</f>
        <v>1812836965</v>
      </c>
      <c r="E29" s="42">
        <f>E8+E20</f>
        <v>136696234</v>
      </c>
      <c r="F29" s="171">
        <f>F8+F20</f>
        <v>1949533199</v>
      </c>
      <c r="G29" s="51"/>
      <c r="H29" s="11" t="s">
        <v>52</v>
      </c>
      <c r="I29" s="42">
        <f>I8+I20+I26</f>
        <v>1143137948</v>
      </c>
      <c r="J29" s="42">
        <f>J8+J20+J24</f>
        <v>1812836965</v>
      </c>
      <c r="K29" s="42">
        <f t="shared" ref="K29" si="5">K8+K20+K26</f>
        <v>136696234</v>
      </c>
      <c r="L29" s="171">
        <f>SUM(J29:K29)</f>
        <v>1949533199</v>
      </c>
    </row>
    <row r="33" ht="15.75" customHeight="1" x14ac:dyDescent="0.25"/>
  </sheetData>
  <mergeCells count="6">
    <mergeCell ref="B1:G1"/>
    <mergeCell ref="H1:L1"/>
    <mergeCell ref="A3:L3"/>
    <mergeCell ref="A4:L4"/>
    <mergeCell ref="C6:F6"/>
    <mergeCell ref="I6:L6"/>
  </mergeCells>
  <pageMargins left="0.70833333333333304" right="0.57222222222222197" top="0.74861111111111101" bottom="0.59027777777777801" header="0.31527777777777799" footer="0.51180555555555496"/>
  <pageSetup paperSize="9" scale="63" firstPageNumber="0" fitToHeight="0" orientation="landscape" r:id="rId1"/>
  <headerFooter>
    <oddHeader>&amp;R1. számú melléklet a 2/2020. (II. 18.)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K28"/>
  <sheetViews>
    <sheetView view="pageLayout" zoomScaleNormal="100" workbookViewId="0">
      <selection activeCell="A5" sqref="A5:G5"/>
    </sheetView>
  </sheetViews>
  <sheetFormatPr defaultRowHeight="15" x14ac:dyDescent="0.25"/>
  <cols>
    <col min="1" max="1" width="4.42578125" style="1"/>
    <col min="2" max="2" width="61.140625" style="1"/>
    <col min="3" max="3" width="11.28515625" style="1"/>
    <col min="4" max="4" width="12.7109375" style="1"/>
    <col min="5" max="5" width="12.42578125" style="1" bestFit="1" customWidth="1"/>
    <col min="6" max="6" width="11.28515625" style="1"/>
    <col min="7" max="7" width="12.42578125" style="1" bestFit="1" customWidth="1"/>
    <col min="8" max="1025" width="8.42578125" style="1"/>
  </cols>
  <sheetData>
    <row r="1" spans="1:7" x14ac:dyDescent="0.25">
      <c r="A1"/>
      <c r="B1" s="181" t="s">
        <v>224</v>
      </c>
      <c r="C1" s="181"/>
      <c r="D1" s="181"/>
      <c r="E1" s="181"/>
      <c r="F1" s="181"/>
      <c r="G1" s="181"/>
    </row>
    <row r="2" spans="1:7" x14ac:dyDescent="0.25">
      <c r="A2"/>
      <c r="B2" s="185"/>
      <c r="C2" s="185"/>
      <c r="D2" s="185"/>
      <c r="E2" s="185"/>
      <c r="F2" s="185"/>
      <c r="G2" s="185"/>
    </row>
    <row r="3" spans="1:7" x14ac:dyDescent="0.25">
      <c r="A3"/>
      <c r="B3"/>
      <c r="C3"/>
      <c r="D3"/>
      <c r="E3"/>
      <c r="F3"/>
      <c r="G3"/>
    </row>
    <row r="4" spans="1:7" ht="15" customHeight="1" x14ac:dyDescent="0.25">
      <c r="A4" s="186" t="s">
        <v>226</v>
      </c>
      <c r="B4" s="186"/>
      <c r="C4" s="186"/>
      <c r="D4" s="186"/>
      <c r="E4" s="186"/>
      <c r="F4" s="186"/>
      <c r="G4" s="186"/>
    </row>
    <row r="5" spans="1:7" ht="15" customHeight="1" x14ac:dyDescent="0.25">
      <c r="A5" s="186" t="s">
        <v>53</v>
      </c>
      <c r="B5" s="186"/>
      <c r="C5" s="186"/>
      <c r="D5" s="186"/>
      <c r="E5" s="186"/>
      <c r="F5" s="186"/>
      <c r="G5" s="186"/>
    </row>
    <row r="6" spans="1:7" x14ac:dyDescent="0.25">
      <c r="A6"/>
      <c r="B6"/>
      <c r="C6"/>
      <c r="D6"/>
      <c r="E6"/>
      <c r="F6"/>
      <c r="G6"/>
    </row>
    <row r="7" spans="1:7" x14ac:dyDescent="0.25">
      <c r="A7"/>
      <c r="B7"/>
      <c r="C7" s="3"/>
      <c r="D7" s="3"/>
      <c r="E7" s="3"/>
      <c r="F7" s="3"/>
      <c r="G7" s="148" t="s">
        <v>1</v>
      </c>
    </row>
    <row r="8" spans="1:7" ht="39" x14ac:dyDescent="0.25">
      <c r="A8" s="52" t="s">
        <v>2</v>
      </c>
      <c r="B8" s="52" t="s">
        <v>54</v>
      </c>
      <c r="C8" s="53" t="s">
        <v>55</v>
      </c>
      <c r="D8" s="6" t="s">
        <v>206</v>
      </c>
      <c r="E8" s="6" t="s">
        <v>264</v>
      </c>
      <c r="F8" s="7" t="s">
        <v>266</v>
      </c>
      <c r="G8" s="149" t="s">
        <v>207</v>
      </c>
    </row>
    <row r="9" spans="1:7" x14ac:dyDescent="0.25">
      <c r="A9" s="50"/>
      <c r="B9" s="54" t="s">
        <v>56</v>
      </c>
      <c r="C9" s="55"/>
      <c r="D9" s="56">
        <f>D10+D13+D14</f>
        <v>292100</v>
      </c>
      <c r="E9" s="56">
        <f>E10+E13+E14</f>
        <v>292100</v>
      </c>
      <c r="F9" s="56">
        <f t="shared" ref="F9" si="0">F10+F13+F14</f>
        <v>2965</v>
      </c>
      <c r="G9" s="56">
        <f>G14</f>
        <v>295065</v>
      </c>
    </row>
    <row r="10" spans="1:7" x14ac:dyDescent="0.25">
      <c r="A10" s="54" t="s">
        <v>7</v>
      </c>
      <c r="B10" s="54" t="s">
        <v>57</v>
      </c>
      <c r="C10" s="57" t="s">
        <v>58</v>
      </c>
      <c r="D10" s="56"/>
      <c r="E10" s="56"/>
      <c r="F10" s="58"/>
      <c r="G10" s="56">
        <f t="shared" ref="G10:G27" si="1">D10</f>
        <v>0</v>
      </c>
    </row>
    <row r="11" spans="1:7" x14ac:dyDescent="0.25">
      <c r="A11" s="19" t="s">
        <v>10</v>
      </c>
      <c r="B11" s="19" t="s">
        <v>11</v>
      </c>
      <c r="C11" s="59" t="s">
        <v>140</v>
      </c>
      <c r="D11" s="60"/>
      <c r="E11" s="60"/>
      <c r="F11" s="60"/>
      <c r="G11" s="141">
        <f t="shared" si="1"/>
        <v>0</v>
      </c>
    </row>
    <row r="12" spans="1:7" x14ac:dyDescent="0.25">
      <c r="A12" s="19" t="s">
        <v>14</v>
      </c>
      <c r="B12" s="19" t="s">
        <v>15</v>
      </c>
      <c r="C12" s="59" t="s">
        <v>60</v>
      </c>
      <c r="D12" s="60"/>
      <c r="E12" s="60"/>
      <c r="F12" s="60"/>
      <c r="G12" s="141">
        <f t="shared" si="1"/>
        <v>0</v>
      </c>
    </row>
    <row r="13" spans="1:7" x14ac:dyDescent="0.25">
      <c r="A13" s="54" t="s">
        <v>12</v>
      </c>
      <c r="B13" s="54" t="s">
        <v>20</v>
      </c>
      <c r="C13" s="57" t="s">
        <v>61</v>
      </c>
      <c r="D13" s="56"/>
      <c r="E13" s="56"/>
      <c r="F13" s="56"/>
      <c r="G13" s="56">
        <f t="shared" si="1"/>
        <v>0</v>
      </c>
    </row>
    <row r="14" spans="1:7" x14ac:dyDescent="0.25">
      <c r="A14" s="54" t="s">
        <v>16</v>
      </c>
      <c r="B14" s="54" t="s">
        <v>23</v>
      </c>
      <c r="C14" s="57" t="s">
        <v>62</v>
      </c>
      <c r="D14" s="56">
        <v>292100</v>
      </c>
      <c r="E14" s="56">
        <v>292100</v>
      </c>
      <c r="F14" s="56">
        <v>2965</v>
      </c>
      <c r="G14" s="56">
        <f>E14+F14</f>
        <v>295065</v>
      </c>
    </row>
    <row r="15" spans="1:7" x14ac:dyDescent="0.25">
      <c r="A15" s="19" t="s">
        <v>10</v>
      </c>
      <c r="B15" s="19" t="s">
        <v>25</v>
      </c>
      <c r="C15" s="59" t="s">
        <v>63</v>
      </c>
      <c r="D15" s="60"/>
      <c r="E15" s="60"/>
      <c r="F15" s="60"/>
      <c r="G15" s="141">
        <f t="shared" si="1"/>
        <v>0</v>
      </c>
    </row>
    <row r="16" spans="1:7" x14ac:dyDescent="0.25">
      <c r="A16" s="54" t="s">
        <v>18</v>
      </c>
      <c r="B16" s="54" t="s">
        <v>29</v>
      </c>
      <c r="C16" s="57" t="s">
        <v>64</v>
      </c>
      <c r="D16" s="56"/>
      <c r="E16" s="56"/>
      <c r="F16" s="58"/>
      <c r="G16" s="56">
        <f t="shared" si="1"/>
        <v>0</v>
      </c>
    </row>
    <row r="17" spans="1:7" x14ac:dyDescent="0.25">
      <c r="A17" s="50"/>
      <c r="B17" s="54" t="s">
        <v>65</v>
      </c>
      <c r="C17" s="57"/>
      <c r="D17" s="56"/>
      <c r="E17" s="56"/>
      <c r="F17" s="58"/>
      <c r="G17" s="56">
        <f t="shared" si="1"/>
        <v>0</v>
      </c>
    </row>
    <row r="18" spans="1:7" x14ac:dyDescent="0.25">
      <c r="A18" s="54" t="s">
        <v>21</v>
      </c>
      <c r="B18" s="54" t="s">
        <v>66</v>
      </c>
      <c r="C18" s="57" t="s">
        <v>67</v>
      </c>
      <c r="D18" s="56"/>
      <c r="E18" s="56"/>
      <c r="F18" s="58"/>
      <c r="G18" s="56">
        <f t="shared" si="1"/>
        <v>0</v>
      </c>
    </row>
    <row r="19" spans="1:7" ht="30" x14ac:dyDescent="0.25">
      <c r="A19" s="19" t="s">
        <v>10</v>
      </c>
      <c r="B19" s="61" t="s">
        <v>36</v>
      </c>
      <c r="C19" s="59" t="s">
        <v>68</v>
      </c>
      <c r="D19" s="60"/>
      <c r="E19" s="60"/>
      <c r="F19" s="60"/>
      <c r="G19" s="141">
        <f t="shared" si="1"/>
        <v>0</v>
      </c>
    </row>
    <row r="20" spans="1:7" x14ac:dyDescent="0.25">
      <c r="A20" s="54" t="s">
        <v>33</v>
      </c>
      <c r="B20" s="54" t="s">
        <v>39</v>
      </c>
      <c r="C20" s="57" t="s">
        <v>69</v>
      </c>
      <c r="D20" s="56"/>
      <c r="E20" s="56"/>
      <c r="F20" s="58"/>
      <c r="G20" s="56">
        <f t="shared" si="1"/>
        <v>0</v>
      </c>
    </row>
    <row r="21" spans="1:7" x14ac:dyDescent="0.25">
      <c r="A21" s="54" t="s">
        <v>37</v>
      </c>
      <c r="B21" s="54" t="s">
        <v>42</v>
      </c>
      <c r="C21" s="57" t="s">
        <v>70</v>
      </c>
      <c r="D21" s="56"/>
      <c r="E21" s="56"/>
      <c r="F21" s="58"/>
      <c r="G21" s="56">
        <f t="shared" si="1"/>
        <v>0</v>
      </c>
    </row>
    <row r="22" spans="1:7" x14ac:dyDescent="0.25">
      <c r="A22" s="50"/>
      <c r="B22" s="54" t="s">
        <v>71</v>
      </c>
      <c r="C22" s="57" t="s">
        <v>72</v>
      </c>
      <c r="D22" s="56">
        <f>SUM(D23:D24)</f>
        <v>223876886</v>
      </c>
      <c r="E22" s="56">
        <f>SUM(E23:E24)</f>
        <v>227094278</v>
      </c>
      <c r="F22" s="56">
        <f t="shared" ref="F22" si="2">SUM(F23:F24)</f>
        <v>1358724</v>
      </c>
      <c r="G22" s="56">
        <f>E22+F22</f>
        <v>228453002</v>
      </c>
    </row>
    <row r="23" spans="1:7" x14ac:dyDescent="0.25">
      <c r="A23" s="19" t="s">
        <v>10</v>
      </c>
      <c r="B23" s="19" t="s">
        <v>73</v>
      </c>
      <c r="C23" s="59" t="s">
        <v>74</v>
      </c>
      <c r="D23" s="60"/>
      <c r="E23" s="60">
        <v>1062145</v>
      </c>
      <c r="F23" s="60"/>
      <c r="G23" s="142">
        <v>1062145</v>
      </c>
    </row>
    <row r="24" spans="1:7" x14ac:dyDescent="0.25">
      <c r="A24" s="19" t="s">
        <v>14</v>
      </c>
      <c r="B24" s="61" t="s">
        <v>28</v>
      </c>
      <c r="C24" s="59" t="s">
        <v>77</v>
      </c>
      <c r="D24" s="60">
        <v>223876886</v>
      </c>
      <c r="E24" s="60">
        <v>226032133</v>
      </c>
      <c r="F24" s="60">
        <v>1358724</v>
      </c>
      <c r="G24" s="142">
        <f>E24+F24</f>
        <v>227390857</v>
      </c>
    </row>
    <row r="25" spans="1:7" x14ac:dyDescent="0.25">
      <c r="A25" s="50"/>
      <c r="B25" s="54" t="s">
        <v>78</v>
      </c>
      <c r="C25" s="57"/>
      <c r="D25" s="56"/>
      <c r="E25" s="56"/>
      <c r="F25" s="58"/>
      <c r="G25" s="56">
        <f t="shared" si="1"/>
        <v>0</v>
      </c>
    </row>
    <row r="26" spans="1:7" x14ac:dyDescent="0.25">
      <c r="A26" s="19" t="s">
        <v>10</v>
      </c>
      <c r="B26" s="19" t="s">
        <v>73</v>
      </c>
      <c r="C26" s="59" t="s">
        <v>74</v>
      </c>
      <c r="D26" s="60"/>
      <c r="E26" s="60"/>
      <c r="F26" s="60"/>
      <c r="G26" s="141">
        <f t="shared" si="1"/>
        <v>0</v>
      </c>
    </row>
    <row r="27" spans="1:7" x14ac:dyDescent="0.25">
      <c r="A27" s="19" t="s">
        <v>14</v>
      </c>
      <c r="B27" s="61" t="s">
        <v>28</v>
      </c>
      <c r="C27" s="59" t="s">
        <v>77</v>
      </c>
      <c r="D27" s="60"/>
      <c r="E27" s="60"/>
      <c r="F27" s="60"/>
      <c r="G27" s="141">
        <f t="shared" si="1"/>
        <v>0</v>
      </c>
    </row>
    <row r="28" spans="1:7" x14ac:dyDescent="0.25">
      <c r="A28" s="54"/>
      <c r="B28" s="54" t="s">
        <v>51</v>
      </c>
      <c r="C28" s="57"/>
      <c r="D28" s="56">
        <f>D9+D17+D22+D25</f>
        <v>224168986</v>
      </c>
      <c r="E28" s="56">
        <f>E9+E17+E22+E25</f>
        <v>227386378</v>
      </c>
      <c r="F28" s="56">
        <f t="shared" ref="F28" si="3">F9+F17+F22+F25</f>
        <v>1361689</v>
      </c>
      <c r="G28" s="56">
        <f>G9+G22</f>
        <v>228748067</v>
      </c>
    </row>
  </sheetData>
  <mergeCells count="4">
    <mergeCell ref="B1:G1"/>
    <mergeCell ref="B2:G2"/>
    <mergeCell ref="A4:G4"/>
    <mergeCell ref="A5:G5"/>
  </mergeCells>
  <pageMargins left="0.70833333333333304" right="0.70833333333333304" top="0.74861111111111101" bottom="0.74791666666666701" header="0.31527777777777799" footer="0.51180555555555496"/>
  <pageSetup paperSize="9" firstPageNumber="0" fitToHeight="0" orientation="landscape" r:id="rId1"/>
  <headerFooter>
    <oddHeader>&amp;R10. számú melléklet  a 2/2020. (II.18.)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K30"/>
  <sheetViews>
    <sheetView view="pageLayout" zoomScaleNormal="100" workbookViewId="0">
      <selection activeCell="E3" sqref="E3"/>
    </sheetView>
  </sheetViews>
  <sheetFormatPr defaultRowHeight="15" x14ac:dyDescent="0.25"/>
  <cols>
    <col min="1" max="1" width="5.28515625" style="1"/>
    <col min="2" max="2" width="62.5703125" style="1"/>
    <col min="3" max="3" width="10.140625" style="1"/>
    <col min="4" max="4" width="12.42578125" style="1" bestFit="1" customWidth="1"/>
    <col min="5" max="5" width="12.42578125" style="1" customWidth="1"/>
    <col min="6" max="6" width="13.28515625" style="1"/>
    <col min="7" max="7" width="12.5703125" style="1"/>
    <col min="8" max="1025" width="8.42578125" style="1"/>
  </cols>
  <sheetData>
    <row r="1" spans="1:8" x14ac:dyDescent="0.25">
      <c r="A1"/>
      <c r="B1" s="181" t="s">
        <v>218</v>
      </c>
      <c r="C1" s="181"/>
      <c r="D1" s="181"/>
      <c r="E1" s="181"/>
      <c r="F1" s="181"/>
      <c r="G1" s="181"/>
    </row>
    <row r="2" spans="1:8" x14ac:dyDescent="0.25">
      <c r="A2"/>
      <c r="B2" s="185"/>
      <c r="C2" s="185"/>
      <c r="D2" s="185"/>
      <c r="E2" s="185"/>
      <c r="F2" s="185"/>
      <c r="G2" s="185"/>
    </row>
    <row r="3" spans="1:8" x14ac:dyDescent="0.25">
      <c r="A3"/>
      <c r="B3"/>
      <c r="C3"/>
      <c r="D3"/>
      <c r="E3"/>
      <c r="F3"/>
      <c r="G3"/>
    </row>
    <row r="4" spans="1:8" ht="15" customHeight="1" x14ac:dyDescent="0.25">
      <c r="A4" s="186" t="s">
        <v>227</v>
      </c>
      <c r="B4" s="186"/>
      <c r="C4" s="186"/>
      <c r="D4" s="186"/>
      <c r="E4" s="186"/>
      <c r="F4" s="186"/>
      <c r="G4" s="186"/>
    </row>
    <row r="5" spans="1:8" ht="15" customHeight="1" x14ac:dyDescent="0.25">
      <c r="A5" s="62"/>
      <c r="B5" s="62"/>
      <c r="C5" s="62"/>
      <c r="D5" s="62"/>
      <c r="E5" s="62"/>
      <c r="F5" s="62"/>
      <c r="G5" s="62"/>
    </row>
    <row r="6" spans="1:8" ht="15" customHeight="1" x14ac:dyDescent="0.25">
      <c r="A6" s="186" t="s">
        <v>79</v>
      </c>
      <c r="B6" s="186"/>
      <c r="C6" s="186"/>
      <c r="D6" s="186"/>
      <c r="E6" s="186"/>
      <c r="F6" s="186"/>
      <c r="G6" s="186"/>
    </row>
    <row r="7" spans="1:8" x14ac:dyDescent="0.25">
      <c r="A7"/>
      <c r="B7"/>
      <c r="C7"/>
      <c r="D7"/>
      <c r="E7"/>
      <c r="F7"/>
      <c r="G7" s="148" t="s">
        <v>1</v>
      </c>
    </row>
    <row r="8" spans="1:8" ht="39" x14ac:dyDescent="0.25">
      <c r="A8" s="52" t="s">
        <v>2</v>
      </c>
      <c r="B8" s="52" t="s">
        <v>54</v>
      </c>
      <c r="C8" s="53" t="s">
        <v>80</v>
      </c>
      <c r="D8" s="154" t="s">
        <v>206</v>
      </c>
      <c r="E8" s="154" t="s">
        <v>262</v>
      </c>
      <c r="F8" s="7" t="s">
        <v>267</v>
      </c>
      <c r="G8" s="149" t="s">
        <v>207</v>
      </c>
    </row>
    <row r="9" spans="1:8" ht="15" customHeight="1" x14ac:dyDescent="0.25">
      <c r="A9" s="50"/>
      <c r="B9" s="54" t="s">
        <v>81</v>
      </c>
      <c r="C9" s="63"/>
      <c r="D9" s="75">
        <f>D10+D14+D15+D16+D17</f>
        <v>221474986</v>
      </c>
      <c r="E9" s="75">
        <f>E10+E14+E15+E16+E17</f>
        <v>224692378</v>
      </c>
      <c r="F9" s="75">
        <f t="shared" ref="F9:G9" si="0">F10+F14+F15+F16+F17</f>
        <v>1361689</v>
      </c>
      <c r="G9" s="75">
        <f t="shared" si="0"/>
        <v>226054067</v>
      </c>
      <c r="H9" s="45"/>
    </row>
    <row r="10" spans="1:8" x14ac:dyDescent="0.25">
      <c r="A10" s="19" t="s">
        <v>7</v>
      </c>
      <c r="B10" s="19" t="s">
        <v>9</v>
      </c>
      <c r="C10" s="59" t="s">
        <v>82</v>
      </c>
      <c r="D10" s="76">
        <f>SUM(D11:D12)</f>
        <v>133132624</v>
      </c>
      <c r="E10" s="76">
        <f>SUM(E11:E12)</f>
        <v>134966757</v>
      </c>
      <c r="F10" s="76">
        <f t="shared" ref="F10" si="1">SUM(F11:F12)</f>
        <v>1156360</v>
      </c>
      <c r="G10" s="147">
        <f>E10+F10</f>
        <v>136123117</v>
      </c>
      <c r="H10" s="45"/>
    </row>
    <row r="11" spans="1:8" x14ac:dyDescent="0.25">
      <c r="A11" s="19" t="s">
        <v>10</v>
      </c>
      <c r="B11" s="19" t="s">
        <v>83</v>
      </c>
      <c r="C11" s="59" t="s">
        <v>84</v>
      </c>
      <c r="D11" s="76">
        <v>131862624</v>
      </c>
      <c r="E11" s="76">
        <v>133696757</v>
      </c>
      <c r="F11" s="76">
        <v>-28575</v>
      </c>
      <c r="G11" s="147">
        <f t="shared" ref="G11:G30" si="2">E11+F11</f>
        <v>133668182</v>
      </c>
    </row>
    <row r="12" spans="1:8" x14ac:dyDescent="0.25">
      <c r="A12" s="19" t="s">
        <v>14</v>
      </c>
      <c r="B12" s="19" t="s">
        <v>85</v>
      </c>
      <c r="C12" s="59" t="s">
        <v>86</v>
      </c>
      <c r="D12" s="76">
        <v>1270000</v>
      </c>
      <c r="E12" s="76">
        <v>1270000</v>
      </c>
      <c r="F12" s="76">
        <v>1184935</v>
      </c>
      <c r="G12" s="147">
        <f t="shared" si="2"/>
        <v>2454935</v>
      </c>
    </row>
    <row r="13" spans="1:8" x14ac:dyDescent="0.25">
      <c r="A13" s="19"/>
      <c r="B13" s="19" t="s">
        <v>87</v>
      </c>
      <c r="C13" s="59" t="s">
        <v>88</v>
      </c>
      <c r="D13" s="76"/>
      <c r="E13" s="76"/>
      <c r="F13" s="76"/>
      <c r="G13" s="147">
        <f t="shared" si="2"/>
        <v>0</v>
      </c>
    </row>
    <row r="14" spans="1:8" x14ac:dyDescent="0.25">
      <c r="A14" s="19" t="s">
        <v>12</v>
      </c>
      <c r="B14" s="19" t="s">
        <v>13</v>
      </c>
      <c r="C14" s="59" t="s">
        <v>89</v>
      </c>
      <c r="D14" s="76">
        <v>26150862</v>
      </c>
      <c r="E14" s="76">
        <v>26471976</v>
      </c>
      <c r="F14" s="76">
        <v>202364</v>
      </c>
      <c r="G14" s="147">
        <f t="shared" si="2"/>
        <v>26674340</v>
      </c>
    </row>
    <row r="15" spans="1:8" x14ac:dyDescent="0.25">
      <c r="A15" s="19" t="s">
        <v>16</v>
      </c>
      <c r="B15" s="19" t="s">
        <v>17</v>
      </c>
      <c r="C15" s="59" t="s">
        <v>90</v>
      </c>
      <c r="D15" s="76">
        <v>62191500</v>
      </c>
      <c r="E15" s="76">
        <v>63253645</v>
      </c>
      <c r="F15" s="76">
        <v>2165</v>
      </c>
      <c r="G15" s="147">
        <f t="shared" si="2"/>
        <v>63255810</v>
      </c>
    </row>
    <row r="16" spans="1:8" x14ac:dyDescent="0.25">
      <c r="A16" s="19" t="s">
        <v>18</v>
      </c>
      <c r="B16" s="19" t="s">
        <v>19</v>
      </c>
      <c r="C16" s="59" t="s">
        <v>91</v>
      </c>
      <c r="D16" s="76"/>
      <c r="E16" s="76"/>
      <c r="F16" s="76"/>
      <c r="G16" s="147">
        <f t="shared" si="2"/>
        <v>0</v>
      </c>
    </row>
    <row r="17" spans="1:7" x14ac:dyDescent="0.25">
      <c r="A17" s="19" t="s">
        <v>21</v>
      </c>
      <c r="B17" s="19" t="s">
        <v>92</v>
      </c>
      <c r="C17" s="59" t="s">
        <v>93</v>
      </c>
      <c r="D17" s="76"/>
      <c r="E17" s="76"/>
      <c r="F17" s="76">
        <f>F18</f>
        <v>800</v>
      </c>
      <c r="G17" s="147">
        <f t="shared" si="2"/>
        <v>800</v>
      </c>
    </row>
    <row r="18" spans="1:7" x14ac:dyDescent="0.25">
      <c r="A18" s="19" t="s">
        <v>10</v>
      </c>
      <c r="B18" s="19" t="s">
        <v>94</v>
      </c>
      <c r="C18" s="59" t="s">
        <v>95</v>
      </c>
      <c r="D18" s="76"/>
      <c r="E18" s="76"/>
      <c r="F18" s="76">
        <v>800</v>
      </c>
      <c r="G18" s="147">
        <f t="shared" si="2"/>
        <v>800</v>
      </c>
    </row>
    <row r="19" spans="1:7" x14ac:dyDescent="0.25">
      <c r="A19" s="19" t="s">
        <v>14</v>
      </c>
      <c r="B19" s="19" t="s">
        <v>96</v>
      </c>
      <c r="C19" s="59" t="s">
        <v>97</v>
      </c>
      <c r="D19" s="76"/>
      <c r="E19" s="76"/>
      <c r="F19" s="76"/>
      <c r="G19" s="147">
        <f t="shared" si="2"/>
        <v>0</v>
      </c>
    </row>
    <row r="20" spans="1:7" x14ac:dyDescent="0.25">
      <c r="A20" s="19" t="s">
        <v>26</v>
      </c>
      <c r="B20" s="19" t="s">
        <v>98</v>
      </c>
      <c r="C20" s="59" t="s">
        <v>99</v>
      </c>
      <c r="D20" s="76"/>
      <c r="E20" s="76"/>
      <c r="F20" s="76"/>
      <c r="G20" s="147">
        <f t="shared" si="2"/>
        <v>0</v>
      </c>
    </row>
    <row r="21" spans="1:7" x14ac:dyDescent="0.25">
      <c r="A21" s="50"/>
      <c r="B21" s="54" t="s">
        <v>100</v>
      </c>
      <c r="C21" s="55"/>
      <c r="D21" s="75">
        <f>D22+D23+D24</f>
        <v>2694000</v>
      </c>
      <c r="E21" s="75">
        <f>E22+E23+E24</f>
        <v>2694000</v>
      </c>
      <c r="F21" s="75"/>
      <c r="G21" s="75">
        <f t="shared" si="2"/>
        <v>2694000</v>
      </c>
    </row>
    <row r="22" spans="1:7" x14ac:dyDescent="0.25">
      <c r="A22" s="19" t="s">
        <v>33</v>
      </c>
      <c r="B22" s="19" t="s">
        <v>35</v>
      </c>
      <c r="C22" s="59" t="s">
        <v>101</v>
      </c>
      <c r="D22" s="76">
        <v>2694000</v>
      </c>
      <c r="E22" s="76">
        <v>2694000</v>
      </c>
      <c r="F22" s="76"/>
      <c r="G22" s="147">
        <f t="shared" si="2"/>
        <v>2694000</v>
      </c>
    </row>
    <row r="23" spans="1:7" x14ac:dyDescent="0.25">
      <c r="A23" s="19" t="s">
        <v>37</v>
      </c>
      <c r="B23" s="19" t="s">
        <v>38</v>
      </c>
      <c r="C23" s="59" t="s">
        <v>102</v>
      </c>
      <c r="D23" s="76"/>
      <c r="E23" s="76"/>
      <c r="F23" s="76"/>
      <c r="G23" s="147">
        <f t="shared" si="2"/>
        <v>0</v>
      </c>
    </row>
    <row r="24" spans="1:7" x14ac:dyDescent="0.25">
      <c r="A24" s="19" t="s">
        <v>40</v>
      </c>
      <c r="B24" s="19" t="s">
        <v>41</v>
      </c>
      <c r="C24" s="59" t="s">
        <v>103</v>
      </c>
      <c r="D24" s="76"/>
      <c r="E24" s="76"/>
      <c r="F24" s="76"/>
      <c r="G24" s="147">
        <f t="shared" si="2"/>
        <v>0</v>
      </c>
    </row>
    <row r="25" spans="1:7" x14ac:dyDescent="0.25">
      <c r="A25" s="19" t="s">
        <v>10</v>
      </c>
      <c r="B25" s="19" t="s">
        <v>104</v>
      </c>
      <c r="C25" s="59" t="s">
        <v>105</v>
      </c>
      <c r="D25" s="76"/>
      <c r="E25" s="76"/>
      <c r="F25" s="76"/>
      <c r="G25" s="147">
        <f t="shared" si="2"/>
        <v>0</v>
      </c>
    </row>
    <row r="26" spans="1:7" x14ac:dyDescent="0.25">
      <c r="A26" s="50"/>
      <c r="B26" s="54" t="s">
        <v>106</v>
      </c>
      <c r="C26" s="57" t="s">
        <v>107</v>
      </c>
      <c r="D26" s="75"/>
      <c r="E26" s="75"/>
      <c r="F26" s="77"/>
      <c r="G26" s="77">
        <f t="shared" si="2"/>
        <v>0</v>
      </c>
    </row>
    <row r="27" spans="1:7" x14ac:dyDescent="0.25">
      <c r="A27" s="19" t="s">
        <v>10</v>
      </c>
      <c r="B27" s="19" t="s">
        <v>110</v>
      </c>
      <c r="C27" s="59" t="s">
        <v>111</v>
      </c>
      <c r="D27" s="76"/>
      <c r="E27" s="76"/>
      <c r="F27" s="76"/>
      <c r="G27" s="147">
        <f t="shared" si="2"/>
        <v>0</v>
      </c>
    </row>
    <row r="28" spans="1:7" x14ac:dyDescent="0.25">
      <c r="A28" s="50"/>
      <c r="B28" s="54" t="s">
        <v>112</v>
      </c>
      <c r="C28" s="57" t="s">
        <v>107</v>
      </c>
      <c r="D28" s="75"/>
      <c r="E28" s="75"/>
      <c r="F28" s="75"/>
      <c r="G28" s="75">
        <f t="shared" si="2"/>
        <v>0</v>
      </c>
    </row>
    <row r="29" spans="1:7" x14ac:dyDescent="0.25">
      <c r="A29" s="19" t="s">
        <v>10</v>
      </c>
      <c r="B29" s="19" t="s">
        <v>110</v>
      </c>
      <c r="C29" s="59"/>
      <c r="D29" s="76"/>
      <c r="E29" s="76"/>
      <c r="F29" s="76"/>
      <c r="G29" s="147">
        <f t="shared" si="2"/>
        <v>0</v>
      </c>
    </row>
    <row r="30" spans="1:7" x14ac:dyDescent="0.25">
      <c r="A30" s="50"/>
      <c r="B30" s="54"/>
      <c r="C30" s="55"/>
      <c r="D30" s="75">
        <f>D9+D21+D26</f>
        <v>224168986</v>
      </c>
      <c r="E30" s="75">
        <f>E9+E21+E26</f>
        <v>227386378</v>
      </c>
      <c r="F30" s="75">
        <f>F9+F21</f>
        <v>1361689</v>
      </c>
      <c r="G30" s="75">
        <f t="shared" si="2"/>
        <v>228748067</v>
      </c>
    </row>
  </sheetData>
  <mergeCells count="4">
    <mergeCell ref="B1:G1"/>
    <mergeCell ref="B2:G2"/>
    <mergeCell ref="A4:G4"/>
    <mergeCell ref="A6:G6"/>
  </mergeCells>
  <pageMargins left="0.70833333333333304" right="0.70833333333333304" top="0.74861111111111101" bottom="0.74791666666666701" header="0.31527777777777799" footer="0.51180555555555496"/>
  <pageSetup paperSize="9" firstPageNumber="0" fitToHeight="0" orientation="landscape" r:id="rId1"/>
  <headerFooter>
    <oddHeader>&amp;R11. számú melléklet a  2/2020. (II.18.)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K22"/>
  <sheetViews>
    <sheetView view="pageLayout" zoomScaleNormal="100" workbookViewId="0">
      <selection activeCell="A3" sqref="A3:F3"/>
    </sheetView>
  </sheetViews>
  <sheetFormatPr defaultRowHeight="15" x14ac:dyDescent="0.25"/>
  <cols>
    <col min="1" max="1" width="7.28515625" style="1"/>
    <col min="2" max="2" width="42.28515625" style="1"/>
    <col min="3" max="3" width="12.5703125" style="1"/>
    <col min="4" max="4" width="7.28515625" style="1"/>
    <col min="5" max="5" width="42.28515625" style="1"/>
    <col min="6" max="6" width="12.5703125" style="1"/>
    <col min="7" max="1025" width="8.42578125" style="1"/>
  </cols>
  <sheetData>
    <row r="1" spans="1:7" x14ac:dyDescent="0.25">
      <c r="A1" s="181" t="s">
        <v>228</v>
      </c>
      <c r="B1" s="181"/>
      <c r="C1" s="181"/>
      <c r="D1" s="181"/>
      <c r="E1" s="181"/>
      <c r="F1" s="181"/>
      <c r="G1" s="65"/>
    </row>
    <row r="2" spans="1:7" x14ac:dyDescent="0.25">
      <c r="A2"/>
      <c r="B2"/>
      <c r="C2"/>
      <c r="D2"/>
      <c r="E2"/>
      <c r="F2"/>
    </row>
    <row r="3" spans="1:7" ht="30.75" customHeight="1" x14ac:dyDescent="0.25">
      <c r="A3" s="186" t="s">
        <v>229</v>
      </c>
      <c r="B3" s="186"/>
      <c r="C3" s="186"/>
      <c r="D3" s="186"/>
      <c r="E3" s="186"/>
      <c r="F3" s="186"/>
    </row>
    <row r="4" spans="1:7" x14ac:dyDescent="0.25">
      <c r="A4" s="62"/>
      <c r="B4" s="62"/>
      <c r="C4" s="62"/>
      <c r="D4" s="62"/>
      <c r="E4" s="62"/>
      <c r="F4" s="62"/>
    </row>
    <row r="5" spans="1:7" x14ac:dyDescent="0.25">
      <c r="A5"/>
      <c r="B5"/>
      <c r="C5"/>
      <c r="D5"/>
      <c r="E5"/>
      <c r="F5" s="148" t="s">
        <v>1</v>
      </c>
    </row>
    <row r="6" spans="1:7" ht="28.5" x14ac:dyDescent="0.25">
      <c r="A6" s="66" t="s">
        <v>2</v>
      </c>
      <c r="B6" s="66" t="s">
        <v>114</v>
      </c>
      <c r="C6" s="67" t="s">
        <v>115</v>
      </c>
      <c r="D6" s="66" t="s">
        <v>2</v>
      </c>
      <c r="E6" s="66" t="s">
        <v>116</v>
      </c>
      <c r="F6" s="67" t="s">
        <v>115</v>
      </c>
    </row>
    <row r="7" spans="1:7" x14ac:dyDescent="0.25">
      <c r="A7" s="187" t="s">
        <v>117</v>
      </c>
      <c r="B7" s="187"/>
      <c r="C7" s="187"/>
      <c r="D7" s="187"/>
      <c r="E7" s="187"/>
      <c r="F7" s="187"/>
    </row>
    <row r="8" spans="1:7" x14ac:dyDescent="0.25">
      <c r="A8" s="68" t="s">
        <v>7</v>
      </c>
      <c r="B8" s="68" t="s">
        <v>118</v>
      </c>
      <c r="C8" s="56">
        <f>C12+C14+C15</f>
        <v>228748067</v>
      </c>
      <c r="D8" s="68" t="s">
        <v>7</v>
      </c>
      <c r="E8" s="68" t="s">
        <v>119</v>
      </c>
      <c r="F8" s="56">
        <f>F9+F10+F11+F13</f>
        <v>226054067</v>
      </c>
    </row>
    <row r="9" spans="1:7" x14ac:dyDescent="0.25">
      <c r="A9" s="69" t="s">
        <v>10</v>
      </c>
      <c r="B9" s="19" t="s">
        <v>120</v>
      </c>
      <c r="C9" s="64"/>
      <c r="D9" s="69" t="s">
        <v>10</v>
      </c>
      <c r="E9" s="19" t="s">
        <v>9</v>
      </c>
      <c r="F9" s="64">
        <v>136123117</v>
      </c>
    </row>
    <row r="10" spans="1:7" ht="30" x14ac:dyDescent="0.25">
      <c r="A10" s="70" t="s">
        <v>14</v>
      </c>
      <c r="B10" s="19" t="s">
        <v>57</v>
      </c>
      <c r="C10" s="64"/>
      <c r="D10" s="69" t="s">
        <v>14</v>
      </c>
      <c r="E10" s="61" t="s">
        <v>13</v>
      </c>
      <c r="F10" s="64">
        <v>26674340</v>
      </c>
    </row>
    <row r="11" spans="1:7" x14ac:dyDescent="0.25">
      <c r="A11" s="69" t="s">
        <v>26</v>
      </c>
      <c r="B11" s="46" t="s">
        <v>20</v>
      </c>
      <c r="C11" s="71"/>
      <c r="D11" s="69" t="s">
        <v>26</v>
      </c>
      <c r="E11" s="19" t="s">
        <v>17</v>
      </c>
      <c r="F11" s="64">
        <v>63255810</v>
      </c>
    </row>
    <row r="12" spans="1:7" x14ac:dyDescent="0.25">
      <c r="A12" s="69" t="s">
        <v>121</v>
      </c>
      <c r="B12" s="19" t="s">
        <v>23</v>
      </c>
      <c r="C12" s="64">
        <v>295065</v>
      </c>
      <c r="D12" s="69" t="s">
        <v>121</v>
      </c>
      <c r="E12" s="19" t="s">
        <v>19</v>
      </c>
      <c r="F12" s="64"/>
    </row>
    <row r="13" spans="1:7" x14ac:dyDescent="0.25">
      <c r="A13" s="69" t="s">
        <v>122</v>
      </c>
      <c r="B13" s="19" t="s">
        <v>123</v>
      </c>
      <c r="C13" s="64"/>
      <c r="D13" s="69" t="s">
        <v>122</v>
      </c>
      <c r="E13" s="19" t="s">
        <v>124</v>
      </c>
      <c r="F13" s="72">
        <v>800</v>
      </c>
    </row>
    <row r="14" spans="1:7" x14ac:dyDescent="0.25">
      <c r="A14" s="69"/>
      <c r="B14" s="19" t="s">
        <v>143</v>
      </c>
      <c r="C14" s="72">
        <v>227390857</v>
      </c>
      <c r="D14" s="69" t="s">
        <v>126</v>
      </c>
      <c r="E14" s="19" t="s">
        <v>127</v>
      </c>
      <c r="F14" s="64"/>
    </row>
    <row r="15" spans="1:7" x14ac:dyDescent="0.25">
      <c r="A15" s="69"/>
      <c r="B15" s="19" t="s">
        <v>125</v>
      </c>
      <c r="C15" s="64">
        <v>1062145</v>
      </c>
      <c r="D15" s="69" t="s">
        <v>128</v>
      </c>
      <c r="E15" s="19" t="s">
        <v>129</v>
      </c>
      <c r="F15" s="64"/>
    </row>
    <row r="16" spans="1:7" x14ac:dyDescent="0.25">
      <c r="A16" s="68" t="s">
        <v>12</v>
      </c>
      <c r="B16" s="68" t="s">
        <v>130</v>
      </c>
      <c r="C16" s="63"/>
      <c r="D16" s="68" t="s">
        <v>12</v>
      </c>
      <c r="E16" s="68" t="s">
        <v>131</v>
      </c>
      <c r="F16" s="63">
        <f>F17</f>
        <v>2694000</v>
      </c>
    </row>
    <row r="17" spans="1:6" x14ac:dyDescent="0.25">
      <c r="A17" s="19" t="s">
        <v>10</v>
      </c>
      <c r="B17" s="69" t="s">
        <v>132</v>
      </c>
      <c r="C17" s="64"/>
      <c r="D17" s="19" t="s">
        <v>10</v>
      </c>
      <c r="E17" s="69" t="s">
        <v>35</v>
      </c>
      <c r="F17" s="64">
        <v>2694000</v>
      </c>
    </row>
    <row r="18" spans="1:6" x14ac:dyDescent="0.25">
      <c r="A18" s="19" t="s">
        <v>14</v>
      </c>
      <c r="B18" s="69" t="s">
        <v>133</v>
      </c>
      <c r="C18" s="64"/>
      <c r="D18" s="19" t="s">
        <v>14</v>
      </c>
      <c r="E18" s="69" t="s">
        <v>38</v>
      </c>
      <c r="F18" s="64"/>
    </row>
    <row r="19" spans="1:6" x14ac:dyDescent="0.25">
      <c r="A19" s="19" t="s">
        <v>26</v>
      </c>
      <c r="B19" s="69" t="s">
        <v>134</v>
      </c>
      <c r="C19" s="64"/>
      <c r="D19" s="19" t="s">
        <v>26</v>
      </c>
      <c r="E19" s="69" t="s">
        <v>41</v>
      </c>
      <c r="F19" s="64"/>
    </row>
    <row r="20" spans="1:6" x14ac:dyDescent="0.25">
      <c r="A20" s="19" t="s">
        <v>121</v>
      </c>
      <c r="B20" s="69" t="s">
        <v>125</v>
      </c>
      <c r="C20" s="64"/>
      <c r="D20" s="19" t="s">
        <v>121</v>
      </c>
      <c r="E20" s="69" t="s">
        <v>135</v>
      </c>
      <c r="F20" s="64"/>
    </row>
    <row r="21" spans="1:6" x14ac:dyDescent="0.25">
      <c r="A21" s="19"/>
      <c r="B21" s="69"/>
      <c r="C21" s="64"/>
      <c r="D21" s="19" t="s">
        <v>122</v>
      </c>
      <c r="E21" s="69"/>
      <c r="F21" s="64"/>
    </row>
    <row r="22" spans="1:6" x14ac:dyDescent="0.25">
      <c r="A22" s="50"/>
      <c r="B22" s="68" t="s">
        <v>136</v>
      </c>
      <c r="C22" s="63">
        <f>C8+C16</f>
        <v>228748067</v>
      </c>
      <c r="D22" s="50"/>
      <c r="E22" s="68" t="s">
        <v>137</v>
      </c>
      <c r="F22" s="63">
        <f>F8+F16</f>
        <v>228748067</v>
      </c>
    </row>
  </sheetData>
  <mergeCells count="3">
    <mergeCell ref="A1:F1"/>
    <mergeCell ref="A3:F3"/>
    <mergeCell ref="A7:F7"/>
  </mergeCells>
  <pageMargins left="0.7" right="0.7" top="0.75" bottom="0.75" header="0.3" footer="0.51180555555555496"/>
  <pageSetup paperSize="9" firstPageNumber="0" orientation="landscape" r:id="rId1"/>
  <headerFooter>
    <oddHeader>&amp;R12. számú melléklet a 2/2020. (II.18.)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K25"/>
  <sheetViews>
    <sheetView view="pageLayout" zoomScaleNormal="100" workbookViewId="0">
      <selection activeCell="A4" sqref="A4:F4"/>
    </sheetView>
  </sheetViews>
  <sheetFormatPr defaultRowHeight="15" x14ac:dyDescent="0.25"/>
  <cols>
    <col min="1" max="1" width="7.28515625" style="1"/>
    <col min="2" max="2" width="42.42578125" style="1"/>
    <col min="3" max="3" width="11.28515625" style="1"/>
    <col min="4" max="4" width="7.28515625" style="1"/>
    <col min="5" max="5" width="40.42578125" style="1"/>
    <col min="6" max="6" width="13.28515625" style="1"/>
    <col min="7" max="1025" width="8.42578125" style="1"/>
  </cols>
  <sheetData>
    <row r="1" spans="1:6" x14ac:dyDescent="0.25">
      <c r="A1" s="181" t="s">
        <v>230</v>
      </c>
      <c r="B1" s="181"/>
      <c r="C1" s="181"/>
      <c r="D1" s="181"/>
      <c r="E1" s="181"/>
      <c r="F1" s="181"/>
    </row>
    <row r="2" spans="1:6" x14ac:dyDescent="0.25">
      <c r="A2"/>
      <c r="B2"/>
      <c r="C2"/>
      <c r="D2"/>
      <c r="E2" s="185"/>
      <c r="F2" s="185"/>
    </row>
    <row r="3" spans="1:6" x14ac:dyDescent="0.25">
      <c r="A3"/>
      <c r="B3"/>
      <c r="C3"/>
      <c r="D3"/>
      <c r="E3" s="185"/>
      <c r="F3" s="185"/>
    </row>
    <row r="4" spans="1:6" ht="30" customHeight="1" x14ac:dyDescent="0.25">
      <c r="A4" s="186" t="s">
        <v>231</v>
      </c>
      <c r="B4" s="186"/>
      <c r="C4" s="186"/>
      <c r="D4" s="186"/>
      <c r="E4" s="186"/>
      <c r="F4" s="186"/>
    </row>
    <row r="5" spans="1:6" x14ac:dyDescent="0.25">
      <c r="A5" s="62"/>
      <c r="B5" s="62"/>
      <c r="C5" s="62"/>
      <c r="D5" s="62"/>
      <c r="E5" s="62"/>
      <c r="F5" s="62"/>
    </row>
    <row r="6" spans="1:6" x14ac:dyDescent="0.25">
      <c r="A6"/>
      <c r="B6"/>
      <c r="C6"/>
      <c r="D6"/>
      <c r="E6"/>
      <c r="F6" s="148" t="s">
        <v>1</v>
      </c>
    </row>
    <row r="7" spans="1:6" ht="42.75" x14ac:dyDescent="0.25">
      <c r="A7" s="66" t="s">
        <v>2</v>
      </c>
      <c r="B7" s="66" t="s">
        <v>114</v>
      </c>
      <c r="C7" s="67" t="s">
        <v>115</v>
      </c>
      <c r="D7" s="66" t="s">
        <v>2</v>
      </c>
      <c r="E7" s="66" t="s">
        <v>116</v>
      </c>
      <c r="F7" s="67" t="s">
        <v>115</v>
      </c>
    </row>
    <row r="8" spans="1:6" x14ac:dyDescent="0.25">
      <c r="A8" s="187" t="s">
        <v>139</v>
      </c>
      <c r="B8" s="187"/>
      <c r="C8" s="187"/>
      <c r="D8" s="187"/>
      <c r="E8" s="187"/>
      <c r="F8" s="187"/>
    </row>
    <row r="9" spans="1:6" x14ac:dyDescent="0.25">
      <c r="A9" s="68" t="s">
        <v>7</v>
      </c>
      <c r="B9" s="68" t="s">
        <v>118</v>
      </c>
      <c r="C9" s="63">
        <f>SUM(C10:C16)</f>
        <v>0</v>
      </c>
      <c r="D9" s="68" t="s">
        <v>7</v>
      </c>
      <c r="E9" s="68" t="s">
        <v>119</v>
      </c>
      <c r="F9" s="63">
        <f>SUM(F10:F16)</f>
        <v>0</v>
      </c>
    </row>
    <row r="10" spans="1:6" x14ac:dyDescent="0.25">
      <c r="A10" s="19" t="s">
        <v>10</v>
      </c>
      <c r="B10" s="19" t="s">
        <v>57</v>
      </c>
      <c r="C10" s="64">
        <v>0</v>
      </c>
      <c r="D10" s="19" t="s">
        <v>10</v>
      </c>
      <c r="E10" s="19" t="s">
        <v>9</v>
      </c>
      <c r="F10" s="64">
        <v>0</v>
      </c>
    </row>
    <row r="11" spans="1:6" ht="30" x14ac:dyDescent="0.25">
      <c r="A11" s="46" t="s">
        <v>14</v>
      </c>
      <c r="B11" s="46" t="s">
        <v>20</v>
      </c>
      <c r="C11" s="71">
        <v>0</v>
      </c>
      <c r="D11" s="19" t="s">
        <v>14</v>
      </c>
      <c r="E11" s="61" t="s">
        <v>13</v>
      </c>
      <c r="F11" s="64">
        <v>0</v>
      </c>
    </row>
    <row r="12" spans="1:6" x14ac:dyDescent="0.25">
      <c r="A12" s="19" t="s">
        <v>26</v>
      </c>
      <c r="B12" s="19" t="s">
        <v>23</v>
      </c>
      <c r="C12" s="64">
        <v>0</v>
      </c>
      <c r="D12" s="19" t="s">
        <v>26</v>
      </c>
      <c r="E12" s="19" t="s">
        <v>17</v>
      </c>
      <c r="F12" s="64">
        <v>0</v>
      </c>
    </row>
    <row r="13" spans="1:6" x14ac:dyDescent="0.25">
      <c r="A13" s="19" t="s">
        <v>121</v>
      </c>
      <c r="B13" s="19" t="s">
        <v>123</v>
      </c>
      <c r="C13" s="64">
        <v>0</v>
      </c>
      <c r="D13" s="19" t="s">
        <v>121</v>
      </c>
      <c r="E13" s="19" t="s">
        <v>19</v>
      </c>
      <c r="F13" s="64">
        <v>0</v>
      </c>
    </row>
    <row r="14" spans="1:6" x14ac:dyDescent="0.25">
      <c r="A14" s="19" t="s">
        <v>122</v>
      </c>
      <c r="B14" s="19" t="s">
        <v>125</v>
      </c>
      <c r="C14" s="72"/>
      <c r="D14" s="19" t="s">
        <v>122</v>
      </c>
      <c r="E14" s="19" t="s">
        <v>124</v>
      </c>
      <c r="F14" s="72"/>
    </row>
    <row r="15" spans="1:6" x14ac:dyDescent="0.25">
      <c r="A15" s="19"/>
      <c r="B15" s="19"/>
      <c r="C15" s="64"/>
      <c r="D15" s="19"/>
      <c r="E15" s="19" t="s">
        <v>127</v>
      </c>
      <c r="F15" s="64">
        <v>0</v>
      </c>
    </row>
    <row r="16" spans="1:6" x14ac:dyDescent="0.25">
      <c r="A16" s="19"/>
      <c r="B16" s="19"/>
      <c r="C16" s="64"/>
      <c r="D16" s="19" t="s">
        <v>126</v>
      </c>
      <c r="E16" s="19" t="s">
        <v>129</v>
      </c>
      <c r="F16" s="64">
        <v>0</v>
      </c>
    </row>
    <row r="17" spans="1:6" x14ac:dyDescent="0.25">
      <c r="A17" s="68" t="s">
        <v>12</v>
      </c>
      <c r="B17" s="68" t="s">
        <v>130</v>
      </c>
      <c r="C17" s="63">
        <v>0</v>
      </c>
      <c r="D17" s="54" t="s">
        <v>12</v>
      </c>
      <c r="E17" s="68" t="s">
        <v>131</v>
      </c>
      <c r="F17" s="63">
        <v>0</v>
      </c>
    </row>
    <row r="18" spans="1:6" x14ac:dyDescent="0.25">
      <c r="A18" s="19" t="s">
        <v>10</v>
      </c>
      <c r="B18" s="69" t="s">
        <v>132</v>
      </c>
      <c r="C18" s="64">
        <v>0</v>
      </c>
      <c r="D18" s="19" t="s">
        <v>10</v>
      </c>
      <c r="E18" s="69" t="s">
        <v>35</v>
      </c>
      <c r="F18" s="64">
        <v>0</v>
      </c>
    </row>
    <row r="19" spans="1:6" x14ac:dyDescent="0.25">
      <c r="A19" s="19" t="s">
        <v>14</v>
      </c>
      <c r="B19" s="69" t="s">
        <v>133</v>
      </c>
      <c r="C19" s="64">
        <v>0</v>
      </c>
      <c r="D19" s="19" t="s">
        <v>14</v>
      </c>
      <c r="E19" s="69" t="s">
        <v>38</v>
      </c>
      <c r="F19" s="64">
        <v>0</v>
      </c>
    </row>
    <row r="20" spans="1:6" x14ac:dyDescent="0.25">
      <c r="A20" s="19" t="s">
        <v>26</v>
      </c>
      <c r="B20" s="69" t="s">
        <v>134</v>
      </c>
      <c r="C20" s="64">
        <v>0</v>
      </c>
      <c r="D20" s="19" t="s">
        <v>26</v>
      </c>
      <c r="E20" s="69" t="s">
        <v>41</v>
      </c>
      <c r="F20" s="64">
        <v>0</v>
      </c>
    </row>
    <row r="21" spans="1:6" x14ac:dyDescent="0.25">
      <c r="A21" s="19" t="s">
        <v>121</v>
      </c>
      <c r="B21" s="69" t="s">
        <v>125</v>
      </c>
      <c r="C21" s="64">
        <v>0</v>
      </c>
      <c r="D21" s="19" t="s">
        <v>121</v>
      </c>
      <c r="E21" s="69" t="s">
        <v>127</v>
      </c>
      <c r="F21" s="64">
        <v>0</v>
      </c>
    </row>
    <row r="22" spans="1:6" x14ac:dyDescent="0.25">
      <c r="A22" s="19"/>
      <c r="B22" s="69"/>
      <c r="C22" s="64"/>
      <c r="D22" s="19" t="s">
        <v>122</v>
      </c>
      <c r="E22" s="69" t="s">
        <v>129</v>
      </c>
      <c r="F22" s="64">
        <v>0</v>
      </c>
    </row>
    <row r="23" spans="1:6" x14ac:dyDescent="0.25">
      <c r="A23" s="50"/>
      <c r="B23" s="68" t="s">
        <v>136</v>
      </c>
      <c r="C23" s="63">
        <f>SUM(C9+C17)</f>
        <v>0</v>
      </c>
      <c r="D23" s="50"/>
      <c r="E23" s="68" t="s">
        <v>137</v>
      </c>
      <c r="F23" s="63">
        <f>SUM(F9+F17)</f>
        <v>0</v>
      </c>
    </row>
    <row r="24" spans="1:6" x14ac:dyDescent="0.25">
      <c r="A24"/>
      <c r="B24"/>
      <c r="C24"/>
    </row>
    <row r="25" spans="1:6" x14ac:dyDescent="0.25">
      <c r="A25" s="73"/>
      <c r="B25" s="139" t="s">
        <v>142</v>
      </c>
      <c r="C25" s="74"/>
    </row>
  </sheetData>
  <mergeCells count="5">
    <mergeCell ref="A1:F1"/>
    <mergeCell ref="E2:F2"/>
    <mergeCell ref="E3:F3"/>
    <mergeCell ref="A4:F4"/>
    <mergeCell ref="A8:F8"/>
  </mergeCells>
  <pageMargins left="0.7" right="0.7" top="0.75" bottom="0.75" header="0.3" footer="0.51180555555555496"/>
  <pageSetup paperSize="9" firstPageNumber="0" fitToHeight="0" orientation="landscape" r:id="rId1"/>
  <headerFooter>
    <oddHeader>&amp;R13. számú melléklet a 2/2020. (II.18.)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K28"/>
  <sheetViews>
    <sheetView view="pageLayout" zoomScaleNormal="100" workbookViewId="0">
      <selection activeCell="A5" sqref="A5:G5"/>
    </sheetView>
  </sheetViews>
  <sheetFormatPr defaultColWidth="36.140625" defaultRowHeight="15" x14ac:dyDescent="0.25"/>
  <cols>
    <col min="1" max="1" width="4.7109375" style="1" bestFit="1" customWidth="1"/>
    <col min="2" max="2" width="63.7109375" style="1" customWidth="1"/>
    <col min="3" max="3" width="8.140625" style="1" customWidth="1"/>
    <col min="4" max="4" width="12.42578125" style="1" bestFit="1" customWidth="1"/>
    <col min="5" max="5" width="14.140625" style="1" customWidth="1"/>
    <col min="6" max="6" width="11.5703125" style="1" customWidth="1"/>
    <col min="7" max="7" width="15.28515625" style="1" customWidth="1"/>
    <col min="8" max="8" width="19" style="1" customWidth="1"/>
    <col min="9" max="9" width="24" style="1" customWidth="1"/>
    <col min="10" max="1025" width="36.140625" style="1"/>
  </cols>
  <sheetData>
    <row r="1" spans="1:7" x14ac:dyDescent="0.25">
      <c r="A1"/>
      <c r="B1" s="181" t="s">
        <v>249</v>
      </c>
      <c r="C1" s="181"/>
      <c r="D1" s="181"/>
      <c r="E1" s="181"/>
      <c r="F1" s="181"/>
      <c r="G1" s="181"/>
    </row>
    <row r="2" spans="1:7" x14ac:dyDescent="0.25">
      <c r="A2"/>
      <c r="B2" s="185"/>
      <c r="C2" s="185"/>
      <c r="D2" s="185"/>
      <c r="E2" s="185"/>
      <c r="F2" s="185"/>
      <c r="G2" s="185"/>
    </row>
    <row r="3" spans="1:7" x14ac:dyDescent="0.25">
      <c r="A3"/>
      <c r="B3"/>
      <c r="C3"/>
      <c r="D3"/>
      <c r="E3"/>
      <c r="F3"/>
      <c r="G3"/>
    </row>
    <row r="4" spans="1:7" ht="15" customHeight="1" x14ac:dyDescent="0.25">
      <c r="A4" s="186" t="s">
        <v>232</v>
      </c>
      <c r="B4" s="186"/>
      <c r="C4" s="186"/>
      <c r="D4" s="186"/>
      <c r="E4" s="186"/>
      <c r="F4" s="186"/>
      <c r="G4" s="186"/>
    </row>
    <row r="5" spans="1:7" ht="15" customHeight="1" x14ac:dyDescent="0.25">
      <c r="A5" s="186" t="s">
        <v>53</v>
      </c>
      <c r="B5" s="186"/>
      <c r="C5" s="186"/>
      <c r="D5" s="186"/>
      <c r="E5" s="186"/>
      <c r="F5" s="186"/>
      <c r="G5" s="186"/>
    </row>
    <row r="6" spans="1:7" x14ac:dyDescent="0.25">
      <c r="A6"/>
      <c r="B6"/>
      <c r="C6"/>
      <c r="D6"/>
      <c r="E6"/>
      <c r="F6"/>
      <c r="G6"/>
    </row>
    <row r="7" spans="1:7" x14ac:dyDescent="0.25">
      <c r="A7"/>
      <c r="B7"/>
      <c r="C7" s="3"/>
      <c r="D7" s="3"/>
      <c r="E7" s="3"/>
      <c r="F7" s="3"/>
      <c r="G7" s="148" t="s">
        <v>1</v>
      </c>
    </row>
    <row r="8" spans="1:7" ht="39" x14ac:dyDescent="0.25">
      <c r="A8" s="52" t="s">
        <v>2</v>
      </c>
      <c r="B8" s="52" t="s">
        <v>54</v>
      </c>
      <c r="C8" s="53" t="s">
        <v>55</v>
      </c>
      <c r="D8" s="6" t="s">
        <v>206</v>
      </c>
      <c r="E8" s="6" t="s">
        <v>264</v>
      </c>
      <c r="F8" s="7" t="s">
        <v>268</v>
      </c>
      <c r="G8" s="149" t="s">
        <v>207</v>
      </c>
    </row>
    <row r="9" spans="1:7" x14ac:dyDescent="0.25">
      <c r="A9" s="50"/>
      <c r="B9" s="54" t="s">
        <v>56</v>
      </c>
      <c r="C9" s="55"/>
      <c r="D9" s="56">
        <f>D10+D13+D14+D16</f>
        <v>65786654</v>
      </c>
      <c r="E9" s="56">
        <f>E10+E13+E14+E16</f>
        <v>65786654</v>
      </c>
      <c r="F9" s="56">
        <f t="shared" ref="F9" si="0">F10+F13+F14</f>
        <v>2958647</v>
      </c>
      <c r="G9" s="56">
        <f>G10+G14</f>
        <v>68745301</v>
      </c>
    </row>
    <row r="10" spans="1:7" x14ac:dyDescent="0.25">
      <c r="A10" s="54" t="s">
        <v>7</v>
      </c>
      <c r="B10" s="54" t="s">
        <v>57</v>
      </c>
      <c r="C10" s="57" t="s">
        <v>58</v>
      </c>
      <c r="D10" s="56">
        <f>SUM(D11:D12)</f>
        <v>17337396</v>
      </c>
      <c r="E10" s="56">
        <f>SUM(E11:E12)</f>
        <v>17337396</v>
      </c>
      <c r="F10" s="58"/>
      <c r="G10" s="56">
        <f>G11+G12</f>
        <v>17337396</v>
      </c>
    </row>
    <row r="11" spans="1:7" x14ac:dyDescent="0.25">
      <c r="A11" s="101" t="s">
        <v>10</v>
      </c>
      <c r="B11" s="101" t="s">
        <v>11</v>
      </c>
      <c r="C11" s="59" t="s">
        <v>140</v>
      </c>
      <c r="D11" s="60"/>
      <c r="E11" s="60"/>
      <c r="F11" s="60"/>
      <c r="G11" s="60"/>
    </row>
    <row r="12" spans="1:7" x14ac:dyDescent="0.25">
      <c r="A12" s="101" t="s">
        <v>14</v>
      </c>
      <c r="B12" s="101" t="s">
        <v>15</v>
      </c>
      <c r="C12" s="59" t="s">
        <v>60</v>
      </c>
      <c r="D12" s="60">
        <v>17337396</v>
      </c>
      <c r="E12" s="60">
        <v>17337396</v>
      </c>
      <c r="F12" s="60"/>
      <c r="G12" s="60">
        <v>17337396</v>
      </c>
    </row>
    <row r="13" spans="1:7" x14ac:dyDescent="0.25">
      <c r="A13" s="54" t="s">
        <v>12</v>
      </c>
      <c r="B13" s="54" t="s">
        <v>20</v>
      </c>
      <c r="C13" s="57" t="s">
        <v>61</v>
      </c>
      <c r="D13" s="56"/>
      <c r="E13" s="56"/>
      <c r="F13" s="56"/>
      <c r="G13" s="56"/>
    </row>
    <row r="14" spans="1:7" x14ac:dyDescent="0.25">
      <c r="A14" s="54" t="s">
        <v>16</v>
      </c>
      <c r="B14" s="54" t="s">
        <v>23</v>
      </c>
      <c r="C14" s="57" t="s">
        <v>62</v>
      </c>
      <c r="D14" s="56">
        <v>48449258</v>
      </c>
      <c r="E14" s="56">
        <v>48449258</v>
      </c>
      <c r="F14" s="56">
        <f>F15</f>
        <v>2958647</v>
      </c>
      <c r="G14" s="56">
        <f>G15</f>
        <v>51407905</v>
      </c>
    </row>
    <row r="15" spans="1:7" x14ac:dyDescent="0.25">
      <c r="A15" s="101" t="s">
        <v>10</v>
      </c>
      <c r="B15" s="101" t="s">
        <v>25</v>
      </c>
      <c r="C15" s="59" t="s">
        <v>63</v>
      </c>
      <c r="D15" s="60"/>
      <c r="E15" s="60">
        <v>48449258</v>
      </c>
      <c r="F15" s="60">
        <v>2958647</v>
      </c>
      <c r="G15" s="60">
        <f>E15+F15</f>
        <v>51407905</v>
      </c>
    </row>
    <row r="16" spans="1:7" x14ac:dyDescent="0.25">
      <c r="A16" s="54" t="s">
        <v>18</v>
      </c>
      <c r="B16" s="54" t="s">
        <v>29</v>
      </c>
      <c r="C16" s="57" t="s">
        <v>64</v>
      </c>
      <c r="D16" s="56"/>
      <c r="E16" s="56"/>
      <c r="F16" s="58"/>
      <c r="G16" s="56"/>
    </row>
    <row r="17" spans="1:8" x14ac:dyDescent="0.25">
      <c r="A17" s="50"/>
      <c r="B17" s="54" t="s">
        <v>65</v>
      </c>
      <c r="C17" s="57"/>
      <c r="D17" s="56">
        <f>D18+D20+D21</f>
        <v>0</v>
      </c>
      <c r="E17" s="56"/>
      <c r="F17" s="58"/>
      <c r="G17" s="56"/>
    </row>
    <row r="18" spans="1:8" x14ac:dyDescent="0.25">
      <c r="A18" s="54" t="s">
        <v>21</v>
      </c>
      <c r="B18" s="54" t="s">
        <v>66</v>
      </c>
      <c r="C18" s="57" t="s">
        <v>67</v>
      </c>
      <c r="D18" s="56"/>
      <c r="E18" s="56"/>
      <c r="F18" s="58"/>
      <c r="G18" s="56"/>
    </row>
    <row r="19" spans="1:8" x14ac:dyDescent="0.25">
      <c r="A19" s="101" t="s">
        <v>10</v>
      </c>
      <c r="B19" s="61" t="s">
        <v>36</v>
      </c>
      <c r="C19" s="59" t="s">
        <v>68</v>
      </c>
      <c r="D19" s="60"/>
      <c r="E19" s="60"/>
      <c r="F19" s="60"/>
      <c r="G19" s="60"/>
    </row>
    <row r="20" spans="1:8" x14ac:dyDescent="0.25">
      <c r="A20" s="54" t="s">
        <v>33</v>
      </c>
      <c r="B20" s="54" t="s">
        <v>39</v>
      </c>
      <c r="C20" s="57" t="s">
        <v>69</v>
      </c>
      <c r="D20" s="56"/>
      <c r="E20" s="56"/>
      <c r="F20" s="58"/>
      <c r="G20" s="56"/>
    </row>
    <row r="21" spans="1:8" x14ac:dyDescent="0.25">
      <c r="A21" s="54" t="s">
        <v>37</v>
      </c>
      <c r="B21" s="54" t="s">
        <v>42</v>
      </c>
      <c r="C21" s="57" t="s">
        <v>70</v>
      </c>
      <c r="D21" s="56"/>
      <c r="E21" s="56"/>
      <c r="F21" s="58"/>
      <c r="G21" s="56"/>
    </row>
    <row r="22" spans="1:8" x14ac:dyDescent="0.25">
      <c r="A22" s="50"/>
      <c r="B22" s="54" t="s">
        <v>71</v>
      </c>
      <c r="C22" s="57" t="s">
        <v>72</v>
      </c>
      <c r="D22" s="56">
        <f>SUM(D23:D24)</f>
        <v>147380961</v>
      </c>
      <c r="E22" s="56">
        <f>SUM(E23:E24)</f>
        <v>184796590</v>
      </c>
      <c r="F22" s="56">
        <f t="shared" ref="F22:G22" si="1">SUM(F23:F24)</f>
        <v>-4462391</v>
      </c>
      <c r="G22" s="56">
        <f t="shared" si="1"/>
        <v>180334199</v>
      </c>
    </row>
    <row r="23" spans="1:8" x14ac:dyDescent="0.25">
      <c r="A23" s="101" t="s">
        <v>10</v>
      </c>
      <c r="B23" s="101" t="s">
        <v>73</v>
      </c>
      <c r="C23" s="59" t="s">
        <v>74</v>
      </c>
      <c r="D23" s="60"/>
      <c r="E23" s="60">
        <v>7790355</v>
      </c>
      <c r="F23" s="60"/>
      <c r="G23" s="60">
        <v>7790355</v>
      </c>
    </row>
    <row r="24" spans="1:8" x14ac:dyDescent="0.25">
      <c r="A24" s="101" t="s">
        <v>14</v>
      </c>
      <c r="B24" s="61" t="s">
        <v>28</v>
      </c>
      <c r="C24" s="59" t="s">
        <v>77</v>
      </c>
      <c r="D24" s="60">
        <v>147380961</v>
      </c>
      <c r="E24" s="60">
        <v>177006235</v>
      </c>
      <c r="F24" s="60">
        <v>-4462391</v>
      </c>
      <c r="G24" s="60">
        <f>E24+F24</f>
        <v>172543844</v>
      </c>
    </row>
    <row r="25" spans="1:8" x14ac:dyDescent="0.25">
      <c r="A25" s="50"/>
      <c r="B25" s="54" t="s">
        <v>78</v>
      </c>
      <c r="C25" s="57"/>
      <c r="D25" s="56"/>
      <c r="E25" s="56"/>
      <c r="F25" s="58"/>
      <c r="G25" s="56"/>
    </row>
    <row r="26" spans="1:8" x14ac:dyDescent="0.25">
      <c r="A26" s="101" t="s">
        <v>10</v>
      </c>
      <c r="B26" s="101" t="s">
        <v>73</v>
      </c>
      <c r="C26" s="59" t="s">
        <v>74</v>
      </c>
      <c r="D26" s="60"/>
      <c r="E26" s="60"/>
      <c r="F26" s="60"/>
      <c r="G26" s="60"/>
    </row>
    <row r="27" spans="1:8" x14ac:dyDescent="0.25">
      <c r="A27" s="101" t="s">
        <v>14</v>
      </c>
      <c r="B27" s="61" t="s">
        <v>28</v>
      </c>
      <c r="C27" s="59" t="s">
        <v>77</v>
      </c>
      <c r="D27" s="60"/>
      <c r="E27" s="60"/>
      <c r="F27" s="60"/>
      <c r="G27" s="60"/>
    </row>
    <row r="28" spans="1:8" x14ac:dyDescent="0.25">
      <c r="A28" s="54"/>
      <c r="B28" s="54" t="s">
        <v>51</v>
      </c>
      <c r="C28" s="57"/>
      <c r="D28" s="56">
        <f>D9+D17+D22+D25</f>
        <v>213167615</v>
      </c>
      <c r="E28" s="56">
        <f>E9+E17+E22+E25</f>
        <v>250583244</v>
      </c>
      <c r="F28" s="56">
        <f t="shared" ref="F28" si="2">F9+F17+F22+F25</f>
        <v>-1503744</v>
      </c>
      <c r="G28" s="56">
        <f>G9+G22</f>
        <v>249079500</v>
      </c>
      <c r="H28" s="45"/>
    </row>
  </sheetData>
  <mergeCells count="4">
    <mergeCell ref="B1:G1"/>
    <mergeCell ref="B2:G2"/>
    <mergeCell ref="A4:G4"/>
    <mergeCell ref="A5:G5"/>
  </mergeCells>
  <pageMargins left="0.7" right="0.7" top="0.75" bottom="0.75" header="0.3" footer="0.3"/>
  <pageSetup paperSize="9" orientation="landscape" r:id="rId1"/>
  <headerFooter>
    <oddHeader>&amp;R14. számú melléklet  a 2/2020. (II.18.)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K30"/>
  <sheetViews>
    <sheetView view="pageLayout" zoomScaleNormal="100" workbookViewId="0">
      <selection activeCell="A4" sqref="A4:G4"/>
    </sheetView>
  </sheetViews>
  <sheetFormatPr defaultColWidth="11.7109375" defaultRowHeight="15" x14ac:dyDescent="0.25"/>
  <cols>
    <col min="1" max="1" width="5.28515625" style="1" bestFit="1" customWidth="1"/>
    <col min="2" max="2" width="65.5703125" style="1" bestFit="1" customWidth="1"/>
    <col min="3" max="3" width="6.5703125" style="1" bestFit="1" customWidth="1"/>
    <col min="4" max="4" width="12.42578125" style="1" bestFit="1" customWidth="1"/>
    <col min="5" max="5" width="12.42578125" style="1" customWidth="1"/>
    <col min="6" max="6" width="11" style="1" customWidth="1"/>
    <col min="7" max="7" width="13" style="1" customWidth="1"/>
    <col min="8" max="1025" width="11.7109375" style="1"/>
  </cols>
  <sheetData>
    <row r="1" spans="1:8" x14ac:dyDescent="0.25">
      <c r="A1"/>
      <c r="B1" s="181" t="s">
        <v>233</v>
      </c>
      <c r="C1" s="181"/>
      <c r="D1" s="181"/>
      <c r="E1" s="181"/>
      <c r="F1" s="181"/>
      <c r="G1" s="181"/>
    </row>
    <row r="2" spans="1:8" x14ac:dyDescent="0.25">
      <c r="A2"/>
      <c r="B2" s="185"/>
      <c r="C2" s="185"/>
      <c r="D2" s="185"/>
      <c r="E2" s="185"/>
      <c r="F2" s="185"/>
      <c r="G2" s="185"/>
    </row>
    <row r="3" spans="1:8" x14ac:dyDescent="0.25">
      <c r="A3"/>
      <c r="B3"/>
      <c r="C3"/>
      <c r="D3"/>
      <c r="E3"/>
      <c r="F3"/>
      <c r="G3"/>
    </row>
    <row r="4" spans="1:8" ht="15" customHeight="1" x14ac:dyDescent="0.25">
      <c r="A4" s="186" t="s">
        <v>234</v>
      </c>
      <c r="B4" s="186"/>
      <c r="C4" s="186"/>
      <c r="D4" s="186"/>
      <c r="E4" s="186"/>
      <c r="F4" s="186"/>
      <c r="G4" s="186"/>
    </row>
    <row r="5" spans="1:8" ht="15" customHeight="1" x14ac:dyDescent="0.25">
      <c r="A5" s="62"/>
      <c r="B5" s="62"/>
      <c r="C5" s="62"/>
      <c r="D5" s="62"/>
      <c r="E5" s="62"/>
      <c r="F5" s="62"/>
      <c r="G5" s="62"/>
    </row>
    <row r="6" spans="1:8" ht="15" customHeight="1" x14ac:dyDescent="0.25">
      <c r="A6" s="186" t="s">
        <v>79</v>
      </c>
      <c r="B6" s="186"/>
      <c r="C6" s="186"/>
      <c r="D6" s="186"/>
      <c r="E6" s="186"/>
      <c r="F6" s="186"/>
      <c r="G6" s="186"/>
    </row>
    <row r="7" spans="1:8" x14ac:dyDescent="0.25">
      <c r="A7"/>
      <c r="B7"/>
      <c r="C7"/>
      <c r="D7"/>
      <c r="E7"/>
      <c r="F7"/>
      <c r="G7" s="148" t="s">
        <v>1</v>
      </c>
    </row>
    <row r="8" spans="1:8" ht="39" x14ac:dyDescent="0.25">
      <c r="A8" s="52" t="s">
        <v>2</v>
      </c>
      <c r="B8" s="52" t="s">
        <v>54</v>
      </c>
      <c r="C8" s="53" t="s">
        <v>80</v>
      </c>
      <c r="D8" s="154" t="s">
        <v>206</v>
      </c>
      <c r="E8" s="154" t="s">
        <v>262</v>
      </c>
      <c r="F8" s="7" t="s">
        <v>269</v>
      </c>
      <c r="G8" s="149" t="s">
        <v>207</v>
      </c>
    </row>
    <row r="9" spans="1:8" ht="15" customHeight="1" x14ac:dyDescent="0.25">
      <c r="A9" s="50"/>
      <c r="B9" s="54" t="s">
        <v>81</v>
      </c>
      <c r="C9" s="63"/>
      <c r="D9" s="75">
        <f>D10+D14+D15+D16+D17</f>
        <v>211897615</v>
      </c>
      <c r="E9" s="75">
        <f>E10+E14+E15+E16+E17</f>
        <v>249313244</v>
      </c>
      <c r="F9" s="75">
        <f t="shared" ref="F9:G9" si="0">F10+F14+F15+F16+F17</f>
        <v>-4043744</v>
      </c>
      <c r="G9" s="75">
        <f t="shared" si="0"/>
        <v>245269500</v>
      </c>
      <c r="H9" s="45"/>
    </row>
    <row r="10" spans="1:8" x14ac:dyDescent="0.25">
      <c r="A10" s="101" t="s">
        <v>7</v>
      </c>
      <c r="B10" s="101" t="s">
        <v>9</v>
      </c>
      <c r="C10" s="59" t="s">
        <v>82</v>
      </c>
      <c r="D10" s="76">
        <f>SUM(D11:D12)</f>
        <v>119286883</v>
      </c>
      <c r="E10" s="76">
        <f>SUM(E11:E12)</f>
        <v>144393678</v>
      </c>
      <c r="F10" s="76">
        <f>F11+F12</f>
        <v>114527</v>
      </c>
      <c r="G10" s="76">
        <f>G11+G12</f>
        <v>144508205</v>
      </c>
      <c r="H10" s="45"/>
    </row>
    <row r="11" spans="1:8" x14ac:dyDescent="0.25">
      <c r="A11" s="101" t="s">
        <v>10</v>
      </c>
      <c r="B11" s="101" t="s">
        <v>83</v>
      </c>
      <c r="C11" s="59" t="s">
        <v>84</v>
      </c>
      <c r="D11" s="76">
        <v>117996883</v>
      </c>
      <c r="E11" s="76">
        <v>143103678</v>
      </c>
      <c r="F11" s="76">
        <v>393367</v>
      </c>
      <c r="G11" s="76">
        <f>E11+F11</f>
        <v>143497045</v>
      </c>
    </row>
    <row r="12" spans="1:8" x14ac:dyDescent="0.25">
      <c r="A12" s="101" t="s">
        <v>14</v>
      </c>
      <c r="B12" s="101" t="s">
        <v>85</v>
      </c>
      <c r="C12" s="59" t="s">
        <v>86</v>
      </c>
      <c r="D12" s="76">
        <v>1290000</v>
      </c>
      <c r="E12" s="76">
        <v>1290000</v>
      </c>
      <c r="F12" s="76">
        <v>-278840</v>
      </c>
      <c r="G12" s="76">
        <f t="shared" ref="G12:G29" si="1">D12+F12</f>
        <v>1011160</v>
      </c>
    </row>
    <row r="13" spans="1:8" x14ac:dyDescent="0.25">
      <c r="A13" s="101"/>
      <c r="B13" s="101" t="s">
        <v>87</v>
      </c>
      <c r="C13" s="59" t="s">
        <v>88</v>
      </c>
      <c r="D13" s="76"/>
      <c r="E13" s="76"/>
      <c r="F13" s="76"/>
      <c r="G13" s="76">
        <f t="shared" si="1"/>
        <v>0</v>
      </c>
    </row>
    <row r="14" spans="1:8" x14ac:dyDescent="0.25">
      <c r="A14" s="101" t="s">
        <v>12</v>
      </c>
      <c r="B14" s="101" t="s">
        <v>13</v>
      </c>
      <c r="C14" s="59" t="s">
        <v>89</v>
      </c>
      <c r="D14" s="76">
        <v>24106942</v>
      </c>
      <c r="E14" s="76">
        <v>28625421</v>
      </c>
      <c r="F14" s="76">
        <v>20042</v>
      </c>
      <c r="G14" s="76">
        <f>E14+F14</f>
        <v>28645463</v>
      </c>
    </row>
    <row r="15" spans="1:8" x14ac:dyDescent="0.25">
      <c r="A15" s="101" t="s">
        <v>16</v>
      </c>
      <c r="B15" s="101" t="s">
        <v>17</v>
      </c>
      <c r="C15" s="59" t="s">
        <v>90</v>
      </c>
      <c r="D15" s="76">
        <v>68503790</v>
      </c>
      <c r="E15" s="76">
        <v>76294145</v>
      </c>
      <c r="F15" s="76">
        <v>-4178313</v>
      </c>
      <c r="G15" s="170">
        <f>E15+F15</f>
        <v>72115832</v>
      </c>
    </row>
    <row r="16" spans="1:8" x14ac:dyDescent="0.25">
      <c r="A16" s="101" t="s">
        <v>18</v>
      </c>
      <c r="B16" s="101" t="s">
        <v>19</v>
      </c>
      <c r="C16" s="59" t="s">
        <v>91</v>
      </c>
      <c r="D16" s="76"/>
      <c r="E16" s="76"/>
      <c r="F16" s="76"/>
      <c r="G16" s="76">
        <f t="shared" si="1"/>
        <v>0</v>
      </c>
    </row>
    <row r="17" spans="1:8" x14ac:dyDescent="0.25">
      <c r="A17" s="101" t="s">
        <v>21</v>
      </c>
      <c r="B17" s="101" t="s">
        <v>92</v>
      </c>
      <c r="C17" s="59" t="s">
        <v>93</v>
      </c>
      <c r="D17" s="76"/>
      <c r="E17" s="76"/>
      <c r="F17" s="76"/>
      <c r="G17" s="76">
        <f t="shared" si="1"/>
        <v>0</v>
      </c>
    </row>
    <row r="18" spans="1:8" x14ac:dyDescent="0.25">
      <c r="A18" s="101" t="s">
        <v>10</v>
      </c>
      <c r="B18" s="101" t="s">
        <v>94</v>
      </c>
      <c r="C18" s="59" t="s">
        <v>95</v>
      </c>
      <c r="D18" s="76"/>
      <c r="E18" s="76"/>
      <c r="F18" s="76"/>
      <c r="G18" s="76">
        <f t="shared" si="1"/>
        <v>0</v>
      </c>
    </row>
    <row r="19" spans="1:8" x14ac:dyDescent="0.25">
      <c r="A19" s="101" t="s">
        <v>14</v>
      </c>
      <c r="B19" s="101" t="s">
        <v>96</v>
      </c>
      <c r="C19" s="59" t="s">
        <v>97</v>
      </c>
      <c r="D19" s="76"/>
      <c r="E19" s="76"/>
      <c r="F19" s="76"/>
      <c r="G19" s="76">
        <f t="shared" si="1"/>
        <v>0</v>
      </c>
    </row>
    <row r="20" spans="1:8" x14ac:dyDescent="0.25">
      <c r="A20" s="101" t="s">
        <v>26</v>
      </c>
      <c r="B20" s="101" t="s">
        <v>98</v>
      </c>
      <c r="C20" s="59" t="s">
        <v>99</v>
      </c>
      <c r="D20" s="76"/>
      <c r="E20" s="76"/>
      <c r="F20" s="76"/>
      <c r="G20" s="76">
        <f t="shared" si="1"/>
        <v>0</v>
      </c>
    </row>
    <row r="21" spans="1:8" x14ac:dyDescent="0.25">
      <c r="A21" s="50"/>
      <c r="B21" s="54" t="s">
        <v>100</v>
      </c>
      <c r="C21" s="55"/>
      <c r="D21" s="75">
        <f>D22+D23+D24</f>
        <v>1270000</v>
      </c>
      <c r="E21" s="75">
        <f>E22+E23+E24</f>
        <v>1270000</v>
      </c>
      <c r="F21" s="75">
        <f>F22</f>
        <v>2540000</v>
      </c>
      <c r="G21" s="75">
        <f t="shared" si="1"/>
        <v>3810000</v>
      </c>
    </row>
    <row r="22" spans="1:8" x14ac:dyDescent="0.25">
      <c r="A22" s="101" t="s">
        <v>33</v>
      </c>
      <c r="B22" s="101" t="s">
        <v>35</v>
      </c>
      <c r="C22" s="59" t="s">
        <v>101</v>
      </c>
      <c r="D22" s="76">
        <v>1270000</v>
      </c>
      <c r="E22" s="76">
        <v>1270000</v>
      </c>
      <c r="F22" s="76">
        <v>2540000</v>
      </c>
      <c r="G22" s="76">
        <f>E22+F22</f>
        <v>3810000</v>
      </c>
      <c r="H22" s="45"/>
    </row>
    <row r="23" spans="1:8" x14ac:dyDescent="0.25">
      <c r="A23" s="101" t="s">
        <v>37</v>
      </c>
      <c r="B23" s="101" t="s">
        <v>38</v>
      </c>
      <c r="C23" s="59" t="s">
        <v>102</v>
      </c>
      <c r="D23" s="76"/>
      <c r="E23" s="76"/>
      <c r="F23" s="76"/>
      <c r="G23" s="76">
        <f t="shared" si="1"/>
        <v>0</v>
      </c>
    </row>
    <row r="24" spans="1:8" x14ac:dyDescent="0.25">
      <c r="A24" s="101" t="s">
        <v>40</v>
      </c>
      <c r="B24" s="101" t="s">
        <v>41</v>
      </c>
      <c r="C24" s="59" t="s">
        <v>103</v>
      </c>
      <c r="D24" s="76"/>
      <c r="E24" s="76"/>
      <c r="F24" s="76"/>
      <c r="G24" s="76">
        <f t="shared" si="1"/>
        <v>0</v>
      </c>
    </row>
    <row r="25" spans="1:8" x14ac:dyDescent="0.25">
      <c r="A25" s="101" t="s">
        <v>10</v>
      </c>
      <c r="B25" s="101" t="s">
        <v>104</v>
      </c>
      <c r="C25" s="59" t="s">
        <v>105</v>
      </c>
      <c r="D25" s="76"/>
      <c r="E25" s="76"/>
      <c r="F25" s="76"/>
      <c r="G25" s="76">
        <f t="shared" si="1"/>
        <v>0</v>
      </c>
    </row>
    <row r="26" spans="1:8" x14ac:dyDescent="0.25">
      <c r="A26" s="50"/>
      <c r="B26" s="54" t="s">
        <v>106</v>
      </c>
      <c r="C26" s="57" t="s">
        <v>107</v>
      </c>
      <c r="D26" s="75"/>
      <c r="E26" s="75"/>
      <c r="F26" s="77"/>
      <c r="G26" s="77">
        <f t="shared" si="1"/>
        <v>0</v>
      </c>
    </row>
    <row r="27" spans="1:8" x14ac:dyDescent="0.25">
      <c r="A27" s="101" t="s">
        <v>10</v>
      </c>
      <c r="B27" s="101" t="s">
        <v>110</v>
      </c>
      <c r="C27" s="59" t="s">
        <v>111</v>
      </c>
      <c r="D27" s="76"/>
      <c r="E27" s="76"/>
      <c r="F27" s="76"/>
      <c r="G27" s="76">
        <f t="shared" si="1"/>
        <v>0</v>
      </c>
    </row>
    <row r="28" spans="1:8" x14ac:dyDescent="0.25">
      <c r="A28" s="50"/>
      <c r="B28" s="54" t="s">
        <v>112</v>
      </c>
      <c r="C28" s="57" t="s">
        <v>107</v>
      </c>
      <c r="D28" s="75"/>
      <c r="E28" s="75"/>
      <c r="F28" s="75"/>
      <c r="G28" s="75">
        <f t="shared" si="1"/>
        <v>0</v>
      </c>
    </row>
    <row r="29" spans="1:8" x14ac:dyDescent="0.25">
      <c r="A29" s="101" t="s">
        <v>10</v>
      </c>
      <c r="B29" s="101" t="s">
        <v>110</v>
      </c>
      <c r="C29" s="59"/>
      <c r="D29" s="76"/>
      <c r="E29" s="76"/>
      <c r="F29" s="76"/>
      <c r="G29" s="76">
        <f t="shared" si="1"/>
        <v>0</v>
      </c>
    </row>
    <row r="30" spans="1:8" x14ac:dyDescent="0.25">
      <c r="A30" s="50"/>
      <c r="B30" s="54"/>
      <c r="C30" s="55"/>
      <c r="D30" s="75">
        <f>D9+D21+D26</f>
        <v>213167615</v>
      </c>
      <c r="E30" s="75">
        <f>E9+E21+E26</f>
        <v>250583244</v>
      </c>
      <c r="F30" s="75">
        <f>F9+F21</f>
        <v>-1503744</v>
      </c>
      <c r="G30" s="75">
        <f>G9+G21</f>
        <v>249079500</v>
      </c>
    </row>
  </sheetData>
  <mergeCells count="4">
    <mergeCell ref="B1:G1"/>
    <mergeCell ref="B2:G2"/>
    <mergeCell ref="A4:G4"/>
    <mergeCell ref="A6:G6"/>
  </mergeCells>
  <pageMargins left="0.7" right="0.7" top="0.75" bottom="0.75" header="0.3" footer="0.3"/>
  <pageSetup paperSize="9" orientation="landscape" r:id="rId1"/>
  <headerFooter>
    <oddHeader>&amp;R15. számú melléklet  a 2/2020. (II.18.)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K22"/>
  <sheetViews>
    <sheetView view="pageLayout" zoomScaleNormal="100" workbookViewId="0">
      <selection activeCell="F6" sqref="F6"/>
    </sheetView>
  </sheetViews>
  <sheetFormatPr defaultColWidth="15.42578125" defaultRowHeight="15" x14ac:dyDescent="0.25"/>
  <cols>
    <col min="1" max="1" width="4.5703125" style="1" bestFit="1" customWidth="1"/>
    <col min="2" max="2" width="43.42578125" style="1" customWidth="1"/>
    <col min="3" max="3" width="16" style="1" customWidth="1"/>
    <col min="4" max="4" width="4.5703125" style="1" bestFit="1" customWidth="1"/>
    <col min="5" max="5" width="34.42578125" style="1" customWidth="1"/>
    <col min="6" max="6" width="16.7109375" style="1" customWidth="1"/>
    <col min="7" max="1025" width="15.42578125" style="1"/>
  </cols>
  <sheetData>
    <row r="1" spans="1:7" x14ac:dyDescent="0.25">
      <c r="A1" s="191" t="s">
        <v>235</v>
      </c>
      <c r="B1" s="191"/>
      <c r="C1" s="191"/>
      <c r="D1" s="191"/>
      <c r="E1" s="191"/>
      <c r="F1" s="191"/>
      <c r="G1" s="169"/>
    </row>
    <row r="2" spans="1:7" x14ac:dyDescent="0.25">
      <c r="A2"/>
      <c r="B2"/>
      <c r="C2"/>
      <c r="D2"/>
      <c r="E2"/>
      <c r="F2"/>
    </row>
    <row r="3" spans="1:7" ht="30.75" customHeight="1" x14ac:dyDescent="0.25">
      <c r="A3" s="192" t="s">
        <v>236</v>
      </c>
      <c r="B3" s="192"/>
      <c r="C3" s="192"/>
      <c r="D3" s="192"/>
      <c r="E3" s="192"/>
      <c r="F3" s="192"/>
    </row>
    <row r="4" spans="1:7" x14ac:dyDescent="0.25">
      <c r="A4" s="62"/>
      <c r="B4" s="62"/>
      <c r="C4" s="62"/>
      <c r="D4" s="62"/>
      <c r="E4" s="62"/>
      <c r="F4" s="62"/>
    </row>
    <row r="5" spans="1:7" x14ac:dyDescent="0.25">
      <c r="A5"/>
      <c r="B5"/>
      <c r="C5"/>
      <c r="D5"/>
      <c r="E5"/>
      <c r="F5" s="148" t="s">
        <v>1</v>
      </c>
    </row>
    <row r="6" spans="1:7" ht="28.5" x14ac:dyDescent="0.25">
      <c r="A6" s="156" t="s">
        <v>2</v>
      </c>
      <c r="B6" s="156" t="s">
        <v>114</v>
      </c>
      <c r="C6" s="157" t="s">
        <v>115</v>
      </c>
      <c r="D6" s="156" t="s">
        <v>2</v>
      </c>
      <c r="E6" s="156" t="s">
        <v>116</v>
      </c>
      <c r="F6" s="157" t="s">
        <v>115</v>
      </c>
    </row>
    <row r="7" spans="1:7" x14ac:dyDescent="0.25">
      <c r="A7" s="187" t="s">
        <v>117</v>
      </c>
      <c r="B7" s="187"/>
      <c r="C7" s="187"/>
      <c r="D7" s="187"/>
      <c r="E7" s="187"/>
      <c r="F7" s="187"/>
    </row>
    <row r="8" spans="1:7" x14ac:dyDescent="0.25">
      <c r="A8" s="68" t="s">
        <v>7</v>
      </c>
      <c r="B8" s="68" t="s">
        <v>118</v>
      </c>
      <c r="C8" s="56">
        <f>C10+C12+C14+C15</f>
        <v>249079500</v>
      </c>
      <c r="D8" s="68" t="s">
        <v>7</v>
      </c>
      <c r="E8" s="68" t="s">
        <v>119</v>
      </c>
      <c r="F8" s="56">
        <f>F9+F10+F11</f>
        <v>245269500</v>
      </c>
    </row>
    <row r="9" spans="1:7" x14ac:dyDescent="0.25">
      <c r="A9" s="69" t="s">
        <v>10</v>
      </c>
      <c r="B9" s="102" t="s">
        <v>120</v>
      </c>
      <c r="C9" s="64"/>
      <c r="D9" s="69" t="s">
        <v>10</v>
      </c>
      <c r="E9" s="102" t="s">
        <v>9</v>
      </c>
      <c r="F9" s="64">
        <v>144508205</v>
      </c>
    </row>
    <row r="10" spans="1:7" ht="30" x14ac:dyDescent="0.25">
      <c r="A10" s="70" t="s">
        <v>14</v>
      </c>
      <c r="B10" s="102" t="s">
        <v>57</v>
      </c>
      <c r="C10" s="64">
        <v>17337396</v>
      </c>
      <c r="D10" s="69" t="s">
        <v>14</v>
      </c>
      <c r="E10" s="61" t="s">
        <v>13</v>
      </c>
      <c r="F10" s="64">
        <v>28645463</v>
      </c>
    </row>
    <row r="11" spans="1:7" x14ac:dyDescent="0.25">
      <c r="A11" s="69" t="s">
        <v>26</v>
      </c>
      <c r="B11" s="46" t="s">
        <v>20</v>
      </c>
      <c r="C11" s="71"/>
      <c r="D11" s="69" t="s">
        <v>26</v>
      </c>
      <c r="E11" s="102" t="s">
        <v>17</v>
      </c>
      <c r="F11" s="64">
        <v>72115832</v>
      </c>
    </row>
    <row r="12" spans="1:7" x14ac:dyDescent="0.25">
      <c r="A12" s="69" t="s">
        <v>121</v>
      </c>
      <c r="B12" s="102" t="s">
        <v>23</v>
      </c>
      <c r="C12" s="64">
        <v>51407905</v>
      </c>
      <c r="D12" s="69" t="s">
        <v>121</v>
      </c>
      <c r="E12" s="102" t="s">
        <v>19</v>
      </c>
      <c r="F12" s="64"/>
    </row>
    <row r="13" spans="1:7" x14ac:dyDescent="0.25">
      <c r="A13" s="69" t="s">
        <v>122</v>
      </c>
      <c r="B13" s="102" t="s">
        <v>123</v>
      </c>
      <c r="C13" s="64"/>
      <c r="D13" s="69" t="s">
        <v>122</v>
      </c>
      <c r="E13" s="102" t="s">
        <v>124</v>
      </c>
      <c r="F13" s="72"/>
    </row>
    <row r="14" spans="1:7" x14ac:dyDescent="0.25">
      <c r="A14" s="69"/>
      <c r="B14" s="102" t="s">
        <v>141</v>
      </c>
      <c r="C14" s="72">
        <v>172543844</v>
      </c>
      <c r="D14" s="69" t="s">
        <v>126</v>
      </c>
      <c r="E14" s="102" t="s">
        <v>127</v>
      </c>
      <c r="F14" s="64"/>
    </row>
    <row r="15" spans="1:7" x14ac:dyDescent="0.25">
      <c r="A15" s="69"/>
      <c r="B15" s="102" t="s">
        <v>125</v>
      </c>
      <c r="C15" s="64">
        <v>7790355</v>
      </c>
      <c r="D15" s="69" t="s">
        <v>128</v>
      </c>
      <c r="E15" s="102" t="s">
        <v>129</v>
      </c>
      <c r="F15" s="64"/>
    </row>
    <row r="16" spans="1:7" x14ac:dyDescent="0.25">
      <c r="A16" s="68" t="s">
        <v>12</v>
      </c>
      <c r="B16" s="68" t="s">
        <v>130</v>
      </c>
      <c r="C16" s="63"/>
      <c r="D16" s="68" t="s">
        <v>12</v>
      </c>
      <c r="E16" s="68" t="s">
        <v>131</v>
      </c>
      <c r="F16" s="63">
        <f>F17</f>
        <v>3810000</v>
      </c>
    </row>
    <row r="17" spans="1:6" x14ac:dyDescent="0.25">
      <c r="A17" s="102" t="s">
        <v>10</v>
      </c>
      <c r="B17" s="69" t="s">
        <v>132</v>
      </c>
      <c r="C17" s="64"/>
      <c r="D17" s="102" t="s">
        <v>10</v>
      </c>
      <c r="E17" s="69" t="s">
        <v>35</v>
      </c>
      <c r="F17" s="64">
        <v>3810000</v>
      </c>
    </row>
    <row r="18" spans="1:6" x14ac:dyDescent="0.25">
      <c r="A18" s="102" t="s">
        <v>14</v>
      </c>
      <c r="B18" s="69" t="s">
        <v>133</v>
      </c>
      <c r="C18" s="64"/>
      <c r="D18" s="102" t="s">
        <v>14</v>
      </c>
      <c r="E18" s="69" t="s">
        <v>38</v>
      </c>
      <c r="F18" s="64"/>
    </row>
    <row r="19" spans="1:6" x14ac:dyDescent="0.25">
      <c r="A19" s="102" t="s">
        <v>26</v>
      </c>
      <c r="B19" s="69" t="s">
        <v>134</v>
      </c>
      <c r="C19" s="64"/>
      <c r="D19" s="102" t="s">
        <v>26</v>
      </c>
      <c r="E19" s="69" t="s">
        <v>41</v>
      </c>
      <c r="F19" s="64"/>
    </row>
    <row r="20" spans="1:6" x14ac:dyDescent="0.25">
      <c r="A20" s="102" t="s">
        <v>121</v>
      </c>
      <c r="B20" s="69" t="s">
        <v>125</v>
      </c>
      <c r="C20" s="64"/>
      <c r="D20" s="102" t="s">
        <v>121</v>
      </c>
      <c r="E20" s="69" t="s">
        <v>135</v>
      </c>
      <c r="F20" s="64"/>
    </row>
    <row r="21" spans="1:6" x14ac:dyDescent="0.25">
      <c r="A21" s="102"/>
      <c r="B21" s="69"/>
      <c r="C21" s="64"/>
      <c r="D21" s="102" t="s">
        <v>122</v>
      </c>
      <c r="E21" s="69"/>
      <c r="F21" s="64"/>
    </row>
    <row r="22" spans="1:6" x14ac:dyDescent="0.25">
      <c r="A22" s="50"/>
      <c r="B22" s="68" t="s">
        <v>136</v>
      </c>
      <c r="C22" s="63">
        <f>C8+C16</f>
        <v>249079500</v>
      </c>
      <c r="D22" s="50"/>
      <c r="E22" s="68" t="s">
        <v>137</v>
      </c>
      <c r="F22" s="63">
        <f>F8+F16</f>
        <v>249079500</v>
      </c>
    </row>
  </sheetData>
  <mergeCells count="3">
    <mergeCell ref="A1:F1"/>
    <mergeCell ref="A3:F3"/>
    <mergeCell ref="A7:F7"/>
  </mergeCells>
  <pageMargins left="0.7" right="0.7" top="0.75" bottom="0.75" header="0.3" footer="0.3"/>
  <pageSetup paperSize="9" orientation="landscape" r:id="rId1"/>
  <headerFooter>
    <oddHeader>&amp;R16. számú melléklet a  2/2020. (II.18.)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MK25"/>
  <sheetViews>
    <sheetView view="pageLayout" zoomScaleNormal="100" workbookViewId="0">
      <selection activeCell="E2" sqref="E2:F2"/>
    </sheetView>
  </sheetViews>
  <sheetFormatPr defaultColWidth="13.140625" defaultRowHeight="15" x14ac:dyDescent="0.25"/>
  <cols>
    <col min="1" max="1" width="4.5703125" style="1" bestFit="1" customWidth="1"/>
    <col min="2" max="2" width="42.85546875" style="1" customWidth="1"/>
    <col min="3" max="3" width="15" style="1" customWidth="1"/>
    <col min="4" max="4" width="4.5703125" style="1" bestFit="1" customWidth="1"/>
    <col min="5" max="5" width="35.28515625" style="1" customWidth="1"/>
    <col min="6" max="6" width="16" style="1" customWidth="1"/>
    <col min="7" max="1025" width="13.140625" style="1"/>
  </cols>
  <sheetData>
    <row r="1" spans="1:6" x14ac:dyDescent="0.25">
      <c r="A1" s="181" t="s">
        <v>237</v>
      </c>
      <c r="B1" s="181"/>
      <c r="C1" s="181"/>
      <c r="D1" s="181"/>
      <c r="E1" s="181"/>
      <c r="F1" s="181"/>
    </row>
    <row r="2" spans="1:6" x14ac:dyDescent="0.25">
      <c r="A2"/>
      <c r="B2"/>
      <c r="C2"/>
      <c r="D2"/>
      <c r="E2" s="185"/>
      <c r="F2" s="185"/>
    </row>
    <row r="3" spans="1:6" x14ac:dyDescent="0.25">
      <c r="A3"/>
      <c r="B3"/>
      <c r="C3"/>
      <c r="D3"/>
      <c r="E3" s="185"/>
      <c r="F3" s="185"/>
    </row>
    <row r="4" spans="1:6" ht="30" customHeight="1" x14ac:dyDescent="0.25">
      <c r="A4" s="186" t="s">
        <v>238</v>
      </c>
      <c r="B4" s="186"/>
      <c r="C4" s="186"/>
      <c r="D4" s="186"/>
      <c r="E4" s="186"/>
      <c r="F4" s="186"/>
    </row>
    <row r="5" spans="1:6" x14ac:dyDescent="0.25">
      <c r="A5" s="62"/>
      <c r="B5" s="62"/>
      <c r="C5" s="62"/>
      <c r="D5" s="62"/>
      <c r="E5" s="62"/>
      <c r="F5" s="62"/>
    </row>
    <row r="6" spans="1:6" x14ac:dyDescent="0.25">
      <c r="A6"/>
      <c r="B6"/>
      <c r="C6"/>
      <c r="D6"/>
      <c r="E6"/>
      <c r="F6" s="148" t="s">
        <v>1</v>
      </c>
    </row>
    <row r="7" spans="1:6" ht="28.5" x14ac:dyDescent="0.25">
      <c r="A7" s="99" t="s">
        <v>2</v>
      </c>
      <c r="B7" s="99" t="s">
        <v>114</v>
      </c>
      <c r="C7" s="100" t="s">
        <v>115</v>
      </c>
      <c r="D7" s="99" t="s">
        <v>2</v>
      </c>
      <c r="E7" s="99" t="s">
        <v>116</v>
      </c>
      <c r="F7" s="100" t="s">
        <v>115</v>
      </c>
    </row>
    <row r="8" spans="1:6" x14ac:dyDescent="0.25">
      <c r="A8" s="187" t="s">
        <v>139</v>
      </c>
      <c r="B8" s="187"/>
      <c r="C8" s="187"/>
      <c r="D8" s="187"/>
      <c r="E8" s="187"/>
      <c r="F8" s="187"/>
    </row>
    <row r="9" spans="1:6" x14ac:dyDescent="0.25">
      <c r="A9" s="68" t="s">
        <v>7</v>
      </c>
      <c r="B9" s="68" t="s">
        <v>118</v>
      </c>
      <c r="C9" s="63">
        <f>SUM(C10:C16)</f>
        <v>0</v>
      </c>
      <c r="D9" s="68" t="s">
        <v>7</v>
      </c>
      <c r="E9" s="68" t="s">
        <v>119</v>
      </c>
      <c r="F9" s="63">
        <f>SUM(F10:F16)</f>
        <v>0</v>
      </c>
    </row>
    <row r="10" spans="1:6" x14ac:dyDescent="0.25">
      <c r="A10" s="101" t="s">
        <v>10</v>
      </c>
      <c r="B10" s="101" t="s">
        <v>57</v>
      </c>
      <c r="C10" s="64">
        <v>0</v>
      </c>
      <c r="D10" s="101" t="s">
        <v>10</v>
      </c>
      <c r="E10" s="101" t="s">
        <v>9</v>
      </c>
      <c r="F10" s="64">
        <v>0</v>
      </c>
    </row>
    <row r="11" spans="1:6" ht="30" x14ac:dyDescent="0.25">
      <c r="A11" s="46" t="s">
        <v>14</v>
      </c>
      <c r="B11" s="46" t="s">
        <v>20</v>
      </c>
      <c r="C11" s="71">
        <v>0</v>
      </c>
      <c r="D11" s="101" t="s">
        <v>14</v>
      </c>
      <c r="E11" s="61" t="s">
        <v>13</v>
      </c>
      <c r="F11" s="64">
        <v>0</v>
      </c>
    </row>
    <row r="12" spans="1:6" x14ac:dyDescent="0.25">
      <c r="A12" s="101" t="s">
        <v>26</v>
      </c>
      <c r="B12" s="101" t="s">
        <v>23</v>
      </c>
      <c r="C12" s="64">
        <v>0</v>
      </c>
      <c r="D12" s="101" t="s">
        <v>26</v>
      </c>
      <c r="E12" s="101" t="s">
        <v>17</v>
      </c>
      <c r="F12" s="64">
        <v>0</v>
      </c>
    </row>
    <row r="13" spans="1:6" x14ac:dyDescent="0.25">
      <c r="A13" s="101" t="s">
        <v>121</v>
      </c>
      <c r="B13" s="101" t="s">
        <v>123</v>
      </c>
      <c r="C13" s="64">
        <v>0</v>
      </c>
      <c r="D13" s="101" t="s">
        <v>121</v>
      </c>
      <c r="E13" s="101" t="s">
        <v>19</v>
      </c>
      <c r="F13" s="64">
        <v>0</v>
      </c>
    </row>
    <row r="14" spans="1:6" x14ac:dyDescent="0.25">
      <c r="A14" s="101" t="s">
        <v>122</v>
      </c>
      <c r="B14" s="101" t="s">
        <v>125</v>
      </c>
      <c r="C14" s="72"/>
      <c r="D14" s="101" t="s">
        <v>122</v>
      </c>
      <c r="E14" s="101" t="s">
        <v>124</v>
      </c>
      <c r="F14" s="72"/>
    </row>
    <row r="15" spans="1:6" x14ac:dyDescent="0.25">
      <c r="A15" s="101"/>
      <c r="B15" s="101"/>
      <c r="C15" s="64"/>
      <c r="D15" s="101"/>
      <c r="E15" s="101" t="s">
        <v>127</v>
      </c>
      <c r="F15" s="64">
        <v>0</v>
      </c>
    </row>
    <row r="16" spans="1:6" x14ac:dyDescent="0.25">
      <c r="A16" s="101"/>
      <c r="B16" s="101"/>
      <c r="C16" s="64"/>
      <c r="D16" s="101" t="s">
        <v>126</v>
      </c>
      <c r="E16" s="101" t="s">
        <v>129</v>
      </c>
      <c r="F16" s="64">
        <v>0</v>
      </c>
    </row>
    <row r="17" spans="1:6" x14ac:dyDescent="0.25">
      <c r="A17" s="68" t="s">
        <v>12</v>
      </c>
      <c r="B17" s="68" t="s">
        <v>130</v>
      </c>
      <c r="C17" s="63">
        <v>0</v>
      </c>
      <c r="D17" s="54" t="s">
        <v>12</v>
      </c>
      <c r="E17" s="68" t="s">
        <v>131</v>
      </c>
      <c r="F17" s="63">
        <v>0</v>
      </c>
    </row>
    <row r="18" spans="1:6" x14ac:dyDescent="0.25">
      <c r="A18" s="101" t="s">
        <v>10</v>
      </c>
      <c r="B18" s="69" t="s">
        <v>132</v>
      </c>
      <c r="C18" s="64">
        <v>0</v>
      </c>
      <c r="D18" s="101" t="s">
        <v>10</v>
      </c>
      <c r="E18" s="69" t="s">
        <v>35</v>
      </c>
      <c r="F18" s="64">
        <v>0</v>
      </c>
    </row>
    <row r="19" spans="1:6" x14ac:dyDescent="0.25">
      <c r="A19" s="101" t="s">
        <v>14</v>
      </c>
      <c r="B19" s="69" t="s">
        <v>133</v>
      </c>
      <c r="C19" s="64">
        <v>0</v>
      </c>
      <c r="D19" s="101" t="s">
        <v>14</v>
      </c>
      <c r="E19" s="69" t="s">
        <v>38</v>
      </c>
      <c r="F19" s="64">
        <v>0</v>
      </c>
    </row>
    <row r="20" spans="1:6" x14ac:dyDescent="0.25">
      <c r="A20" s="101" t="s">
        <v>26</v>
      </c>
      <c r="B20" s="69" t="s">
        <v>134</v>
      </c>
      <c r="C20" s="64">
        <v>0</v>
      </c>
      <c r="D20" s="101" t="s">
        <v>26</v>
      </c>
      <c r="E20" s="69" t="s">
        <v>41</v>
      </c>
      <c r="F20" s="64">
        <v>0</v>
      </c>
    </row>
    <row r="21" spans="1:6" x14ac:dyDescent="0.25">
      <c r="A21" s="101" t="s">
        <v>121</v>
      </c>
      <c r="B21" s="69" t="s">
        <v>125</v>
      </c>
      <c r="C21" s="64">
        <v>0</v>
      </c>
      <c r="D21" s="101" t="s">
        <v>121</v>
      </c>
      <c r="E21" s="69" t="s">
        <v>127</v>
      </c>
      <c r="F21" s="64">
        <v>0</v>
      </c>
    </row>
    <row r="22" spans="1:6" x14ac:dyDescent="0.25">
      <c r="A22" s="101"/>
      <c r="B22" s="69"/>
      <c r="C22" s="64"/>
      <c r="D22" s="101" t="s">
        <v>122</v>
      </c>
      <c r="E22" s="69" t="s">
        <v>129</v>
      </c>
      <c r="F22" s="64">
        <v>0</v>
      </c>
    </row>
    <row r="23" spans="1:6" x14ac:dyDescent="0.25">
      <c r="A23" s="50"/>
      <c r="B23" s="68" t="s">
        <v>136</v>
      </c>
      <c r="C23" s="63">
        <f>SUM(C9+C17)</f>
        <v>0</v>
      </c>
      <c r="D23" s="50"/>
      <c r="E23" s="68" t="s">
        <v>137</v>
      </c>
      <c r="F23" s="63">
        <f>SUM(F9+F17)</f>
        <v>0</v>
      </c>
    </row>
    <row r="24" spans="1:6" x14ac:dyDescent="0.25">
      <c r="A24"/>
      <c r="B24"/>
      <c r="C24"/>
    </row>
    <row r="25" spans="1:6" x14ac:dyDescent="0.25">
      <c r="A25" s="73"/>
      <c r="B25" s="139" t="s">
        <v>142</v>
      </c>
      <c r="C25" s="74"/>
    </row>
  </sheetData>
  <mergeCells count="5">
    <mergeCell ref="A1:F1"/>
    <mergeCell ref="E2:F2"/>
    <mergeCell ref="E3:F3"/>
    <mergeCell ref="A4:F4"/>
    <mergeCell ref="A8:F8"/>
  </mergeCells>
  <pageMargins left="0.7" right="0.7" top="0.75" bottom="0.75" header="0.3" footer="0.3"/>
  <pageSetup paperSize="9" orientation="landscape" r:id="rId1"/>
  <headerFooter>
    <oddHeader>&amp;R17. számú melléklet a 2/2020. (II.18.)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AML13"/>
  <sheetViews>
    <sheetView view="pageLayout" zoomScale="72" zoomScaleNormal="100" zoomScalePageLayoutView="72" workbookViewId="0">
      <selection activeCell="M5" sqref="M5"/>
    </sheetView>
  </sheetViews>
  <sheetFormatPr defaultRowHeight="15" x14ac:dyDescent="0.25"/>
  <cols>
    <col min="1" max="1" width="28.140625" style="1"/>
    <col min="2" max="2" width="17" style="1" customWidth="1"/>
    <col min="3" max="3" width="13.85546875" style="1"/>
    <col min="4" max="4" width="13.42578125" style="1" bestFit="1" customWidth="1"/>
    <col min="5" max="5" width="12.140625" style="1"/>
    <col min="6" max="6" width="13.28515625" style="1"/>
    <col min="7" max="7" width="12.5703125" style="1"/>
    <col min="8" max="8" width="12.42578125" style="1" bestFit="1" customWidth="1"/>
    <col min="9" max="9" width="12.42578125" style="1"/>
    <col min="10" max="10" width="13.42578125" style="1" bestFit="1" customWidth="1"/>
    <col min="11" max="11" width="12.42578125" style="1" bestFit="1" customWidth="1"/>
    <col min="12" max="12" width="11.140625" style="1" customWidth="1"/>
    <col min="13" max="13" width="13.28515625" style="1" bestFit="1" customWidth="1"/>
    <col min="14" max="14" width="15.42578125" style="1"/>
    <col min="15" max="1026" width="8.42578125" style="1"/>
  </cols>
  <sheetData>
    <row r="1" spans="1:14" x14ac:dyDescent="0.25">
      <c r="A1" s="78"/>
      <c r="B1" s="78"/>
      <c r="C1" s="78"/>
      <c r="D1" s="78"/>
      <c r="E1" s="78"/>
      <c r="F1" s="78"/>
      <c r="G1" s="78"/>
      <c r="H1" s="78"/>
      <c r="I1" s="65" t="s">
        <v>239</v>
      </c>
      <c r="J1" s="65"/>
      <c r="K1" s="65"/>
      <c r="L1" s="65"/>
      <c r="M1" s="65"/>
      <c r="N1" s="65"/>
    </row>
    <row r="2" spans="1:14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15.75" x14ac:dyDescent="0.25">
      <c r="A3" s="182" t="s">
        <v>144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ht="15.75" x14ac:dyDescent="0.25">
      <c r="A4" s="182" t="s">
        <v>242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1:14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80"/>
      <c r="L5" s="80"/>
      <c r="M5" s="80"/>
      <c r="N5" s="79"/>
    </row>
    <row r="6" spans="1:14" x14ac:dyDescent="0.25">
      <c r="A6" s="81"/>
      <c r="B6" s="78"/>
      <c r="C6" s="78"/>
      <c r="D6" s="78"/>
      <c r="E6" s="78"/>
      <c r="F6" s="78"/>
      <c r="G6" s="78"/>
      <c r="H6" s="78"/>
      <c r="I6" s="82"/>
      <c r="J6" s="78"/>
      <c r="K6" s="83"/>
      <c r="L6" s="83"/>
      <c r="M6" s="83"/>
      <c r="N6" s="148" t="s">
        <v>1</v>
      </c>
    </row>
    <row r="7" spans="1:14" ht="15" customHeight="1" x14ac:dyDescent="0.25">
      <c r="A7" s="193" t="s">
        <v>145</v>
      </c>
      <c r="B7" s="193" t="s">
        <v>146</v>
      </c>
      <c r="C7" s="193"/>
      <c r="D7" s="193"/>
      <c r="E7" s="193"/>
      <c r="F7" s="193"/>
      <c r="G7" s="193" t="s">
        <v>147</v>
      </c>
      <c r="H7" s="193"/>
      <c r="I7" s="193"/>
      <c r="J7" s="193" t="s">
        <v>148</v>
      </c>
      <c r="K7" s="193"/>
      <c r="L7" s="193"/>
      <c r="M7" s="193"/>
      <c r="N7" s="194" t="s">
        <v>149</v>
      </c>
    </row>
    <row r="8" spans="1:14" ht="71.25" x14ac:dyDescent="0.25">
      <c r="A8" s="193"/>
      <c r="B8" s="85" t="s">
        <v>11</v>
      </c>
      <c r="C8" s="85" t="s">
        <v>150</v>
      </c>
      <c r="D8" s="85" t="s">
        <v>20</v>
      </c>
      <c r="E8" s="84" t="s">
        <v>23</v>
      </c>
      <c r="F8" s="85" t="s">
        <v>29</v>
      </c>
      <c r="G8" s="85" t="s">
        <v>151</v>
      </c>
      <c r="H8" s="85" t="s">
        <v>39</v>
      </c>
      <c r="I8" s="85" t="s">
        <v>134</v>
      </c>
      <c r="J8" s="84" t="s">
        <v>125</v>
      </c>
      <c r="K8" s="84" t="s">
        <v>190</v>
      </c>
      <c r="L8" s="155" t="s">
        <v>254</v>
      </c>
      <c r="M8" s="67" t="s">
        <v>152</v>
      </c>
      <c r="N8" s="194"/>
    </row>
    <row r="9" spans="1:14" ht="31.5" x14ac:dyDescent="0.25">
      <c r="A9" s="86" t="s">
        <v>0</v>
      </c>
      <c r="B9" s="87">
        <v>18910941</v>
      </c>
      <c r="C9" s="87">
        <v>561516518</v>
      </c>
      <c r="D9" s="87">
        <v>313451485</v>
      </c>
      <c r="E9" s="87">
        <v>30906023</v>
      </c>
      <c r="F9" s="87"/>
      <c r="G9" s="87"/>
      <c r="H9" s="87">
        <v>29999334</v>
      </c>
      <c r="I9" s="87">
        <v>2200787</v>
      </c>
      <c r="J9" s="87">
        <v>342959270</v>
      </c>
      <c r="K9" s="87">
        <v>26819346</v>
      </c>
      <c r="L9" s="87"/>
      <c r="M9" s="88"/>
      <c r="N9" s="89">
        <f>SUM(B9:M9)</f>
        <v>1326763704</v>
      </c>
    </row>
    <row r="10" spans="1:14" ht="31.5" x14ac:dyDescent="0.25">
      <c r="A10" s="86" t="s">
        <v>153</v>
      </c>
      <c r="B10" s="87"/>
      <c r="C10" s="87">
        <v>4546270</v>
      </c>
      <c r="D10" s="87">
        <v>50000</v>
      </c>
      <c r="E10" s="87">
        <v>3374732</v>
      </c>
      <c r="F10" s="87"/>
      <c r="G10" s="87"/>
      <c r="H10" s="87"/>
      <c r="I10" s="87"/>
      <c r="J10" s="87">
        <v>3440444</v>
      </c>
      <c r="K10" s="87"/>
      <c r="L10" s="87"/>
      <c r="M10" s="88">
        <v>133530482</v>
      </c>
      <c r="N10" s="89">
        <f t="shared" ref="N10:N12" si="0">SUM(B10:M10)</f>
        <v>144941928</v>
      </c>
    </row>
    <row r="11" spans="1:14" ht="31.5" x14ac:dyDescent="0.25">
      <c r="A11" s="86" t="s">
        <v>154</v>
      </c>
      <c r="B11" s="87"/>
      <c r="C11" s="87"/>
      <c r="D11" s="87"/>
      <c r="E11" s="87">
        <v>295065</v>
      </c>
      <c r="F11" s="87"/>
      <c r="G11" s="87"/>
      <c r="H11" s="87"/>
      <c r="I11" s="87"/>
      <c r="J11" s="87">
        <v>1062145</v>
      </c>
      <c r="K11" s="87"/>
      <c r="L11" s="87"/>
      <c r="M11" s="88">
        <v>227390857</v>
      </c>
      <c r="N11" s="89">
        <f t="shared" si="0"/>
        <v>228748067</v>
      </c>
    </row>
    <row r="12" spans="1:14" ht="31.5" x14ac:dyDescent="0.25">
      <c r="A12" s="86" t="s">
        <v>196</v>
      </c>
      <c r="B12" s="87"/>
      <c r="C12" s="87">
        <v>17337396</v>
      </c>
      <c r="D12" s="87"/>
      <c r="E12" s="87">
        <v>51407905</v>
      </c>
      <c r="F12" s="87"/>
      <c r="G12" s="87"/>
      <c r="H12" s="87"/>
      <c r="I12" s="87"/>
      <c r="J12" s="87">
        <v>7790355</v>
      </c>
      <c r="K12" s="87"/>
      <c r="L12" s="87"/>
      <c r="M12" s="88">
        <v>172543844</v>
      </c>
      <c r="N12" s="89">
        <f t="shared" si="0"/>
        <v>249079500</v>
      </c>
    </row>
    <row r="13" spans="1:14" ht="15.75" x14ac:dyDescent="0.25">
      <c r="A13" s="90" t="s">
        <v>155</v>
      </c>
      <c r="B13" s="91">
        <f>SUM(B9:B12)</f>
        <v>18910941</v>
      </c>
      <c r="C13" s="91">
        <f t="shared" ref="C13:M13" si="1">SUM(C9:C12)</f>
        <v>583400184</v>
      </c>
      <c r="D13" s="91">
        <f t="shared" si="1"/>
        <v>313501485</v>
      </c>
      <c r="E13" s="91">
        <f t="shared" si="1"/>
        <v>85983725</v>
      </c>
      <c r="F13" s="91">
        <f t="shared" si="1"/>
        <v>0</v>
      </c>
      <c r="G13" s="91">
        <f t="shared" si="1"/>
        <v>0</v>
      </c>
      <c r="H13" s="91">
        <f t="shared" si="1"/>
        <v>29999334</v>
      </c>
      <c r="I13" s="91">
        <f t="shared" si="1"/>
        <v>2200787</v>
      </c>
      <c r="J13" s="91">
        <f t="shared" si="1"/>
        <v>355252214</v>
      </c>
      <c r="K13" s="91">
        <f t="shared" si="1"/>
        <v>26819346</v>
      </c>
      <c r="L13" s="91">
        <f t="shared" si="1"/>
        <v>0</v>
      </c>
      <c r="M13" s="91">
        <f t="shared" si="1"/>
        <v>533465183</v>
      </c>
      <c r="N13" s="91">
        <f>SUM(B13:M13)</f>
        <v>1949533199</v>
      </c>
    </row>
  </sheetData>
  <mergeCells count="7">
    <mergeCell ref="A3:N3"/>
    <mergeCell ref="A4:N4"/>
    <mergeCell ref="A7:A8"/>
    <mergeCell ref="B7:F7"/>
    <mergeCell ref="G7:I7"/>
    <mergeCell ref="J7:M7"/>
    <mergeCell ref="N7:N8"/>
  </mergeCells>
  <pageMargins left="0.31527777777777799" right="0.70833333333333304" top="0.74861111111111101" bottom="0.74791666666666701" header="0.31527777777777799" footer="0.51180555555555496"/>
  <pageSetup paperSize="9" scale="67" firstPageNumber="0" orientation="landscape" r:id="rId1"/>
  <headerFooter>
    <oddHeader>&amp;R18. számú melléklet a  2/2020. (II.18.)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AMK14"/>
  <sheetViews>
    <sheetView view="pageLayout" zoomScale="83" zoomScaleNormal="100" zoomScalePageLayoutView="83" workbookViewId="0">
      <selection activeCell="L5" sqref="L5"/>
    </sheetView>
  </sheetViews>
  <sheetFormatPr defaultRowHeight="15" x14ac:dyDescent="0.25"/>
  <cols>
    <col min="1" max="1" width="25.5703125" style="1"/>
    <col min="2" max="2" width="17.7109375" style="1" customWidth="1"/>
    <col min="3" max="4" width="13.28515625" style="1"/>
    <col min="5" max="5" width="13.28515625" style="1" customWidth="1"/>
    <col min="6" max="7" width="13.42578125" style="1"/>
    <col min="8" max="8" width="14.28515625" style="1" customWidth="1"/>
    <col min="9" max="10" width="13.7109375" style="1" customWidth="1"/>
    <col min="11" max="11" width="13" style="1"/>
    <col min="12" max="12" width="12.42578125" style="1"/>
    <col min="13" max="13" width="16.28515625" style="1" customWidth="1"/>
    <col min="14" max="1025" width="8.42578125" style="1"/>
  </cols>
  <sheetData>
    <row r="1" spans="1:13" ht="15" customHeight="1" x14ac:dyDescent="0.25">
      <c r="A1"/>
      <c r="B1"/>
      <c r="C1"/>
      <c r="D1"/>
      <c r="E1"/>
      <c r="F1"/>
      <c r="G1"/>
      <c r="H1" s="92"/>
      <c r="I1" s="195" t="s">
        <v>243</v>
      </c>
      <c r="J1" s="195"/>
      <c r="K1" s="195"/>
      <c r="L1" s="195"/>
      <c r="M1" s="195"/>
    </row>
    <row r="2" spans="1:13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15.75" x14ac:dyDescent="0.25">
      <c r="A3" s="182" t="s">
        <v>156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15.75" x14ac:dyDescent="0.25">
      <c r="A4" s="182" t="s">
        <v>244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13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/>
    </row>
    <row r="6" spans="1:13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/>
    </row>
    <row r="7" spans="1:13" x14ac:dyDescent="0.25">
      <c r="A7"/>
      <c r="B7"/>
      <c r="C7"/>
      <c r="D7"/>
      <c r="E7"/>
      <c r="F7"/>
      <c r="G7"/>
      <c r="H7"/>
      <c r="I7"/>
      <c r="J7" s="82"/>
      <c r="K7" s="82"/>
      <c r="L7"/>
      <c r="M7" s="148" t="s">
        <v>1</v>
      </c>
    </row>
    <row r="8" spans="1:13" ht="15" customHeight="1" x14ac:dyDescent="0.25">
      <c r="A8" s="193" t="s">
        <v>145</v>
      </c>
      <c r="B8" s="193" t="s">
        <v>157</v>
      </c>
      <c r="C8" s="193"/>
      <c r="D8" s="193"/>
      <c r="E8" s="193"/>
      <c r="F8" s="193"/>
      <c r="G8" s="193"/>
      <c r="H8" s="193" t="s">
        <v>158</v>
      </c>
      <c r="I8" s="193"/>
      <c r="J8" s="193"/>
      <c r="K8" s="193" t="s">
        <v>44</v>
      </c>
      <c r="L8" s="193"/>
      <c r="M8" s="196" t="s">
        <v>159</v>
      </c>
    </row>
    <row r="9" spans="1:13" ht="85.5" x14ac:dyDescent="0.25">
      <c r="A9" s="193"/>
      <c r="B9" s="85" t="s">
        <v>9</v>
      </c>
      <c r="C9" s="85" t="s">
        <v>160</v>
      </c>
      <c r="D9" s="84" t="s">
        <v>17</v>
      </c>
      <c r="E9" s="85" t="s">
        <v>161</v>
      </c>
      <c r="F9" s="85" t="s">
        <v>92</v>
      </c>
      <c r="G9" s="85" t="s">
        <v>127</v>
      </c>
      <c r="H9" s="85" t="s">
        <v>35</v>
      </c>
      <c r="I9" s="85" t="s">
        <v>38</v>
      </c>
      <c r="J9" s="85" t="s">
        <v>41</v>
      </c>
      <c r="K9" s="85" t="s">
        <v>162</v>
      </c>
      <c r="L9" s="84" t="s">
        <v>163</v>
      </c>
      <c r="M9" s="196"/>
    </row>
    <row r="10" spans="1:13" ht="31.5" x14ac:dyDescent="0.25">
      <c r="A10" s="86" t="s">
        <v>0</v>
      </c>
      <c r="B10" s="87">
        <v>168515042</v>
      </c>
      <c r="C10" s="87">
        <v>20912728</v>
      </c>
      <c r="D10" s="87">
        <v>262390870</v>
      </c>
      <c r="E10" s="87">
        <v>17700000</v>
      </c>
      <c r="F10" s="87">
        <v>147162365</v>
      </c>
      <c r="G10" s="87">
        <v>112998134</v>
      </c>
      <c r="H10" s="87">
        <v>178149735</v>
      </c>
      <c r="I10" s="87">
        <v>373571306</v>
      </c>
      <c r="J10" s="87"/>
      <c r="K10" s="87">
        <v>45363524</v>
      </c>
      <c r="L10" s="87"/>
      <c r="M10" s="89">
        <f>SUM(B10:L10)</f>
        <v>1326763704</v>
      </c>
    </row>
    <row r="11" spans="1:13" ht="31.5" x14ac:dyDescent="0.25">
      <c r="A11" s="86" t="s">
        <v>153</v>
      </c>
      <c r="B11" s="87">
        <v>93741315</v>
      </c>
      <c r="C11" s="87">
        <v>16799184</v>
      </c>
      <c r="D11" s="87">
        <v>29438479</v>
      </c>
      <c r="E11" s="87"/>
      <c r="F11" s="87"/>
      <c r="G11" s="87"/>
      <c r="H11" s="87">
        <v>3978700</v>
      </c>
      <c r="I11" s="87">
        <v>984250</v>
      </c>
      <c r="J11" s="87"/>
      <c r="K11" s="87"/>
      <c r="L11" s="87"/>
      <c r="M11" s="89">
        <f t="shared" ref="M11:M13" si="0">SUM(B11:L11)</f>
        <v>144941928</v>
      </c>
    </row>
    <row r="12" spans="1:13" ht="31.5" x14ac:dyDescent="0.25">
      <c r="A12" s="86" t="s">
        <v>154</v>
      </c>
      <c r="B12" s="87">
        <v>136123117</v>
      </c>
      <c r="C12" s="87">
        <v>26674340</v>
      </c>
      <c r="D12" s="87">
        <v>63255810</v>
      </c>
      <c r="E12" s="87"/>
      <c r="F12" s="87">
        <v>800</v>
      </c>
      <c r="G12" s="87"/>
      <c r="H12" s="87">
        <v>2694000</v>
      </c>
      <c r="I12" s="87"/>
      <c r="J12" s="87"/>
      <c r="K12" s="87"/>
      <c r="L12" s="93"/>
      <c r="M12" s="89">
        <f t="shared" si="0"/>
        <v>228748067</v>
      </c>
    </row>
    <row r="13" spans="1:13" ht="31.5" x14ac:dyDescent="0.25">
      <c r="A13" s="86" t="s">
        <v>196</v>
      </c>
      <c r="B13" s="87">
        <v>144508205</v>
      </c>
      <c r="C13" s="87">
        <v>28645463</v>
      </c>
      <c r="D13" s="87">
        <v>72115832</v>
      </c>
      <c r="E13" s="87"/>
      <c r="F13" s="87"/>
      <c r="G13" s="87"/>
      <c r="H13" s="87">
        <v>3810000</v>
      </c>
      <c r="I13" s="87"/>
      <c r="J13" s="87"/>
      <c r="K13" s="87"/>
      <c r="L13" s="93"/>
      <c r="M13" s="89">
        <f t="shared" si="0"/>
        <v>249079500</v>
      </c>
    </row>
    <row r="14" spans="1:13" ht="47.25" x14ac:dyDescent="0.25">
      <c r="A14" s="90" t="s">
        <v>164</v>
      </c>
      <c r="B14" s="91">
        <f>SUM(B10:B13)</f>
        <v>542887679</v>
      </c>
      <c r="C14" s="91">
        <f t="shared" ref="C14:M14" si="1">SUM(C10:C13)</f>
        <v>93031715</v>
      </c>
      <c r="D14" s="91">
        <f t="shared" si="1"/>
        <v>427200991</v>
      </c>
      <c r="E14" s="91">
        <f t="shared" si="1"/>
        <v>17700000</v>
      </c>
      <c r="F14" s="91">
        <f t="shared" si="1"/>
        <v>147163165</v>
      </c>
      <c r="G14" s="91">
        <f t="shared" si="1"/>
        <v>112998134</v>
      </c>
      <c r="H14" s="91">
        <f t="shared" si="1"/>
        <v>188632435</v>
      </c>
      <c r="I14" s="91">
        <f t="shared" si="1"/>
        <v>374555556</v>
      </c>
      <c r="J14" s="91">
        <f t="shared" si="1"/>
        <v>0</v>
      </c>
      <c r="K14" s="91">
        <f t="shared" si="1"/>
        <v>45363524</v>
      </c>
      <c r="L14" s="91">
        <f t="shared" si="1"/>
        <v>0</v>
      </c>
      <c r="M14" s="91">
        <f t="shared" si="1"/>
        <v>1949533199</v>
      </c>
    </row>
  </sheetData>
  <mergeCells count="8">
    <mergeCell ref="I1:M1"/>
    <mergeCell ref="A3:M3"/>
    <mergeCell ref="A4:M4"/>
    <mergeCell ref="A8:A9"/>
    <mergeCell ref="B8:G8"/>
    <mergeCell ref="H8:J8"/>
    <mergeCell ref="K8:L8"/>
    <mergeCell ref="M8:M9"/>
  </mergeCells>
  <pageMargins left="0.70833333333333304" right="0.70833333333333304" top="0.74861111111111101" bottom="0.74791666666666701" header="0.31527777777777799" footer="0.51180555555555496"/>
  <pageSetup paperSize="9" scale="67" firstPageNumber="0" orientation="landscape" r:id="rId1"/>
  <headerFooter>
    <oddHeader>&amp;R19. számú melléklet a  2/2020. (II..18.)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30"/>
  <sheetViews>
    <sheetView view="pageLayout" zoomScaleNormal="100" workbookViewId="0">
      <selection activeCell="G8" sqref="G8"/>
    </sheetView>
  </sheetViews>
  <sheetFormatPr defaultRowHeight="15" x14ac:dyDescent="0.25"/>
  <cols>
    <col min="1" max="1" width="4.42578125" style="1"/>
    <col min="2" max="2" width="61.140625" style="1"/>
    <col min="3" max="3" width="10" style="1"/>
    <col min="4" max="4" width="14.28515625" style="1" bestFit="1" customWidth="1"/>
    <col min="5" max="5" width="14.28515625" style="1" customWidth="1"/>
    <col min="6" max="6" width="12.42578125" style="1" customWidth="1"/>
    <col min="7" max="7" width="14.28515625" style="1" bestFit="1" customWidth="1"/>
    <col min="8" max="1025" width="8.42578125" style="1"/>
  </cols>
  <sheetData>
    <row r="1" spans="1:7" x14ac:dyDescent="0.25">
      <c r="A1"/>
      <c r="B1" s="181" t="s">
        <v>210</v>
      </c>
      <c r="C1" s="181"/>
      <c r="D1" s="181"/>
      <c r="E1" s="181"/>
      <c r="F1" s="181"/>
      <c r="G1" s="181"/>
    </row>
    <row r="2" spans="1:7" x14ac:dyDescent="0.25">
      <c r="A2"/>
      <c r="B2" s="185"/>
      <c r="C2" s="185"/>
      <c r="D2" s="185"/>
      <c r="E2" s="185"/>
      <c r="F2" s="185"/>
      <c r="G2" s="185"/>
    </row>
    <row r="3" spans="1:7" x14ac:dyDescent="0.25">
      <c r="A3"/>
      <c r="B3"/>
      <c r="C3"/>
      <c r="D3"/>
      <c r="E3"/>
      <c r="F3"/>
      <c r="G3"/>
    </row>
    <row r="4" spans="1:7" ht="15" customHeight="1" x14ac:dyDescent="0.25">
      <c r="A4" s="186" t="s">
        <v>205</v>
      </c>
      <c r="B4" s="186"/>
      <c r="C4" s="186"/>
      <c r="D4" s="186"/>
      <c r="E4" s="186"/>
      <c r="F4" s="186"/>
      <c r="G4" s="186"/>
    </row>
    <row r="5" spans="1:7" ht="15" customHeight="1" x14ac:dyDescent="0.25">
      <c r="A5" s="186" t="s">
        <v>53</v>
      </c>
      <c r="B5" s="186"/>
      <c r="C5" s="186"/>
      <c r="D5" s="186"/>
      <c r="E5" s="186"/>
      <c r="F5" s="186"/>
      <c r="G5" s="186"/>
    </row>
    <row r="6" spans="1:7" x14ac:dyDescent="0.25">
      <c r="A6"/>
      <c r="B6"/>
      <c r="C6"/>
      <c r="D6"/>
      <c r="E6"/>
      <c r="F6"/>
      <c r="G6"/>
    </row>
    <row r="7" spans="1:7" x14ac:dyDescent="0.25">
      <c r="A7"/>
      <c r="B7"/>
      <c r="C7" s="3"/>
      <c r="D7" s="3"/>
      <c r="E7" s="3"/>
      <c r="F7" s="3"/>
      <c r="G7" s="3" t="s">
        <v>1</v>
      </c>
    </row>
    <row r="8" spans="1:7" ht="41.25" customHeight="1" x14ac:dyDescent="0.25">
      <c r="A8" s="52" t="s">
        <v>2</v>
      </c>
      <c r="B8" s="52" t="s">
        <v>54</v>
      </c>
      <c r="C8" s="53" t="s">
        <v>55</v>
      </c>
      <c r="D8" s="154" t="s">
        <v>206</v>
      </c>
      <c r="E8" s="154" t="s">
        <v>261</v>
      </c>
      <c r="F8" s="7" t="s">
        <v>258</v>
      </c>
      <c r="G8" s="149" t="s">
        <v>207</v>
      </c>
    </row>
    <row r="9" spans="1:7" x14ac:dyDescent="0.25">
      <c r="A9" s="50"/>
      <c r="B9" s="54" t="s">
        <v>56</v>
      </c>
      <c r="C9" s="55"/>
      <c r="D9" s="56">
        <f>D10+D13+D14</f>
        <v>738789194</v>
      </c>
      <c r="E9" s="56">
        <f>E10+E13+E14</f>
        <v>1350208629</v>
      </c>
      <c r="F9" s="56">
        <f>F10+F13+F14</f>
        <v>108041521</v>
      </c>
      <c r="G9" s="56">
        <f>G10+G13+G14</f>
        <v>1458250150</v>
      </c>
    </row>
    <row r="10" spans="1:7" x14ac:dyDescent="0.25">
      <c r="A10" s="95" t="s">
        <v>7</v>
      </c>
      <c r="B10" s="95" t="s">
        <v>57</v>
      </c>
      <c r="C10" s="96" t="s">
        <v>58</v>
      </c>
      <c r="D10" s="98">
        <f>SUM(D11:D12)</f>
        <v>501582694</v>
      </c>
      <c r="E10" s="98">
        <v>1110326629</v>
      </c>
      <c r="F10" s="98">
        <f>F11+F12</f>
        <v>3566013</v>
      </c>
      <c r="G10" s="98">
        <f>E10+F10</f>
        <v>1113892642</v>
      </c>
    </row>
    <row r="11" spans="1:7" x14ac:dyDescent="0.25">
      <c r="A11" s="19" t="s">
        <v>10</v>
      </c>
      <c r="B11" s="19" t="s">
        <v>11</v>
      </c>
      <c r="C11" s="59" t="s">
        <v>59</v>
      </c>
      <c r="D11" s="60">
        <v>501582694</v>
      </c>
      <c r="E11" s="60">
        <v>556169981</v>
      </c>
      <c r="F11" s="60">
        <v>-3793857</v>
      </c>
      <c r="G11" s="98">
        <f t="shared" ref="G11:G30" si="0">E11+F11</f>
        <v>552376124</v>
      </c>
    </row>
    <row r="12" spans="1:7" x14ac:dyDescent="0.25">
      <c r="A12" s="19" t="s">
        <v>14</v>
      </c>
      <c r="B12" s="19" t="s">
        <v>15</v>
      </c>
      <c r="C12" s="59" t="s">
        <v>60</v>
      </c>
      <c r="D12" s="60"/>
      <c r="E12" s="60">
        <v>554156648</v>
      </c>
      <c r="F12" s="60">
        <v>7359870</v>
      </c>
      <c r="G12" s="98">
        <f t="shared" si="0"/>
        <v>561516518</v>
      </c>
    </row>
    <row r="13" spans="1:7" x14ac:dyDescent="0.25">
      <c r="A13" s="95" t="s">
        <v>12</v>
      </c>
      <c r="B13" s="95" t="s">
        <v>20</v>
      </c>
      <c r="C13" s="96" t="s">
        <v>61</v>
      </c>
      <c r="D13" s="98">
        <v>220350000</v>
      </c>
      <c r="E13" s="98">
        <v>220350000</v>
      </c>
      <c r="F13" s="98">
        <v>93101485</v>
      </c>
      <c r="G13" s="98">
        <f t="shared" si="0"/>
        <v>313451485</v>
      </c>
    </row>
    <row r="14" spans="1:7" x14ac:dyDescent="0.25">
      <c r="A14" s="95" t="s">
        <v>16</v>
      </c>
      <c r="B14" s="95" t="s">
        <v>23</v>
      </c>
      <c r="C14" s="96" t="s">
        <v>62</v>
      </c>
      <c r="D14" s="98">
        <v>16856500</v>
      </c>
      <c r="E14" s="98">
        <v>19532000</v>
      </c>
      <c r="F14" s="98">
        <v>11374023</v>
      </c>
      <c r="G14" s="98">
        <f t="shared" si="0"/>
        <v>30906023</v>
      </c>
    </row>
    <row r="15" spans="1:7" x14ac:dyDescent="0.25">
      <c r="A15" s="19" t="s">
        <v>10</v>
      </c>
      <c r="B15" s="19" t="s">
        <v>25</v>
      </c>
      <c r="C15" s="59" t="s">
        <v>213</v>
      </c>
      <c r="D15" s="60">
        <v>600000</v>
      </c>
      <c r="E15" s="60">
        <v>3275500</v>
      </c>
      <c r="F15" s="60">
        <v>-318898</v>
      </c>
      <c r="G15" s="98">
        <f t="shared" si="0"/>
        <v>2956602</v>
      </c>
    </row>
    <row r="16" spans="1:7" x14ac:dyDescent="0.25">
      <c r="A16" s="95" t="s">
        <v>18</v>
      </c>
      <c r="B16" s="95" t="s">
        <v>29</v>
      </c>
      <c r="C16" s="96" t="s">
        <v>64</v>
      </c>
      <c r="D16" s="97">
        <v>0</v>
      </c>
      <c r="E16" s="97"/>
      <c r="F16" s="98"/>
      <c r="G16" s="98">
        <f t="shared" si="0"/>
        <v>0</v>
      </c>
    </row>
    <row r="17" spans="1:7" x14ac:dyDescent="0.25">
      <c r="A17" s="50"/>
      <c r="B17" s="54" t="s">
        <v>65</v>
      </c>
      <c r="C17" s="57"/>
      <c r="D17" s="56">
        <f>D18+D20+D21</f>
        <v>0</v>
      </c>
      <c r="E17" s="56">
        <f>E18</f>
        <v>29999334</v>
      </c>
      <c r="F17" s="56">
        <f t="shared" ref="F17" si="1">F18+F20+F21</f>
        <v>2200787</v>
      </c>
      <c r="G17" s="140">
        <f t="shared" si="0"/>
        <v>32200121</v>
      </c>
    </row>
    <row r="18" spans="1:7" x14ac:dyDescent="0.25">
      <c r="A18" s="54" t="s">
        <v>21</v>
      </c>
      <c r="B18" s="95" t="s">
        <v>66</v>
      </c>
      <c r="C18" s="96" t="s">
        <v>67</v>
      </c>
      <c r="D18" s="97">
        <v>0</v>
      </c>
      <c r="E18" s="97">
        <v>29999334</v>
      </c>
      <c r="F18" s="98"/>
      <c r="G18" s="98">
        <f t="shared" si="0"/>
        <v>29999334</v>
      </c>
    </row>
    <row r="19" spans="1:7" ht="30" x14ac:dyDescent="0.25">
      <c r="A19" s="19" t="s">
        <v>10</v>
      </c>
      <c r="B19" s="61" t="s">
        <v>36</v>
      </c>
      <c r="C19" s="59" t="s">
        <v>68</v>
      </c>
      <c r="D19" s="60"/>
      <c r="E19" s="60"/>
      <c r="F19" s="60"/>
      <c r="G19" s="98">
        <f t="shared" si="0"/>
        <v>0</v>
      </c>
    </row>
    <row r="20" spans="1:7" x14ac:dyDescent="0.25">
      <c r="A20" s="95" t="s">
        <v>33</v>
      </c>
      <c r="B20" s="95" t="s">
        <v>39</v>
      </c>
      <c r="C20" s="96" t="s">
        <v>69</v>
      </c>
      <c r="D20" s="97"/>
      <c r="E20" s="97"/>
      <c r="F20" s="98">
        <v>2200787</v>
      </c>
      <c r="G20" s="98">
        <f t="shared" si="0"/>
        <v>2200787</v>
      </c>
    </row>
    <row r="21" spans="1:7" x14ac:dyDescent="0.25">
      <c r="A21" s="95" t="s">
        <v>37</v>
      </c>
      <c r="B21" s="95" t="s">
        <v>42</v>
      </c>
      <c r="C21" s="96" t="s">
        <v>70</v>
      </c>
      <c r="D21" s="97"/>
      <c r="E21" s="97"/>
      <c r="F21" s="98"/>
      <c r="G21" s="98">
        <f t="shared" si="0"/>
        <v>0</v>
      </c>
    </row>
    <row r="22" spans="1:7" x14ac:dyDescent="0.25">
      <c r="A22" s="50"/>
      <c r="B22" s="54" t="s">
        <v>71</v>
      </c>
      <c r="C22" s="57" t="s">
        <v>72</v>
      </c>
      <c r="D22" s="56">
        <f>SUM(D24:D26)</f>
        <v>336000000</v>
      </c>
      <c r="E22" s="56">
        <f>E23+E24+E25</f>
        <v>348421034</v>
      </c>
      <c r="F22" s="56">
        <f>SUM(F23:F26)</f>
        <v>21357582</v>
      </c>
      <c r="G22" s="56">
        <f t="shared" si="0"/>
        <v>369778616</v>
      </c>
    </row>
    <row r="23" spans="1:7" x14ac:dyDescent="0.25">
      <c r="A23" s="159"/>
      <c r="B23" s="95" t="s">
        <v>254</v>
      </c>
      <c r="C23" s="96" t="s">
        <v>255</v>
      </c>
      <c r="D23" s="97"/>
      <c r="E23" s="97"/>
      <c r="F23" s="97"/>
      <c r="G23" s="98">
        <f t="shared" si="0"/>
        <v>0</v>
      </c>
    </row>
    <row r="24" spans="1:7" x14ac:dyDescent="0.25">
      <c r="A24" s="19"/>
      <c r="B24" s="19" t="s">
        <v>73</v>
      </c>
      <c r="C24" s="59" t="s">
        <v>74</v>
      </c>
      <c r="D24" s="60">
        <v>336000000</v>
      </c>
      <c r="E24" s="60">
        <v>342959270</v>
      </c>
      <c r="F24" s="60"/>
      <c r="G24" s="98">
        <f t="shared" si="0"/>
        <v>342959270</v>
      </c>
    </row>
    <row r="25" spans="1:7" x14ac:dyDescent="0.25">
      <c r="A25" s="19"/>
      <c r="B25" s="19" t="s">
        <v>75</v>
      </c>
      <c r="C25" s="59" t="s">
        <v>76</v>
      </c>
      <c r="D25" s="60"/>
      <c r="E25" s="60">
        <v>5461764</v>
      </c>
      <c r="F25" s="60">
        <v>21357582</v>
      </c>
      <c r="G25" s="98">
        <f t="shared" si="0"/>
        <v>26819346</v>
      </c>
    </row>
    <row r="26" spans="1:7" x14ac:dyDescent="0.25">
      <c r="A26" s="19"/>
      <c r="B26" s="61" t="s">
        <v>28</v>
      </c>
      <c r="C26" s="59" t="s">
        <v>77</v>
      </c>
      <c r="D26" s="60"/>
      <c r="E26" s="60"/>
      <c r="F26" s="60"/>
      <c r="G26" s="98">
        <f t="shared" si="0"/>
        <v>0</v>
      </c>
    </row>
    <row r="27" spans="1:7" x14ac:dyDescent="0.25">
      <c r="A27" s="50"/>
      <c r="B27" s="54" t="s">
        <v>78</v>
      </c>
      <c r="C27" s="57"/>
      <c r="D27" s="56"/>
      <c r="E27" s="56"/>
      <c r="F27" s="58"/>
      <c r="G27" s="145">
        <f t="shared" si="0"/>
        <v>0</v>
      </c>
    </row>
    <row r="28" spans="1:7" x14ac:dyDescent="0.25">
      <c r="A28" s="19" t="s">
        <v>10</v>
      </c>
      <c r="B28" s="19" t="s">
        <v>73</v>
      </c>
      <c r="C28" s="59" t="s">
        <v>74</v>
      </c>
      <c r="D28" s="60"/>
      <c r="E28" s="60"/>
      <c r="F28" s="60"/>
      <c r="G28" s="98">
        <f t="shared" si="0"/>
        <v>0</v>
      </c>
    </row>
    <row r="29" spans="1:7" x14ac:dyDescent="0.25">
      <c r="A29" s="19" t="s">
        <v>14</v>
      </c>
      <c r="B29" s="61" t="s">
        <v>28</v>
      </c>
      <c r="C29" s="59" t="s">
        <v>77</v>
      </c>
      <c r="D29" s="60"/>
      <c r="E29" s="60"/>
      <c r="F29" s="60"/>
      <c r="G29" s="98">
        <f t="shared" si="0"/>
        <v>0</v>
      </c>
    </row>
    <row r="30" spans="1:7" x14ac:dyDescent="0.25">
      <c r="A30" s="54"/>
      <c r="B30" s="54" t="s">
        <v>51</v>
      </c>
      <c r="C30" s="57"/>
      <c r="D30" s="56">
        <f>D9+D17+D22</f>
        <v>1074789194</v>
      </c>
      <c r="E30" s="56">
        <f>E9+E17+E22</f>
        <v>1728628997</v>
      </c>
      <c r="F30" s="56">
        <f>F9+F17+F22</f>
        <v>131599890</v>
      </c>
      <c r="G30" s="56">
        <f t="shared" si="0"/>
        <v>1860228887</v>
      </c>
    </row>
  </sheetData>
  <mergeCells count="4">
    <mergeCell ref="B1:G1"/>
    <mergeCell ref="B2:G2"/>
    <mergeCell ref="A4:G4"/>
    <mergeCell ref="A5:G5"/>
  </mergeCells>
  <pageMargins left="0.70833333333333304" right="0.70833333333333304" top="0.74861111111111101" bottom="0.74791666666666701" header="0.31527777777777799" footer="0.51180555555555496"/>
  <pageSetup paperSize="9" firstPageNumber="0" orientation="landscape" r:id="rId1"/>
  <headerFooter>
    <oddHeader>&amp;R2. számú melléklet a 2/2020. (II.18.)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985DF-9C69-4B15-8C2F-B7268B5B4026}">
  <sheetPr>
    <pageSetUpPr fitToPage="1"/>
  </sheetPr>
  <dimension ref="A1:AMK13"/>
  <sheetViews>
    <sheetView workbookViewId="0">
      <selection activeCell="E8" sqref="E8"/>
    </sheetView>
  </sheetViews>
  <sheetFormatPr defaultColWidth="19.7109375" defaultRowHeight="15" x14ac:dyDescent="0.25"/>
  <cols>
    <col min="1" max="1025" width="19.7109375" style="1"/>
  </cols>
  <sheetData>
    <row r="1" spans="1:13" x14ac:dyDescent="0.25">
      <c r="A1"/>
      <c r="B1"/>
      <c r="C1"/>
      <c r="D1"/>
      <c r="E1"/>
      <c r="F1"/>
      <c r="G1"/>
      <c r="H1"/>
      <c r="I1" s="169" t="s">
        <v>272</v>
      </c>
      <c r="J1" s="169"/>
      <c r="K1" s="169"/>
      <c r="L1" s="169"/>
      <c r="M1" s="169"/>
    </row>
    <row r="2" spans="1:13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15.75" x14ac:dyDescent="0.25">
      <c r="A3" s="197" t="s">
        <v>144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3" ht="15.75" x14ac:dyDescent="0.25">
      <c r="A4" s="197" t="s">
        <v>259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1:13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174"/>
      <c r="L5" s="174"/>
      <c r="M5" s="79"/>
    </row>
    <row r="6" spans="1:13" x14ac:dyDescent="0.25">
      <c r="A6" s="81"/>
      <c r="B6"/>
      <c r="C6"/>
      <c r="D6"/>
      <c r="E6"/>
      <c r="F6"/>
      <c r="G6"/>
      <c r="H6"/>
      <c r="I6" s="82"/>
      <c r="J6"/>
      <c r="K6" s="175"/>
      <c r="L6" s="175"/>
      <c r="M6" s="1" t="s">
        <v>1</v>
      </c>
    </row>
    <row r="7" spans="1:13" ht="15" customHeight="1" x14ac:dyDescent="0.25">
      <c r="A7" s="193" t="s">
        <v>145</v>
      </c>
      <c r="B7" s="193" t="s">
        <v>146</v>
      </c>
      <c r="C7" s="193"/>
      <c r="D7" s="193"/>
      <c r="E7" s="193"/>
      <c r="F7" s="193"/>
      <c r="G7" s="193" t="s">
        <v>147</v>
      </c>
      <c r="H7" s="193"/>
      <c r="I7" s="193"/>
      <c r="J7" s="193" t="s">
        <v>148</v>
      </c>
      <c r="K7" s="193"/>
      <c r="L7" s="193"/>
      <c r="M7" s="194" t="s">
        <v>149</v>
      </c>
    </row>
    <row r="8" spans="1:13" ht="42.75" x14ac:dyDescent="0.25">
      <c r="A8" s="193"/>
      <c r="B8" s="85" t="s">
        <v>11</v>
      </c>
      <c r="C8" s="85" t="s">
        <v>150</v>
      </c>
      <c r="D8" s="85" t="s">
        <v>20</v>
      </c>
      <c r="E8" s="172" t="s">
        <v>23</v>
      </c>
      <c r="F8" s="85" t="s">
        <v>29</v>
      </c>
      <c r="G8" s="85" t="s">
        <v>151</v>
      </c>
      <c r="H8" s="85" t="s">
        <v>39</v>
      </c>
      <c r="I8" s="85" t="s">
        <v>134</v>
      </c>
      <c r="J8" s="172" t="s">
        <v>125</v>
      </c>
      <c r="K8" s="172" t="s">
        <v>190</v>
      </c>
      <c r="L8" s="173" t="s">
        <v>152</v>
      </c>
      <c r="M8" s="194"/>
    </row>
    <row r="9" spans="1:13" ht="31.5" x14ac:dyDescent="0.25">
      <c r="A9" s="86" t="s">
        <v>0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8"/>
      <c r="M9" s="89"/>
    </row>
    <row r="10" spans="1:13" ht="31.5" x14ac:dyDescent="0.25">
      <c r="A10" s="86" t="s">
        <v>153</v>
      </c>
      <c r="B10" s="87"/>
      <c r="C10" s="87">
        <v>980000</v>
      </c>
      <c r="D10" s="87">
        <v>50000</v>
      </c>
      <c r="E10" s="87">
        <v>1104732</v>
      </c>
      <c r="F10" s="87"/>
      <c r="G10" s="87"/>
      <c r="H10" s="87"/>
      <c r="I10" s="87"/>
      <c r="J10" s="87"/>
      <c r="K10" s="87"/>
      <c r="L10" s="88"/>
      <c r="M10" s="89">
        <f>SUM(C10:L10)</f>
        <v>2134732</v>
      </c>
    </row>
    <row r="11" spans="1:13" ht="47.25" x14ac:dyDescent="0.25">
      <c r="A11" s="86" t="s">
        <v>154</v>
      </c>
      <c r="B11" s="87"/>
      <c r="C11" s="87"/>
      <c r="D11" s="87"/>
      <c r="E11" s="87">
        <v>2965</v>
      </c>
      <c r="F11" s="87"/>
      <c r="G11" s="87"/>
      <c r="H11" s="87"/>
      <c r="I11" s="87"/>
      <c r="J11" s="87"/>
      <c r="K11" s="87"/>
      <c r="L11" s="88"/>
      <c r="M11" s="89">
        <f>SUM(C11:L11)</f>
        <v>2965</v>
      </c>
    </row>
    <row r="12" spans="1:13" ht="31.5" x14ac:dyDescent="0.25">
      <c r="A12" s="86" t="s">
        <v>196</v>
      </c>
      <c r="B12" s="87"/>
      <c r="C12" s="87"/>
      <c r="D12" s="87"/>
      <c r="E12" s="87">
        <v>2133960</v>
      </c>
      <c r="F12" s="87"/>
      <c r="G12" s="87"/>
      <c r="H12" s="87"/>
      <c r="I12" s="87"/>
      <c r="J12" s="87"/>
      <c r="K12" s="87"/>
      <c r="L12" s="88"/>
      <c r="M12" s="89">
        <f>SUM(C12:L12)</f>
        <v>2133960</v>
      </c>
    </row>
    <row r="13" spans="1:13" ht="15.75" x14ac:dyDescent="0.25">
      <c r="A13" s="90" t="s">
        <v>155</v>
      </c>
      <c r="B13" s="91">
        <f>SUM(B9:B12)</f>
        <v>0</v>
      </c>
      <c r="C13" s="91">
        <f>SUM(C9:C12)</f>
        <v>980000</v>
      </c>
      <c r="D13" s="91">
        <f t="shared" ref="D13:M13" si="0">SUM(D9:D12)</f>
        <v>50000</v>
      </c>
      <c r="E13" s="91">
        <f>SUM(E9:E12)</f>
        <v>3241657</v>
      </c>
      <c r="F13" s="91">
        <f t="shared" si="0"/>
        <v>0</v>
      </c>
      <c r="G13" s="91">
        <f t="shared" si="0"/>
        <v>0</v>
      </c>
      <c r="H13" s="91">
        <f t="shared" si="0"/>
        <v>0</v>
      </c>
      <c r="I13" s="91">
        <f t="shared" si="0"/>
        <v>0</v>
      </c>
      <c r="J13" s="91">
        <f>SUM(J9:J12)</f>
        <v>0</v>
      </c>
      <c r="K13" s="91">
        <f t="shared" si="0"/>
        <v>0</v>
      </c>
      <c r="L13" s="91">
        <f>SUM(L10:L12)</f>
        <v>0</v>
      </c>
      <c r="M13" s="91">
        <f t="shared" si="0"/>
        <v>4271657</v>
      </c>
    </row>
  </sheetData>
  <mergeCells count="7">
    <mergeCell ref="A3:M3"/>
    <mergeCell ref="A4:M4"/>
    <mergeCell ref="A7:A8"/>
    <mergeCell ref="B7:F7"/>
    <mergeCell ref="G7:I7"/>
    <mergeCell ref="J7:L7"/>
    <mergeCell ref="M7:M8"/>
  </mergeCells>
  <pageMargins left="0.7" right="0.7" top="0.75" bottom="0.75" header="0.3" footer="0.3"/>
  <pageSetup paperSize="9" scale="5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FA790-E312-4CCE-A6BF-205053C087B5}">
  <sheetPr>
    <pageSetUpPr fitToPage="1"/>
  </sheetPr>
  <dimension ref="A1:AMK14"/>
  <sheetViews>
    <sheetView workbookViewId="0">
      <selection activeCell="A4" sqref="A4:M4"/>
    </sheetView>
  </sheetViews>
  <sheetFormatPr defaultRowHeight="15" x14ac:dyDescent="0.25"/>
  <cols>
    <col min="1" max="1" width="35" style="1" bestFit="1" customWidth="1"/>
    <col min="2" max="2" width="12.42578125" style="1" bestFit="1" customWidth="1"/>
    <col min="3" max="3" width="11.28515625" style="1" bestFit="1" customWidth="1"/>
    <col min="4" max="4" width="12.42578125" style="1" bestFit="1" customWidth="1"/>
    <col min="5" max="7" width="11.28515625" style="1" bestFit="1" customWidth="1"/>
    <col min="8" max="9" width="12.42578125" style="1" bestFit="1" customWidth="1"/>
    <col min="10" max="10" width="8.85546875" style="1" bestFit="1" customWidth="1"/>
    <col min="11" max="11" width="14.7109375" style="1" customWidth="1"/>
    <col min="12" max="12" width="13.7109375" style="1" customWidth="1"/>
    <col min="13" max="13" width="14.28515625" style="1" bestFit="1" customWidth="1"/>
    <col min="14" max="1025" width="9.140625" style="1"/>
  </cols>
  <sheetData>
    <row r="1" spans="1:13" ht="15" customHeight="1" x14ac:dyDescent="0.25">
      <c r="A1"/>
      <c r="B1"/>
      <c r="C1"/>
      <c r="D1"/>
      <c r="E1"/>
      <c r="F1"/>
      <c r="G1"/>
      <c r="H1" s="92"/>
      <c r="I1" s="198" t="s">
        <v>273</v>
      </c>
      <c r="J1" s="198"/>
      <c r="K1" s="198"/>
      <c r="L1" s="198"/>
      <c r="M1" s="198"/>
    </row>
    <row r="2" spans="1:13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15.75" x14ac:dyDescent="0.25">
      <c r="A3" s="197" t="s">
        <v>156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3" ht="15.75" x14ac:dyDescent="0.25">
      <c r="A4" s="197" t="s">
        <v>260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1:13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/>
    </row>
    <row r="6" spans="1:13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/>
    </row>
    <row r="7" spans="1:13" x14ac:dyDescent="0.25">
      <c r="A7"/>
      <c r="B7"/>
      <c r="C7"/>
      <c r="D7"/>
      <c r="E7"/>
      <c r="F7"/>
      <c r="G7"/>
      <c r="H7"/>
      <c r="I7"/>
      <c r="J7" s="82"/>
      <c r="K7" s="82"/>
      <c r="L7"/>
      <c r="M7" s="1" t="s">
        <v>1</v>
      </c>
    </row>
    <row r="8" spans="1:13" ht="15" customHeight="1" x14ac:dyDescent="0.25">
      <c r="A8" s="193" t="s">
        <v>145</v>
      </c>
      <c r="B8" s="193" t="s">
        <v>157</v>
      </c>
      <c r="C8" s="193"/>
      <c r="D8" s="193"/>
      <c r="E8" s="193"/>
      <c r="F8" s="193"/>
      <c r="G8" s="193"/>
      <c r="H8" s="193" t="s">
        <v>158</v>
      </c>
      <c r="I8" s="193"/>
      <c r="J8" s="193"/>
      <c r="K8" s="193" t="s">
        <v>44</v>
      </c>
      <c r="L8" s="193"/>
      <c r="M8" s="196" t="s">
        <v>159</v>
      </c>
    </row>
    <row r="9" spans="1:13" ht="71.25" x14ac:dyDescent="0.25">
      <c r="A9" s="193"/>
      <c r="B9" s="85" t="s">
        <v>9</v>
      </c>
      <c r="C9" s="85" t="s">
        <v>160</v>
      </c>
      <c r="D9" s="172" t="s">
        <v>17</v>
      </c>
      <c r="E9" s="85" t="s">
        <v>161</v>
      </c>
      <c r="F9" s="85" t="s">
        <v>92</v>
      </c>
      <c r="G9" s="85" t="s">
        <v>127</v>
      </c>
      <c r="H9" s="85" t="s">
        <v>35</v>
      </c>
      <c r="I9" s="85" t="s">
        <v>38</v>
      </c>
      <c r="J9" s="85" t="s">
        <v>41</v>
      </c>
      <c r="K9" s="85" t="s">
        <v>162</v>
      </c>
      <c r="L9" s="172" t="s">
        <v>163</v>
      </c>
      <c r="M9" s="196"/>
    </row>
    <row r="10" spans="1:13" ht="15.75" x14ac:dyDescent="0.25">
      <c r="A10" s="86" t="s">
        <v>0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9">
        <f>SUM(B10:L10)</f>
        <v>0</v>
      </c>
    </row>
    <row r="11" spans="1:13" ht="15.75" x14ac:dyDescent="0.25">
      <c r="A11" s="86" t="s">
        <v>153</v>
      </c>
      <c r="B11" s="87">
        <v>-12145</v>
      </c>
      <c r="C11" s="87">
        <v>-10839</v>
      </c>
      <c r="D11" s="87">
        <v>763466</v>
      </c>
      <c r="E11" s="87"/>
      <c r="F11" s="87"/>
      <c r="G11" s="87"/>
      <c r="H11" s="87">
        <v>410000</v>
      </c>
      <c r="I11" s="87">
        <v>984250</v>
      </c>
      <c r="J11" s="87"/>
      <c r="K11" s="87"/>
      <c r="L11" s="87"/>
      <c r="M11" s="89">
        <f t="shared" ref="M11:M13" si="0">SUM(B11:L11)</f>
        <v>2134732</v>
      </c>
    </row>
    <row r="12" spans="1:13" ht="31.5" x14ac:dyDescent="0.25">
      <c r="A12" s="86" t="s">
        <v>154</v>
      </c>
      <c r="B12" s="87"/>
      <c r="C12" s="87"/>
      <c r="D12" s="87">
        <v>2165</v>
      </c>
      <c r="E12" s="87"/>
      <c r="F12" s="87">
        <v>800</v>
      </c>
      <c r="G12" s="87"/>
      <c r="H12" s="87"/>
      <c r="I12" s="87"/>
      <c r="J12" s="87"/>
      <c r="K12" s="87"/>
      <c r="L12" s="93"/>
      <c r="M12" s="89">
        <f t="shared" si="0"/>
        <v>2965</v>
      </c>
    </row>
    <row r="13" spans="1:13" ht="31.5" x14ac:dyDescent="0.25">
      <c r="A13" s="86" t="s">
        <v>196</v>
      </c>
      <c r="B13" s="87"/>
      <c r="C13" s="87"/>
      <c r="D13" s="87">
        <v>-406040</v>
      </c>
      <c r="E13" s="87"/>
      <c r="F13" s="87"/>
      <c r="G13" s="87"/>
      <c r="H13" s="87">
        <v>2540000</v>
      </c>
      <c r="I13" s="87"/>
      <c r="J13" s="87"/>
      <c r="K13" s="87"/>
      <c r="L13" s="93"/>
      <c r="M13" s="89">
        <f t="shared" si="0"/>
        <v>2133960</v>
      </c>
    </row>
    <row r="14" spans="1:13" ht="31.5" x14ac:dyDescent="0.25">
      <c r="A14" s="90" t="s">
        <v>164</v>
      </c>
      <c r="B14" s="91">
        <f>SUM(B10:B13)</f>
        <v>-12145</v>
      </c>
      <c r="C14" s="91">
        <f t="shared" ref="C14:M14" si="1">SUM(C10:C13)</f>
        <v>-10839</v>
      </c>
      <c r="D14" s="91">
        <f t="shared" si="1"/>
        <v>359591</v>
      </c>
      <c r="E14" s="91">
        <f t="shared" si="1"/>
        <v>0</v>
      </c>
      <c r="F14" s="91">
        <f t="shared" si="1"/>
        <v>800</v>
      </c>
      <c r="G14" s="91">
        <f t="shared" si="1"/>
        <v>0</v>
      </c>
      <c r="H14" s="91">
        <f t="shared" si="1"/>
        <v>2950000</v>
      </c>
      <c r="I14" s="91">
        <f t="shared" si="1"/>
        <v>984250</v>
      </c>
      <c r="J14" s="91">
        <f t="shared" si="1"/>
        <v>0</v>
      </c>
      <c r="K14" s="91">
        <f t="shared" si="1"/>
        <v>0</v>
      </c>
      <c r="L14" s="91">
        <f t="shared" si="1"/>
        <v>0</v>
      </c>
      <c r="M14" s="91">
        <f t="shared" si="1"/>
        <v>4271657</v>
      </c>
    </row>
  </sheetData>
  <mergeCells count="8">
    <mergeCell ref="I1:M1"/>
    <mergeCell ref="A3:M3"/>
    <mergeCell ref="A4:M4"/>
    <mergeCell ref="A8:A9"/>
    <mergeCell ref="B8:G8"/>
    <mergeCell ref="H8:J8"/>
    <mergeCell ref="K8:L8"/>
    <mergeCell ref="M8:M9"/>
  </mergeCells>
  <pageMargins left="0.7" right="0.7" top="0.75" bottom="0.75" header="0.3" footer="0.3"/>
  <pageSetup paperSize="9" scale="72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33"/>
  <sheetViews>
    <sheetView zoomScale="79" zoomScaleNormal="79" workbookViewId="0">
      <selection activeCell="M9" sqref="M9"/>
    </sheetView>
  </sheetViews>
  <sheetFormatPr defaultColWidth="9.140625" defaultRowHeight="15" x14ac:dyDescent="0.25"/>
  <cols>
    <col min="1" max="1" width="36" style="158" bestFit="1" customWidth="1"/>
    <col min="2" max="2" width="16.42578125" style="158" bestFit="1" customWidth="1"/>
    <col min="3" max="13" width="14" style="158" bestFit="1" customWidth="1"/>
    <col min="14" max="14" width="14.28515625" style="158" bestFit="1" customWidth="1"/>
    <col min="15" max="15" width="12.7109375" style="158" bestFit="1" customWidth="1"/>
    <col min="16" max="16" width="11.85546875" style="158" bestFit="1" customWidth="1"/>
    <col min="17" max="17" width="9.140625" style="158"/>
    <col min="18" max="18" width="10.140625" style="158" bestFit="1" customWidth="1"/>
    <col min="19" max="16384" width="9.140625" style="158"/>
  </cols>
  <sheetData>
    <row r="1" spans="1:16" x14ac:dyDescent="0.25">
      <c r="A1" s="1"/>
      <c r="B1" s="1"/>
      <c r="C1" s="1"/>
      <c r="D1" s="1"/>
      <c r="E1" s="1"/>
      <c r="F1" s="1"/>
      <c r="H1" s="1"/>
      <c r="I1" s="1"/>
      <c r="J1" s="1"/>
      <c r="K1" s="1"/>
      <c r="L1" s="191" t="s">
        <v>165</v>
      </c>
      <c r="M1" s="191"/>
      <c r="N1" s="19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99"/>
      <c r="M2" s="199"/>
      <c r="N2" s="199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99"/>
      <c r="M3" s="199"/>
      <c r="N3" s="199"/>
    </row>
    <row r="4" spans="1:16" ht="15.75" x14ac:dyDescent="0.25">
      <c r="A4" s="200" t="s">
        <v>245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 t="s">
        <v>203</v>
      </c>
    </row>
    <row r="6" spans="1:16" x14ac:dyDescent="0.25">
      <c r="A6" s="117" t="s">
        <v>0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</row>
    <row r="7" spans="1:16" x14ac:dyDescent="0.25">
      <c r="A7" s="117" t="s">
        <v>167</v>
      </c>
      <c r="B7" s="118" t="s">
        <v>168</v>
      </c>
      <c r="C7" s="118" t="s">
        <v>169</v>
      </c>
      <c r="D7" s="118" t="s">
        <v>170</v>
      </c>
      <c r="E7" s="118" t="s">
        <v>171</v>
      </c>
      <c r="F7" s="118" t="s">
        <v>172</v>
      </c>
      <c r="G7" s="118" t="s">
        <v>173</v>
      </c>
      <c r="H7" s="118" t="s">
        <v>174</v>
      </c>
      <c r="I7" s="118" t="s">
        <v>175</v>
      </c>
      <c r="J7" s="118" t="s">
        <v>176</v>
      </c>
      <c r="K7" s="118" t="s">
        <v>177</v>
      </c>
      <c r="L7" s="118" t="s">
        <v>178</v>
      </c>
      <c r="M7" s="118" t="s">
        <v>179</v>
      </c>
      <c r="N7" s="118" t="s">
        <v>180</v>
      </c>
    </row>
    <row r="8" spans="1:16" x14ac:dyDescent="0.25">
      <c r="A8" s="106" t="s">
        <v>198</v>
      </c>
      <c r="B8" s="151">
        <v>336000000</v>
      </c>
      <c r="C8" s="152">
        <v>306282228</v>
      </c>
      <c r="D8" s="152">
        <v>276564457</v>
      </c>
      <c r="E8" s="152">
        <v>246846686</v>
      </c>
      <c r="F8" s="152">
        <v>217128915</v>
      </c>
      <c r="G8" s="152">
        <v>187411144</v>
      </c>
      <c r="H8" s="152">
        <v>157693373</v>
      </c>
      <c r="I8" s="152">
        <v>134934872</v>
      </c>
      <c r="J8" s="152">
        <v>105217101</v>
      </c>
      <c r="K8" s="152">
        <v>114338621</v>
      </c>
      <c r="L8" s="152">
        <v>89810807</v>
      </c>
      <c r="M8" s="152">
        <v>62561813</v>
      </c>
      <c r="N8" s="119"/>
    </row>
    <row r="9" spans="1:16" x14ac:dyDescent="0.25">
      <c r="A9" s="122" t="s">
        <v>120</v>
      </c>
      <c r="B9" s="60">
        <v>45997136</v>
      </c>
      <c r="C9" s="60">
        <v>45997136</v>
      </c>
      <c r="D9" s="60">
        <v>45997136</v>
      </c>
      <c r="E9" s="60">
        <v>45997136</v>
      </c>
      <c r="F9" s="60">
        <v>45997136</v>
      </c>
      <c r="G9" s="60">
        <v>45997136</v>
      </c>
      <c r="H9" s="60">
        <v>45997136</v>
      </c>
      <c r="I9" s="60">
        <v>45997136</v>
      </c>
      <c r="J9" s="60">
        <v>45997136</v>
      </c>
      <c r="K9" s="60">
        <v>45997136</v>
      </c>
      <c r="L9" s="60">
        <v>45997136</v>
      </c>
      <c r="M9" s="60">
        <v>46407628</v>
      </c>
      <c r="N9" s="125">
        <f>SUM(B9:M9)</f>
        <v>552376124</v>
      </c>
      <c r="O9" s="109"/>
    </row>
    <row r="10" spans="1:16" ht="30" x14ac:dyDescent="0.25">
      <c r="A10" s="160" t="s">
        <v>15</v>
      </c>
      <c r="B10" s="60">
        <v>45356946</v>
      </c>
      <c r="C10" s="60">
        <v>45356946</v>
      </c>
      <c r="D10" s="60">
        <v>45356946</v>
      </c>
      <c r="E10" s="60">
        <v>45356946</v>
      </c>
      <c r="F10" s="60">
        <v>45356946</v>
      </c>
      <c r="G10" s="60">
        <v>45356946</v>
      </c>
      <c r="H10" s="60">
        <v>45356946</v>
      </c>
      <c r="I10" s="60">
        <v>45356946</v>
      </c>
      <c r="J10" s="60">
        <v>45356946</v>
      </c>
      <c r="K10" s="60">
        <v>45356946</v>
      </c>
      <c r="L10" s="60">
        <v>45356946</v>
      </c>
      <c r="M10" s="60">
        <v>62590112</v>
      </c>
      <c r="N10" s="125">
        <f t="shared" ref="N10:N16" si="0">SUM(B10:M10)</f>
        <v>561516518</v>
      </c>
      <c r="P10" s="109"/>
    </row>
    <row r="11" spans="1:16" x14ac:dyDescent="0.25">
      <c r="A11" s="61" t="s">
        <v>181</v>
      </c>
      <c r="B11" s="161">
        <v>18362500</v>
      </c>
      <c r="C11" s="60">
        <v>18362500</v>
      </c>
      <c r="D11" s="60">
        <v>18362500</v>
      </c>
      <c r="E11" s="60">
        <v>18362500</v>
      </c>
      <c r="F11" s="60">
        <v>18362500</v>
      </c>
      <c r="G11" s="60">
        <v>18362500</v>
      </c>
      <c r="H11" s="60">
        <v>18362500</v>
      </c>
      <c r="I11" s="60">
        <v>18362500</v>
      </c>
      <c r="J11" s="60">
        <v>18362500</v>
      </c>
      <c r="K11" s="60">
        <v>18362500</v>
      </c>
      <c r="L11" s="60">
        <v>18362500</v>
      </c>
      <c r="M11" s="60">
        <v>111463985</v>
      </c>
      <c r="N11" s="125">
        <f t="shared" si="0"/>
        <v>313451485</v>
      </c>
      <c r="O11" s="109"/>
    </row>
    <row r="12" spans="1:16" x14ac:dyDescent="0.25">
      <c r="A12" s="61" t="s">
        <v>182</v>
      </c>
      <c r="B12" s="162">
        <v>1502667</v>
      </c>
      <c r="C12" s="64">
        <v>1502667</v>
      </c>
      <c r="D12" s="64">
        <v>1502667</v>
      </c>
      <c r="E12" s="64">
        <v>1502667</v>
      </c>
      <c r="F12" s="64">
        <v>1502667</v>
      </c>
      <c r="G12" s="64">
        <v>1502667</v>
      </c>
      <c r="H12" s="64">
        <v>1502667</v>
      </c>
      <c r="I12" s="64">
        <v>1502667</v>
      </c>
      <c r="J12" s="64">
        <v>1502667</v>
      </c>
      <c r="K12" s="64">
        <v>1502667</v>
      </c>
      <c r="L12" s="64">
        <v>1502667</v>
      </c>
      <c r="M12" s="64">
        <v>14376686</v>
      </c>
      <c r="N12" s="125">
        <f t="shared" si="0"/>
        <v>30906023</v>
      </c>
      <c r="O12" s="109"/>
    </row>
    <row r="13" spans="1:16" x14ac:dyDescent="0.25">
      <c r="A13" s="102" t="s">
        <v>257</v>
      </c>
      <c r="B13" s="163">
        <v>0</v>
      </c>
      <c r="C13" s="153">
        <v>0</v>
      </c>
      <c r="D13" s="153">
        <v>0</v>
      </c>
      <c r="E13" s="153">
        <v>0</v>
      </c>
      <c r="F13" s="153">
        <v>0</v>
      </c>
      <c r="G13" s="153">
        <v>0</v>
      </c>
      <c r="H13" s="153">
        <v>0</v>
      </c>
      <c r="I13" s="153">
        <v>0</v>
      </c>
      <c r="J13" s="153">
        <v>29999334</v>
      </c>
      <c r="K13" s="153">
        <v>0</v>
      </c>
      <c r="L13" s="153">
        <v>0</v>
      </c>
      <c r="M13" s="153">
        <v>0</v>
      </c>
      <c r="N13" s="120">
        <f t="shared" si="0"/>
        <v>29999334</v>
      </c>
      <c r="P13" s="109"/>
    </row>
    <row r="14" spans="1:16" x14ac:dyDescent="0.25">
      <c r="A14" s="102" t="s">
        <v>29</v>
      </c>
      <c r="B14" s="125">
        <v>0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  <c r="H14" s="120">
        <v>0</v>
      </c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f t="shared" si="0"/>
        <v>0</v>
      </c>
    </row>
    <row r="15" spans="1:16" x14ac:dyDescent="0.25">
      <c r="A15" s="102" t="s">
        <v>271</v>
      </c>
      <c r="B15" s="125">
        <v>0</v>
      </c>
      <c r="C15" s="120">
        <v>0</v>
      </c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0</v>
      </c>
      <c r="M15" s="120">
        <v>2200787</v>
      </c>
      <c r="N15" s="120">
        <f t="shared" si="0"/>
        <v>2200787</v>
      </c>
    </row>
    <row r="16" spans="1:16" x14ac:dyDescent="0.25">
      <c r="A16" s="102" t="s">
        <v>250</v>
      </c>
      <c r="B16" s="125">
        <v>455147</v>
      </c>
      <c r="C16" s="120">
        <v>455147</v>
      </c>
      <c r="D16" s="120">
        <v>455147</v>
      </c>
      <c r="E16" s="120">
        <v>455147</v>
      </c>
      <c r="F16" s="120">
        <v>455147</v>
      </c>
      <c r="G16" s="120">
        <v>455147</v>
      </c>
      <c r="H16" s="120">
        <v>455147</v>
      </c>
      <c r="I16" s="120">
        <v>455147</v>
      </c>
      <c r="J16" s="120">
        <v>455147</v>
      </c>
      <c r="K16" s="120">
        <v>455147</v>
      </c>
      <c r="L16" s="120">
        <v>455147</v>
      </c>
      <c r="M16" s="120">
        <v>21812729</v>
      </c>
      <c r="N16" s="120">
        <f t="shared" si="0"/>
        <v>26819346</v>
      </c>
    </row>
    <row r="17" spans="1:18" x14ac:dyDescent="0.25">
      <c r="A17" s="102" t="s">
        <v>253</v>
      </c>
      <c r="B17" s="125"/>
      <c r="C17" s="120"/>
      <c r="D17" s="120"/>
      <c r="E17" s="120"/>
      <c r="F17" s="120"/>
      <c r="G17" s="120"/>
      <c r="H17" s="120">
        <v>6959270</v>
      </c>
      <c r="I17" s="120">
        <v>0</v>
      </c>
      <c r="J17" s="120">
        <v>0</v>
      </c>
      <c r="K17" s="120">
        <v>0</v>
      </c>
      <c r="L17" s="120">
        <v>0</v>
      </c>
      <c r="M17" s="120">
        <v>0</v>
      </c>
      <c r="N17" s="120">
        <f>SUM(H17:M17)</f>
        <v>6959270</v>
      </c>
    </row>
    <row r="18" spans="1:18" x14ac:dyDescent="0.25">
      <c r="A18" s="102" t="s">
        <v>254</v>
      </c>
      <c r="B18" s="125"/>
      <c r="C18" s="120"/>
      <c r="D18" s="120"/>
      <c r="E18" s="120"/>
      <c r="F18" s="120"/>
      <c r="G18" s="120"/>
      <c r="H18" s="120"/>
      <c r="I18" s="120"/>
      <c r="J18" s="120">
        <v>3650000</v>
      </c>
      <c r="K18" s="120"/>
      <c r="L18" s="120"/>
      <c r="M18" s="120">
        <v>-3650000</v>
      </c>
      <c r="N18" s="120">
        <f>SUM(B18:M18)</f>
        <v>0</v>
      </c>
    </row>
    <row r="19" spans="1:18" x14ac:dyDescent="0.25">
      <c r="A19" s="134" t="s">
        <v>183</v>
      </c>
      <c r="B19" s="121">
        <f>SUM(B8:B16)</f>
        <v>447674396</v>
      </c>
      <c r="C19" s="121">
        <f t="shared" ref="C19:L19" si="1">SUM(C8:C17)</f>
        <v>417956624</v>
      </c>
      <c r="D19" s="121">
        <f t="shared" si="1"/>
        <v>388238853</v>
      </c>
      <c r="E19" s="121">
        <f t="shared" si="1"/>
        <v>358521082</v>
      </c>
      <c r="F19" s="121">
        <f t="shared" si="1"/>
        <v>328803311</v>
      </c>
      <c r="G19" s="121">
        <f t="shared" si="1"/>
        <v>299085540</v>
      </c>
      <c r="H19" s="121">
        <f t="shared" si="1"/>
        <v>276327039</v>
      </c>
      <c r="I19" s="121">
        <f t="shared" si="1"/>
        <v>246609268</v>
      </c>
      <c r="J19" s="121">
        <f>SUM(J8:J18)</f>
        <v>250540831</v>
      </c>
      <c r="K19" s="121">
        <f t="shared" si="1"/>
        <v>226013017</v>
      </c>
      <c r="L19" s="121">
        <f t="shared" si="1"/>
        <v>201485203</v>
      </c>
      <c r="M19" s="121">
        <f>SUM(M8:M18)</f>
        <v>317763740</v>
      </c>
      <c r="N19" s="121">
        <f>B8+N9+N10+N11+N12+N13+N14+N15+N16+N17+N18</f>
        <v>1860228887</v>
      </c>
      <c r="O19" s="109"/>
    </row>
    <row r="20" spans="1:18" x14ac:dyDescent="0.25">
      <c r="A20" s="122"/>
      <c r="B20" s="123"/>
      <c r="C20" s="123"/>
      <c r="D20" s="123"/>
      <c r="E20" s="123"/>
      <c r="F20" s="123"/>
      <c r="G20" s="123"/>
      <c r="H20" s="123"/>
      <c r="I20" s="123"/>
      <c r="J20" s="124"/>
      <c r="K20" s="123"/>
      <c r="L20" s="123"/>
      <c r="M20" s="123"/>
      <c r="N20" s="125"/>
    </row>
    <row r="21" spans="1:18" x14ac:dyDescent="0.25">
      <c r="A21" s="117" t="s">
        <v>184</v>
      </c>
      <c r="B21" s="118" t="s">
        <v>168</v>
      </c>
      <c r="C21" s="118" t="s">
        <v>169</v>
      </c>
      <c r="D21" s="118" t="s">
        <v>170</v>
      </c>
      <c r="E21" s="118" t="s">
        <v>171</v>
      </c>
      <c r="F21" s="118" t="s">
        <v>172</v>
      </c>
      <c r="G21" s="118" t="s">
        <v>173</v>
      </c>
      <c r="H21" s="118" t="s">
        <v>174</v>
      </c>
      <c r="I21" s="118" t="s">
        <v>175</v>
      </c>
      <c r="J21" s="118" t="s">
        <v>176</v>
      </c>
      <c r="K21" s="118" t="s">
        <v>177</v>
      </c>
      <c r="L21" s="118" t="s">
        <v>178</v>
      </c>
      <c r="M21" s="118" t="s">
        <v>179</v>
      </c>
      <c r="N21" s="126" t="s">
        <v>180</v>
      </c>
    </row>
    <row r="22" spans="1:18" x14ac:dyDescent="0.25">
      <c r="A22" s="106" t="s">
        <v>9</v>
      </c>
      <c r="B22" s="127">
        <v>12714148</v>
      </c>
      <c r="C22" s="127">
        <v>12714148</v>
      </c>
      <c r="D22" s="127">
        <v>12714148</v>
      </c>
      <c r="E22" s="127">
        <v>12714148</v>
      </c>
      <c r="F22" s="127">
        <v>12714148</v>
      </c>
      <c r="G22" s="127">
        <v>12714148</v>
      </c>
      <c r="H22" s="127">
        <v>12714148</v>
      </c>
      <c r="I22" s="127">
        <v>12714148</v>
      </c>
      <c r="J22" s="127">
        <v>12714148</v>
      </c>
      <c r="K22" s="127">
        <v>12714148</v>
      </c>
      <c r="L22" s="127">
        <v>12714148</v>
      </c>
      <c r="M22" s="127">
        <v>28659414</v>
      </c>
      <c r="N22" s="128">
        <f>SUM(B22:M22)</f>
        <v>168515042</v>
      </c>
      <c r="O22" s="109"/>
    </row>
    <row r="23" spans="1:18" x14ac:dyDescent="0.25">
      <c r="A23" s="106" t="s">
        <v>200</v>
      </c>
      <c r="B23" s="127">
        <v>1499783</v>
      </c>
      <c r="C23" s="127">
        <v>1499783</v>
      </c>
      <c r="D23" s="127">
        <v>1499783</v>
      </c>
      <c r="E23" s="127">
        <v>1499783</v>
      </c>
      <c r="F23" s="127">
        <v>1499783</v>
      </c>
      <c r="G23" s="127">
        <v>1499783</v>
      </c>
      <c r="H23" s="127">
        <v>1499783</v>
      </c>
      <c r="I23" s="127">
        <v>1499783</v>
      </c>
      <c r="J23" s="127">
        <v>1499783</v>
      </c>
      <c r="K23" s="127">
        <v>1499783</v>
      </c>
      <c r="L23" s="127">
        <v>1499783</v>
      </c>
      <c r="M23" s="127">
        <v>4415115</v>
      </c>
      <c r="N23" s="128">
        <f t="shared" ref="N23:N31" si="2">SUM(B23:M23)</f>
        <v>20912728</v>
      </c>
      <c r="O23" s="109"/>
      <c r="R23" s="109"/>
    </row>
    <row r="24" spans="1:18" x14ac:dyDescent="0.25">
      <c r="A24" s="106" t="s">
        <v>17</v>
      </c>
      <c r="B24" s="127">
        <v>20074986</v>
      </c>
      <c r="C24" s="127">
        <v>20074986</v>
      </c>
      <c r="D24" s="127">
        <v>20074986</v>
      </c>
      <c r="E24" s="127">
        <v>20074986</v>
      </c>
      <c r="F24" s="127">
        <v>20074986</v>
      </c>
      <c r="G24" s="127">
        <v>20074986</v>
      </c>
      <c r="H24" s="127">
        <v>20074986</v>
      </c>
      <c r="I24" s="127">
        <v>20074986</v>
      </c>
      <c r="J24" s="127">
        <f>20074986-5189957</f>
        <v>14885029</v>
      </c>
      <c r="K24" s="127">
        <f t="shared" ref="K24:L24" si="3">20074986-5189957</f>
        <v>14885029</v>
      </c>
      <c r="L24" s="127">
        <f t="shared" si="3"/>
        <v>14885029</v>
      </c>
      <c r="M24" s="127">
        <v>57135895</v>
      </c>
      <c r="N24" s="128">
        <f t="shared" si="2"/>
        <v>262390870</v>
      </c>
      <c r="O24" s="109"/>
      <c r="R24" s="109"/>
    </row>
    <row r="25" spans="1:18" x14ac:dyDescent="0.25">
      <c r="A25" s="107" t="s">
        <v>19</v>
      </c>
      <c r="B25" s="120">
        <v>1475000</v>
      </c>
      <c r="C25" s="120">
        <v>1475000</v>
      </c>
      <c r="D25" s="120">
        <v>1475000</v>
      </c>
      <c r="E25" s="120">
        <v>1475000</v>
      </c>
      <c r="F25" s="120">
        <v>1475000</v>
      </c>
      <c r="G25" s="120">
        <v>1475000</v>
      </c>
      <c r="H25" s="120">
        <v>1475000</v>
      </c>
      <c r="I25" s="120">
        <v>1475000</v>
      </c>
      <c r="J25" s="120">
        <v>1475000</v>
      </c>
      <c r="K25" s="120">
        <v>1475000</v>
      </c>
      <c r="L25" s="120">
        <v>1475000</v>
      </c>
      <c r="M25" s="120">
        <v>1475000</v>
      </c>
      <c r="N25" s="128">
        <f t="shared" si="2"/>
        <v>17700000</v>
      </c>
      <c r="O25" s="109"/>
    </row>
    <row r="26" spans="1:18" x14ac:dyDescent="0.25">
      <c r="A26" s="106" t="s">
        <v>185</v>
      </c>
      <c r="B26" s="120">
        <v>11293322</v>
      </c>
      <c r="C26" s="120">
        <v>11293321</v>
      </c>
      <c r="D26" s="120">
        <v>11293321</v>
      </c>
      <c r="E26" s="120">
        <v>11293321</v>
      </c>
      <c r="F26" s="120">
        <v>11293321</v>
      </c>
      <c r="G26" s="120">
        <v>11293321</v>
      </c>
      <c r="H26" s="120">
        <v>11293321</v>
      </c>
      <c r="I26" s="120">
        <v>11293321</v>
      </c>
      <c r="J26" s="120">
        <v>11293321</v>
      </c>
      <c r="K26" s="120">
        <v>11293321</v>
      </c>
      <c r="L26" s="120">
        <v>14014501</v>
      </c>
      <c r="M26" s="120">
        <v>20214653</v>
      </c>
      <c r="N26" s="128">
        <f t="shared" si="2"/>
        <v>147162365</v>
      </c>
      <c r="O26" s="109"/>
    </row>
    <row r="27" spans="1:18" x14ac:dyDescent="0.25">
      <c r="A27" s="106" t="s">
        <v>127</v>
      </c>
      <c r="B27" s="120">
        <v>122450</v>
      </c>
      <c r="C27" s="120">
        <v>122450</v>
      </c>
      <c r="D27" s="120">
        <v>122450</v>
      </c>
      <c r="E27" s="120">
        <v>122450</v>
      </c>
      <c r="F27" s="120">
        <v>122450</v>
      </c>
      <c r="G27" s="120">
        <v>122450</v>
      </c>
      <c r="H27" s="120">
        <v>122450</v>
      </c>
      <c r="I27" s="120">
        <v>122450</v>
      </c>
      <c r="J27" s="120">
        <v>122450</v>
      </c>
      <c r="K27" s="120">
        <v>122450</v>
      </c>
      <c r="L27" s="120">
        <v>122450</v>
      </c>
      <c r="M27" s="120">
        <v>111651184</v>
      </c>
      <c r="N27" s="128">
        <f t="shared" si="2"/>
        <v>112998134</v>
      </c>
      <c r="O27" s="109"/>
    </row>
    <row r="28" spans="1:18" x14ac:dyDescent="0.25">
      <c r="A28" s="106" t="s">
        <v>35</v>
      </c>
      <c r="B28" s="120">
        <v>14845811</v>
      </c>
      <c r="C28" s="120">
        <v>14845811</v>
      </c>
      <c r="D28" s="120">
        <v>14845811</v>
      </c>
      <c r="E28" s="120">
        <v>14845811</v>
      </c>
      <c r="F28" s="120">
        <v>14845811</v>
      </c>
      <c r="G28" s="120">
        <v>14845811</v>
      </c>
      <c r="H28" s="120">
        <v>14845811</v>
      </c>
      <c r="I28" s="120">
        <v>14845811</v>
      </c>
      <c r="J28" s="120">
        <v>14845811</v>
      </c>
      <c r="K28" s="120">
        <v>14845811</v>
      </c>
      <c r="L28" s="120">
        <v>14845811</v>
      </c>
      <c r="M28" s="120">
        <v>14845814</v>
      </c>
      <c r="N28" s="128">
        <f t="shared" si="2"/>
        <v>178149735</v>
      </c>
      <c r="O28" s="109"/>
    </row>
    <row r="29" spans="1:18" x14ac:dyDescent="0.25">
      <c r="A29" s="106" t="s">
        <v>38</v>
      </c>
      <c r="B29" s="120">
        <v>31130942</v>
      </c>
      <c r="C29" s="120">
        <v>31130942</v>
      </c>
      <c r="D29" s="120">
        <v>31130942</v>
      </c>
      <c r="E29" s="120">
        <v>31130942</v>
      </c>
      <c r="F29" s="120">
        <v>31130942</v>
      </c>
      <c r="G29" s="120">
        <v>31130942</v>
      </c>
      <c r="H29" s="120">
        <v>31130942</v>
      </c>
      <c r="I29" s="120">
        <v>31130942</v>
      </c>
      <c r="J29" s="120">
        <v>31130942</v>
      </c>
      <c r="K29" s="120">
        <v>31130942</v>
      </c>
      <c r="L29" s="120">
        <v>31130942</v>
      </c>
      <c r="M29" s="120">
        <v>31130944</v>
      </c>
      <c r="N29" s="128">
        <f t="shared" si="2"/>
        <v>373571306</v>
      </c>
      <c r="O29" s="109"/>
    </row>
    <row r="30" spans="1:18" x14ac:dyDescent="0.25">
      <c r="A30" s="107" t="s">
        <v>41</v>
      </c>
      <c r="B30" s="120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v>0</v>
      </c>
      <c r="M30" s="120">
        <v>0</v>
      </c>
      <c r="N30" s="128">
        <f t="shared" si="2"/>
        <v>0</v>
      </c>
      <c r="O30" s="109"/>
    </row>
    <row r="31" spans="1:18" x14ac:dyDescent="0.25">
      <c r="A31" s="106" t="s">
        <v>201</v>
      </c>
      <c r="B31" s="120">
        <v>48235726</v>
      </c>
      <c r="C31" s="120">
        <v>48235726</v>
      </c>
      <c r="D31" s="120">
        <v>48235726</v>
      </c>
      <c r="E31" s="120">
        <v>48235726</v>
      </c>
      <c r="F31" s="120">
        <v>48235726</v>
      </c>
      <c r="G31" s="120">
        <v>48235726</v>
      </c>
      <c r="H31" s="120">
        <v>48235726</v>
      </c>
      <c r="I31" s="120">
        <v>48235726</v>
      </c>
      <c r="J31" s="120">
        <v>48235726</v>
      </c>
      <c r="K31" s="120">
        <v>48235726</v>
      </c>
      <c r="L31" s="120">
        <v>48235726</v>
      </c>
      <c r="M31" s="120">
        <v>48235721</v>
      </c>
      <c r="N31" s="128">
        <f t="shared" si="2"/>
        <v>578828707</v>
      </c>
      <c r="O31" s="109"/>
    </row>
    <row r="32" spans="1:18" x14ac:dyDescent="0.25">
      <c r="A32" s="129" t="s">
        <v>186</v>
      </c>
      <c r="B32" s="130">
        <f t="shared" ref="B32:M32" si="4">SUM(B22:B31)</f>
        <v>141392168</v>
      </c>
      <c r="C32" s="130">
        <f t="shared" si="4"/>
        <v>141392167</v>
      </c>
      <c r="D32" s="130">
        <f t="shared" si="4"/>
        <v>141392167</v>
      </c>
      <c r="E32" s="130">
        <f t="shared" si="4"/>
        <v>141392167</v>
      </c>
      <c r="F32" s="130">
        <f t="shared" si="4"/>
        <v>141392167</v>
      </c>
      <c r="G32" s="130">
        <f t="shared" si="4"/>
        <v>141392167</v>
      </c>
      <c r="H32" s="130">
        <f t="shared" si="4"/>
        <v>141392167</v>
      </c>
      <c r="I32" s="130">
        <f t="shared" si="4"/>
        <v>141392167</v>
      </c>
      <c r="J32" s="130">
        <f t="shared" si="4"/>
        <v>136202210</v>
      </c>
      <c r="K32" s="130">
        <f t="shared" si="4"/>
        <v>136202210</v>
      </c>
      <c r="L32" s="130">
        <f t="shared" si="4"/>
        <v>138923390</v>
      </c>
      <c r="M32" s="130">
        <f t="shared" si="4"/>
        <v>317763740</v>
      </c>
      <c r="N32" s="130">
        <f>SUM(B32:M32)</f>
        <v>1860228887</v>
      </c>
      <c r="O32" s="109"/>
      <c r="P32" s="109"/>
    </row>
    <row r="33" spans="1:14" ht="15.75" x14ac:dyDescent="0.25">
      <c r="A33" s="131" t="s">
        <v>202</v>
      </c>
      <c r="B33" s="132">
        <f t="shared" ref="B33:L33" si="5">B19-B32</f>
        <v>306282228</v>
      </c>
      <c r="C33" s="132">
        <f t="shared" si="5"/>
        <v>276564457</v>
      </c>
      <c r="D33" s="132">
        <f t="shared" si="5"/>
        <v>246846686</v>
      </c>
      <c r="E33" s="132">
        <f t="shared" si="5"/>
        <v>217128915</v>
      </c>
      <c r="F33" s="132">
        <f t="shared" si="5"/>
        <v>187411144</v>
      </c>
      <c r="G33" s="132">
        <f t="shared" si="5"/>
        <v>157693373</v>
      </c>
      <c r="H33" s="132">
        <f t="shared" si="5"/>
        <v>134934872</v>
      </c>
      <c r="I33" s="132">
        <f t="shared" si="5"/>
        <v>105217101</v>
      </c>
      <c r="J33" s="132">
        <f t="shared" si="5"/>
        <v>114338621</v>
      </c>
      <c r="K33" s="132">
        <f t="shared" si="5"/>
        <v>89810807</v>
      </c>
      <c r="L33" s="132">
        <f t="shared" si="5"/>
        <v>62561813</v>
      </c>
      <c r="M33" s="132">
        <f>M19-M32</f>
        <v>0</v>
      </c>
      <c r="N33" s="131"/>
    </row>
  </sheetData>
  <mergeCells count="5">
    <mergeCell ref="L1:N1"/>
    <mergeCell ref="L2:N2"/>
    <mergeCell ref="L3:N3"/>
    <mergeCell ref="A4:N4"/>
    <mergeCell ref="B6:N6"/>
  </mergeCells>
  <pageMargins left="0.7" right="0.7" top="0.75" bottom="0.75" header="0.51180555555555496" footer="0.51180555555555496"/>
  <pageSetup paperSize="9" scale="59" firstPageNumber="0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31"/>
  <sheetViews>
    <sheetView zoomScaleNormal="100" workbookViewId="0">
      <selection activeCell="G8" sqref="G8"/>
    </sheetView>
  </sheetViews>
  <sheetFormatPr defaultColWidth="9.140625" defaultRowHeight="15" x14ac:dyDescent="0.25"/>
  <cols>
    <col min="1" max="1" width="39" style="158" customWidth="1"/>
    <col min="2" max="12" width="11.28515625" style="158" customWidth="1"/>
    <col min="13" max="14" width="12.42578125" style="158" bestFit="1" customWidth="1"/>
    <col min="15" max="15" width="11.140625" style="158" bestFit="1" customWidth="1"/>
    <col min="16" max="16384" width="9.140625" style="158"/>
  </cols>
  <sheetData>
    <row r="1" spans="1:15" x14ac:dyDescent="0.25">
      <c r="L1" s="191" t="s">
        <v>187</v>
      </c>
      <c r="M1" s="191"/>
      <c r="N1" s="19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99"/>
      <c r="M2" s="199"/>
      <c r="N2" s="199"/>
    </row>
    <row r="3" spans="1:15" ht="15.75" x14ac:dyDescent="0.25">
      <c r="A3" s="200" t="s">
        <v>246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 t="s">
        <v>204</v>
      </c>
    </row>
    <row r="5" spans="1:15" x14ac:dyDescent="0.25">
      <c r="A5" s="117" t="s">
        <v>153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</row>
    <row r="6" spans="1:15" x14ac:dyDescent="0.25">
      <c r="A6" s="117" t="s">
        <v>167</v>
      </c>
      <c r="B6" s="118" t="s">
        <v>168</v>
      </c>
      <c r="C6" s="118" t="s">
        <v>169</v>
      </c>
      <c r="D6" s="118" t="s">
        <v>170</v>
      </c>
      <c r="E6" s="118" t="s">
        <v>171</v>
      </c>
      <c r="F6" s="118" t="s">
        <v>172</v>
      </c>
      <c r="G6" s="118" t="s">
        <v>173</v>
      </c>
      <c r="H6" s="118" t="s">
        <v>174</v>
      </c>
      <c r="I6" s="118" t="s">
        <v>175</v>
      </c>
      <c r="J6" s="118" t="s">
        <v>176</v>
      </c>
      <c r="K6" s="118" t="s">
        <v>177</v>
      </c>
      <c r="L6" s="118" t="s">
        <v>178</v>
      </c>
      <c r="M6" s="118" t="s">
        <v>179</v>
      </c>
      <c r="N6" s="118" t="s">
        <v>180</v>
      </c>
    </row>
    <row r="7" spans="1:15" x14ac:dyDescent="0.25">
      <c r="A7" s="106" t="s">
        <v>198</v>
      </c>
      <c r="B7" s="127">
        <v>0</v>
      </c>
      <c r="C7" s="127">
        <v>707443</v>
      </c>
      <c r="D7" s="127">
        <v>170741</v>
      </c>
      <c r="E7" s="127">
        <v>234039</v>
      </c>
      <c r="F7" s="127">
        <v>1277337</v>
      </c>
      <c r="G7" s="127">
        <v>740635</v>
      </c>
      <c r="H7" s="127">
        <v>453933</v>
      </c>
      <c r="I7" s="127">
        <v>3607675</v>
      </c>
      <c r="J7" s="127">
        <v>2920943</v>
      </c>
      <c r="K7" s="127">
        <v>2634271</v>
      </c>
      <c r="L7" s="127">
        <v>1747569</v>
      </c>
      <c r="M7" s="127">
        <v>1260867</v>
      </c>
      <c r="N7" s="127"/>
    </row>
    <row r="8" spans="1:15" x14ac:dyDescent="0.25">
      <c r="A8" s="106" t="s">
        <v>120</v>
      </c>
      <c r="B8" s="120">
        <v>0</v>
      </c>
      <c r="C8" s="120">
        <v>0</v>
      </c>
      <c r="D8" s="120">
        <v>0</v>
      </c>
      <c r="E8" s="120">
        <v>0</v>
      </c>
      <c r="F8" s="120">
        <v>0</v>
      </c>
      <c r="G8" s="120">
        <v>0</v>
      </c>
      <c r="H8" s="120">
        <v>0</v>
      </c>
      <c r="I8" s="120">
        <v>0</v>
      </c>
      <c r="J8" s="120">
        <v>0</v>
      </c>
      <c r="K8" s="120">
        <v>0</v>
      </c>
      <c r="L8" s="120">
        <v>0</v>
      </c>
      <c r="M8" s="120">
        <v>0</v>
      </c>
      <c r="N8" s="133">
        <f>SUM(B8:M8)</f>
        <v>0</v>
      </c>
    </row>
    <row r="9" spans="1:15" ht="30" x14ac:dyDescent="0.25">
      <c r="A9" s="107" t="s">
        <v>15</v>
      </c>
      <c r="B9" s="120">
        <v>145836</v>
      </c>
      <c r="C9" s="120">
        <v>145836</v>
      </c>
      <c r="D9" s="120">
        <v>145836</v>
      </c>
      <c r="E9" s="120">
        <v>1125836</v>
      </c>
      <c r="F9" s="120">
        <v>145836</v>
      </c>
      <c r="G9" s="120">
        <v>145836</v>
      </c>
      <c r="H9" s="120">
        <v>145836</v>
      </c>
      <c r="I9" s="120">
        <v>145836</v>
      </c>
      <c r="J9" s="120">
        <v>145836</v>
      </c>
      <c r="K9" s="120">
        <v>145836</v>
      </c>
      <c r="L9" s="120">
        <v>145836</v>
      </c>
      <c r="M9" s="120">
        <v>1962074</v>
      </c>
      <c r="N9" s="133">
        <f>SUM(B9:M9)</f>
        <v>4546270</v>
      </c>
      <c r="O9" s="109"/>
    </row>
    <row r="10" spans="1:15" x14ac:dyDescent="0.25">
      <c r="A10" s="107" t="s">
        <v>181</v>
      </c>
      <c r="B10" s="120">
        <v>0</v>
      </c>
      <c r="C10" s="120">
        <v>0</v>
      </c>
      <c r="D10" s="120">
        <v>0</v>
      </c>
      <c r="E10" s="120">
        <v>0</v>
      </c>
      <c r="F10" s="120">
        <v>0</v>
      </c>
      <c r="G10" s="120">
        <v>0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  <c r="M10" s="120">
        <v>50000</v>
      </c>
      <c r="N10" s="133">
        <f t="shared" ref="N10:N15" si="0">SUM(B10:M10)</f>
        <v>50000</v>
      </c>
    </row>
    <row r="11" spans="1:15" x14ac:dyDescent="0.25">
      <c r="A11" s="108" t="s">
        <v>182</v>
      </c>
      <c r="B11" s="120">
        <v>189167</v>
      </c>
      <c r="C11" s="120">
        <v>189167</v>
      </c>
      <c r="D11" s="120">
        <v>189167</v>
      </c>
      <c r="E11" s="120">
        <v>189167</v>
      </c>
      <c r="F11" s="120">
        <v>189167</v>
      </c>
      <c r="G11" s="120">
        <v>189167</v>
      </c>
      <c r="H11" s="120">
        <v>189167</v>
      </c>
      <c r="I11" s="120">
        <v>189167</v>
      </c>
      <c r="J11" s="120">
        <v>189167</v>
      </c>
      <c r="K11" s="120">
        <v>189167</v>
      </c>
      <c r="L11" s="120">
        <v>189167</v>
      </c>
      <c r="M11" s="120">
        <v>1293895</v>
      </c>
      <c r="N11" s="133">
        <f t="shared" si="0"/>
        <v>3374732</v>
      </c>
      <c r="O11" s="109"/>
    </row>
    <row r="12" spans="1:15" x14ac:dyDescent="0.25">
      <c r="A12" s="102" t="s">
        <v>39</v>
      </c>
      <c r="B12" s="125">
        <v>0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0</v>
      </c>
      <c r="J12" s="125">
        <v>0</v>
      </c>
      <c r="K12" s="125">
        <v>0</v>
      </c>
      <c r="L12" s="125">
        <v>0</v>
      </c>
      <c r="M12" s="125">
        <v>0</v>
      </c>
      <c r="N12" s="133">
        <f t="shared" si="0"/>
        <v>0</v>
      </c>
    </row>
    <row r="13" spans="1:15" x14ac:dyDescent="0.25">
      <c r="A13" s="102" t="s">
        <v>29</v>
      </c>
      <c r="B13" s="125">
        <v>0</v>
      </c>
      <c r="C13" s="125">
        <v>0</v>
      </c>
      <c r="D13" s="125">
        <v>0</v>
      </c>
      <c r="E13" s="125">
        <v>0</v>
      </c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33">
        <f t="shared" si="0"/>
        <v>0</v>
      </c>
    </row>
    <row r="14" spans="1:15" x14ac:dyDescent="0.25">
      <c r="A14" s="102" t="s">
        <v>42</v>
      </c>
      <c r="B14" s="125">
        <v>0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33">
        <f t="shared" si="0"/>
        <v>0</v>
      </c>
    </row>
    <row r="15" spans="1:15" x14ac:dyDescent="0.25">
      <c r="A15" s="102" t="s">
        <v>199</v>
      </c>
      <c r="B15" s="125">
        <v>11123133</v>
      </c>
      <c r="C15" s="125">
        <v>11123133</v>
      </c>
      <c r="D15" s="125">
        <v>11123133</v>
      </c>
      <c r="E15" s="125">
        <v>11123133</v>
      </c>
      <c r="F15" s="125">
        <v>11123133</v>
      </c>
      <c r="G15" s="125">
        <v>11123133</v>
      </c>
      <c r="H15" s="125">
        <v>11123133</v>
      </c>
      <c r="I15" s="125">
        <v>11123133</v>
      </c>
      <c r="J15" s="125">
        <v>11123133</v>
      </c>
      <c r="K15" s="125">
        <v>11123133</v>
      </c>
      <c r="L15" s="125">
        <v>11123133</v>
      </c>
      <c r="M15" s="125">
        <v>11176019</v>
      </c>
      <c r="N15" s="133">
        <f t="shared" si="0"/>
        <v>133530482</v>
      </c>
      <c r="O15" s="109"/>
    </row>
    <row r="16" spans="1:15" x14ac:dyDescent="0.25">
      <c r="A16" s="1" t="s">
        <v>253</v>
      </c>
      <c r="B16" s="125"/>
      <c r="C16" s="125"/>
      <c r="D16" s="125"/>
      <c r="E16" s="125"/>
      <c r="F16" s="125"/>
      <c r="G16" s="125"/>
      <c r="H16" s="125">
        <v>3440444</v>
      </c>
      <c r="I16" s="125">
        <v>0</v>
      </c>
      <c r="J16" s="125">
        <v>0</v>
      </c>
      <c r="K16" s="125">
        <v>0</v>
      </c>
      <c r="L16" s="125">
        <v>0</v>
      </c>
      <c r="M16" s="125">
        <v>0</v>
      </c>
      <c r="N16" s="133">
        <f>SUM(H16:M16)</f>
        <v>3440444</v>
      </c>
      <c r="O16" s="109"/>
    </row>
    <row r="17" spans="1:16" x14ac:dyDescent="0.25">
      <c r="A17" s="134" t="s">
        <v>183</v>
      </c>
      <c r="B17" s="121">
        <f>SUM(B7:B15)</f>
        <v>11458136</v>
      </c>
      <c r="C17" s="121">
        <f t="shared" ref="C17:G17" si="1">SUM(C7:C15)</f>
        <v>12165579</v>
      </c>
      <c r="D17" s="121">
        <f t="shared" si="1"/>
        <v>11628877</v>
      </c>
      <c r="E17" s="121">
        <f t="shared" si="1"/>
        <v>12672175</v>
      </c>
      <c r="F17" s="121">
        <f t="shared" si="1"/>
        <v>12735473</v>
      </c>
      <c r="G17" s="121">
        <f t="shared" si="1"/>
        <v>12198771</v>
      </c>
      <c r="H17" s="121">
        <f t="shared" ref="H17:M17" si="2">SUM(H7:H16)</f>
        <v>15352513</v>
      </c>
      <c r="I17" s="121">
        <f t="shared" si="2"/>
        <v>15065811</v>
      </c>
      <c r="J17" s="121">
        <f t="shared" si="2"/>
        <v>14379079</v>
      </c>
      <c r="K17" s="121">
        <f t="shared" si="2"/>
        <v>14092407</v>
      </c>
      <c r="L17" s="121">
        <f t="shared" si="2"/>
        <v>13205705</v>
      </c>
      <c r="M17" s="121">
        <f t="shared" si="2"/>
        <v>15742855</v>
      </c>
      <c r="N17" s="121">
        <f>SUM(N8:N16)</f>
        <v>144941928</v>
      </c>
      <c r="O17" s="109"/>
      <c r="P17" s="109"/>
    </row>
    <row r="18" spans="1:16" x14ac:dyDescent="0.25">
      <c r="A18" s="122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5"/>
    </row>
    <row r="19" spans="1:16" x14ac:dyDescent="0.25">
      <c r="A19" s="117" t="s">
        <v>184</v>
      </c>
      <c r="B19" s="118" t="s">
        <v>168</v>
      </c>
      <c r="C19" s="118" t="s">
        <v>169</v>
      </c>
      <c r="D19" s="118" t="s">
        <v>170</v>
      </c>
      <c r="E19" s="118" t="s">
        <v>171</v>
      </c>
      <c r="F19" s="118" t="s">
        <v>172</v>
      </c>
      <c r="G19" s="118" t="s">
        <v>173</v>
      </c>
      <c r="H19" s="118" t="s">
        <v>174</v>
      </c>
      <c r="I19" s="118" t="s">
        <v>175</v>
      </c>
      <c r="J19" s="118" t="s">
        <v>176</v>
      </c>
      <c r="K19" s="118" t="s">
        <v>177</v>
      </c>
      <c r="L19" s="118" t="s">
        <v>178</v>
      </c>
      <c r="M19" s="118" t="s">
        <v>179</v>
      </c>
      <c r="N19" s="126" t="s">
        <v>180</v>
      </c>
    </row>
    <row r="20" spans="1:16" x14ac:dyDescent="0.25">
      <c r="A20" s="106" t="s">
        <v>9</v>
      </c>
      <c r="B20" s="127">
        <v>7705326</v>
      </c>
      <c r="C20" s="127">
        <v>7699471</v>
      </c>
      <c r="D20" s="127">
        <v>7699471</v>
      </c>
      <c r="E20" s="127">
        <v>7699471</v>
      </c>
      <c r="F20" s="127">
        <v>7699471</v>
      </c>
      <c r="G20" s="127">
        <v>7699471</v>
      </c>
      <c r="H20" s="127">
        <v>7699471</v>
      </c>
      <c r="I20" s="127">
        <v>7699471</v>
      </c>
      <c r="J20" s="127">
        <v>7699471</v>
      </c>
      <c r="K20" s="127">
        <v>7699471</v>
      </c>
      <c r="L20" s="127">
        <v>7699471</v>
      </c>
      <c r="M20" s="127">
        <v>9041279</v>
      </c>
      <c r="N20" s="128">
        <f>SUM(B20:M20)</f>
        <v>93741315</v>
      </c>
      <c r="O20" s="109"/>
    </row>
    <row r="21" spans="1:16" x14ac:dyDescent="0.25">
      <c r="A21" s="106" t="s">
        <v>200</v>
      </c>
      <c r="B21" s="127">
        <v>1379184</v>
      </c>
      <c r="C21" s="127">
        <v>1379184</v>
      </c>
      <c r="D21" s="127">
        <v>1379184</v>
      </c>
      <c r="E21" s="127">
        <v>1379184</v>
      </c>
      <c r="F21" s="127">
        <v>1379184</v>
      </c>
      <c r="G21" s="127">
        <v>1379184</v>
      </c>
      <c r="H21" s="127">
        <v>1379184</v>
      </c>
      <c r="I21" s="127">
        <v>1379184</v>
      </c>
      <c r="J21" s="127">
        <v>1379184</v>
      </c>
      <c r="K21" s="127">
        <v>1379184</v>
      </c>
      <c r="L21" s="127">
        <v>1379184</v>
      </c>
      <c r="M21" s="127">
        <v>1628160</v>
      </c>
      <c r="N21" s="128">
        <f t="shared" ref="N21:N29" si="3">SUM(B21:M21)</f>
        <v>16799184</v>
      </c>
      <c r="O21" s="109"/>
    </row>
    <row r="22" spans="1:16" x14ac:dyDescent="0.25">
      <c r="A22" s="106" t="s">
        <v>17</v>
      </c>
      <c r="B22" s="127">
        <v>1400542</v>
      </c>
      <c r="C22" s="127">
        <v>2650542</v>
      </c>
      <c r="D22" s="127">
        <v>2050542</v>
      </c>
      <c r="E22" s="127">
        <v>2050542</v>
      </c>
      <c r="F22" s="127">
        <v>2650542</v>
      </c>
      <c r="G22" s="127">
        <v>2400542</v>
      </c>
      <c r="H22" s="127">
        <v>2400542</v>
      </c>
      <c r="I22" s="127">
        <v>2800542</v>
      </c>
      <c r="J22" s="127">
        <v>2400512</v>
      </c>
      <c r="K22" s="127">
        <v>3000542</v>
      </c>
      <c r="L22" s="127">
        <v>2600542</v>
      </c>
      <c r="M22" s="127">
        <v>3032517</v>
      </c>
      <c r="N22" s="128">
        <f t="shared" si="3"/>
        <v>29438449</v>
      </c>
      <c r="O22" s="109"/>
    </row>
    <row r="23" spans="1:16" x14ac:dyDescent="0.25">
      <c r="A23" s="107" t="s">
        <v>19</v>
      </c>
      <c r="B23" s="127">
        <v>0</v>
      </c>
      <c r="C23" s="127">
        <v>0</v>
      </c>
      <c r="D23" s="127">
        <v>0</v>
      </c>
      <c r="E23" s="127">
        <v>0</v>
      </c>
      <c r="F23" s="127">
        <v>0</v>
      </c>
      <c r="G23" s="127">
        <v>0</v>
      </c>
      <c r="H23" s="127">
        <v>0</v>
      </c>
      <c r="I23" s="127">
        <v>0</v>
      </c>
      <c r="J23" s="127">
        <v>0</v>
      </c>
      <c r="K23" s="127">
        <v>0</v>
      </c>
      <c r="L23" s="127">
        <v>0</v>
      </c>
      <c r="M23" s="127">
        <v>0</v>
      </c>
      <c r="N23" s="128">
        <f t="shared" si="3"/>
        <v>0</v>
      </c>
    </row>
    <row r="24" spans="1:16" x14ac:dyDescent="0.25">
      <c r="A24" s="106" t="s">
        <v>185</v>
      </c>
      <c r="B24" s="127">
        <v>0</v>
      </c>
      <c r="C24" s="127">
        <v>0</v>
      </c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  <c r="N24" s="128">
        <f t="shared" si="3"/>
        <v>0</v>
      </c>
    </row>
    <row r="25" spans="1:16" x14ac:dyDescent="0.25">
      <c r="A25" s="106" t="s">
        <v>127</v>
      </c>
      <c r="B25" s="127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0</v>
      </c>
      <c r="M25" s="127">
        <v>0</v>
      </c>
      <c r="N25" s="128">
        <f t="shared" si="3"/>
        <v>0</v>
      </c>
    </row>
    <row r="26" spans="1:16" x14ac:dyDescent="0.25">
      <c r="A26" s="106" t="s">
        <v>35</v>
      </c>
      <c r="B26" s="127">
        <v>265641</v>
      </c>
      <c r="C26" s="127">
        <v>265641</v>
      </c>
      <c r="D26" s="127">
        <v>265641</v>
      </c>
      <c r="E26" s="127">
        <v>265641</v>
      </c>
      <c r="F26" s="127">
        <v>265641</v>
      </c>
      <c r="G26" s="127">
        <v>265641</v>
      </c>
      <c r="H26" s="127">
        <v>265641</v>
      </c>
      <c r="I26" s="127">
        <v>265641</v>
      </c>
      <c r="J26" s="127">
        <v>265641</v>
      </c>
      <c r="K26" s="127">
        <v>265641</v>
      </c>
      <c r="L26" s="127">
        <v>265641</v>
      </c>
      <c r="M26" s="127">
        <v>1056649</v>
      </c>
      <c r="N26" s="128">
        <f t="shared" si="3"/>
        <v>3978700</v>
      </c>
      <c r="O26" s="109"/>
    </row>
    <row r="27" spans="1:16" x14ac:dyDescent="0.25">
      <c r="A27" s="106" t="s">
        <v>38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>
        <v>984250</v>
      </c>
      <c r="N27" s="128">
        <f t="shared" si="3"/>
        <v>984250</v>
      </c>
    </row>
    <row r="28" spans="1:16" x14ac:dyDescent="0.25">
      <c r="A28" s="107" t="s">
        <v>41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8">
        <f t="shared" si="3"/>
        <v>0</v>
      </c>
    </row>
    <row r="29" spans="1:16" x14ac:dyDescent="0.25">
      <c r="A29" s="106" t="s">
        <v>201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8">
        <f t="shared" si="3"/>
        <v>0</v>
      </c>
    </row>
    <row r="30" spans="1:16" x14ac:dyDescent="0.25">
      <c r="A30" s="129" t="s">
        <v>188</v>
      </c>
      <c r="B30" s="135">
        <f>SUM(B20:B29)</f>
        <v>10750693</v>
      </c>
      <c r="C30" s="135">
        <f t="shared" ref="C30:M30" si="4">SUM(C20:C29)</f>
        <v>11994838</v>
      </c>
      <c r="D30" s="135">
        <f t="shared" si="4"/>
        <v>11394838</v>
      </c>
      <c r="E30" s="135">
        <f t="shared" si="4"/>
        <v>11394838</v>
      </c>
      <c r="F30" s="135">
        <f t="shared" si="4"/>
        <v>11994838</v>
      </c>
      <c r="G30" s="135">
        <f t="shared" si="4"/>
        <v>11744838</v>
      </c>
      <c r="H30" s="135">
        <f t="shared" si="4"/>
        <v>11744838</v>
      </c>
      <c r="I30" s="135">
        <f t="shared" si="4"/>
        <v>12144838</v>
      </c>
      <c r="J30" s="135">
        <f t="shared" si="4"/>
        <v>11744808</v>
      </c>
      <c r="K30" s="135">
        <f t="shared" si="4"/>
        <v>12344838</v>
      </c>
      <c r="L30" s="135">
        <f t="shared" si="4"/>
        <v>11944838</v>
      </c>
      <c r="M30" s="135">
        <f t="shared" si="4"/>
        <v>15742855</v>
      </c>
      <c r="N30" s="135">
        <f>SUM(B30:M30)</f>
        <v>144941898</v>
      </c>
      <c r="O30" s="109"/>
    </row>
    <row r="31" spans="1:16" x14ac:dyDescent="0.25">
      <c r="A31" s="136" t="s">
        <v>202</v>
      </c>
      <c r="B31" s="137">
        <f>B17-B30</f>
        <v>707443</v>
      </c>
      <c r="C31" s="137">
        <f t="shared" ref="C31:M31" si="5">C17-C30</f>
        <v>170741</v>
      </c>
      <c r="D31" s="137">
        <f t="shared" si="5"/>
        <v>234039</v>
      </c>
      <c r="E31" s="137">
        <f t="shared" si="5"/>
        <v>1277337</v>
      </c>
      <c r="F31" s="137">
        <f t="shared" si="5"/>
        <v>740635</v>
      </c>
      <c r="G31" s="137">
        <f t="shared" si="5"/>
        <v>453933</v>
      </c>
      <c r="H31" s="137">
        <f t="shared" si="5"/>
        <v>3607675</v>
      </c>
      <c r="I31" s="137">
        <f t="shared" si="5"/>
        <v>2920973</v>
      </c>
      <c r="J31" s="137">
        <f t="shared" si="5"/>
        <v>2634271</v>
      </c>
      <c r="K31" s="137">
        <f t="shared" si="5"/>
        <v>1747569</v>
      </c>
      <c r="L31" s="137">
        <f t="shared" si="5"/>
        <v>1260867</v>
      </c>
      <c r="M31" s="137">
        <f t="shared" si="5"/>
        <v>0</v>
      </c>
      <c r="N31" s="138"/>
    </row>
  </sheetData>
  <mergeCells count="4">
    <mergeCell ref="L1:N1"/>
    <mergeCell ref="L2:N2"/>
    <mergeCell ref="A3:N3"/>
    <mergeCell ref="B5:N5"/>
  </mergeCells>
  <pageMargins left="0.7" right="0.7" top="0.75" bottom="0.75" header="0.51180555555555496" footer="0.51180555555555496"/>
  <pageSetup paperSize="9" scale="69" firstPageNumber="0" fitToHeight="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31"/>
  <sheetViews>
    <sheetView topLeftCell="A4" zoomScaleNormal="100" workbookViewId="0">
      <selection activeCell="M21" sqref="M21"/>
    </sheetView>
  </sheetViews>
  <sheetFormatPr defaultColWidth="9.140625" defaultRowHeight="15" x14ac:dyDescent="0.25"/>
  <cols>
    <col min="1" max="1" width="41.85546875" style="158" bestFit="1" customWidth="1"/>
    <col min="2" max="13" width="11.28515625" style="158" customWidth="1"/>
    <col min="14" max="14" width="12.42578125" style="158" bestFit="1" customWidth="1"/>
    <col min="15" max="15" width="11.140625" style="158" bestFit="1" customWidth="1"/>
    <col min="16" max="16384" width="9.140625" style="158"/>
  </cols>
  <sheetData>
    <row r="1" spans="1:15" x14ac:dyDescent="0.25">
      <c r="L1" s="191" t="s">
        <v>189</v>
      </c>
      <c r="M1" s="191"/>
      <c r="N1" s="191"/>
    </row>
    <row r="2" spans="1:15" x14ac:dyDescent="0.25">
      <c r="L2" s="202"/>
      <c r="M2" s="202"/>
      <c r="N2" s="202"/>
    </row>
    <row r="3" spans="1:15" ht="15.75" x14ac:dyDescent="0.25">
      <c r="A3" s="203" t="s">
        <v>247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15" x14ac:dyDescent="0.25">
      <c r="N4" s="103" t="s">
        <v>166</v>
      </c>
    </row>
    <row r="5" spans="1:15" x14ac:dyDescent="0.25">
      <c r="A5" s="104" t="s">
        <v>154</v>
      </c>
      <c r="B5" s="205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7"/>
    </row>
    <row r="6" spans="1:15" x14ac:dyDescent="0.25">
      <c r="A6" s="104" t="s">
        <v>167</v>
      </c>
      <c r="B6" s="105" t="s">
        <v>168</v>
      </c>
      <c r="C6" s="105" t="s">
        <v>169</v>
      </c>
      <c r="D6" s="105" t="s">
        <v>170</v>
      </c>
      <c r="E6" s="105" t="s">
        <v>171</v>
      </c>
      <c r="F6" s="105" t="s">
        <v>172</v>
      </c>
      <c r="G6" s="105" t="s">
        <v>173</v>
      </c>
      <c r="H6" s="105" t="s">
        <v>174</v>
      </c>
      <c r="I6" s="105" t="s">
        <v>175</v>
      </c>
      <c r="J6" s="105" t="s">
        <v>176</v>
      </c>
      <c r="K6" s="105" t="s">
        <v>177</v>
      </c>
      <c r="L6" s="105" t="s">
        <v>178</v>
      </c>
      <c r="M6" s="105" t="s">
        <v>179</v>
      </c>
      <c r="N6" s="105" t="s">
        <v>180</v>
      </c>
    </row>
    <row r="7" spans="1:15" x14ac:dyDescent="0.25">
      <c r="A7" s="106" t="s">
        <v>198</v>
      </c>
      <c r="B7" s="164">
        <v>0</v>
      </c>
      <c r="C7" s="164">
        <v>0</v>
      </c>
      <c r="D7" s="164">
        <v>0</v>
      </c>
      <c r="E7" s="164">
        <v>0</v>
      </c>
      <c r="F7" s="164">
        <v>0</v>
      </c>
      <c r="G7" s="164">
        <v>0</v>
      </c>
      <c r="H7" s="164">
        <v>0</v>
      </c>
      <c r="I7" s="164">
        <v>0</v>
      </c>
      <c r="J7" s="164">
        <v>0</v>
      </c>
      <c r="K7" s="164">
        <v>0</v>
      </c>
      <c r="L7" s="164">
        <v>0</v>
      </c>
      <c r="M7" s="164">
        <v>0</v>
      </c>
      <c r="N7" s="164"/>
    </row>
    <row r="8" spans="1:15" x14ac:dyDescent="0.25">
      <c r="A8" s="106" t="s">
        <v>120</v>
      </c>
      <c r="B8" s="164">
        <v>0</v>
      </c>
      <c r="C8" s="164">
        <v>0</v>
      </c>
      <c r="D8" s="164">
        <v>0</v>
      </c>
      <c r="E8" s="164">
        <v>0</v>
      </c>
      <c r="F8" s="164">
        <v>0</v>
      </c>
      <c r="G8" s="164">
        <v>0</v>
      </c>
      <c r="H8" s="164">
        <v>0</v>
      </c>
      <c r="I8" s="164">
        <v>0</v>
      </c>
      <c r="J8" s="164">
        <v>0</v>
      </c>
      <c r="K8" s="164">
        <v>0</v>
      </c>
      <c r="L8" s="164">
        <v>0</v>
      </c>
      <c r="M8" s="164">
        <v>0</v>
      </c>
      <c r="N8" s="165">
        <f>SUM(B8:M8)</f>
        <v>0</v>
      </c>
    </row>
    <row r="9" spans="1:15" ht="30" x14ac:dyDescent="0.25">
      <c r="A9" s="107" t="s">
        <v>15</v>
      </c>
      <c r="B9" s="164">
        <v>0</v>
      </c>
      <c r="C9" s="164">
        <v>0</v>
      </c>
      <c r="D9" s="164">
        <v>0</v>
      </c>
      <c r="E9" s="164">
        <v>0</v>
      </c>
      <c r="F9" s="164">
        <v>0</v>
      </c>
      <c r="G9" s="164">
        <v>0</v>
      </c>
      <c r="H9" s="164">
        <v>0</v>
      </c>
      <c r="I9" s="164">
        <v>0</v>
      </c>
      <c r="J9" s="164">
        <v>0</v>
      </c>
      <c r="K9" s="164">
        <v>0</v>
      </c>
      <c r="L9" s="164">
        <v>0</v>
      </c>
      <c r="M9" s="164">
        <v>0</v>
      </c>
      <c r="N9" s="165">
        <f t="shared" ref="N9:N15" si="0">SUM(B9:M9)</f>
        <v>0</v>
      </c>
    </row>
    <row r="10" spans="1:15" x14ac:dyDescent="0.25">
      <c r="A10" s="107" t="s">
        <v>181</v>
      </c>
      <c r="B10" s="164">
        <v>0</v>
      </c>
      <c r="C10" s="164">
        <v>0</v>
      </c>
      <c r="D10" s="164">
        <v>0</v>
      </c>
      <c r="E10" s="164">
        <v>0</v>
      </c>
      <c r="F10" s="164">
        <v>0</v>
      </c>
      <c r="G10" s="164">
        <v>0</v>
      </c>
      <c r="H10" s="164">
        <v>0</v>
      </c>
      <c r="I10" s="164">
        <v>0</v>
      </c>
      <c r="J10" s="164">
        <v>0</v>
      </c>
      <c r="K10" s="164">
        <v>0</v>
      </c>
      <c r="L10" s="164">
        <v>0</v>
      </c>
      <c r="M10" s="164">
        <v>0</v>
      </c>
      <c r="N10" s="165">
        <f t="shared" si="0"/>
        <v>0</v>
      </c>
    </row>
    <row r="11" spans="1:15" x14ac:dyDescent="0.25">
      <c r="A11" s="108" t="s">
        <v>182</v>
      </c>
      <c r="B11" s="164">
        <v>24342</v>
      </c>
      <c r="C11" s="164">
        <v>24342</v>
      </c>
      <c r="D11" s="164">
        <v>24342</v>
      </c>
      <c r="E11" s="164">
        <v>24342</v>
      </c>
      <c r="F11" s="164">
        <v>24342</v>
      </c>
      <c r="G11" s="164">
        <v>24342</v>
      </c>
      <c r="H11" s="164">
        <v>24342</v>
      </c>
      <c r="I11" s="164">
        <v>24342</v>
      </c>
      <c r="J11" s="164">
        <v>24342</v>
      </c>
      <c r="K11" s="164">
        <v>24342</v>
      </c>
      <c r="L11" s="164">
        <v>24342</v>
      </c>
      <c r="M11" s="164">
        <v>27303</v>
      </c>
      <c r="N11" s="165">
        <f t="shared" si="0"/>
        <v>295065</v>
      </c>
      <c r="O11" s="109"/>
    </row>
    <row r="12" spans="1:15" x14ac:dyDescent="0.25">
      <c r="A12" s="102" t="s">
        <v>39</v>
      </c>
      <c r="B12" s="164">
        <v>0</v>
      </c>
      <c r="C12" s="164">
        <v>0</v>
      </c>
      <c r="D12" s="164">
        <v>0</v>
      </c>
      <c r="E12" s="164">
        <v>0</v>
      </c>
      <c r="F12" s="164">
        <v>0</v>
      </c>
      <c r="G12" s="164">
        <v>0</v>
      </c>
      <c r="H12" s="164">
        <v>0</v>
      </c>
      <c r="I12" s="164">
        <v>0</v>
      </c>
      <c r="J12" s="164">
        <v>0</v>
      </c>
      <c r="K12" s="164">
        <v>0</v>
      </c>
      <c r="L12" s="164">
        <v>0</v>
      </c>
      <c r="M12" s="164">
        <v>0</v>
      </c>
      <c r="N12" s="165">
        <f t="shared" si="0"/>
        <v>0</v>
      </c>
    </row>
    <row r="13" spans="1:15" x14ac:dyDescent="0.25">
      <c r="A13" s="102" t="s">
        <v>29</v>
      </c>
      <c r="B13" s="164">
        <v>0</v>
      </c>
      <c r="C13" s="164">
        <v>0</v>
      </c>
      <c r="D13" s="164">
        <v>0</v>
      </c>
      <c r="E13" s="164">
        <v>0</v>
      </c>
      <c r="F13" s="164">
        <v>0</v>
      </c>
      <c r="G13" s="164">
        <v>0</v>
      </c>
      <c r="H13" s="164">
        <v>0</v>
      </c>
      <c r="I13" s="164">
        <v>0</v>
      </c>
      <c r="J13" s="164">
        <v>0</v>
      </c>
      <c r="K13" s="164">
        <v>0</v>
      </c>
      <c r="L13" s="164">
        <v>0</v>
      </c>
      <c r="M13" s="164">
        <v>0</v>
      </c>
      <c r="N13" s="165">
        <f t="shared" si="0"/>
        <v>0</v>
      </c>
    </row>
    <row r="14" spans="1:15" x14ac:dyDescent="0.25">
      <c r="A14" s="102" t="s">
        <v>42</v>
      </c>
      <c r="B14" s="164">
        <v>0</v>
      </c>
      <c r="C14" s="164">
        <v>0</v>
      </c>
      <c r="D14" s="164">
        <v>0</v>
      </c>
      <c r="E14" s="164">
        <v>0</v>
      </c>
      <c r="F14" s="164">
        <v>0</v>
      </c>
      <c r="G14" s="164">
        <v>0</v>
      </c>
      <c r="H14" s="164">
        <v>0</v>
      </c>
      <c r="I14" s="164">
        <v>0</v>
      </c>
      <c r="J14" s="164">
        <v>0</v>
      </c>
      <c r="K14" s="164">
        <v>0</v>
      </c>
      <c r="L14" s="164">
        <v>0</v>
      </c>
      <c r="M14" s="164">
        <v>0</v>
      </c>
      <c r="N14" s="165">
        <f t="shared" si="0"/>
        <v>0</v>
      </c>
    </row>
    <row r="15" spans="1:15" x14ac:dyDescent="0.25">
      <c r="A15" s="102" t="s">
        <v>199</v>
      </c>
      <c r="B15" s="164">
        <v>18835863</v>
      </c>
      <c r="C15" s="164">
        <v>18835863</v>
      </c>
      <c r="D15" s="164">
        <v>18835863</v>
      </c>
      <c r="E15" s="164">
        <v>18835863</v>
      </c>
      <c r="F15" s="164">
        <v>18835863</v>
      </c>
      <c r="G15" s="164">
        <v>18835863</v>
      </c>
      <c r="H15" s="164">
        <v>18835863</v>
      </c>
      <c r="I15" s="164">
        <v>18835863</v>
      </c>
      <c r="J15" s="164">
        <v>18835863</v>
      </c>
      <c r="K15" s="164">
        <v>18835863</v>
      </c>
      <c r="L15" s="164">
        <v>18835863</v>
      </c>
      <c r="M15" s="164">
        <v>20196364</v>
      </c>
      <c r="N15" s="165">
        <f t="shared" si="0"/>
        <v>227390857</v>
      </c>
      <c r="O15" s="109"/>
    </row>
    <row r="16" spans="1:15" x14ac:dyDescent="0.25">
      <c r="A16" s="102" t="s">
        <v>253</v>
      </c>
      <c r="B16" s="164"/>
      <c r="C16" s="164"/>
      <c r="D16" s="164"/>
      <c r="E16" s="164"/>
      <c r="F16" s="164"/>
      <c r="G16" s="164"/>
      <c r="H16" s="164">
        <v>1062145</v>
      </c>
      <c r="I16" s="164"/>
      <c r="J16" s="164"/>
      <c r="K16" s="164"/>
      <c r="L16" s="164"/>
      <c r="M16" s="164"/>
      <c r="N16" s="165">
        <f>SUM(H16:M16)</f>
        <v>1062145</v>
      </c>
      <c r="O16" s="109"/>
    </row>
    <row r="17" spans="1:15" x14ac:dyDescent="0.25">
      <c r="A17" s="110" t="s">
        <v>183</v>
      </c>
      <c r="B17" s="166">
        <f t="shared" ref="B17:G17" si="1">SUM(B7:B15)</f>
        <v>18860205</v>
      </c>
      <c r="C17" s="166">
        <f t="shared" si="1"/>
        <v>18860205</v>
      </c>
      <c r="D17" s="166">
        <f t="shared" si="1"/>
        <v>18860205</v>
      </c>
      <c r="E17" s="166">
        <f t="shared" si="1"/>
        <v>18860205</v>
      </c>
      <c r="F17" s="166">
        <f t="shared" si="1"/>
        <v>18860205</v>
      </c>
      <c r="G17" s="166">
        <f t="shared" si="1"/>
        <v>18860205</v>
      </c>
      <c r="H17" s="166">
        <f>SUM(H7:H16)</f>
        <v>19922350</v>
      </c>
      <c r="I17" s="166">
        <f>SUM(I7:I15)</f>
        <v>18860205</v>
      </c>
      <c r="J17" s="166">
        <f>SUM(J7:J15)</f>
        <v>18860205</v>
      </c>
      <c r="K17" s="166">
        <f>SUM(K7:K15)</f>
        <v>18860205</v>
      </c>
      <c r="L17" s="166">
        <f>SUM(L7:L15)</f>
        <v>18860205</v>
      </c>
      <c r="M17" s="166">
        <f>SUM(M7:M15)</f>
        <v>20223667</v>
      </c>
      <c r="N17" s="166">
        <f>SUM(N8:N16)</f>
        <v>228748067</v>
      </c>
    </row>
    <row r="18" spans="1:15" x14ac:dyDescent="0.25">
      <c r="A18" s="111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8"/>
    </row>
    <row r="19" spans="1:15" x14ac:dyDescent="0.25">
      <c r="A19" s="104" t="s">
        <v>184</v>
      </c>
      <c r="B19" s="112" t="s">
        <v>168</v>
      </c>
      <c r="C19" s="112" t="s">
        <v>169</v>
      </c>
      <c r="D19" s="112" t="s">
        <v>170</v>
      </c>
      <c r="E19" s="112" t="s">
        <v>171</v>
      </c>
      <c r="F19" s="112" t="s">
        <v>172</v>
      </c>
      <c r="G19" s="112" t="s">
        <v>173</v>
      </c>
      <c r="H19" s="112" t="s">
        <v>174</v>
      </c>
      <c r="I19" s="112" t="s">
        <v>175</v>
      </c>
      <c r="J19" s="112" t="s">
        <v>176</v>
      </c>
      <c r="K19" s="112" t="s">
        <v>177</v>
      </c>
      <c r="L19" s="112" t="s">
        <v>178</v>
      </c>
      <c r="M19" s="112" t="s">
        <v>179</v>
      </c>
      <c r="N19" s="113" t="s">
        <v>180</v>
      </c>
    </row>
    <row r="20" spans="1:15" x14ac:dyDescent="0.25">
      <c r="A20" s="106" t="s">
        <v>9</v>
      </c>
      <c r="B20" s="164">
        <v>11247104</v>
      </c>
      <c r="C20" s="164">
        <v>11247104</v>
      </c>
      <c r="D20" s="164">
        <v>11247104</v>
      </c>
      <c r="E20" s="164">
        <v>11247104</v>
      </c>
      <c r="F20" s="164">
        <v>11247104</v>
      </c>
      <c r="G20" s="164">
        <v>11247104</v>
      </c>
      <c r="H20" s="164">
        <v>11247104</v>
      </c>
      <c r="I20" s="164">
        <v>11247104</v>
      </c>
      <c r="J20" s="164">
        <v>11247104</v>
      </c>
      <c r="K20" s="164">
        <v>11247104</v>
      </c>
      <c r="L20" s="164">
        <v>11247104</v>
      </c>
      <c r="M20" s="164">
        <v>12404973</v>
      </c>
      <c r="N20" s="165">
        <f>SUM(B20:M20)</f>
        <v>136123117</v>
      </c>
      <c r="O20" s="109"/>
    </row>
    <row r="21" spans="1:15" x14ac:dyDescent="0.25">
      <c r="A21" s="106" t="s">
        <v>200</v>
      </c>
      <c r="B21" s="164">
        <v>2205976</v>
      </c>
      <c r="C21" s="164">
        <v>2205976</v>
      </c>
      <c r="D21" s="164">
        <v>2205976</v>
      </c>
      <c r="E21" s="164">
        <v>2205976</v>
      </c>
      <c r="F21" s="164">
        <v>2205976</v>
      </c>
      <c r="G21" s="164">
        <v>2205976</v>
      </c>
      <c r="H21" s="164">
        <v>2205976</v>
      </c>
      <c r="I21" s="164">
        <v>2205976</v>
      </c>
      <c r="J21" s="164">
        <v>2205976</v>
      </c>
      <c r="K21" s="164">
        <v>2205976</v>
      </c>
      <c r="L21" s="164">
        <v>2205976</v>
      </c>
      <c r="M21" s="164">
        <v>2408604</v>
      </c>
      <c r="N21" s="165">
        <f t="shared" ref="N21:N29" si="2">SUM(B21:M21)</f>
        <v>26674340</v>
      </c>
      <c r="O21" s="109"/>
    </row>
    <row r="22" spans="1:15" x14ac:dyDescent="0.25">
      <c r="A22" s="106" t="s">
        <v>17</v>
      </c>
      <c r="B22" s="164">
        <v>5182625</v>
      </c>
      <c r="C22" s="164">
        <v>5182625</v>
      </c>
      <c r="D22" s="164">
        <v>5182625</v>
      </c>
      <c r="E22" s="164">
        <v>5182625</v>
      </c>
      <c r="F22" s="164">
        <v>5182625</v>
      </c>
      <c r="G22" s="164">
        <v>5182625</v>
      </c>
      <c r="H22" s="164">
        <f>5182625+1062145</f>
        <v>6244770</v>
      </c>
      <c r="I22" s="164">
        <v>5182625</v>
      </c>
      <c r="J22" s="164">
        <v>5182625</v>
      </c>
      <c r="K22" s="164">
        <v>5182625</v>
      </c>
      <c r="L22" s="164">
        <v>5182625</v>
      </c>
      <c r="M22" s="164">
        <v>5184790</v>
      </c>
      <c r="N22" s="165">
        <f t="shared" si="2"/>
        <v>63255810</v>
      </c>
      <c r="O22" s="109"/>
    </row>
    <row r="23" spans="1:15" x14ac:dyDescent="0.25">
      <c r="A23" s="107" t="s">
        <v>19</v>
      </c>
      <c r="B23" s="164">
        <v>0</v>
      </c>
      <c r="C23" s="164">
        <v>0</v>
      </c>
      <c r="D23" s="164">
        <v>0</v>
      </c>
      <c r="E23" s="164">
        <v>0</v>
      </c>
      <c r="F23" s="164">
        <v>0</v>
      </c>
      <c r="G23" s="164">
        <v>0</v>
      </c>
      <c r="H23" s="164">
        <v>0</v>
      </c>
      <c r="I23" s="164">
        <v>0</v>
      </c>
      <c r="J23" s="164">
        <v>0</v>
      </c>
      <c r="K23" s="164">
        <v>0</v>
      </c>
      <c r="L23" s="164">
        <v>0</v>
      </c>
      <c r="M23" s="164">
        <v>0</v>
      </c>
      <c r="N23" s="165">
        <f t="shared" si="2"/>
        <v>0</v>
      </c>
    </row>
    <row r="24" spans="1:15" x14ac:dyDescent="0.25">
      <c r="A24" s="106" t="s">
        <v>185</v>
      </c>
      <c r="B24" s="164">
        <v>0</v>
      </c>
      <c r="C24" s="164">
        <v>0</v>
      </c>
      <c r="D24" s="164">
        <v>0</v>
      </c>
      <c r="E24" s="164">
        <v>0</v>
      </c>
      <c r="F24" s="164">
        <v>0</v>
      </c>
      <c r="G24" s="164">
        <v>0</v>
      </c>
      <c r="H24" s="164">
        <v>0</v>
      </c>
      <c r="I24" s="164">
        <v>0</v>
      </c>
      <c r="J24" s="164">
        <v>0</v>
      </c>
      <c r="K24" s="164">
        <v>0</v>
      </c>
      <c r="L24" s="164">
        <v>0</v>
      </c>
      <c r="M24" s="164">
        <v>800</v>
      </c>
      <c r="N24" s="165">
        <f t="shared" si="2"/>
        <v>800</v>
      </c>
    </row>
    <row r="25" spans="1:15" x14ac:dyDescent="0.25">
      <c r="A25" s="106" t="s">
        <v>127</v>
      </c>
      <c r="B25" s="164">
        <v>0</v>
      </c>
      <c r="C25" s="164">
        <v>0</v>
      </c>
      <c r="D25" s="164">
        <v>0</v>
      </c>
      <c r="E25" s="164">
        <v>0</v>
      </c>
      <c r="F25" s="164">
        <v>0</v>
      </c>
      <c r="G25" s="164">
        <v>0</v>
      </c>
      <c r="H25" s="164">
        <v>0</v>
      </c>
      <c r="I25" s="164">
        <v>0</v>
      </c>
      <c r="J25" s="164">
        <v>0</v>
      </c>
      <c r="K25" s="164">
        <v>0</v>
      </c>
      <c r="L25" s="164">
        <v>0</v>
      </c>
      <c r="M25" s="164">
        <v>0</v>
      </c>
      <c r="N25" s="165">
        <f t="shared" si="2"/>
        <v>0</v>
      </c>
    </row>
    <row r="26" spans="1:15" x14ac:dyDescent="0.25">
      <c r="A26" s="106" t="s">
        <v>35</v>
      </c>
      <c r="B26" s="164">
        <v>224500</v>
      </c>
      <c r="C26" s="164">
        <v>224500</v>
      </c>
      <c r="D26" s="164">
        <v>224500</v>
      </c>
      <c r="E26" s="164">
        <v>224500</v>
      </c>
      <c r="F26" s="164">
        <v>224500</v>
      </c>
      <c r="G26" s="164">
        <v>224500</v>
      </c>
      <c r="H26" s="164">
        <v>224500</v>
      </c>
      <c r="I26" s="164">
        <v>224500</v>
      </c>
      <c r="J26" s="164">
        <v>224500</v>
      </c>
      <c r="K26" s="164">
        <v>224500</v>
      </c>
      <c r="L26" s="164">
        <v>224500</v>
      </c>
      <c r="M26" s="164">
        <v>224500</v>
      </c>
      <c r="N26" s="165">
        <f t="shared" si="2"/>
        <v>2694000</v>
      </c>
      <c r="O26" s="109"/>
    </row>
    <row r="27" spans="1:15" x14ac:dyDescent="0.25">
      <c r="A27" s="106" t="s">
        <v>38</v>
      </c>
      <c r="B27" s="164">
        <v>0</v>
      </c>
      <c r="C27" s="164">
        <v>0</v>
      </c>
      <c r="D27" s="164">
        <v>0</v>
      </c>
      <c r="E27" s="164">
        <v>0</v>
      </c>
      <c r="F27" s="164">
        <v>0</v>
      </c>
      <c r="G27" s="164">
        <v>0</v>
      </c>
      <c r="H27" s="164">
        <v>0</v>
      </c>
      <c r="I27" s="164">
        <v>0</v>
      </c>
      <c r="J27" s="164">
        <v>0</v>
      </c>
      <c r="K27" s="164">
        <v>0</v>
      </c>
      <c r="L27" s="164">
        <v>0</v>
      </c>
      <c r="M27" s="164">
        <v>0</v>
      </c>
      <c r="N27" s="165">
        <f t="shared" si="2"/>
        <v>0</v>
      </c>
    </row>
    <row r="28" spans="1:15" x14ac:dyDescent="0.25">
      <c r="A28" s="107" t="s">
        <v>41</v>
      </c>
      <c r="B28" s="164">
        <v>0</v>
      </c>
      <c r="C28" s="164">
        <v>0</v>
      </c>
      <c r="D28" s="164">
        <v>0</v>
      </c>
      <c r="E28" s="164">
        <v>0</v>
      </c>
      <c r="F28" s="164">
        <v>0</v>
      </c>
      <c r="G28" s="164">
        <v>0</v>
      </c>
      <c r="H28" s="164">
        <v>0</v>
      </c>
      <c r="I28" s="164">
        <v>0</v>
      </c>
      <c r="J28" s="164">
        <v>0</v>
      </c>
      <c r="K28" s="164">
        <v>0</v>
      </c>
      <c r="L28" s="164">
        <v>0</v>
      </c>
      <c r="M28" s="164">
        <v>0</v>
      </c>
      <c r="N28" s="165">
        <f t="shared" si="2"/>
        <v>0</v>
      </c>
    </row>
    <row r="29" spans="1:15" x14ac:dyDescent="0.25">
      <c r="A29" s="106" t="s">
        <v>201</v>
      </c>
      <c r="B29" s="164">
        <v>0</v>
      </c>
      <c r="C29" s="164">
        <v>0</v>
      </c>
      <c r="D29" s="164">
        <v>0</v>
      </c>
      <c r="E29" s="164">
        <v>0</v>
      </c>
      <c r="F29" s="164">
        <v>0</v>
      </c>
      <c r="G29" s="164">
        <v>0</v>
      </c>
      <c r="H29" s="164">
        <v>0</v>
      </c>
      <c r="I29" s="164">
        <v>0</v>
      </c>
      <c r="J29" s="164">
        <v>0</v>
      </c>
      <c r="K29" s="164">
        <v>0</v>
      </c>
      <c r="L29" s="164">
        <v>0</v>
      </c>
      <c r="M29" s="164">
        <v>0</v>
      </c>
      <c r="N29" s="165">
        <f t="shared" si="2"/>
        <v>0</v>
      </c>
    </row>
    <row r="30" spans="1:15" x14ac:dyDescent="0.25">
      <c r="A30" s="110" t="s">
        <v>188</v>
      </c>
      <c r="B30" s="166">
        <f>SUM(B20:B29)</f>
        <v>18860205</v>
      </c>
      <c r="C30" s="166">
        <f t="shared" ref="C30:N30" si="3">SUM(C20:C29)</f>
        <v>18860205</v>
      </c>
      <c r="D30" s="166">
        <f t="shared" si="3"/>
        <v>18860205</v>
      </c>
      <c r="E30" s="166">
        <f t="shared" si="3"/>
        <v>18860205</v>
      </c>
      <c r="F30" s="166">
        <f t="shared" si="3"/>
        <v>18860205</v>
      </c>
      <c r="G30" s="166">
        <f t="shared" si="3"/>
        <v>18860205</v>
      </c>
      <c r="H30" s="166">
        <f t="shared" si="3"/>
        <v>19922350</v>
      </c>
      <c r="I30" s="166">
        <f t="shared" si="3"/>
        <v>18860205</v>
      </c>
      <c r="J30" s="166">
        <f t="shared" si="3"/>
        <v>18860205</v>
      </c>
      <c r="K30" s="166">
        <f t="shared" si="3"/>
        <v>18860205</v>
      </c>
      <c r="L30" s="166">
        <f t="shared" si="3"/>
        <v>18860205</v>
      </c>
      <c r="M30" s="166">
        <f t="shared" si="3"/>
        <v>20223667</v>
      </c>
      <c r="N30" s="166">
        <f t="shared" si="3"/>
        <v>228748067</v>
      </c>
    </row>
    <row r="31" spans="1:15" x14ac:dyDescent="0.25">
      <c r="A31" s="114" t="s">
        <v>202</v>
      </c>
      <c r="B31" s="115">
        <f>B17-B30</f>
        <v>0</v>
      </c>
      <c r="C31" s="115">
        <f t="shared" ref="C31:M31" si="4">C17-C30</f>
        <v>0</v>
      </c>
      <c r="D31" s="115">
        <f t="shared" si="4"/>
        <v>0</v>
      </c>
      <c r="E31" s="115">
        <f t="shared" si="4"/>
        <v>0</v>
      </c>
      <c r="F31" s="115">
        <f t="shared" si="4"/>
        <v>0</v>
      </c>
      <c r="G31" s="115">
        <f t="shared" si="4"/>
        <v>0</v>
      </c>
      <c r="H31" s="115">
        <f t="shared" si="4"/>
        <v>0</v>
      </c>
      <c r="I31" s="115">
        <f t="shared" si="4"/>
        <v>0</v>
      </c>
      <c r="J31" s="115">
        <f t="shared" si="4"/>
        <v>0</v>
      </c>
      <c r="K31" s="115">
        <f t="shared" si="4"/>
        <v>0</v>
      </c>
      <c r="L31" s="115">
        <f t="shared" si="4"/>
        <v>0</v>
      </c>
      <c r="M31" s="115">
        <f t="shared" si="4"/>
        <v>0</v>
      </c>
      <c r="N31" s="116"/>
    </row>
  </sheetData>
  <mergeCells count="4">
    <mergeCell ref="L1:N1"/>
    <mergeCell ref="L2:N2"/>
    <mergeCell ref="A3:N3"/>
    <mergeCell ref="B5:N5"/>
  </mergeCells>
  <pageMargins left="0.7" right="0.7" top="0.75" bottom="0.75" header="0.51180555555555496" footer="0.51180555555555496"/>
  <pageSetup paperSize="9" scale="69" firstPageNumber="0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31"/>
  <sheetViews>
    <sheetView tabSelected="1" topLeftCell="A4" workbookViewId="0">
      <selection activeCell="M27" sqref="M27"/>
    </sheetView>
  </sheetViews>
  <sheetFormatPr defaultColWidth="9.140625" defaultRowHeight="15" x14ac:dyDescent="0.25"/>
  <cols>
    <col min="1" max="1" width="41.85546875" style="158" bestFit="1" customWidth="1"/>
    <col min="2" max="13" width="11.28515625" style="158" customWidth="1"/>
    <col min="14" max="14" width="12.42578125" style="158" bestFit="1" customWidth="1"/>
    <col min="15" max="15" width="11.140625" style="158" bestFit="1" customWidth="1"/>
    <col min="16" max="16384" width="9.140625" style="158"/>
  </cols>
  <sheetData>
    <row r="1" spans="1:15" x14ac:dyDescent="0.25">
      <c r="L1" s="191" t="s">
        <v>197</v>
      </c>
      <c r="M1" s="191"/>
      <c r="N1" s="191"/>
    </row>
    <row r="2" spans="1:15" x14ac:dyDescent="0.25">
      <c r="L2" s="202"/>
      <c r="M2" s="202"/>
      <c r="N2" s="202"/>
    </row>
    <row r="3" spans="1:15" ht="15.75" x14ac:dyDescent="0.25">
      <c r="A3" s="203" t="s">
        <v>248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15" x14ac:dyDescent="0.25">
      <c r="N4" s="103" t="s">
        <v>166</v>
      </c>
    </row>
    <row r="5" spans="1:15" x14ac:dyDescent="0.25">
      <c r="A5" s="104" t="s">
        <v>196</v>
      </c>
      <c r="B5" s="205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7"/>
    </row>
    <row r="6" spans="1:15" x14ac:dyDescent="0.25">
      <c r="A6" s="104" t="s">
        <v>167</v>
      </c>
      <c r="B6" s="105" t="s">
        <v>168</v>
      </c>
      <c r="C6" s="105" t="s">
        <v>169</v>
      </c>
      <c r="D6" s="105" t="s">
        <v>170</v>
      </c>
      <c r="E6" s="105" t="s">
        <v>171</v>
      </c>
      <c r="F6" s="105" t="s">
        <v>172</v>
      </c>
      <c r="G6" s="105" t="s">
        <v>173</v>
      </c>
      <c r="H6" s="105" t="s">
        <v>174</v>
      </c>
      <c r="I6" s="105" t="s">
        <v>175</v>
      </c>
      <c r="J6" s="105" t="s">
        <v>176</v>
      </c>
      <c r="K6" s="105" t="s">
        <v>177</v>
      </c>
      <c r="L6" s="105" t="s">
        <v>178</v>
      </c>
      <c r="M6" s="105" t="s">
        <v>179</v>
      </c>
      <c r="N6" s="105" t="s">
        <v>180</v>
      </c>
    </row>
    <row r="7" spans="1:15" x14ac:dyDescent="0.25">
      <c r="A7" s="106" t="s">
        <v>198</v>
      </c>
      <c r="B7" s="164">
        <v>0</v>
      </c>
      <c r="C7" s="164">
        <v>0</v>
      </c>
      <c r="D7" s="164">
        <v>0</v>
      </c>
      <c r="E7" s="164">
        <v>0</v>
      </c>
      <c r="F7" s="164">
        <v>0</v>
      </c>
      <c r="G7" s="164">
        <v>0</v>
      </c>
      <c r="H7" s="164">
        <v>0</v>
      </c>
      <c r="I7" s="164">
        <v>0</v>
      </c>
      <c r="J7" s="164">
        <v>0</v>
      </c>
      <c r="K7" s="164">
        <v>0</v>
      </c>
      <c r="L7" s="164">
        <v>0</v>
      </c>
      <c r="M7" s="164">
        <v>0</v>
      </c>
      <c r="N7" s="164"/>
    </row>
    <row r="8" spans="1:15" x14ac:dyDescent="0.25">
      <c r="A8" s="106" t="s">
        <v>120</v>
      </c>
      <c r="B8" s="164">
        <v>0</v>
      </c>
      <c r="C8" s="164">
        <v>0</v>
      </c>
      <c r="D8" s="164">
        <v>0</v>
      </c>
      <c r="E8" s="164">
        <v>0</v>
      </c>
      <c r="F8" s="164">
        <v>0</v>
      </c>
      <c r="G8" s="164">
        <v>0</v>
      </c>
      <c r="H8" s="164">
        <v>0</v>
      </c>
      <c r="I8" s="164">
        <v>0</v>
      </c>
      <c r="J8" s="164">
        <v>0</v>
      </c>
      <c r="K8" s="164">
        <v>0</v>
      </c>
      <c r="L8" s="164">
        <v>0</v>
      </c>
      <c r="M8" s="164">
        <v>0</v>
      </c>
      <c r="N8" s="165">
        <f>SUM(B8:M8)</f>
        <v>0</v>
      </c>
    </row>
    <row r="9" spans="1:15" ht="30" x14ac:dyDescent="0.25">
      <c r="A9" s="107" t="s">
        <v>15</v>
      </c>
      <c r="B9" s="164">
        <v>1444783</v>
      </c>
      <c r="C9" s="164">
        <v>1444783</v>
      </c>
      <c r="D9" s="164">
        <v>1444783</v>
      </c>
      <c r="E9" s="164">
        <v>1444783</v>
      </c>
      <c r="F9" s="164">
        <v>1444783</v>
      </c>
      <c r="G9" s="164">
        <v>1444783</v>
      </c>
      <c r="H9" s="164">
        <v>1444783</v>
      </c>
      <c r="I9" s="164">
        <v>1444783</v>
      </c>
      <c r="J9" s="164">
        <v>1444783</v>
      </c>
      <c r="K9" s="164">
        <v>1444783</v>
      </c>
      <c r="L9" s="164">
        <v>1444783</v>
      </c>
      <c r="M9" s="164">
        <v>1444783</v>
      </c>
      <c r="N9" s="165">
        <f t="shared" ref="N9:N15" si="0">SUM(B9:M9)</f>
        <v>17337396</v>
      </c>
    </row>
    <row r="10" spans="1:15" x14ac:dyDescent="0.25">
      <c r="A10" s="107" t="s">
        <v>181</v>
      </c>
      <c r="B10" s="164">
        <v>0</v>
      </c>
      <c r="C10" s="164">
        <v>0</v>
      </c>
      <c r="D10" s="164">
        <v>0</v>
      </c>
      <c r="E10" s="164">
        <v>0</v>
      </c>
      <c r="F10" s="164">
        <v>0</v>
      </c>
      <c r="G10" s="164">
        <v>0</v>
      </c>
      <c r="H10" s="164">
        <v>0</v>
      </c>
      <c r="I10" s="164">
        <v>0</v>
      </c>
      <c r="J10" s="164">
        <v>0</v>
      </c>
      <c r="K10" s="164">
        <v>0</v>
      </c>
      <c r="L10" s="164">
        <v>0</v>
      </c>
      <c r="M10" s="164">
        <v>0</v>
      </c>
      <c r="N10" s="165">
        <f t="shared" si="0"/>
        <v>0</v>
      </c>
    </row>
    <row r="11" spans="1:15" x14ac:dyDescent="0.25">
      <c r="A11" s="108" t="s">
        <v>182</v>
      </c>
      <c r="B11" s="164">
        <v>4037438</v>
      </c>
      <c r="C11" s="164">
        <v>4037438</v>
      </c>
      <c r="D11" s="164">
        <v>4037438</v>
      </c>
      <c r="E11" s="164">
        <v>4037438</v>
      </c>
      <c r="F11" s="164">
        <v>4037438</v>
      </c>
      <c r="G11" s="164">
        <v>4037438</v>
      </c>
      <c r="H11" s="164">
        <v>4037438</v>
      </c>
      <c r="I11" s="164">
        <v>4037438</v>
      </c>
      <c r="J11" s="164">
        <v>4037438</v>
      </c>
      <c r="K11" s="164">
        <v>4037438</v>
      </c>
      <c r="L11" s="164">
        <v>4037438</v>
      </c>
      <c r="M11" s="164">
        <v>6996087</v>
      </c>
      <c r="N11" s="165">
        <f t="shared" si="0"/>
        <v>51407905</v>
      </c>
      <c r="O11" s="109"/>
    </row>
    <row r="12" spans="1:15" x14ac:dyDescent="0.25">
      <c r="A12" s="102" t="s">
        <v>39</v>
      </c>
      <c r="B12" s="164">
        <v>0</v>
      </c>
      <c r="C12" s="164">
        <v>0</v>
      </c>
      <c r="D12" s="164">
        <v>0</v>
      </c>
      <c r="E12" s="164">
        <v>0</v>
      </c>
      <c r="F12" s="164">
        <v>0</v>
      </c>
      <c r="G12" s="164">
        <v>0</v>
      </c>
      <c r="H12" s="164">
        <v>0</v>
      </c>
      <c r="I12" s="164">
        <v>0</v>
      </c>
      <c r="J12" s="164">
        <v>0</v>
      </c>
      <c r="K12" s="164">
        <v>0</v>
      </c>
      <c r="L12" s="164">
        <v>0</v>
      </c>
      <c r="M12" s="164">
        <v>0</v>
      </c>
      <c r="N12" s="165">
        <f t="shared" si="0"/>
        <v>0</v>
      </c>
    </row>
    <row r="13" spans="1:15" x14ac:dyDescent="0.25">
      <c r="A13" s="102" t="s">
        <v>29</v>
      </c>
      <c r="B13" s="164">
        <v>0</v>
      </c>
      <c r="C13" s="164">
        <v>0</v>
      </c>
      <c r="D13" s="164">
        <v>0</v>
      </c>
      <c r="E13" s="164">
        <v>0</v>
      </c>
      <c r="F13" s="164">
        <v>0</v>
      </c>
      <c r="G13" s="164">
        <v>0</v>
      </c>
      <c r="H13" s="164">
        <v>0</v>
      </c>
      <c r="I13" s="164">
        <v>0</v>
      </c>
      <c r="J13" s="164">
        <v>0</v>
      </c>
      <c r="K13" s="164">
        <v>0</v>
      </c>
      <c r="L13" s="164">
        <v>0</v>
      </c>
      <c r="M13" s="164">
        <v>0</v>
      </c>
      <c r="N13" s="165">
        <f t="shared" si="0"/>
        <v>0</v>
      </c>
    </row>
    <row r="14" spans="1:15" x14ac:dyDescent="0.25">
      <c r="A14" s="102" t="s">
        <v>42</v>
      </c>
      <c r="B14" s="164">
        <v>0</v>
      </c>
      <c r="C14" s="164">
        <v>0</v>
      </c>
      <c r="D14" s="164">
        <v>0</v>
      </c>
      <c r="E14" s="164">
        <v>0</v>
      </c>
      <c r="F14" s="164">
        <v>0</v>
      </c>
      <c r="G14" s="164">
        <v>0</v>
      </c>
      <c r="H14" s="164">
        <v>0</v>
      </c>
      <c r="I14" s="164">
        <v>0</v>
      </c>
      <c r="J14" s="164">
        <v>0</v>
      </c>
      <c r="K14" s="164">
        <v>0</v>
      </c>
      <c r="L14" s="164">
        <v>0</v>
      </c>
      <c r="M14" s="164">
        <v>0</v>
      </c>
      <c r="N14" s="165">
        <f t="shared" si="0"/>
        <v>0</v>
      </c>
    </row>
    <row r="15" spans="1:15" x14ac:dyDescent="0.25">
      <c r="A15" s="102" t="s">
        <v>199</v>
      </c>
      <c r="B15" s="164">
        <v>14619030</v>
      </c>
      <c r="C15" s="164">
        <v>14619030</v>
      </c>
      <c r="D15" s="164">
        <v>14619030</v>
      </c>
      <c r="E15" s="164">
        <v>14619030</v>
      </c>
      <c r="F15" s="164">
        <v>14619030</v>
      </c>
      <c r="G15" s="164">
        <v>14619030</v>
      </c>
      <c r="H15" s="164">
        <v>14619030</v>
      </c>
      <c r="I15" s="164">
        <v>14619030</v>
      </c>
      <c r="J15" s="164">
        <v>14619030</v>
      </c>
      <c r="K15" s="164">
        <v>14619030</v>
      </c>
      <c r="L15" s="164">
        <v>14619030</v>
      </c>
      <c r="M15" s="164">
        <v>11734514</v>
      </c>
      <c r="N15" s="165">
        <f t="shared" si="0"/>
        <v>172543844</v>
      </c>
      <c r="O15" s="109"/>
    </row>
    <row r="16" spans="1:15" x14ac:dyDescent="0.25">
      <c r="A16" s="102" t="s">
        <v>253</v>
      </c>
      <c r="B16" s="164"/>
      <c r="C16" s="164"/>
      <c r="D16" s="164"/>
      <c r="E16" s="164"/>
      <c r="F16" s="164"/>
      <c r="G16" s="164"/>
      <c r="H16" s="164">
        <v>7790355</v>
      </c>
      <c r="I16" s="164"/>
      <c r="J16" s="164"/>
      <c r="K16" s="164"/>
      <c r="L16" s="164"/>
      <c r="M16" s="164"/>
      <c r="N16" s="165">
        <f>SUM(H16:M16)</f>
        <v>7790355</v>
      </c>
      <c r="O16" s="109"/>
    </row>
    <row r="17" spans="1:15" x14ac:dyDescent="0.25">
      <c r="A17" s="110" t="s">
        <v>183</v>
      </c>
      <c r="B17" s="166">
        <f>SUM(B7:B15)</f>
        <v>20101251</v>
      </c>
      <c r="C17" s="166">
        <f t="shared" ref="C17:M17" si="1">SUM(C7:C15)</f>
        <v>20101251</v>
      </c>
      <c r="D17" s="166">
        <f t="shared" si="1"/>
        <v>20101251</v>
      </c>
      <c r="E17" s="166">
        <f t="shared" si="1"/>
        <v>20101251</v>
      </c>
      <c r="F17" s="166">
        <f t="shared" si="1"/>
        <v>20101251</v>
      </c>
      <c r="G17" s="166">
        <f t="shared" si="1"/>
        <v>20101251</v>
      </c>
      <c r="H17" s="166">
        <f>SUM(H7:H16)</f>
        <v>27891606</v>
      </c>
      <c r="I17" s="166">
        <f t="shared" si="1"/>
        <v>20101251</v>
      </c>
      <c r="J17" s="166">
        <f t="shared" si="1"/>
        <v>20101251</v>
      </c>
      <c r="K17" s="166">
        <f t="shared" si="1"/>
        <v>20101251</v>
      </c>
      <c r="L17" s="166">
        <f t="shared" si="1"/>
        <v>20101251</v>
      </c>
      <c r="M17" s="166">
        <f t="shared" si="1"/>
        <v>20175384</v>
      </c>
      <c r="N17" s="166">
        <f>SUM(N8:N16)</f>
        <v>249079500</v>
      </c>
    </row>
    <row r="18" spans="1:15" x14ac:dyDescent="0.25">
      <c r="A18" s="111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8"/>
    </row>
    <row r="19" spans="1:15" x14ac:dyDescent="0.25">
      <c r="A19" s="104" t="s">
        <v>184</v>
      </c>
      <c r="B19" s="112" t="s">
        <v>168</v>
      </c>
      <c r="C19" s="112" t="s">
        <v>169</v>
      </c>
      <c r="D19" s="112" t="s">
        <v>170</v>
      </c>
      <c r="E19" s="112" t="s">
        <v>171</v>
      </c>
      <c r="F19" s="112" t="s">
        <v>172</v>
      </c>
      <c r="G19" s="112" t="s">
        <v>173</v>
      </c>
      <c r="H19" s="112" t="s">
        <v>174</v>
      </c>
      <c r="I19" s="112" t="s">
        <v>175</v>
      </c>
      <c r="J19" s="112" t="s">
        <v>176</v>
      </c>
      <c r="K19" s="112" t="s">
        <v>177</v>
      </c>
      <c r="L19" s="112" t="s">
        <v>178</v>
      </c>
      <c r="M19" s="112" t="s">
        <v>179</v>
      </c>
      <c r="N19" s="113" t="s">
        <v>180</v>
      </c>
    </row>
    <row r="20" spans="1:15" x14ac:dyDescent="0.25">
      <c r="A20" s="106" t="s">
        <v>9</v>
      </c>
      <c r="B20" s="164">
        <v>11920901</v>
      </c>
      <c r="C20" s="164">
        <v>11920901</v>
      </c>
      <c r="D20" s="164">
        <v>11920901</v>
      </c>
      <c r="E20" s="164">
        <v>11920901</v>
      </c>
      <c r="F20" s="164">
        <v>11920901</v>
      </c>
      <c r="G20" s="164">
        <v>11920901</v>
      </c>
      <c r="H20" s="164">
        <v>11920901</v>
      </c>
      <c r="I20" s="164">
        <v>11920901</v>
      </c>
      <c r="J20" s="164">
        <v>11920901</v>
      </c>
      <c r="K20" s="164">
        <v>11920901</v>
      </c>
      <c r="L20" s="164">
        <v>11920901</v>
      </c>
      <c r="M20" s="164">
        <v>13378294</v>
      </c>
      <c r="N20" s="165">
        <f>SUM(B20:M20)</f>
        <v>144508205</v>
      </c>
      <c r="O20" s="109"/>
    </row>
    <row r="21" spans="1:15" x14ac:dyDescent="0.25">
      <c r="A21" s="106" t="s">
        <v>200</v>
      </c>
      <c r="B21" s="164">
        <v>2365868</v>
      </c>
      <c r="C21" s="164">
        <v>2365868</v>
      </c>
      <c r="D21" s="164">
        <v>2365868</v>
      </c>
      <c r="E21" s="164">
        <v>2365868</v>
      </c>
      <c r="F21" s="164">
        <v>2365868</v>
      </c>
      <c r="G21" s="164">
        <v>2365868</v>
      </c>
      <c r="H21" s="164">
        <v>2365868</v>
      </c>
      <c r="I21" s="164">
        <v>2365868</v>
      </c>
      <c r="J21" s="164">
        <v>2365868</v>
      </c>
      <c r="K21" s="164">
        <v>2365868</v>
      </c>
      <c r="L21" s="164">
        <v>2365868</v>
      </c>
      <c r="M21" s="164">
        <v>2620915</v>
      </c>
      <c r="N21" s="165">
        <f t="shared" ref="N21:N30" si="2">SUM(B21:M21)</f>
        <v>28645463</v>
      </c>
      <c r="O21" s="109"/>
    </row>
    <row r="22" spans="1:15" x14ac:dyDescent="0.25">
      <c r="A22" s="106" t="s">
        <v>17</v>
      </c>
      <c r="B22" s="164">
        <v>5708649</v>
      </c>
      <c r="C22" s="164">
        <v>5708649</v>
      </c>
      <c r="D22" s="164">
        <v>5708649</v>
      </c>
      <c r="E22" s="164">
        <v>5708649</v>
      </c>
      <c r="F22" s="164">
        <v>5708649</v>
      </c>
      <c r="G22" s="164">
        <v>5708649</v>
      </c>
      <c r="H22" s="164">
        <f>5708649+7790355</f>
        <v>13499004</v>
      </c>
      <c r="I22" s="164">
        <v>5708649</v>
      </c>
      <c r="J22" s="164">
        <v>5708649</v>
      </c>
      <c r="K22" s="164">
        <v>5708649</v>
      </c>
      <c r="L22" s="164">
        <v>5708649</v>
      </c>
      <c r="M22" s="164">
        <v>1530338</v>
      </c>
      <c r="N22" s="165">
        <f t="shared" si="2"/>
        <v>72115832</v>
      </c>
      <c r="O22" s="109"/>
    </row>
    <row r="23" spans="1:15" x14ac:dyDescent="0.25">
      <c r="A23" s="107" t="s">
        <v>19</v>
      </c>
      <c r="B23" s="164">
        <v>0</v>
      </c>
      <c r="C23" s="164">
        <v>0</v>
      </c>
      <c r="D23" s="164">
        <v>0</v>
      </c>
      <c r="E23" s="164">
        <v>0</v>
      </c>
      <c r="F23" s="164">
        <v>0</v>
      </c>
      <c r="G23" s="164">
        <v>0</v>
      </c>
      <c r="H23" s="164">
        <v>0</v>
      </c>
      <c r="I23" s="164">
        <v>0</v>
      </c>
      <c r="J23" s="164">
        <v>0</v>
      </c>
      <c r="K23" s="164">
        <v>0</v>
      </c>
      <c r="L23" s="164">
        <v>0</v>
      </c>
      <c r="M23" s="164">
        <v>0</v>
      </c>
      <c r="N23" s="165">
        <f t="shared" si="2"/>
        <v>0</v>
      </c>
    </row>
    <row r="24" spans="1:15" x14ac:dyDescent="0.25">
      <c r="A24" s="106" t="s">
        <v>185</v>
      </c>
      <c r="B24" s="164">
        <v>0</v>
      </c>
      <c r="C24" s="164">
        <v>0</v>
      </c>
      <c r="D24" s="164">
        <v>0</v>
      </c>
      <c r="E24" s="164">
        <v>0</v>
      </c>
      <c r="F24" s="164">
        <v>0</v>
      </c>
      <c r="G24" s="164">
        <v>0</v>
      </c>
      <c r="H24" s="164">
        <v>0</v>
      </c>
      <c r="I24" s="164">
        <v>0</v>
      </c>
      <c r="J24" s="164">
        <v>0</v>
      </c>
      <c r="K24" s="164">
        <v>0</v>
      </c>
      <c r="L24" s="164">
        <v>0</v>
      </c>
      <c r="M24" s="164">
        <v>0</v>
      </c>
      <c r="N24" s="165">
        <f t="shared" si="2"/>
        <v>0</v>
      </c>
    </row>
    <row r="25" spans="1:15" x14ac:dyDescent="0.25">
      <c r="A25" s="106" t="s">
        <v>127</v>
      </c>
      <c r="B25" s="164">
        <v>0</v>
      </c>
      <c r="C25" s="164">
        <v>0</v>
      </c>
      <c r="D25" s="164">
        <v>0</v>
      </c>
      <c r="E25" s="164">
        <v>0</v>
      </c>
      <c r="F25" s="164">
        <v>0</v>
      </c>
      <c r="G25" s="164">
        <v>0</v>
      </c>
      <c r="H25" s="164">
        <v>0</v>
      </c>
      <c r="I25" s="164">
        <v>0</v>
      </c>
      <c r="J25" s="164">
        <v>0</v>
      </c>
      <c r="K25" s="164">
        <v>0</v>
      </c>
      <c r="L25" s="164">
        <v>0</v>
      </c>
      <c r="M25" s="164">
        <v>0</v>
      </c>
      <c r="N25" s="165">
        <f t="shared" si="2"/>
        <v>0</v>
      </c>
    </row>
    <row r="26" spans="1:15" x14ac:dyDescent="0.25">
      <c r="A26" s="106" t="s">
        <v>35</v>
      </c>
      <c r="B26" s="164">
        <v>105833</v>
      </c>
      <c r="C26" s="164">
        <v>105833</v>
      </c>
      <c r="D26" s="164">
        <v>105833</v>
      </c>
      <c r="E26" s="164">
        <v>105833</v>
      </c>
      <c r="F26" s="164">
        <v>105833</v>
      </c>
      <c r="G26" s="164">
        <v>105833</v>
      </c>
      <c r="H26" s="164">
        <v>105833</v>
      </c>
      <c r="I26" s="164">
        <v>105833</v>
      </c>
      <c r="J26" s="164">
        <v>105833</v>
      </c>
      <c r="K26" s="164">
        <v>105833</v>
      </c>
      <c r="L26" s="164">
        <v>105833</v>
      </c>
      <c r="M26" s="164">
        <v>2645837</v>
      </c>
      <c r="N26" s="165">
        <f t="shared" si="2"/>
        <v>3810000</v>
      </c>
      <c r="O26" s="109"/>
    </row>
    <row r="27" spans="1:15" x14ac:dyDescent="0.25">
      <c r="A27" s="106" t="s">
        <v>38</v>
      </c>
      <c r="B27" s="164">
        <v>0</v>
      </c>
      <c r="C27" s="164">
        <v>0</v>
      </c>
      <c r="D27" s="164">
        <v>0</v>
      </c>
      <c r="E27" s="164">
        <v>0</v>
      </c>
      <c r="F27" s="164">
        <v>0</v>
      </c>
      <c r="G27" s="164">
        <v>0</v>
      </c>
      <c r="H27" s="164">
        <v>0</v>
      </c>
      <c r="I27" s="164">
        <v>0</v>
      </c>
      <c r="J27" s="164">
        <v>0</v>
      </c>
      <c r="K27" s="164">
        <v>0</v>
      </c>
      <c r="L27" s="164">
        <v>0</v>
      </c>
      <c r="M27" s="164">
        <v>0</v>
      </c>
      <c r="N27" s="165">
        <f t="shared" si="2"/>
        <v>0</v>
      </c>
    </row>
    <row r="28" spans="1:15" x14ac:dyDescent="0.25">
      <c r="A28" s="107" t="s">
        <v>41</v>
      </c>
      <c r="B28" s="164">
        <v>0</v>
      </c>
      <c r="C28" s="164">
        <v>0</v>
      </c>
      <c r="D28" s="164">
        <v>0</v>
      </c>
      <c r="E28" s="164">
        <v>0</v>
      </c>
      <c r="F28" s="164">
        <v>0</v>
      </c>
      <c r="G28" s="164">
        <v>0</v>
      </c>
      <c r="H28" s="164">
        <v>0</v>
      </c>
      <c r="I28" s="164">
        <v>0</v>
      </c>
      <c r="J28" s="164">
        <v>0</v>
      </c>
      <c r="K28" s="164">
        <v>0</v>
      </c>
      <c r="L28" s="164">
        <v>0</v>
      </c>
      <c r="M28" s="164">
        <v>0</v>
      </c>
      <c r="N28" s="165">
        <f t="shared" si="2"/>
        <v>0</v>
      </c>
    </row>
    <row r="29" spans="1:15" x14ac:dyDescent="0.25">
      <c r="A29" s="106" t="s">
        <v>201</v>
      </c>
      <c r="B29" s="164">
        <v>0</v>
      </c>
      <c r="C29" s="164">
        <v>0</v>
      </c>
      <c r="D29" s="164">
        <v>0</v>
      </c>
      <c r="E29" s="164">
        <v>0</v>
      </c>
      <c r="F29" s="164">
        <v>0</v>
      </c>
      <c r="G29" s="164">
        <v>0</v>
      </c>
      <c r="H29" s="164">
        <v>0</v>
      </c>
      <c r="I29" s="164">
        <v>0</v>
      </c>
      <c r="J29" s="164">
        <v>0</v>
      </c>
      <c r="K29" s="164">
        <v>0</v>
      </c>
      <c r="L29" s="164">
        <v>0</v>
      </c>
      <c r="M29" s="164">
        <v>0</v>
      </c>
      <c r="N29" s="165">
        <f t="shared" si="2"/>
        <v>0</v>
      </c>
    </row>
    <row r="30" spans="1:15" x14ac:dyDescent="0.25">
      <c r="A30" s="110" t="s">
        <v>188</v>
      </c>
      <c r="B30" s="166">
        <f>SUM(B20:B29)</f>
        <v>20101251</v>
      </c>
      <c r="C30" s="166">
        <f t="shared" ref="C30:M30" si="3">SUM(C20:C29)</f>
        <v>20101251</v>
      </c>
      <c r="D30" s="166">
        <f t="shared" si="3"/>
        <v>20101251</v>
      </c>
      <c r="E30" s="166">
        <f t="shared" si="3"/>
        <v>20101251</v>
      </c>
      <c r="F30" s="166">
        <f t="shared" si="3"/>
        <v>20101251</v>
      </c>
      <c r="G30" s="166">
        <f t="shared" si="3"/>
        <v>20101251</v>
      </c>
      <c r="H30" s="166">
        <f t="shared" si="3"/>
        <v>27891606</v>
      </c>
      <c r="I30" s="166">
        <f t="shared" si="3"/>
        <v>20101251</v>
      </c>
      <c r="J30" s="166">
        <f t="shared" si="3"/>
        <v>20101251</v>
      </c>
      <c r="K30" s="166">
        <f t="shared" si="3"/>
        <v>20101251</v>
      </c>
      <c r="L30" s="166">
        <f t="shared" si="3"/>
        <v>20101251</v>
      </c>
      <c r="M30" s="166">
        <f t="shared" si="3"/>
        <v>20175384</v>
      </c>
      <c r="N30" s="166">
        <f t="shared" si="2"/>
        <v>249079500</v>
      </c>
    </row>
    <row r="31" spans="1:15" x14ac:dyDescent="0.25">
      <c r="A31" s="114" t="s">
        <v>202</v>
      </c>
      <c r="B31" s="115">
        <f>B17-B30</f>
        <v>0</v>
      </c>
      <c r="C31" s="115">
        <f t="shared" ref="C31:M31" si="4">C17-C30</f>
        <v>0</v>
      </c>
      <c r="D31" s="115">
        <f t="shared" si="4"/>
        <v>0</v>
      </c>
      <c r="E31" s="115">
        <f t="shared" si="4"/>
        <v>0</v>
      </c>
      <c r="F31" s="115">
        <f t="shared" si="4"/>
        <v>0</v>
      </c>
      <c r="G31" s="115">
        <f t="shared" si="4"/>
        <v>0</v>
      </c>
      <c r="H31" s="115">
        <f t="shared" si="4"/>
        <v>0</v>
      </c>
      <c r="I31" s="115">
        <f t="shared" si="4"/>
        <v>0</v>
      </c>
      <c r="J31" s="115">
        <f t="shared" si="4"/>
        <v>0</v>
      </c>
      <c r="K31" s="115">
        <f t="shared" si="4"/>
        <v>0</v>
      </c>
      <c r="L31" s="115">
        <f t="shared" si="4"/>
        <v>0</v>
      </c>
      <c r="M31" s="115">
        <f t="shared" si="4"/>
        <v>0</v>
      </c>
      <c r="N31" s="116"/>
    </row>
  </sheetData>
  <mergeCells count="4">
    <mergeCell ref="L1:N1"/>
    <mergeCell ref="L2:N2"/>
    <mergeCell ref="A3:N3"/>
    <mergeCell ref="B5:N5"/>
  </mergeCells>
  <pageMargins left="0.7" right="0.7" top="0.75" bottom="0.75" header="0.3" footer="0.3"/>
  <pageSetup paperSize="9" scale="6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31"/>
  <sheetViews>
    <sheetView view="pageLayout" zoomScaleNormal="100" workbookViewId="0">
      <selection activeCell="A6" sqref="A6:G6"/>
    </sheetView>
  </sheetViews>
  <sheetFormatPr defaultRowHeight="15" x14ac:dyDescent="0.25"/>
  <cols>
    <col min="1" max="1" width="5.28515625" style="1"/>
    <col min="2" max="2" width="55.42578125" style="1"/>
    <col min="3" max="3" width="12.5703125" style="1"/>
    <col min="4" max="4" width="14.28515625" style="1" bestFit="1" customWidth="1"/>
    <col min="5" max="5" width="14.28515625" style="1" customWidth="1"/>
    <col min="6" max="6" width="13.28515625" style="1" bestFit="1" customWidth="1"/>
    <col min="7" max="7" width="14.5703125" style="1"/>
    <col min="8" max="1025" width="8.42578125" style="1"/>
  </cols>
  <sheetData>
    <row r="1" spans="1:7" x14ac:dyDescent="0.25">
      <c r="A1"/>
      <c r="B1" s="181" t="s">
        <v>211</v>
      </c>
      <c r="C1" s="181"/>
      <c r="D1" s="181"/>
      <c r="E1" s="181"/>
      <c r="F1" s="181"/>
      <c r="G1" s="181"/>
    </row>
    <row r="2" spans="1:7" x14ac:dyDescent="0.25">
      <c r="A2"/>
      <c r="B2" s="185"/>
      <c r="C2" s="185"/>
      <c r="D2" s="185"/>
      <c r="E2" s="185"/>
      <c r="F2" s="185"/>
      <c r="G2" s="185"/>
    </row>
    <row r="3" spans="1:7" x14ac:dyDescent="0.25">
      <c r="A3"/>
      <c r="B3"/>
      <c r="C3"/>
      <c r="D3"/>
      <c r="E3"/>
      <c r="F3"/>
      <c r="G3"/>
    </row>
    <row r="4" spans="1:7" ht="15" customHeight="1" x14ac:dyDescent="0.25">
      <c r="A4" s="186" t="s">
        <v>212</v>
      </c>
      <c r="B4" s="186"/>
      <c r="C4" s="186"/>
      <c r="D4" s="186"/>
      <c r="E4" s="186"/>
      <c r="F4" s="186"/>
      <c r="G4" s="186"/>
    </row>
    <row r="5" spans="1:7" ht="15" customHeight="1" x14ac:dyDescent="0.25">
      <c r="A5" s="62"/>
      <c r="B5" s="62"/>
      <c r="C5" s="62"/>
      <c r="D5" s="62"/>
      <c r="E5" s="62"/>
      <c r="F5" s="62"/>
      <c r="G5" s="62"/>
    </row>
    <row r="6" spans="1:7" ht="15" customHeight="1" x14ac:dyDescent="0.25">
      <c r="A6" s="186" t="s">
        <v>79</v>
      </c>
      <c r="B6" s="186"/>
      <c r="C6" s="186"/>
      <c r="D6" s="186"/>
      <c r="E6" s="186"/>
      <c r="F6" s="186"/>
      <c r="G6" s="186"/>
    </row>
    <row r="7" spans="1:7" x14ac:dyDescent="0.25">
      <c r="A7"/>
      <c r="B7"/>
      <c r="C7"/>
      <c r="D7"/>
      <c r="E7"/>
      <c r="F7"/>
      <c r="G7" s="3" t="s">
        <v>1</v>
      </c>
    </row>
    <row r="8" spans="1:7" ht="39" x14ac:dyDescent="0.25">
      <c r="A8" s="52" t="s">
        <v>2</v>
      </c>
      <c r="B8" s="52" t="s">
        <v>54</v>
      </c>
      <c r="C8" s="53" t="s">
        <v>80</v>
      </c>
      <c r="D8" s="154" t="s">
        <v>206</v>
      </c>
      <c r="E8" s="154" t="s">
        <v>262</v>
      </c>
      <c r="F8" s="7" t="s">
        <v>263</v>
      </c>
      <c r="G8" s="149" t="s">
        <v>207</v>
      </c>
    </row>
    <row r="9" spans="1:7" x14ac:dyDescent="0.25">
      <c r="A9" s="50"/>
      <c r="B9" s="54" t="s">
        <v>81</v>
      </c>
      <c r="C9" s="63"/>
      <c r="D9" s="63">
        <f>D10+D14+D15+D16+D17</f>
        <v>381076511</v>
      </c>
      <c r="E9" s="63">
        <f>E10+E14+E15+E16+E17</f>
        <v>567555598</v>
      </c>
      <c r="F9" s="63">
        <f>F10+F14+F15+F16+F17</f>
        <v>162123541</v>
      </c>
      <c r="G9" s="63">
        <f>SUM(E9:F9)</f>
        <v>729679139</v>
      </c>
    </row>
    <row r="10" spans="1:7" x14ac:dyDescent="0.25">
      <c r="A10" s="19" t="s">
        <v>7</v>
      </c>
      <c r="B10" s="19" t="s">
        <v>9</v>
      </c>
      <c r="C10" s="59" t="s">
        <v>82</v>
      </c>
      <c r="D10" s="64">
        <f>D11+D12</f>
        <v>46611385</v>
      </c>
      <c r="E10" s="64">
        <f>E11+E12</f>
        <v>162378538</v>
      </c>
      <c r="F10" s="64">
        <f t="shared" ref="F10" si="0">F11+F12</f>
        <v>6136504</v>
      </c>
      <c r="G10" s="176">
        <f t="shared" ref="G10:G31" si="1">SUM(E10:F10)</f>
        <v>168515042</v>
      </c>
    </row>
    <row r="11" spans="1:7" x14ac:dyDescent="0.25">
      <c r="A11" s="19" t="s">
        <v>10</v>
      </c>
      <c r="B11" s="19" t="s">
        <v>83</v>
      </c>
      <c r="C11" s="59" t="s">
        <v>84</v>
      </c>
      <c r="D11" s="64">
        <v>23916765</v>
      </c>
      <c r="E11" s="64">
        <v>137957754</v>
      </c>
      <c r="F11" s="60">
        <v>5913894</v>
      </c>
      <c r="G11" s="176">
        <f t="shared" si="1"/>
        <v>143871648</v>
      </c>
    </row>
    <row r="12" spans="1:7" x14ac:dyDescent="0.25">
      <c r="A12" s="19" t="s">
        <v>14</v>
      </c>
      <c r="B12" s="19" t="s">
        <v>85</v>
      </c>
      <c r="C12" s="59" t="s">
        <v>86</v>
      </c>
      <c r="D12" s="64">
        <v>22694620</v>
      </c>
      <c r="E12" s="64">
        <v>24420784</v>
      </c>
      <c r="F12" s="60">
        <v>222610</v>
      </c>
      <c r="G12" s="176">
        <f t="shared" si="1"/>
        <v>24643394</v>
      </c>
    </row>
    <row r="13" spans="1:7" x14ac:dyDescent="0.25">
      <c r="A13" s="19"/>
      <c r="B13" s="19" t="s">
        <v>87</v>
      </c>
      <c r="C13" s="59" t="s">
        <v>88</v>
      </c>
      <c r="D13" s="64">
        <v>20188480</v>
      </c>
      <c r="E13" s="64">
        <v>21914644</v>
      </c>
      <c r="F13" s="60">
        <v>-178875</v>
      </c>
      <c r="G13" s="176">
        <f t="shared" si="1"/>
        <v>21735769</v>
      </c>
    </row>
    <row r="14" spans="1:7" x14ac:dyDescent="0.25">
      <c r="A14" s="19" t="s">
        <v>12</v>
      </c>
      <c r="B14" s="19" t="s">
        <v>13</v>
      </c>
      <c r="C14" s="59" t="s">
        <v>89</v>
      </c>
      <c r="D14" s="64">
        <v>7677212</v>
      </c>
      <c r="E14" s="64">
        <v>19923975</v>
      </c>
      <c r="F14" s="60">
        <v>988753</v>
      </c>
      <c r="G14" s="176">
        <f t="shared" si="1"/>
        <v>20912728</v>
      </c>
    </row>
    <row r="15" spans="1:7" x14ac:dyDescent="0.25">
      <c r="A15" s="19" t="s">
        <v>16</v>
      </c>
      <c r="B15" s="19" t="s">
        <v>17</v>
      </c>
      <c r="C15" s="59" t="s">
        <v>90</v>
      </c>
      <c r="D15" s="64">
        <v>203486028</v>
      </c>
      <c r="E15" s="64">
        <v>218926415</v>
      </c>
      <c r="F15" s="60">
        <v>43464455</v>
      </c>
      <c r="G15" s="176">
        <f t="shared" si="1"/>
        <v>262390870</v>
      </c>
    </row>
    <row r="16" spans="1:7" x14ac:dyDescent="0.25">
      <c r="A16" s="19" t="s">
        <v>18</v>
      </c>
      <c r="B16" s="19" t="s">
        <v>19</v>
      </c>
      <c r="C16" s="59" t="s">
        <v>91</v>
      </c>
      <c r="D16" s="64">
        <v>17700000</v>
      </c>
      <c r="E16" s="64">
        <v>17700000</v>
      </c>
      <c r="F16" s="60"/>
      <c r="G16" s="176">
        <f t="shared" si="1"/>
        <v>17700000</v>
      </c>
    </row>
    <row r="17" spans="1:7" x14ac:dyDescent="0.25">
      <c r="A17" s="19" t="s">
        <v>21</v>
      </c>
      <c r="B17" s="19" t="s">
        <v>92</v>
      </c>
      <c r="C17" s="59" t="s">
        <v>93</v>
      </c>
      <c r="D17" s="64">
        <v>105601886</v>
      </c>
      <c r="E17" s="64">
        <v>148626670</v>
      </c>
      <c r="F17" s="64">
        <f>F18+F19+F20+F21</f>
        <v>111533829</v>
      </c>
      <c r="G17" s="176">
        <f t="shared" si="1"/>
        <v>260160499</v>
      </c>
    </row>
    <row r="18" spans="1:7" x14ac:dyDescent="0.25">
      <c r="A18" s="102"/>
      <c r="B18" s="102" t="s">
        <v>251</v>
      </c>
      <c r="C18" s="59" t="s">
        <v>252</v>
      </c>
      <c r="D18" s="64">
        <v>3538509</v>
      </c>
      <c r="E18" s="64">
        <v>4722979</v>
      </c>
      <c r="F18" s="64">
        <v>5100</v>
      </c>
      <c r="G18" s="176">
        <f t="shared" si="1"/>
        <v>4728079</v>
      </c>
    </row>
    <row r="19" spans="1:7" x14ac:dyDescent="0.25">
      <c r="A19" s="19" t="s">
        <v>10</v>
      </c>
      <c r="B19" s="19" t="s">
        <v>94</v>
      </c>
      <c r="C19" s="59" t="s">
        <v>95</v>
      </c>
      <c r="D19" s="64">
        <v>6338513</v>
      </c>
      <c r="E19" s="64">
        <v>10006874</v>
      </c>
      <c r="F19" s="60"/>
      <c r="G19" s="176">
        <f t="shared" si="1"/>
        <v>10006874</v>
      </c>
    </row>
    <row r="20" spans="1:7" x14ac:dyDescent="0.25">
      <c r="A20" s="19" t="s">
        <v>14</v>
      </c>
      <c r="B20" s="19" t="s">
        <v>96</v>
      </c>
      <c r="C20" s="59" t="s">
        <v>99</v>
      </c>
      <c r="D20" s="64">
        <v>90500000</v>
      </c>
      <c r="E20" s="64">
        <v>132427412</v>
      </c>
      <c r="F20" s="60"/>
      <c r="G20" s="176">
        <f t="shared" si="1"/>
        <v>132427412</v>
      </c>
    </row>
    <row r="21" spans="1:7" x14ac:dyDescent="0.25">
      <c r="A21" s="19" t="s">
        <v>26</v>
      </c>
      <c r="B21" s="19" t="s">
        <v>98</v>
      </c>
      <c r="C21" s="59" t="s">
        <v>194</v>
      </c>
      <c r="D21" s="64">
        <v>5224864</v>
      </c>
      <c r="E21" s="64">
        <v>1469405</v>
      </c>
      <c r="F21" s="60">
        <v>111528729</v>
      </c>
      <c r="G21" s="176">
        <f t="shared" si="1"/>
        <v>112998134</v>
      </c>
    </row>
    <row r="22" spans="1:7" x14ac:dyDescent="0.25">
      <c r="A22" s="50"/>
      <c r="B22" s="54" t="s">
        <v>100</v>
      </c>
      <c r="C22" s="55"/>
      <c r="D22" s="63">
        <f>D23+D24+D25</f>
        <v>173735092</v>
      </c>
      <c r="E22" s="63">
        <f>E23+E24</f>
        <v>600519757</v>
      </c>
      <c r="F22" s="63">
        <f>F23+F24</f>
        <v>-48798716</v>
      </c>
      <c r="G22" s="63">
        <f t="shared" si="1"/>
        <v>551721041</v>
      </c>
    </row>
    <row r="23" spans="1:7" x14ac:dyDescent="0.25">
      <c r="A23" s="19" t="s">
        <v>33</v>
      </c>
      <c r="B23" s="19" t="s">
        <v>35</v>
      </c>
      <c r="C23" s="59" t="s">
        <v>101</v>
      </c>
      <c r="D23" s="64">
        <v>144877823</v>
      </c>
      <c r="E23" s="64">
        <v>316470045</v>
      </c>
      <c r="F23" s="60">
        <v>-138320310</v>
      </c>
      <c r="G23" s="176">
        <f t="shared" si="1"/>
        <v>178149735</v>
      </c>
    </row>
    <row r="24" spans="1:7" x14ac:dyDescent="0.25">
      <c r="A24" s="19" t="s">
        <v>37</v>
      </c>
      <c r="B24" s="19" t="s">
        <v>38</v>
      </c>
      <c r="C24" s="59" t="s">
        <v>102</v>
      </c>
      <c r="D24" s="64">
        <v>28857269</v>
      </c>
      <c r="E24" s="64">
        <v>284049712</v>
      </c>
      <c r="F24" s="60">
        <v>89521594</v>
      </c>
      <c r="G24" s="176">
        <f t="shared" si="1"/>
        <v>373571306</v>
      </c>
    </row>
    <row r="25" spans="1:7" x14ac:dyDescent="0.25">
      <c r="A25" s="19" t="s">
        <v>40</v>
      </c>
      <c r="B25" s="19" t="s">
        <v>41</v>
      </c>
      <c r="C25" s="59" t="s">
        <v>103</v>
      </c>
      <c r="D25" s="64"/>
      <c r="E25" s="64"/>
      <c r="F25" s="60"/>
      <c r="G25" s="176">
        <f t="shared" si="1"/>
        <v>0</v>
      </c>
    </row>
    <row r="26" spans="1:7" x14ac:dyDescent="0.25">
      <c r="A26" s="19" t="s">
        <v>10</v>
      </c>
      <c r="B26" s="19" t="s">
        <v>191</v>
      </c>
      <c r="C26" s="59" t="s">
        <v>195</v>
      </c>
      <c r="D26" s="64"/>
      <c r="E26" s="64"/>
      <c r="F26" s="60"/>
      <c r="G26" s="176">
        <f t="shared" si="1"/>
        <v>0</v>
      </c>
    </row>
    <row r="27" spans="1:7" x14ac:dyDescent="0.25">
      <c r="A27" s="50"/>
      <c r="B27" s="54" t="s">
        <v>106</v>
      </c>
      <c r="C27" s="57" t="s">
        <v>107</v>
      </c>
      <c r="D27" s="63">
        <f>SUM(D28:D29)</f>
        <v>519977591</v>
      </c>
      <c r="E27" s="63">
        <f>E28+E29</f>
        <v>560553642</v>
      </c>
      <c r="F27" s="56">
        <f>F28+F29</f>
        <v>18275065</v>
      </c>
      <c r="G27" s="63">
        <f t="shared" si="1"/>
        <v>578828707</v>
      </c>
    </row>
    <row r="28" spans="1:7" x14ac:dyDescent="0.25">
      <c r="A28" s="19" t="s">
        <v>10</v>
      </c>
      <c r="B28" s="19" t="s">
        <v>108</v>
      </c>
      <c r="C28" s="59" t="s">
        <v>109</v>
      </c>
      <c r="D28" s="64">
        <v>18544178</v>
      </c>
      <c r="E28" s="64">
        <v>24005942</v>
      </c>
      <c r="F28" s="60">
        <v>21357582</v>
      </c>
      <c r="G28" s="176">
        <f t="shared" si="1"/>
        <v>45363524</v>
      </c>
    </row>
    <row r="29" spans="1:7" x14ac:dyDescent="0.25">
      <c r="A29" s="19" t="s">
        <v>14</v>
      </c>
      <c r="B29" s="19" t="s">
        <v>110</v>
      </c>
      <c r="C29" s="59" t="s">
        <v>111</v>
      </c>
      <c r="D29" s="64">
        <v>501433413</v>
      </c>
      <c r="E29" s="64">
        <v>536547700</v>
      </c>
      <c r="F29" s="60">
        <v>-3082517</v>
      </c>
      <c r="G29" s="176">
        <f t="shared" si="1"/>
        <v>533465183</v>
      </c>
    </row>
    <row r="30" spans="1:7" x14ac:dyDescent="0.25">
      <c r="A30" s="50"/>
      <c r="B30" s="54" t="s">
        <v>112</v>
      </c>
      <c r="C30" s="57" t="s">
        <v>107</v>
      </c>
      <c r="D30" s="63"/>
      <c r="E30" s="63"/>
      <c r="F30" s="58"/>
      <c r="G30" s="63">
        <f t="shared" si="1"/>
        <v>0</v>
      </c>
    </row>
    <row r="31" spans="1:7" x14ac:dyDescent="0.25">
      <c r="A31" s="50"/>
      <c r="B31" s="54" t="s">
        <v>113</v>
      </c>
      <c r="C31" s="55"/>
      <c r="D31" s="63">
        <f>D9+D22+D27</f>
        <v>1074789194</v>
      </c>
      <c r="E31" s="63">
        <f>E9+E22+E27</f>
        <v>1728628997</v>
      </c>
      <c r="F31" s="63">
        <f>F9+F22+F27</f>
        <v>131599890</v>
      </c>
      <c r="G31" s="63">
        <f t="shared" si="1"/>
        <v>1860228887</v>
      </c>
    </row>
  </sheetData>
  <mergeCells count="4">
    <mergeCell ref="B1:G1"/>
    <mergeCell ref="B2:G2"/>
    <mergeCell ref="A4:G4"/>
    <mergeCell ref="A6:G6"/>
  </mergeCells>
  <pageMargins left="0.70833333333333304" right="0.70833333333333304" top="0.74861111111111101" bottom="0.74791666666666701" header="0.31527777777777799" footer="0.51180555555555496"/>
  <pageSetup paperSize="9" firstPageNumber="0" fitToHeight="0" orientation="landscape" r:id="rId1"/>
  <headerFooter>
    <oddHeader>&amp;R3. számú melléklet a  2/2020. (II.18.)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22"/>
  <sheetViews>
    <sheetView view="pageLayout" zoomScaleNormal="100" workbookViewId="0">
      <selection activeCell="E4" sqref="E4"/>
    </sheetView>
  </sheetViews>
  <sheetFormatPr defaultRowHeight="15" x14ac:dyDescent="0.25"/>
  <cols>
    <col min="1" max="1" width="7.28515625" style="1"/>
    <col min="2" max="2" width="38.7109375" style="1"/>
    <col min="3" max="3" width="14.5703125" style="1"/>
    <col min="4" max="4" width="7.28515625" style="1"/>
    <col min="5" max="5" width="40" style="1"/>
    <col min="6" max="6" width="14.28515625" style="1"/>
    <col min="7" max="1025" width="8.42578125" style="1"/>
  </cols>
  <sheetData>
    <row r="1" spans="1:7" x14ac:dyDescent="0.25">
      <c r="A1" s="181" t="s">
        <v>214</v>
      </c>
      <c r="B1" s="181"/>
      <c r="C1" s="181"/>
      <c r="D1" s="181"/>
      <c r="E1" s="181"/>
      <c r="F1" s="181"/>
      <c r="G1" s="65"/>
    </row>
    <row r="2" spans="1:7" x14ac:dyDescent="0.25">
      <c r="A2"/>
      <c r="B2"/>
      <c r="C2"/>
      <c r="D2"/>
      <c r="E2"/>
      <c r="F2"/>
    </row>
    <row r="3" spans="1:7" ht="30.75" customHeight="1" x14ac:dyDescent="0.25">
      <c r="A3" s="186" t="s">
        <v>215</v>
      </c>
      <c r="B3" s="186"/>
      <c r="C3" s="186"/>
      <c r="D3" s="186"/>
      <c r="E3" s="186"/>
      <c r="F3" s="186"/>
    </row>
    <row r="4" spans="1:7" x14ac:dyDescent="0.25">
      <c r="A4" s="62"/>
      <c r="B4" s="62"/>
      <c r="C4" s="62"/>
      <c r="D4" s="62"/>
      <c r="E4" s="62"/>
      <c r="F4" s="62"/>
    </row>
    <row r="5" spans="1:7" x14ac:dyDescent="0.25">
      <c r="A5"/>
      <c r="B5"/>
      <c r="C5"/>
      <c r="D5"/>
      <c r="E5"/>
      <c r="F5" s="1" t="s">
        <v>1</v>
      </c>
    </row>
    <row r="6" spans="1:7" ht="28.5" x14ac:dyDescent="0.25">
      <c r="A6" s="66" t="s">
        <v>2</v>
      </c>
      <c r="B6" s="66" t="s">
        <v>114</v>
      </c>
      <c r="C6" s="67" t="s">
        <v>115</v>
      </c>
      <c r="D6" s="66" t="s">
        <v>2</v>
      </c>
      <c r="E6" s="66" t="s">
        <v>116</v>
      </c>
      <c r="F6" s="67" t="s">
        <v>115</v>
      </c>
    </row>
    <row r="7" spans="1:7" x14ac:dyDescent="0.25">
      <c r="A7" s="187" t="s">
        <v>117</v>
      </c>
      <c r="B7" s="187"/>
      <c r="C7" s="187"/>
      <c r="D7" s="187"/>
      <c r="E7" s="187"/>
      <c r="F7" s="187"/>
    </row>
    <row r="8" spans="1:7" x14ac:dyDescent="0.25">
      <c r="A8" s="68" t="s">
        <v>7</v>
      </c>
      <c r="B8" s="68" t="s">
        <v>118</v>
      </c>
      <c r="C8" s="56">
        <f>C9+C10+C11+C12+C14+C15</f>
        <v>1562080864</v>
      </c>
      <c r="D8" s="68" t="s">
        <v>7</v>
      </c>
      <c r="E8" s="68" t="s">
        <v>119</v>
      </c>
      <c r="F8" s="56">
        <f>F9+F10+F11+F12+F13+F14</f>
        <v>1338481684</v>
      </c>
    </row>
    <row r="9" spans="1:7" x14ac:dyDescent="0.25">
      <c r="A9" s="69" t="s">
        <v>10</v>
      </c>
      <c r="B9" s="19" t="s">
        <v>120</v>
      </c>
      <c r="C9" s="64">
        <v>552376124</v>
      </c>
      <c r="D9" s="69" t="s">
        <v>10</v>
      </c>
      <c r="E9" s="19" t="s">
        <v>9</v>
      </c>
      <c r="F9" s="64">
        <v>542887679</v>
      </c>
    </row>
    <row r="10" spans="1:7" ht="30" x14ac:dyDescent="0.25">
      <c r="A10" s="70" t="s">
        <v>14</v>
      </c>
      <c r="B10" s="19" t="s">
        <v>57</v>
      </c>
      <c r="C10" s="64">
        <v>583400184</v>
      </c>
      <c r="D10" s="69" t="s">
        <v>14</v>
      </c>
      <c r="E10" s="61" t="s">
        <v>13</v>
      </c>
      <c r="F10" s="64">
        <v>93031715</v>
      </c>
    </row>
    <row r="11" spans="1:7" x14ac:dyDescent="0.25">
      <c r="A11" s="69" t="s">
        <v>26</v>
      </c>
      <c r="B11" s="46" t="s">
        <v>20</v>
      </c>
      <c r="C11" s="71">
        <v>313501485</v>
      </c>
      <c r="D11" s="69" t="s">
        <v>26</v>
      </c>
      <c r="E11" s="19" t="s">
        <v>17</v>
      </c>
      <c r="F11" s="64">
        <v>427200991</v>
      </c>
    </row>
    <row r="12" spans="1:7" x14ac:dyDescent="0.25">
      <c r="A12" s="69" t="s">
        <v>121</v>
      </c>
      <c r="B12" s="19" t="s">
        <v>23</v>
      </c>
      <c r="C12" s="64">
        <v>85983725</v>
      </c>
      <c r="D12" s="69" t="s">
        <v>121</v>
      </c>
      <c r="E12" s="19" t="s">
        <v>19</v>
      </c>
      <c r="F12" s="64">
        <v>17700000</v>
      </c>
    </row>
    <row r="13" spans="1:7" x14ac:dyDescent="0.25">
      <c r="A13" s="69" t="s">
        <v>122</v>
      </c>
      <c r="B13" s="19" t="s">
        <v>123</v>
      </c>
      <c r="C13" s="64"/>
      <c r="D13" s="69" t="s">
        <v>122</v>
      </c>
      <c r="E13" s="19" t="s">
        <v>124</v>
      </c>
      <c r="F13" s="72">
        <v>144663165</v>
      </c>
    </row>
    <row r="14" spans="1:7" x14ac:dyDescent="0.25">
      <c r="A14" s="69" t="s">
        <v>126</v>
      </c>
      <c r="B14" s="19" t="s">
        <v>125</v>
      </c>
      <c r="C14" s="72"/>
      <c r="D14" s="69" t="s">
        <v>126</v>
      </c>
      <c r="E14" s="19" t="s">
        <v>127</v>
      </c>
      <c r="F14" s="64">
        <v>112998134</v>
      </c>
    </row>
    <row r="15" spans="1:7" x14ac:dyDescent="0.25">
      <c r="A15" s="69" t="s">
        <v>128</v>
      </c>
      <c r="B15" s="19" t="s">
        <v>192</v>
      </c>
      <c r="C15" s="64">
        <v>26819346</v>
      </c>
      <c r="D15" s="69" t="s">
        <v>128</v>
      </c>
      <c r="E15" s="19" t="s">
        <v>129</v>
      </c>
      <c r="F15" s="64"/>
    </row>
    <row r="16" spans="1:7" x14ac:dyDescent="0.25">
      <c r="A16" s="68" t="s">
        <v>12</v>
      </c>
      <c r="B16" s="68" t="s">
        <v>130</v>
      </c>
      <c r="C16" s="63">
        <f>C20+C18+C17</f>
        <v>384952335</v>
      </c>
      <c r="D16" s="68" t="s">
        <v>12</v>
      </c>
      <c r="E16" s="68" t="s">
        <v>131</v>
      </c>
      <c r="F16" s="63">
        <f>F17+F18</f>
        <v>563187991</v>
      </c>
    </row>
    <row r="17" spans="1:6" x14ac:dyDescent="0.25">
      <c r="A17" s="19" t="s">
        <v>10</v>
      </c>
      <c r="B17" s="69" t="s">
        <v>132</v>
      </c>
      <c r="C17" s="64">
        <v>29999334</v>
      </c>
      <c r="D17" s="19" t="s">
        <v>10</v>
      </c>
      <c r="E17" s="69" t="s">
        <v>35</v>
      </c>
      <c r="F17" s="64">
        <v>188632435</v>
      </c>
    </row>
    <row r="18" spans="1:6" x14ac:dyDescent="0.25">
      <c r="A18" s="19" t="s">
        <v>14</v>
      </c>
      <c r="B18" s="69" t="s">
        <v>133</v>
      </c>
      <c r="C18" s="64">
        <v>2200787</v>
      </c>
      <c r="D18" s="19" t="s">
        <v>14</v>
      </c>
      <c r="E18" s="69" t="s">
        <v>38</v>
      </c>
      <c r="F18" s="177">
        <v>374555556</v>
      </c>
    </row>
    <row r="19" spans="1:6" x14ac:dyDescent="0.25">
      <c r="A19" s="19" t="s">
        <v>26</v>
      </c>
      <c r="B19" s="69" t="s">
        <v>134</v>
      </c>
      <c r="C19" s="64"/>
      <c r="D19" s="19" t="s">
        <v>26</v>
      </c>
      <c r="E19" s="69" t="s">
        <v>41</v>
      </c>
      <c r="F19" s="177"/>
    </row>
    <row r="20" spans="1:6" x14ac:dyDescent="0.25">
      <c r="A20" s="19" t="s">
        <v>121</v>
      </c>
      <c r="B20" s="69" t="s">
        <v>125</v>
      </c>
      <c r="C20" s="64">
        <v>352752214</v>
      </c>
      <c r="D20" s="19" t="s">
        <v>121</v>
      </c>
      <c r="E20" s="69" t="s">
        <v>135</v>
      </c>
      <c r="F20" s="177">
        <v>45363524</v>
      </c>
    </row>
    <row r="21" spans="1:6" x14ac:dyDescent="0.25">
      <c r="A21" s="19" t="s">
        <v>122</v>
      </c>
      <c r="B21" s="69" t="s">
        <v>254</v>
      </c>
      <c r="C21" s="64"/>
      <c r="D21" s="19" t="s">
        <v>122</v>
      </c>
      <c r="E21" s="69"/>
      <c r="F21" s="64"/>
    </row>
    <row r="22" spans="1:6" x14ac:dyDescent="0.25">
      <c r="A22" s="50"/>
      <c r="B22" s="68" t="s">
        <v>136</v>
      </c>
      <c r="C22" s="63">
        <f>C8+C16</f>
        <v>1947033199</v>
      </c>
      <c r="D22" s="50"/>
      <c r="E22" s="68" t="s">
        <v>137</v>
      </c>
      <c r="F22" s="63">
        <f>F8+F16+F20</f>
        <v>1947033199</v>
      </c>
    </row>
  </sheetData>
  <mergeCells count="3">
    <mergeCell ref="A1:F1"/>
    <mergeCell ref="A3:F3"/>
    <mergeCell ref="A7:F7"/>
  </mergeCells>
  <pageMargins left="0.7" right="0.7" top="0.75" bottom="0.75" header="0.3" footer="0.51180555555555496"/>
  <pageSetup paperSize="9" firstPageNumber="0" orientation="landscape" r:id="rId1"/>
  <headerFooter>
    <oddHeader>&amp;R4. számú melléklet a 2/2020. (II.18.)önkormányzati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23"/>
  <sheetViews>
    <sheetView view="pageLayout" zoomScaleNormal="100" workbookViewId="0">
      <selection activeCell="A4" sqref="A4:F4"/>
    </sheetView>
  </sheetViews>
  <sheetFormatPr defaultRowHeight="15" x14ac:dyDescent="0.25"/>
  <cols>
    <col min="1" max="1" width="7.28515625" style="1"/>
    <col min="2" max="2" width="42.42578125" style="1"/>
    <col min="3" max="3" width="11.28515625" style="1"/>
    <col min="4" max="4" width="7.28515625" style="1"/>
    <col min="5" max="5" width="40.42578125" style="1"/>
    <col min="6" max="6" width="13.28515625" style="1"/>
    <col min="7" max="1025" width="8.42578125" style="1"/>
  </cols>
  <sheetData>
    <row r="1" spans="1:6" x14ac:dyDescent="0.25">
      <c r="A1" s="181" t="s">
        <v>240</v>
      </c>
      <c r="B1" s="181"/>
      <c r="C1" s="181"/>
      <c r="D1" s="181"/>
      <c r="E1" s="181"/>
      <c r="F1" s="181"/>
    </row>
    <row r="2" spans="1:6" x14ac:dyDescent="0.25">
      <c r="A2"/>
      <c r="B2"/>
      <c r="C2"/>
      <c r="D2"/>
      <c r="E2" s="185"/>
      <c r="F2" s="185"/>
    </row>
    <row r="3" spans="1:6" x14ac:dyDescent="0.25">
      <c r="A3"/>
      <c r="B3"/>
      <c r="C3"/>
      <c r="D3"/>
      <c r="E3" s="185"/>
      <c r="F3" s="185"/>
    </row>
    <row r="4" spans="1:6" ht="30" customHeight="1" x14ac:dyDescent="0.25">
      <c r="A4" s="186" t="s">
        <v>216</v>
      </c>
      <c r="B4" s="186"/>
      <c r="C4" s="186"/>
      <c r="D4" s="186"/>
      <c r="E4" s="186"/>
      <c r="F4" s="186"/>
    </row>
    <row r="5" spans="1:6" x14ac:dyDescent="0.25">
      <c r="A5" s="62"/>
      <c r="B5" s="62"/>
      <c r="C5" s="62"/>
      <c r="D5" s="62"/>
      <c r="E5" s="62"/>
      <c r="F5" s="62"/>
    </row>
    <row r="6" spans="1:6" x14ac:dyDescent="0.25">
      <c r="A6"/>
      <c r="B6"/>
      <c r="C6"/>
      <c r="D6"/>
      <c r="E6"/>
      <c r="F6" s="1" t="s">
        <v>138</v>
      </c>
    </row>
    <row r="7" spans="1:6" ht="31.5" customHeight="1" x14ac:dyDescent="0.25">
      <c r="A7" s="66" t="s">
        <v>2</v>
      </c>
      <c r="B7" s="66" t="s">
        <v>114</v>
      </c>
      <c r="C7" s="67" t="s">
        <v>115</v>
      </c>
      <c r="D7" s="66" t="s">
        <v>2</v>
      </c>
      <c r="E7" s="66" t="s">
        <v>116</v>
      </c>
      <c r="F7" s="67" t="s">
        <v>115</v>
      </c>
    </row>
    <row r="8" spans="1:6" x14ac:dyDescent="0.25">
      <c r="A8" s="187" t="s">
        <v>139</v>
      </c>
      <c r="B8" s="187"/>
      <c r="C8" s="187"/>
      <c r="D8" s="187"/>
      <c r="E8" s="187"/>
      <c r="F8" s="187"/>
    </row>
    <row r="9" spans="1:6" x14ac:dyDescent="0.25">
      <c r="A9" s="68" t="s">
        <v>7</v>
      </c>
      <c r="B9" s="68" t="s">
        <v>118</v>
      </c>
      <c r="C9" s="63">
        <f>C14</f>
        <v>2500000</v>
      </c>
      <c r="D9" s="68" t="s">
        <v>7</v>
      </c>
      <c r="E9" s="68" t="s">
        <v>119</v>
      </c>
      <c r="F9" s="63">
        <f>F14</f>
        <v>2500000</v>
      </c>
    </row>
    <row r="10" spans="1:6" x14ac:dyDescent="0.25">
      <c r="A10" s="19" t="s">
        <v>10</v>
      </c>
      <c r="B10" s="19" t="s">
        <v>57</v>
      </c>
      <c r="C10" s="64"/>
      <c r="D10" s="19" t="s">
        <v>10</v>
      </c>
      <c r="E10" s="19" t="s">
        <v>9</v>
      </c>
      <c r="F10" s="64"/>
    </row>
    <row r="11" spans="1:6" ht="30" x14ac:dyDescent="0.25">
      <c r="A11" s="46" t="s">
        <v>14</v>
      </c>
      <c r="B11" s="46" t="s">
        <v>20</v>
      </c>
      <c r="C11" s="71"/>
      <c r="D11" s="19" t="s">
        <v>14</v>
      </c>
      <c r="E11" s="61" t="s">
        <v>13</v>
      </c>
      <c r="F11" s="64"/>
    </row>
    <row r="12" spans="1:6" x14ac:dyDescent="0.25">
      <c r="A12" s="19" t="s">
        <v>26</v>
      </c>
      <c r="B12" s="19" t="s">
        <v>23</v>
      </c>
      <c r="C12" s="64"/>
      <c r="D12" s="19" t="s">
        <v>26</v>
      </c>
      <c r="E12" s="19" t="s">
        <v>17</v>
      </c>
      <c r="F12" s="64"/>
    </row>
    <row r="13" spans="1:6" x14ac:dyDescent="0.25">
      <c r="A13" s="19" t="s">
        <v>121</v>
      </c>
      <c r="B13" s="19" t="s">
        <v>123</v>
      </c>
      <c r="C13" s="64"/>
      <c r="D13" s="19" t="s">
        <v>121</v>
      </c>
      <c r="E13" s="19" t="s">
        <v>19</v>
      </c>
      <c r="F13" s="64"/>
    </row>
    <row r="14" spans="1:6" x14ac:dyDescent="0.25">
      <c r="A14" s="19" t="s">
        <v>122</v>
      </c>
      <c r="B14" s="19" t="s">
        <v>125</v>
      </c>
      <c r="C14" s="72">
        <v>2500000</v>
      </c>
      <c r="D14" s="19" t="s">
        <v>122</v>
      </c>
      <c r="E14" s="19" t="s">
        <v>124</v>
      </c>
      <c r="F14" s="72">
        <v>2500000</v>
      </c>
    </row>
    <row r="15" spans="1:6" x14ac:dyDescent="0.25">
      <c r="A15" s="19"/>
      <c r="B15" s="19"/>
      <c r="C15" s="64"/>
      <c r="D15" s="19"/>
      <c r="E15" s="19" t="s">
        <v>127</v>
      </c>
      <c r="F15" s="64"/>
    </row>
    <row r="16" spans="1:6" x14ac:dyDescent="0.25">
      <c r="A16" s="19"/>
      <c r="B16" s="19"/>
      <c r="C16" s="64"/>
      <c r="D16" s="19" t="s">
        <v>126</v>
      </c>
      <c r="E16" s="19" t="s">
        <v>129</v>
      </c>
      <c r="F16" s="64"/>
    </row>
    <row r="17" spans="1:6" x14ac:dyDescent="0.25">
      <c r="A17" s="68" t="s">
        <v>12</v>
      </c>
      <c r="B17" s="68" t="s">
        <v>130</v>
      </c>
      <c r="C17" s="63"/>
      <c r="D17" s="54" t="s">
        <v>12</v>
      </c>
      <c r="E17" s="68" t="s">
        <v>131</v>
      </c>
      <c r="F17" s="63"/>
    </row>
    <row r="18" spans="1:6" x14ac:dyDescent="0.25">
      <c r="A18" s="19" t="s">
        <v>10</v>
      </c>
      <c r="B18" s="69" t="s">
        <v>132</v>
      </c>
      <c r="C18" s="64"/>
      <c r="D18" s="19" t="s">
        <v>10</v>
      </c>
      <c r="E18" s="69" t="s">
        <v>35</v>
      </c>
      <c r="F18" s="64"/>
    </row>
    <row r="19" spans="1:6" x14ac:dyDescent="0.25">
      <c r="A19" s="19" t="s">
        <v>14</v>
      </c>
      <c r="B19" s="69" t="s">
        <v>133</v>
      </c>
      <c r="C19" s="64"/>
      <c r="D19" s="19" t="s">
        <v>14</v>
      </c>
      <c r="E19" s="69" t="s">
        <v>38</v>
      </c>
      <c r="F19" s="64"/>
    </row>
    <row r="20" spans="1:6" x14ac:dyDescent="0.25">
      <c r="A20" s="19" t="s">
        <v>26</v>
      </c>
      <c r="B20" s="69" t="s">
        <v>134</v>
      </c>
      <c r="C20" s="64"/>
      <c r="D20" s="19" t="s">
        <v>26</v>
      </c>
      <c r="E20" s="69" t="s">
        <v>41</v>
      </c>
      <c r="F20" s="64"/>
    </row>
    <row r="21" spans="1:6" x14ac:dyDescent="0.25">
      <c r="A21" s="19" t="s">
        <v>121</v>
      </c>
      <c r="B21" s="69" t="s">
        <v>125</v>
      </c>
      <c r="C21" s="64"/>
      <c r="D21" s="19" t="s">
        <v>121</v>
      </c>
      <c r="E21" s="69" t="s">
        <v>127</v>
      </c>
      <c r="F21" s="64"/>
    </row>
    <row r="22" spans="1:6" x14ac:dyDescent="0.25">
      <c r="A22" s="19"/>
      <c r="B22" s="69"/>
      <c r="C22" s="64"/>
      <c r="D22" s="19" t="s">
        <v>122</v>
      </c>
      <c r="E22" s="69" t="s">
        <v>129</v>
      </c>
      <c r="F22" s="64"/>
    </row>
    <row r="23" spans="1:6" x14ac:dyDescent="0.25">
      <c r="A23" s="50"/>
      <c r="B23" s="68" t="s">
        <v>136</v>
      </c>
      <c r="C23" s="63">
        <f>C9+C17</f>
        <v>2500000</v>
      </c>
      <c r="D23" s="50"/>
      <c r="E23" s="68" t="s">
        <v>137</v>
      </c>
      <c r="F23" s="63">
        <f>F9+F17</f>
        <v>2500000</v>
      </c>
    </row>
  </sheetData>
  <mergeCells count="5">
    <mergeCell ref="A1:F1"/>
    <mergeCell ref="E2:F2"/>
    <mergeCell ref="E3:F3"/>
    <mergeCell ref="A4:F4"/>
    <mergeCell ref="A8:F8"/>
  </mergeCells>
  <pageMargins left="0.7" right="0.7" top="0.75" bottom="0.75" header="0.3" footer="0.51180555555555496"/>
  <pageSetup paperSize="9" firstPageNumber="0" orientation="landscape" r:id="rId1"/>
  <headerFooter>
    <oddHeader>&amp;R5. számú melléklet a 2/2020. (II.18.)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K28"/>
  <sheetViews>
    <sheetView view="pageLayout" zoomScaleNormal="100" workbookViewId="0">
      <selection activeCell="D6" sqref="D6"/>
    </sheetView>
  </sheetViews>
  <sheetFormatPr defaultRowHeight="15" x14ac:dyDescent="0.25"/>
  <cols>
    <col min="1" max="1" width="4.42578125" style="1"/>
    <col min="2" max="2" width="61.140625" style="1"/>
    <col min="3" max="3" width="11.28515625" style="1"/>
    <col min="4" max="4" width="12.5703125" style="1"/>
    <col min="5" max="5" width="12.42578125" style="1" bestFit="1" customWidth="1"/>
    <col min="6" max="6" width="11.28515625" style="1"/>
    <col min="7" max="7" width="12.42578125" style="144" bestFit="1" customWidth="1"/>
    <col min="8" max="8" width="9.140625" style="1" bestFit="1"/>
    <col min="9" max="1025" width="8.42578125" style="1"/>
  </cols>
  <sheetData>
    <row r="1" spans="1:8" x14ac:dyDescent="0.25">
      <c r="A1"/>
      <c r="B1" s="181" t="s">
        <v>241</v>
      </c>
      <c r="C1" s="181"/>
      <c r="D1" s="181"/>
      <c r="E1" s="181"/>
      <c r="F1" s="181"/>
      <c r="G1" s="181"/>
      <c r="H1"/>
    </row>
    <row r="2" spans="1:8" x14ac:dyDescent="0.25">
      <c r="A2"/>
      <c r="B2" s="185"/>
      <c r="C2" s="185"/>
      <c r="D2" s="185"/>
      <c r="E2" s="185"/>
      <c r="F2" s="185"/>
      <c r="G2" s="185"/>
      <c r="H2"/>
    </row>
    <row r="3" spans="1:8" x14ac:dyDescent="0.25">
      <c r="A3"/>
      <c r="B3"/>
      <c r="C3"/>
      <c r="D3"/>
      <c r="E3"/>
      <c r="F3"/>
      <c r="G3" s="143"/>
      <c r="H3"/>
    </row>
    <row r="4" spans="1:8" ht="15" customHeight="1" x14ac:dyDescent="0.25">
      <c r="A4" s="186" t="s">
        <v>217</v>
      </c>
      <c r="B4" s="186"/>
      <c r="C4" s="186"/>
      <c r="D4" s="186"/>
      <c r="E4" s="186"/>
      <c r="F4" s="186"/>
      <c r="G4" s="186"/>
      <c r="H4"/>
    </row>
    <row r="5" spans="1:8" ht="15" customHeight="1" x14ac:dyDescent="0.25">
      <c r="A5" s="186" t="s">
        <v>53</v>
      </c>
      <c r="B5" s="186"/>
      <c r="C5" s="186"/>
      <c r="D5" s="186"/>
      <c r="E5" s="186"/>
      <c r="F5" s="186"/>
      <c r="G5" s="186"/>
      <c r="H5"/>
    </row>
    <row r="6" spans="1:8" x14ac:dyDescent="0.25">
      <c r="A6"/>
      <c r="B6"/>
      <c r="C6"/>
      <c r="D6"/>
      <c r="E6"/>
      <c r="F6"/>
      <c r="G6" s="143"/>
      <c r="H6"/>
    </row>
    <row r="7" spans="1:8" x14ac:dyDescent="0.25">
      <c r="A7"/>
      <c r="B7"/>
      <c r="C7" s="3"/>
      <c r="D7" s="3"/>
      <c r="E7" s="3"/>
      <c r="F7" s="3"/>
      <c r="G7" s="146" t="s">
        <v>1</v>
      </c>
      <c r="H7"/>
    </row>
    <row r="8" spans="1:8" ht="39" x14ac:dyDescent="0.25">
      <c r="A8" s="52" t="s">
        <v>2</v>
      </c>
      <c r="B8" s="52" t="s">
        <v>54</v>
      </c>
      <c r="C8" s="53" t="s">
        <v>55</v>
      </c>
      <c r="D8" s="6" t="s">
        <v>206</v>
      </c>
      <c r="E8" s="154" t="s">
        <v>264</v>
      </c>
      <c r="F8" s="7" t="s">
        <v>265</v>
      </c>
      <c r="G8" s="150" t="s">
        <v>207</v>
      </c>
      <c r="H8"/>
    </row>
    <row r="9" spans="1:8" x14ac:dyDescent="0.25">
      <c r="A9" s="50"/>
      <c r="B9" s="54" t="s">
        <v>56</v>
      </c>
      <c r="C9" s="55"/>
      <c r="D9" s="56">
        <f>D10+D13+D14+D16</f>
        <v>2270000</v>
      </c>
      <c r="E9" s="56">
        <f>E10+E13+E14+E16</f>
        <v>5836270</v>
      </c>
      <c r="F9" s="56">
        <f t="shared" ref="F9" si="0">F10+F13+F14+F16</f>
        <v>2134732</v>
      </c>
      <c r="G9" s="140">
        <f>G10+G13+G14</f>
        <v>7971002</v>
      </c>
      <c r="H9" s="45"/>
    </row>
    <row r="10" spans="1:8" x14ac:dyDescent="0.25">
      <c r="A10" s="54" t="s">
        <v>7</v>
      </c>
      <c r="B10" s="54" t="s">
        <v>57</v>
      </c>
      <c r="C10" s="57" t="s">
        <v>58</v>
      </c>
      <c r="D10" s="56"/>
      <c r="E10" s="56">
        <f>E12</f>
        <v>3566270</v>
      </c>
      <c r="F10" s="58">
        <f>F11+F12</f>
        <v>980000</v>
      </c>
      <c r="G10" s="140">
        <f>G11+G12</f>
        <v>4546270</v>
      </c>
    </row>
    <row r="11" spans="1:8" x14ac:dyDescent="0.25">
      <c r="A11" s="19" t="s">
        <v>10</v>
      </c>
      <c r="B11" s="19" t="s">
        <v>11</v>
      </c>
      <c r="C11" s="59" t="s">
        <v>140</v>
      </c>
      <c r="D11" s="60"/>
      <c r="E11" s="60"/>
      <c r="F11" s="60"/>
      <c r="G11" s="98">
        <f t="shared" ref="G11:G27" si="1">D11+F11</f>
        <v>0</v>
      </c>
    </row>
    <row r="12" spans="1:8" x14ac:dyDescent="0.25">
      <c r="A12" s="19" t="s">
        <v>14</v>
      </c>
      <c r="B12" s="19" t="s">
        <v>15</v>
      </c>
      <c r="C12" s="59" t="s">
        <v>60</v>
      </c>
      <c r="D12" s="60"/>
      <c r="E12" s="60">
        <v>3566270</v>
      </c>
      <c r="F12" s="60">
        <v>980000</v>
      </c>
      <c r="G12" s="98">
        <f>E12+F12</f>
        <v>4546270</v>
      </c>
      <c r="H12" s="45"/>
    </row>
    <row r="13" spans="1:8" x14ac:dyDescent="0.25">
      <c r="A13" s="54" t="s">
        <v>12</v>
      </c>
      <c r="B13" s="54" t="s">
        <v>20</v>
      </c>
      <c r="C13" s="57" t="s">
        <v>61</v>
      </c>
      <c r="D13" s="56"/>
      <c r="E13" s="56"/>
      <c r="F13" s="58">
        <v>50000</v>
      </c>
      <c r="G13" s="145">
        <f t="shared" si="1"/>
        <v>50000</v>
      </c>
    </row>
    <row r="14" spans="1:8" x14ac:dyDescent="0.25">
      <c r="A14" s="54" t="s">
        <v>16</v>
      </c>
      <c r="B14" s="54" t="s">
        <v>23</v>
      </c>
      <c r="C14" s="57" t="s">
        <v>62</v>
      </c>
      <c r="D14" s="56">
        <v>2270000</v>
      </c>
      <c r="E14" s="56">
        <v>2270000</v>
      </c>
      <c r="F14" s="58">
        <v>1104732</v>
      </c>
      <c r="G14" s="140">
        <f>E14+F14</f>
        <v>3374732</v>
      </c>
    </row>
    <row r="15" spans="1:8" x14ac:dyDescent="0.25">
      <c r="A15" s="19" t="s">
        <v>10</v>
      </c>
      <c r="B15" s="19" t="s">
        <v>25</v>
      </c>
      <c r="C15" s="59" t="s">
        <v>63</v>
      </c>
      <c r="D15" s="60"/>
      <c r="E15" s="60"/>
      <c r="F15" s="60"/>
      <c r="G15" s="98">
        <f t="shared" si="1"/>
        <v>0</v>
      </c>
    </row>
    <row r="16" spans="1:8" x14ac:dyDescent="0.25">
      <c r="A16" s="54" t="s">
        <v>18</v>
      </c>
      <c r="B16" s="54" t="s">
        <v>29</v>
      </c>
      <c r="C16" s="57" t="s">
        <v>64</v>
      </c>
      <c r="D16" s="56"/>
      <c r="E16" s="56"/>
      <c r="F16" s="58"/>
      <c r="G16" s="145">
        <f t="shared" si="1"/>
        <v>0</v>
      </c>
    </row>
    <row r="17" spans="1:7" x14ac:dyDescent="0.25">
      <c r="A17" s="50"/>
      <c r="B17" s="54" t="s">
        <v>65</v>
      </c>
      <c r="C17" s="57"/>
      <c r="D17" s="56"/>
      <c r="E17" s="56"/>
      <c r="F17" s="58"/>
      <c r="G17" s="145">
        <f t="shared" si="1"/>
        <v>0</v>
      </c>
    </row>
    <row r="18" spans="1:7" x14ac:dyDescent="0.25">
      <c r="A18" s="54" t="s">
        <v>21</v>
      </c>
      <c r="B18" s="54" t="s">
        <v>66</v>
      </c>
      <c r="C18" s="57" t="s">
        <v>67</v>
      </c>
      <c r="D18" s="56"/>
      <c r="E18" s="56"/>
      <c r="F18" s="58"/>
      <c r="G18" s="145">
        <f t="shared" si="1"/>
        <v>0</v>
      </c>
    </row>
    <row r="19" spans="1:7" ht="30" x14ac:dyDescent="0.25">
      <c r="A19" s="19" t="s">
        <v>10</v>
      </c>
      <c r="B19" s="61" t="s">
        <v>36</v>
      </c>
      <c r="C19" s="59" t="s">
        <v>68</v>
      </c>
      <c r="D19" s="60"/>
      <c r="E19" s="60"/>
      <c r="F19" s="60"/>
      <c r="G19" s="98">
        <f t="shared" si="1"/>
        <v>0</v>
      </c>
    </row>
    <row r="20" spans="1:7" x14ac:dyDescent="0.25">
      <c r="A20" s="54" t="s">
        <v>33</v>
      </c>
      <c r="B20" s="54" t="s">
        <v>39</v>
      </c>
      <c r="C20" s="57" t="s">
        <v>69</v>
      </c>
      <c r="D20" s="56"/>
      <c r="E20" s="56"/>
      <c r="F20" s="58"/>
      <c r="G20" s="145">
        <f t="shared" si="1"/>
        <v>0</v>
      </c>
    </row>
    <row r="21" spans="1:7" x14ac:dyDescent="0.25">
      <c r="A21" s="54" t="s">
        <v>37</v>
      </c>
      <c r="B21" s="54" t="s">
        <v>42</v>
      </c>
      <c r="C21" s="57" t="s">
        <v>70</v>
      </c>
      <c r="D21" s="56"/>
      <c r="E21" s="56"/>
      <c r="F21" s="58"/>
      <c r="G21" s="145">
        <f t="shared" si="1"/>
        <v>0</v>
      </c>
    </row>
    <row r="22" spans="1:7" x14ac:dyDescent="0.25">
      <c r="A22" s="50"/>
      <c r="B22" s="54" t="s">
        <v>71</v>
      </c>
      <c r="C22" s="57" t="s">
        <v>72</v>
      </c>
      <c r="D22" s="56">
        <f>SUM(D23:D24)</f>
        <v>130175566</v>
      </c>
      <c r="E22" s="56">
        <f>SUM(E23:E24)</f>
        <v>136949776</v>
      </c>
      <c r="F22" s="56">
        <f t="shared" ref="F22:G22" si="2">SUM(F23:F24)</f>
        <v>21150</v>
      </c>
      <c r="G22" s="56">
        <f t="shared" si="2"/>
        <v>136970926</v>
      </c>
    </row>
    <row r="23" spans="1:7" x14ac:dyDescent="0.25">
      <c r="A23" s="19" t="s">
        <v>10</v>
      </c>
      <c r="B23" s="19" t="s">
        <v>73</v>
      </c>
      <c r="C23" s="59" t="s">
        <v>74</v>
      </c>
      <c r="D23" s="60"/>
      <c r="E23" s="60">
        <v>3440444</v>
      </c>
      <c r="F23" s="60"/>
      <c r="G23" s="98">
        <v>3440444</v>
      </c>
    </row>
    <row r="24" spans="1:7" x14ac:dyDescent="0.25">
      <c r="A24" s="19" t="s">
        <v>14</v>
      </c>
      <c r="B24" s="61" t="s">
        <v>28</v>
      </c>
      <c r="C24" s="59" t="s">
        <v>77</v>
      </c>
      <c r="D24" s="60">
        <v>130175566</v>
      </c>
      <c r="E24" s="60">
        <v>133509332</v>
      </c>
      <c r="F24" s="60">
        <v>21150</v>
      </c>
      <c r="G24" s="98">
        <f>SUM(E24:F24)</f>
        <v>133530482</v>
      </c>
    </row>
    <row r="25" spans="1:7" x14ac:dyDescent="0.25">
      <c r="A25" s="50"/>
      <c r="B25" s="54" t="s">
        <v>78</v>
      </c>
      <c r="C25" s="57"/>
      <c r="D25" s="56"/>
      <c r="E25" s="56"/>
      <c r="F25" s="58"/>
      <c r="G25" s="145"/>
    </row>
    <row r="26" spans="1:7" x14ac:dyDescent="0.25">
      <c r="A26" s="19" t="s">
        <v>10</v>
      </c>
      <c r="B26" s="19" t="s">
        <v>73</v>
      </c>
      <c r="C26" s="59" t="s">
        <v>74</v>
      </c>
      <c r="D26" s="60"/>
      <c r="E26" s="60"/>
      <c r="F26" s="60"/>
      <c r="G26" s="98">
        <f t="shared" si="1"/>
        <v>0</v>
      </c>
    </row>
    <row r="27" spans="1:7" x14ac:dyDescent="0.25">
      <c r="A27" s="19" t="s">
        <v>14</v>
      </c>
      <c r="B27" s="61" t="s">
        <v>28</v>
      </c>
      <c r="C27" s="59" t="s">
        <v>77</v>
      </c>
      <c r="D27" s="60"/>
      <c r="E27" s="60"/>
      <c r="F27" s="60"/>
      <c r="G27" s="98">
        <f t="shared" si="1"/>
        <v>0</v>
      </c>
    </row>
    <row r="28" spans="1:7" x14ac:dyDescent="0.25">
      <c r="A28" s="54"/>
      <c r="B28" s="54" t="s">
        <v>51</v>
      </c>
      <c r="C28" s="57"/>
      <c r="D28" s="56">
        <f>D9+D17+D22</f>
        <v>132445566</v>
      </c>
      <c r="E28" s="56">
        <f>E9+E17+E22</f>
        <v>142786046</v>
      </c>
      <c r="F28" s="56">
        <f>F9+F22</f>
        <v>2155882</v>
      </c>
      <c r="G28" s="56">
        <f>G9+G22</f>
        <v>144941928</v>
      </c>
    </row>
  </sheetData>
  <mergeCells count="4">
    <mergeCell ref="B1:G1"/>
    <mergeCell ref="B2:G2"/>
    <mergeCell ref="A4:G4"/>
    <mergeCell ref="A5:G5"/>
  </mergeCells>
  <pageMargins left="0.70833333333333304" right="0.70833333333333304" top="0.74861111111111101" bottom="0.74791666666666701" header="0.31527777777777799" footer="0.51180555555555496"/>
  <pageSetup paperSize="9" firstPageNumber="0" fitToWidth="0" orientation="landscape" r:id="rId1"/>
  <headerFooter>
    <oddHeader>&amp;R6. számú melléklet a 2/2020. (II.18.)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30"/>
  <sheetViews>
    <sheetView view="pageLayout" zoomScaleNormal="100" workbookViewId="0">
      <selection activeCell="F5" sqref="F5"/>
    </sheetView>
  </sheetViews>
  <sheetFormatPr defaultRowHeight="15" x14ac:dyDescent="0.25"/>
  <cols>
    <col min="1" max="1" width="5.28515625" style="1" bestFit="1" customWidth="1"/>
    <col min="2" max="2" width="65.5703125" style="1" bestFit="1" customWidth="1"/>
    <col min="3" max="3" width="6.7109375" style="1" bestFit="1" customWidth="1"/>
    <col min="4" max="4" width="12.42578125" style="1" bestFit="1" customWidth="1"/>
    <col min="5" max="5" width="12.42578125" style="1" customWidth="1"/>
    <col min="6" max="6" width="10.7109375" style="1" customWidth="1"/>
    <col min="7" max="7" width="12.42578125" style="1" bestFit="1" customWidth="1"/>
    <col min="8" max="1025" width="9.140625" style="1"/>
  </cols>
  <sheetData>
    <row r="1" spans="1:8" x14ac:dyDescent="0.25">
      <c r="A1"/>
      <c r="B1" s="181" t="s">
        <v>220</v>
      </c>
      <c r="C1" s="181"/>
      <c r="D1" s="181"/>
      <c r="E1" s="181"/>
      <c r="F1" s="181"/>
      <c r="G1" s="181"/>
    </row>
    <row r="2" spans="1:8" x14ac:dyDescent="0.25">
      <c r="A2"/>
      <c r="B2" s="185"/>
      <c r="C2" s="185"/>
      <c r="D2" s="185"/>
      <c r="E2" s="185"/>
      <c r="F2" s="185"/>
      <c r="G2" s="185"/>
    </row>
    <row r="3" spans="1:8" x14ac:dyDescent="0.25">
      <c r="A3"/>
      <c r="B3"/>
      <c r="C3"/>
      <c r="D3"/>
      <c r="E3"/>
      <c r="F3"/>
      <c r="G3"/>
    </row>
    <row r="4" spans="1:8" ht="15" customHeight="1" x14ac:dyDescent="0.25">
      <c r="A4" s="186" t="s">
        <v>219</v>
      </c>
      <c r="B4" s="186"/>
      <c r="C4" s="186"/>
      <c r="D4" s="186"/>
      <c r="E4" s="186"/>
      <c r="F4" s="186"/>
      <c r="G4" s="186"/>
    </row>
    <row r="5" spans="1:8" ht="15" customHeight="1" x14ac:dyDescent="0.25">
      <c r="A5" s="62"/>
      <c r="B5" s="62"/>
      <c r="C5" s="62"/>
      <c r="D5" s="62"/>
      <c r="E5" s="62"/>
      <c r="F5" s="62"/>
      <c r="G5" s="62"/>
    </row>
    <row r="6" spans="1:8" ht="15" customHeight="1" x14ac:dyDescent="0.25">
      <c r="A6" s="186" t="s">
        <v>79</v>
      </c>
      <c r="B6" s="186"/>
      <c r="C6" s="186"/>
      <c r="D6" s="186"/>
      <c r="E6" s="186"/>
      <c r="F6" s="186"/>
      <c r="G6" s="186"/>
    </row>
    <row r="7" spans="1:8" x14ac:dyDescent="0.25">
      <c r="A7"/>
      <c r="B7"/>
      <c r="C7"/>
      <c r="D7"/>
      <c r="E7"/>
      <c r="F7"/>
      <c r="G7" s="148" t="s">
        <v>1</v>
      </c>
    </row>
    <row r="8" spans="1:8" ht="39" x14ac:dyDescent="0.25">
      <c r="A8" s="52" t="s">
        <v>2</v>
      </c>
      <c r="B8" s="52" t="s">
        <v>54</v>
      </c>
      <c r="C8" s="53" t="s">
        <v>80</v>
      </c>
      <c r="D8" s="154" t="s">
        <v>206</v>
      </c>
      <c r="E8" s="154" t="s">
        <v>262</v>
      </c>
      <c r="F8" s="7" t="s">
        <v>263</v>
      </c>
      <c r="G8" s="149" t="s">
        <v>207</v>
      </c>
    </row>
    <row r="9" spans="1:8" ht="15" customHeight="1" x14ac:dyDescent="0.25">
      <c r="A9" s="50"/>
      <c r="B9" s="54" t="s">
        <v>81</v>
      </c>
      <c r="C9" s="63"/>
      <c r="D9" s="75">
        <f>D10+D14+D15+D16+D17</f>
        <v>129745546</v>
      </c>
      <c r="E9" s="75">
        <f>E10+E14+E15+E16+E17</f>
        <v>139217346</v>
      </c>
      <c r="F9" s="75">
        <f t="shared" ref="F9:G9" si="0">F10+F14+F15+F16+F17</f>
        <v>761632</v>
      </c>
      <c r="G9" s="75">
        <f t="shared" si="0"/>
        <v>139978978</v>
      </c>
      <c r="H9" s="45"/>
    </row>
    <row r="10" spans="1:8" x14ac:dyDescent="0.25">
      <c r="A10" s="102" t="s">
        <v>7</v>
      </c>
      <c r="B10" s="102" t="s">
        <v>9</v>
      </c>
      <c r="C10" s="59" t="s">
        <v>82</v>
      </c>
      <c r="D10" s="76">
        <f>SUM(D11:D12)</f>
        <v>88297779</v>
      </c>
      <c r="E10" s="76">
        <f>SUM(E11:E12)</f>
        <v>93735460</v>
      </c>
      <c r="F10" s="76">
        <f t="shared" ref="F10" si="1">SUM(F11:F12)</f>
        <v>5855</v>
      </c>
      <c r="G10" s="147">
        <f>E10+F10</f>
        <v>93741315</v>
      </c>
      <c r="H10" s="45"/>
    </row>
    <row r="11" spans="1:8" x14ac:dyDescent="0.25">
      <c r="A11" s="102" t="s">
        <v>10</v>
      </c>
      <c r="B11" s="102" t="s">
        <v>83</v>
      </c>
      <c r="C11" s="59" t="s">
        <v>84</v>
      </c>
      <c r="D11" s="76">
        <v>87247779</v>
      </c>
      <c r="E11" s="76">
        <v>91865660</v>
      </c>
      <c r="F11" s="76">
        <v>-734110</v>
      </c>
      <c r="G11" s="147">
        <f t="shared" ref="G11:G30" si="2">E11+F11</f>
        <v>91131550</v>
      </c>
    </row>
    <row r="12" spans="1:8" x14ac:dyDescent="0.25">
      <c r="A12" s="102" t="s">
        <v>14</v>
      </c>
      <c r="B12" s="102" t="s">
        <v>85</v>
      </c>
      <c r="C12" s="59" t="s">
        <v>86</v>
      </c>
      <c r="D12" s="76">
        <v>1050000</v>
      </c>
      <c r="E12" s="76">
        <v>1869800</v>
      </c>
      <c r="F12" s="76">
        <v>739965</v>
      </c>
      <c r="G12" s="147">
        <f t="shared" si="2"/>
        <v>2609765</v>
      </c>
    </row>
    <row r="13" spans="1:8" x14ac:dyDescent="0.25">
      <c r="A13" s="102"/>
      <c r="B13" s="102" t="s">
        <v>87</v>
      </c>
      <c r="C13" s="59" t="s">
        <v>88</v>
      </c>
      <c r="D13" s="76"/>
      <c r="E13" s="76"/>
      <c r="F13" s="76"/>
      <c r="G13" s="147">
        <f t="shared" si="2"/>
        <v>0</v>
      </c>
    </row>
    <row r="14" spans="1:8" x14ac:dyDescent="0.25">
      <c r="A14" s="102" t="s">
        <v>12</v>
      </c>
      <c r="B14" s="102" t="s">
        <v>13</v>
      </c>
      <c r="C14" s="59" t="s">
        <v>89</v>
      </c>
      <c r="D14" s="76">
        <v>15793767</v>
      </c>
      <c r="E14" s="76">
        <v>16806873</v>
      </c>
      <c r="F14" s="76">
        <v>-7689</v>
      </c>
      <c r="G14" s="147">
        <f t="shared" si="2"/>
        <v>16799184</v>
      </c>
    </row>
    <row r="15" spans="1:8" x14ac:dyDescent="0.25">
      <c r="A15" s="102" t="s">
        <v>16</v>
      </c>
      <c r="B15" s="102" t="s">
        <v>17</v>
      </c>
      <c r="C15" s="59" t="s">
        <v>90</v>
      </c>
      <c r="D15" s="76">
        <v>25654000</v>
      </c>
      <c r="E15" s="76">
        <v>28675013</v>
      </c>
      <c r="F15" s="76">
        <v>763466</v>
      </c>
      <c r="G15" s="147">
        <f t="shared" si="2"/>
        <v>29438479</v>
      </c>
    </row>
    <row r="16" spans="1:8" x14ac:dyDescent="0.25">
      <c r="A16" s="102" t="s">
        <v>18</v>
      </c>
      <c r="B16" s="102" t="s">
        <v>19</v>
      </c>
      <c r="C16" s="59" t="s">
        <v>91</v>
      </c>
      <c r="D16" s="76"/>
      <c r="E16" s="76"/>
      <c r="F16" s="76"/>
      <c r="G16" s="147">
        <f t="shared" si="2"/>
        <v>0</v>
      </c>
    </row>
    <row r="17" spans="1:7" x14ac:dyDescent="0.25">
      <c r="A17" s="102" t="s">
        <v>21</v>
      </c>
      <c r="B17" s="102" t="s">
        <v>92</v>
      </c>
      <c r="C17" s="59" t="s">
        <v>93</v>
      </c>
      <c r="D17" s="76"/>
      <c r="E17" s="76"/>
      <c r="F17" s="76"/>
      <c r="G17" s="147">
        <f t="shared" si="2"/>
        <v>0</v>
      </c>
    </row>
    <row r="18" spans="1:7" x14ac:dyDescent="0.25">
      <c r="A18" s="102" t="s">
        <v>10</v>
      </c>
      <c r="B18" s="102" t="s">
        <v>94</v>
      </c>
      <c r="C18" s="59" t="s">
        <v>95</v>
      </c>
      <c r="D18" s="76"/>
      <c r="E18" s="76"/>
      <c r="F18" s="76"/>
      <c r="G18" s="147">
        <f t="shared" si="2"/>
        <v>0</v>
      </c>
    </row>
    <row r="19" spans="1:7" x14ac:dyDescent="0.25">
      <c r="A19" s="102" t="s">
        <v>14</v>
      </c>
      <c r="B19" s="102" t="s">
        <v>96</v>
      </c>
      <c r="C19" s="59" t="s">
        <v>97</v>
      </c>
      <c r="D19" s="76"/>
      <c r="E19" s="76"/>
      <c r="F19" s="76"/>
      <c r="G19" s="147">
        <f t="shared" si="2"/>
        <v>0</v>
      </c>
    </row>
    <row r="20" spans="1:7" x14ac:dyDescent="0.25">
      <c r="A20" s="102" t="s">
        <v>26</v>
      </c>
      <c r="B20" s="102" t="s">
        <v>98</v>
      </c>
      <c r="C20" s="59" t="s">
        <v>99</v>
      </c>
      <c r="D20" s="76"/>
      <c r="E20" s="76"/>
      <c r="F20" s="76"/>
      <c r="G20" s="147">
        <f t="shared" si="2"/>
        <v>0</v>
      </c>
    </row>
    <row r="21" spans="1:7" x14ac:dyDescent="0.25">
      <c r="A21" s="50"/>
      <c r="B21" s="54" t="s">
        <v>100</v>
      </c>
      <c r="C21" s="55"/>
      <c r="D21" s="75">
        <f>D22+D23+D24</f>
        <v>2700020</v>
      </c>
      <c r="E21" s="75">
        <f>E22+E23+E24</f>
        <v>3568700</v>
      </c>
      <c r="F21" s="75">
        <f>F22+F23</f>
        <v>1394250</v>
      </c>
      <c r="G21" s="179">
        <f t="shared" si="2"/>
        <v>4962950</v>
      </c>
    </row>
    <row r="22" spans="1:7" x14ac:dyDescent="0.25">
      <c r="A22" s="102" t="s">
        <v>33</v>
      </c>
      <c r="B22" s="102" t="s">
        <v>35</v>
      </c>
      <c r="C22" s="59" t="s">
        <v>101</v>
      </c>
      <c r="D22" s="76">
        <v>2700020</v>
      </c>
      <c r="E22" s="76">
        <v>3568700</v>
      </c>
      <c r="F22" s="76">
        <v>410000</v>
      </c>
      <c r="G22" s="147">
        <f t="shared" si="2"/>
        <v>3978700</v>
      </c>
    </row>
    <row r="23" spans="1:7" x14ac:dyDescent="0.25">
      <c r="A23" s="102" t="s">
        <v>37</v>
      </c>
      <c r="B23" s="102" t="s">
        <v>38</v>
      </c>
      <c r="C23" s="59" t="s">
        <v>102</v>
      </c>
      <c r="D23" s="76"/>
      <c r="E23" s="76"/>
      <c r="F23" s="76">
        <v>984250</v>
      </c>
      <c r="G23" s="147">
        <f t="shared" si="2"/>
        <v>984250</v>
      </c>
    </row>
    <row r="24" spans="1:7" x14ac:dyDescent="0.25">
      <c r="A24" s="102" t="s">
        <v>40</v>
      </c>
      <c r="B24" s="102" t="s">
        <v>41</v>
      </c>
      <c r="C24" s="59" t="s">
        <v>103</v>
      </c>
      <c r="D24" s="76"/>
      <c r="E24" s="76"/>
      <c r="F24" s="76"/>
      <c r="G24" s="147">
        <f t="shared" si="2"/>
        <v>0</v>
      </c>
    </row>
    <row r="25" spans="1:7" x14ac:dyDescent="0.25">
      <c r="A25" s="102" t="s">
        <v>10</v>
      </c>
      <c r="B25" s="102" t="s">
        <v>104</v>
      </c>
      <c r="C25" s="59" t="s">
        <v>105</v>
      </c>
      <c r="D25" s="76"/>
      <c r="E25" s="76"/>
      <c r="F25" s="76"/>
      <c r="G25" s="147">
        <f t="shared" si="2"/>
        <v>0</v>
      </c>
    </row>
    <row r="26" spans="1:7" x14ac:dyDescent="0.25">
      <c r="A26" s="50"/>
      <c r="B26" s="54" t="s">
        <v>106</v>
      </c>
      <c r="C26" s="57" t="s">
        <v>107</v>
      </c>
      <c r="D26" s="75"/>
      <c r="E26" s="75"/>
      <c r="F26" s="77"/>
      <c r="G26" s="178">
        <f t="shared" si="2"/>
        <v>0</v>
      </c>
    </row>
    <row r="27" spans="1:7" x14ac:dyDescent="0.25">
      <c r="A27" s="102" t="s">
        <v>10</v>
      </c>
      <c r="B27" s="102" t="s">
        <v>110</v>
      </c>
      <c r="C27" s="59" t="s">
        <v>111</v>
      </c>
      <c r="D27" s="76"/>
      <c r="E27" s="76"/>
      <c r="F27" s="76"/>
      <c r="G27" s="147">
        <f t="shared" si="2"/>
        <v>0</v>
      </c>
    </row>
    <row r="28" spans="1:7" x14ac:dyDescent="0.25">
      <c r="A28" s="50"/>
      <c r="B28" s="54" t="s">
        <v>112</v>
      </c>
      <c r="C28" s="57" t="s">
        <v>107</v>
      </c>
      <c r="D28" s="75"/>
      <c r="E28" s="75"/>
      <c r="F28" s="75"/>
      <c r="G28" s="178">
        <f t="shared" si="2"/>
        <v>0</v>
      </c>
    </row>
    <row r="29" spans="1:7" x14ac:dyDescent="0.25">
      <c r="A29" s="102" t="s">
        <v>10</v>
      </c>
      <c r="B29" s="102" t="s">
        <v>110</v>
      </c>
      <c r="C29" s="59"/>
      <c r="D29" s="76"/>
      <c r="E29" s="76"/>
      <c r="F29" s="76"/>
      <c r="G29" s="147">
        <f t="shared" si="2"/>
        <v>0</v>
      </c>
    </row>
    <row r="30" spans="1:7" x14ac:dyDescent="0.25">
      <c r="A30" s="50"/>
      <c r="B30" s="54"/>
      <c r="C30" s="55"/>
      <c r="D30" s="75">
        <f>D9+D21+D26</f>
        <v>132445566</v>
      </c>
      <c r="E30" s="75">
        <f>E9+E21+E26</f>
        <v>142786046</v>
      </c>
      <c r="F30" s="75">
        <f>F9+F21</f>
        <v>2155882</v>
      </c>
      <c r="G30" s="179">
        <f t="shared" si="2"/>
        <v>144941928</v>
      </c>
    </row>
  </sheetData>
  <mergeCells count="4">
    <mergeCell ref="B1:G1"/>
    <mergeCell ref="B2:G2"/>
    <mergeCell ref="A4:G4"/>
    <mergeCell ref="A6:G6"/>
  </mergeCells>
  <pageMargins left="0.70833333333333304" right="0.70833333333333304" top="0.74861111111111101" bottom="0.74791666666666701" header="0.31527777777777799" footer="0.51180555555555496"/>
  <pageSetup paperSize="9" firstPageNumber="0" fitToHeight="0" orientation="landscape" r:id="rId1"/>
  <headerFooter>
    <oddHeader>&amp;R7. számú melléklet a 2/2020. (II.18.)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K22"/>
  <sheetViews>
    <sheetView view="pageLayout" zoomScaleNormal="100" workbookViewId="0">
      <selection activeCell="F2" sqref="F2"/>
    </sheetView>
  </sheetViews>
  <sheetFormatPr defaultRowHeight="15" x14ac:dyDescent="0.25"/>
  <cols>
    <col min="1" max="1" width="7.28515625" style="1"/>
    <col min="2" max="2" width="42.28515625" style="1"/>
    <col min="3" max="3" width="12.5703125" style="1"/>
    <col min="4" max="4" width="7.28515625" style="1"/>
    <col min="5" max="5" width="42.28515625" style="1"/>
    <col min="6" max="6" width="12.5703125" style="1"/>
    <col min="7" max="1025" width="8.42578125" style="1"/>
  </cols>
  <sheetData>
    <row r="1" spans="1:7" x14ac:dyDescent="0.25">
      <c r="A1" s="181" t="s">
        <v>221</v>
      </c>
      <c r="B1" s="181"/>
      <c r="C1" s="181"/>
      <c r="D1" s="181"/>
      <c r="E1" s="181"/>
      <c r="F1" s="181"/>
      <c r="G1" s="65"/>
    </row>
    <row r="2" spans="1:7" x14ac:dyDescent="0.25">
      <c r="A2"/>
      <c r="B2"/>
      <c r="C2"/>
      <c r="D2"/>
      <c r="E2"/>
      <c r="F2"/>
    </row>
    <row r="3" spans="1:7" ht="30.75" customHeight="1" x14ac:dyDescent="0.25">
      <c r="A3" s="186" t="s">
        <v>222</v>
      </c>
      <c r="B3" s="186"/>
      <c r="C3" s="186"/>
      <c r="D3" s="186"/>
      <c r="E3" s="186"/>
      <c r="F3" s="186"/>
    </row>
    <row r="4" spans="1:7" x14ac:dyDescent="0.25">
      <c r="A4" s="62"/>
      <c r="B4" s="62"/>
      <c r="C4" s="62"/>
      <c r="D4" s="62"/>
      <c r="E4" s="62"/>
      <c r="F4" s="62"/>
    </row>
    <row r="5" spans="1:7" x14ac:dyDescent="0.25">
      <c r="A5"/>
      <c r="B5"/>
      <c r="C5"/>
      <c r="D5"/>
      <c r="E5"/>
      <c r="F5" s="148" t="s">
        <v>1</v>
      </c>
    </row>
    <row r="6" spans="1:7" ht="28.5" x14ac:dyDescent="0.25">
      <c r="A6" s="156" t="s">
        <v>2</v>
      </c>
      <c r="B6" s="156" t="s">
        <v>114</v>
      </c>
      <c r="C6" s="157" t="s">
        <v>115</v>
      </c>
      <c r="D6" s="156" t="s">
        <v>2</v>
      </c>
      <c r="E6" s="156" t="s">
        <v>116</v>
      </c>
      <c r="F6" s="157" t="s">
        <v>115</v>
      </c>
    </row>
    <row r="7" spans="1:7" x14ac:dyDescent="0.25">
      <c r="A7" s="188" t="s">
        <v>117</v>
      </c>
      <c r="B7" s="189"/>
      <c r="C7" s="189"/>
      <c r="D7" s="189"/>
      <c r="E7" s="189"/>
      <c r="F7" s="190"/>
    </row>
    <row r="8" spans="1:7" x14ac:dyDescent="0.25">
      <c r="A8" s="68" t="s">
        <v>7</v>
      </c>
      <c r="B8" s="68" t="s">
        <v>118</v>
      </c>
      <c r="C8" s="56">
        <f>C10+C11+C12+C14+C15</f>
        <v>144941928</v>
      </c>
      <c r="D8" s="68" t="s">
        <v>7</v>
      </c>
      <c r="E8" s="68" t="s">
        <v>119</v>
      </c>
      <c r="F8" s="56">
        <f>F9+F10+F11</f>
        <v>139978978</v>
      </c>
    </row>
    <row r="9" spans="1:7" x14ac:dyDescent="0.25">
      <c r="A9" s="69" t="s">
        <v>10</v>
      </c>
      <c r="B9" s="102" t="s">
        <v>120</v>
      </c>
      <c r="C9" s="64"/>
      <c r="D9" s="69" t="s">
        <v>10</v>
      </c>
      <c r="E9" s="102" t="s">
        <v>9</v>
      </c>
      <c r="F9" s="64">
        <v>93741315</v>
      </c>
    </row>
    <row r="10" spans="1:7" ht="30" x14ac:dyDescent="0.25">
      <c r="A10" s="70" t="s">
        <v>14</v>
      </c>
      <c r="B10" s="102" t="s">
        <v>57</v>
      </c>
      <c r="C10" s="64">
        <v>4546270</v>
      </c>
      <c r="D10" s="69" t="s">
        <v>14</v>
      </c>
      <c r="E10" s="61" t="s">
        <v>13</v>
      </c>
      <c r="F10" s="64">
        <v>16799184</v>
      </c>
    </row>
    <row r="11" spans="1:7" x14ac:dyDescent="0.25">
      <c r="A11" s="69" t="s">
        <v>26</v>
      </c>
      <c r="B11" s="46" t="s">
        <v>20</v>
      </c>
      <c r="C11" s="71">
        <v>50000</v>
      </c>
      <c r="D11" s="69" t="s">
        <v>26</v>
      </c>
      <c r="E11" s="102" t="s">
        <v>17</v>
      </c>
      <c r="F11" s="64">
        <v>29438479</v>
      </c>
    </row>
    <row r="12" spans="1:7" x14ac:dyDescent="0.25">
      <c r="A12" s="69" t="s">
        <v>121</v>
      </c>
      <c r="B12" s="102" t="s">
        <v>23</v>
      </c>
      <c r="C12" s="64">
        <v>3374732</v>
      </c>
      <c r="D12" s="69" t="s">
        <v>121</v>
      </c>
      <c r="E12" s="102" t="s">
        <v>19</v>
      </c>
      <c r="F12" s="64"/>
    </row>
    <row r="13" spans="1:7" x14ac:dyDescent="0.25">
      <c r="A13" s="69" t="s">
        <v>122</v>
      </c>
      <c r="B13" s="102" t="s">
        <v>123</v>
      </c>
      <c r="C13" s="64"/>
      <c r="D13" s="69" t="s">
        <v>122</v>
      </c>
      <c r="E13" s="102" t="s">
        <v>124</v>
      </c>
      <c r="F13" s="72"/>
    </row>
    <row r="14" spans="1:7" x14ac:dyDescent="0.25">
      <c r="A14" s="69"/>
      <c r="B14" s="102" t="s">
        <v>141</v>
      </c>
      <c r="C14" s="72">
        <v>133530482</v>
      </c>
      <c r="D14" s="69" t="s">
        <v>126</v>
      </c>
      <c r="E14" s="102" t="s">
        <v>127</v>
      </c>
      <c r="F14" s="64"/>
    </row>
    <row r="15" spans="1:7" x14ac:dyDescent="0.25">
      <c r="A15" s="69"/>
      <c r="B15" s="102" t="s">
        <v>125</v>
      </c>
      <c r="C15" s="64">
        <v>3440444</v>
      </c>
      <c r="D15" s="69" t="s">
        <v>128</v>
      </c>
      <c r="E15" s="102" t="s">
        <v>129</v>
      </c>
      <c r="F15" s="64"/>
    </row>
    <row r="16" spans="1:7" x14ac:dyDescent="0.25">
      <c r="A16" s="68" t="s">
        <v>12</v>
      </c>
      <c r="B16" s="68" t="s">
        <v>130</v>
      </c>
      <c r="C16" s="63"/>
      <c r="D16" s="68" t="s">
        <v>12</v>
      </c>
      <c r="E16" s="68" t="s">
        <v>131</v>
      </c>
      <c r="F16" s="63">
        <f>F17+F18</f>
        <v>4962950</v>
      </c>
    </row>
    <row r="17" spans="1:6" x14ac:dyDescent="0.25">
      <c r="A17" s="102" t="s">
        <v>10</v>
      </c>
      <c r="B17" s="69" t="s">
        <v>132</v>
      </c>
      <c r="C17" s="64"/>
      <c r="D17" s="102" t="s">
        <v>10</v>
      </c>
      <c r="E17" s="69" t="s">
        <v>35</v>
      </c>
      <c r="F17" s="64">
        <v>3978700</v>
      </c>
    </row>
    <row r="18" spans="1:6" x14ac:dyDescent="0.25">
      <c r="A18" s="102" t="s">
        <v>14</v>
      </c>
      <c r="B18" s="69" t="s">
        <v>133</v>
      </c>
      <c r="C18" s="64"/>
      <c r="D18" s="102" t="s">
        <v>14</v>
      </c>
      <c r="E18" s="69" t="s">
        <v>38</v>
      </c>
      <c r="F18" s="64">
        <v>984250</v>
      </c>
    </row>
    <row r="19" spans="1:6" x14ac:dyDescent="0.25">
      <c r="A19" s="102" t="s">
        <v>26</v>
      </c>
      <c r="B19" s="69" t="s">
        <v>134</v>
      </c>
      <c r="C19" s="64"/>
      <c r="D19" s="102" t="s">
        <v>26</v>
      </c>
      <c r="E19" s="69" t="s">
        <v>41</v>
      </c>
      <c r="F19" s="64"/>
    </row>
    <row r="20" spans="1:6" x14ac:dyDescent="0.25">
      <c r="A20" s="102" t="s">
        <v>121</v>
      </c>
      <c r="B20" s="69" t="s">
        <v>125</v>
      </c>
      <c r="C20" s="64"/>
      <c r="D20" s="102" t="s">
        <v>121</v>
      </c>
      <c r="E20" s="69" t="s">
        <v>135</v>
      </c>
      <c r="F20" s="64"/>
    </row>
    <row r="21" spans="1:6" x14ac:dyDescent="0.25">
      <c r="A21" s="102"/>
      <c r="B21" s="69"/>
      <c r="C21" s="64"/>
      <c r="D21" s="102" t="s">
        <v>122</v>
      </c>
      <c r="E21" s="69"/>
      <c r="F21" s="64"/>
    </row>
    <row r="22" spans="1:6" x14ac:dyDescent="0.25">
      <c r="A22" s="50"/>
      <c r="B22" s="68" t="s">
        <v>136</v>
      </c>
      <c r="C22" s="63">
        <f>C8+C16</f>
        <v>144941928</v>
      </c>
      <c r="D22" s="50"/>
      <c r="E22" s="68" t="s">
        <v>137</v>
      </c>
      <c r="F22" s="63">
        <f>F8+F16</f>
        <v>144941928</v>
      </c>
    </row>
  </sheetData>
  <mergeCells count="3">
    <mergeCell ref="A1:F1"/>
    <mergeCell ref="A3:F3"/>
    <mergeCell ref="A7:F7"/>
  </mergeCells>
  <pageMargins left="0.7" right="0.7" top="0.75" bottom="0.75" header="0.3" footer="0.51180555555555496"/>
  <pageSetup paperSize="9" firstPageNumber="0" fitToHeight="0" orientation="landscape" r:id="rId1"/>
  <headerFooter>
    <oddHeader>&amp;R8. számú melléklet a  2/2020. (II.18.)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K26"/>
  <sheetViews>
    <sheetView view="pageLayout" zoomScaleNormal="100" workbookViewId="0">
      <selection activeCell="E5" sqref="E5"/>
    </sheetView>
  </sheetViews>
  <sheetFormatPr defaultRowHeight="15" x14ac:dyDescent="0.25"/>
  <cols>
    <col min="1" max="1" width="7.28515625" style="1"/>
    <col min="2" max="2" width="42.42578125" style="1"/>
    <col min="3" max="3" width="11.28515625" style="1"/>
    <col min="4" max="4" width="7.28515625" style="1"/>
    <col min="5" max="5" width="40.42578125" style="1"/>
    <col min="6" max="6" width="13.28515625" style="1"/>
    <col min="7" max="1025" width="8.42578125" style="1"/>
  </cols>
  <sheetData>
    <row r="1" spans="1:6" x14ac:dyDescent="0.25">
      <c r="A1" s="181" t="s">
        <v>223</v>
      </c>
      <c r="B1" s="181"/>
      <c r="C1" s="181"/>
      <c r="D1" s="181"/>
      <c r="E1" s="181"/>
      <c r="F1" s="181"/>
    </row>
    <row r="2" spans="1:6" x14ac:dyDescent="0.25">
      <c r="A2"/>
      <c r="B2"/>
      <c r="C2"/>
      <c r="D2"/>
      <c r="E2" s="185"/>
      <c r="F2" s="185"/>
    </row>
    <row r="3" spans="1:6" x14ac:dyDescent="0.25">
      <c r="A3"/>
      <c r="B3"/>
      <c r="C3"/>
      <c r="D3"/>
      <c r="E3" s="185"/>
      <c r="F3" s="185"/>
    </row>
    <row r="4" spans="1:6" ht="30" customHeight="1" x14ac:dyDescent="0.25">
      <c r="A4" s="186" t="s">
        <v>225</v>
      </c>
      <c r="B4" s="186"/>
      <c r="C4" s="186"/>
      <c r="D4" s="186"/>
      <c r="E4" s="186"/>
      <c r="F4" s="186"/>
    </row>
    <row r="5" spans="1:6" x14ac:dyDescent="0.25">
      <c r="A5" s="62"/>
      <c r="B5" s="62"/>
      <c r="C5" s="62"/>
      <c r="D5" s="62"/>
      <c r="E5" s="62"/>
      <c r="F5" s="62"/>
    </row>
    <row r="6" spans="1:6" x14ac:dyDescent="0.25">
      <c r="A6"/>
      <c r="B6"/>
      <c r="C6"/>
      <c r="D6"/>
      <c r="E6"/>
      <c r="F6" s="148" t="s">
        <v>1</v>
      </c>
    </row>
    <row r="7" spans="1:6" ht="42.75" x14ac:dyDescent="0.25">
      <c r="A7" s="66" t="s">
        <v>2</v>
      </c>
      <c r="B7" s="66" t="s">
        <v>114</v>
      </c>
      <c r="C7" s="67" t="s">
        <v>115</v>
      </c>
      <c r="D7" s="66" t="s">
        <v>2</v>
      </c>
      <c r="E7" s="66" t="s">
        <v>116</v>
      </c>
      <c r="F7" s="67" t="s">
        <v>115</v>
      </c>
    </row>
    <row r="8" spans="1:6" x14ac:dyDescent="0.25">
      <c r="A8" s="187" t="s">
        <v>139</v>
      </c>
      <c r="B8" s="187"/>
      <c r="C8" s="187"/>
      <c r="D8" s="187"/>
      <c r="E8" s="187"/>
      <c r="F8" s="187"/>
    </row>
    <row r="9" spans="1:6" x14ac:dyDescent="0.25">
      <c r="A9" s="68" t="s">
        <v>7</v>
      </c>
      <c r="B9" s="68" t="s">
        <v>118</v>
      </c>
      <c r="C9" s="63"/>
      <c r="D9" s="68" t="s">
        <v>7</v>
      </c>
      <c r="E9" s="68" t="s">
        <v>119</v>
      </c>
      <c r="F9" s="63"/>
    </row>
    <row r="10" spans="1:6" x14ac:dyDescent="0.25">
      <c r="A10" s="19" t="s">
        <v>10</v>
      </c>
      <c r="B10" s="19" t="s">
        <v>57</v>
      </c>
      <c r="C10" s="64"/>
      <c r="D10" s="19" t="s">
        <v>10</v>
      </c>
      <c r="E10" s="19" t="s">
        <v>9</v>
      </c>
      <c r="F10" s="64"/>
    </row>
    <row r="11" spans="1:6" ht="30" x14ac:dyDescent="0.25">
      <c r="A11" s="46" t="s">
        <v>14</v>
      </c>
      <c r="B11" s="46" t="s">
        <v>20</v>
      </c>
      <c r="C11" s="71"/>
      <c r="D11" s="19" t="s">
        <v>14</v>
      </c>
      <c r="E11" s="61" t="s">
        <v>13</v>
      </c>
      <c r="F11" s="64"/>
    </row>
    <row r="12" spans="1:6" x14ac:dyDescent="0.25">
      <c r="A12" s="19" t="s">
        <v>26</v>
      </c>
      <c r="B12" s="19" t="s">
        <v>23</v>
      </c>
      <c r="C12" s="64"/>
      <c r="D12" s="19" t="s">
        <v>26</v>
      </c>
      <c r="E12" s="19" t="s">
        <v>17</v>
      </c>
      <c r="F12" s="64"/>
    </row>
    <row r="13" spans="1:6" x14ac:dyDescent="0.25">
      <c r="A13" s="19" t="s">
        <v>121</v>
      </c>
      <c r="B13" s="19" t="s">
        <v>123</v>
      </c>
      <c r="C13" s="64"/>
      <c r="D13" s="19" t="s">
        <v>121</v>
      </c>
      <c r="E13" s="19" t="s">
        <v>19</v>
      </c>
      <c r="F13" s="64"/>
    </row>
    <row r="14" spans="1:6" x14ac:dyDescent="0.25">
      <c r="A14" s="19" t="s">
        <v>122</v>
      </c>
      <c r="B14" s="19" t="s">
        <v>125</v>
      </c>
      <c r="C14" s="72"/>
      <c r="D14" s="19" t="s">
        <v>122</v>
      </c>
      <c r="E14" s="19" t="s">
        <v>124</v>
      </c>
      <c r="F14" s="72"/>
    </row>
    <row r="15" spans="1:6" x14ac:dyDescent="0.25">
      <c r="A15" s="19"/>
      <c r="B15" s="19"/>
      <c r="C15" s="64"/>
      <c r="D15" s="19"/>
      <c r="E15" s="19" t="s">
        <v>127</v>
      </c>
      <c r="F15" s="64"/>
    </row>
    <row r="16" spans="1:6" x14ac:dyDescent="0.25">
      <c r="A16" s="19"/>
      <c r="B16" s="19"/>
      <c r="C16" s="64"/>
      <c r="D16" s="19" t="s">
        <v>126</v>
      </c>
      <c r="E16" s="19" t="s">
        <v>129</v>
      </c>
      <c r="F16" s="64"/>
    </row>
    <row r="17" spans="1:6" x14ac:dyDescent="0.25">
      <c r="A17" s="68" t="s">
        <v>12</v>
      </c>
      <c r="B17" s="68" t="s">
        <v>130</v>
      </c>
      <c r="C17" s="63"/>
      <c r="D17" s="54" t="s">
        <v>12</v>
      </c>
      <c r="E17" s="68" t="s">
        <v>131</v>
      </c>
      <c r="F17" s="63"/>
    </row>
    <row r="18" spans="1:6" x14ac:dyDescent="0.25">
      <c r="A18" s="19" t="s">
        <v>10</v>
      </c>
      <c r="B18" s="69" t="s">
        <v>132</v>
      </c>
      <c r="C18" s="64"/>
      <c r="D18" s="19" t="s">
        <v>10</v>
      </c>
      <c r="E18" s="69" t="s">
        <v>35</v>
      </c>
      <c r="F18" s="64"/>
    </row>
    <row r="19" spans="1:6" x14ac:dyDescent="0.25">
      <c r="A19" s="19" t="s">
        <v>14</v>
      </c>
      <c r="B19" s="69" t="s">
        <v>133</v>
      </c>
      <c r="C19" s="64"/>
      <c r="D19" s="19" t="s">
        <v>14</v>
      </c>
      <c r="E19" s="69" t="s">
        <v>38</v>
      </c>
      <c r="F19" s="64"/>
    </row>
    <row r="20" spans="1:6" x14ac:dyDescent="0.25">
      <c r="A20" s="19" t="s">
        <v>26</v>
      </c>
      <c r="B20" s="69" t="s">
        <v>134</v>
      </c>
      <c r="C20" s="64"/>
      <c r="D20" s="19" t="s">
        <v>26</v>
      </c>
      <c r="E20" s="69" t="s">
        <v>41</v>
      </c>
      <c r="F20" s="64"/>
    </row>
    <row r="21" spans="1:6" x14ac:dyDescent="0.25">
      <c r="A21" s="19" t="s">
        <v>121</v>
      </c>
      <c r="B21" s="69" t="s">
        <v>125</v>
      </c>
      <c r="C21" s="64"/>
      <c r="D21" s="19" t="s">
        <v>121</v>
      </c>
      <c r="E21" s="69" t="s">
        <v>127</v>
      </c>
      <c r="F21" s="64"/>
    </row>
    <row r="22" spans="1:6" x14ac:dyDescent="0.25">
      <c r="A22" s="19"/>
      <c r="B22" s="69"/>
      <c r="C22" s="64"/>
      <c r="D22" s="19" t="s">
        <v>122</v>
      </c>
      <c r="E22" s="69" t="s">
        <v>129</v>
      </c>
      <c r="F22" s="64"/>
    </row>
    <row r="23" spans="1:6" x14ac:dyDescent="0.25">
      <c r="A23" s="50"/>
      <c r="B23" s="68" t="s">
        <v>136</v>
      </c>
      <c r="C23" s="63"/>
      <c r="D23" s="50"/>
      <c r="E23" s="68" t="s">
        <v>137</v>
      </c>
      <c r="F23" s="63"/>
    </row>
    <row r="24" spans="1:6" x14ac:dyDescent="0.25">
      <c r="A24"/>
      <c r="B24"/>
      <c r="C24"/>
    </row>
    <row r="25" spans="1:6" x14ac:dyDescent="0.25">
      <c r="A25" s="73"/>
      <c r="B25" s="139" t="s">
        <v>142</v>
      </c>
      <c r="C25" s="74"/>
    </row>
    <row r="26" spans="1:6" x14ac:dyDescent="0.25">
      <c r="A26" s="73"/>
      <c r="B26" s="73"/>
      <c r="C26" s="74"/>
    </row>
  </sheetData>
  <mergeCells count="5">
    <mergeCell ref="A1:F1"/>
    <mergeCell ref="E2:F2"/>
    <mergeCell ref="E3:F3"/>
    <mergeCell ref="A4:F4"/>
    <mergeCell ref="A8:F8"/>
  </mergeCells>
  <pageMargins left="0.7" right="0.7" top="0.75" bottom="0.75" header="0.3" footer="0.51180555555555496"/>
  <pageSetup paperSize="9" firstPageNumber="0" orientation="landscape" r:id="rId1"/>
  <headerFooter>
    <oddHeader>&amp;R9. számú melléklet a  2/2020. (II.18.)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25</vt:i4>
      </vt:variant>
    </vt:vector>
  </HeadingPairs>
  <TitlesOfParts>
    <vt:vector size="25" baseType="lpstr">
      <vt:lpstr>1.mell</vt:lpstr>
      <vt:lpstr>2a mell</vt:lpstr>
      <vt:lpstr>2b mell</vt:lpstr>
      <vt:lpstr>2c mell</vt:lpstr>
      <vt:lpstr>2d mell</vt:lpstr>
      <vt:lpstr>3a mell</vt:lpstr>
      <vt:lpstr>3 b mell</vt:lpstr>
      <vt:lpstr>3c mell.</vt:lpstr>
      <vt:lpstr>3d mell.</vt:lpstr>
      <vt:lpstr>4a mell</vt:lpstr>
      <vt:lpstr>4b mell</vt:lpstr>
      <vt:lpstr>4c mell. </vt:lpstr>
      <vt:lpstr>4d mell</vt:lpstr>
      <vt:lpstr>5a mell</vt:lpstr>
      <vt:lpstr>5b mell</vt:lpstr>
      <vt:lpstr>5c mell</vt:lpstr>
      <vt:lpstr>5d mell</vt:lpstr>
      <vt:lpstr>6a mell</vt:lpstr>
      <vt:lpstr>6b mell</vt:lpstr>
      <vt:lpstr>7a mell</vt:lpstr>
      <vt:lpstr>7b mell</vt:lpstr>
      <vt:lpstr>2.1 tájék.</vt:lpstr>
      <vt:lpstr>2.2 tájék. </vt:lpstr>
      <vt:lpstr>2.3 tájék. </vt:lpstr>
      <vt:lpstr>2.4 tájék.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Czinege Erika</dc:creator>
  <dc:description/>
  <cp:lastModifiedBy>Kovács Tímea 2</cp:lastModifiedBy>
  <cp:revision>7</cp:revision>
  <cp:lastPrinted>2020-02-19T12:00:03Z</cp:lastPrinted>
  <dcterms:created xsi:type="dcterms:W3CDTF">2015-02-13T06:43:12Z</dcterms:created>
  <dcterms:modified xsi:type="dcterms:W3CDTF">2020-02-19T12:00:26Z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