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iadások" sheetId="1" r:id="rId1"/>
  </sheets>
  <definedNames>
    <definedName name="Excel_BuiltIn_Print_Titles" localSheetId="0">('kiadások'!$B$1:$B$65535,'kiadások'!$1:$2)</definedName>
    <definedName name="Excel_BuiltIn_Print_Titles" localSheetId="0">('kiadások'!$B$1:$B$65535,'kiadások'!$A$1:$A$2)</definedName>
    <definedName name="Excel_BuiltIn_Print_Titles" localSheetId="0">('kiadások'!$B$1:$B$65535,'kiadások'!$A$1:$IT$2)</definedName>
    <definedName name="_xlnm.Print_Titles" localSheetId="0">('kiadások'!$B:$B,'kiadások'!$1:$2)</definedName>
  </definedNames>
  <calcPr fullCalcOnLoad="1"/>
</workbook>
</file>

<file path=xl/sharedStrings.xml><?xml version="1.0" encoding="utf-8"?>
<sst xmlns="http://schemas.openxmlformats.org/spreadsheetml/2006/main" count="281" uniqueCount="254">
  <si>
    <t xml:space="preserve">      Pecöl Község Önkormányzata          </t>
  </si>
  <si>
    <t>011130</t>
  </si>
  <si>
    <t>066020</t>
  </si>
  <si>
    <t>082044</t>
  </si>
  <si>
    <t>074031</t>
  </si>
  <si>
    <t>032020</t>
  </si>
  <si>
    <t>082091</t>
  </si>
  <si>
    <t>081030</t>
  </si>
  <si>
    <t>041233</t>
  </si>
  <si>
    <t>096015</t>
  </si>
  <si>
    <t>107051</t>
  </si>
  <si>
    <t>013320</t>
  </si>
  <si>
    <t>064010</t>
  </si>
  <si>
    <t>066010</t>
  </si>
  <si>
    <t>045160</t>
  </si>
  <si>
    <t>013350</t>
  </si>
  <si>
    <t>091110</t>
  </si>
  <si>
    <t>107060</t>
  </si>
  <si>
    <t xml:space="preserve">Szociális és </t>
  </si>
  <si>
    <t>Összesen</t>
  </si>
  <si>
    <t>Önkormányzat</t>
  </si>
  <si>
    <t>Község-</t>
  </si>
  <si>
    <t>Kötelező</t>
  </si>
  <si>
    <t>Önként</t>
  </si>
  <si>
    <t>állami</t>
  </si>
  <si>
    <t xml:space="preserve"> Kiadások 2016, Ft-ban</t>
  </si>
  <si>
    <t>Önk.jogalkotó és ált. tev</t>
  </si>
  <si>
    <t>Város és községgazd.</t>
  </si>
  <si>
    <t>könyvtár</t>
  </si>
  <si>
    <t>család és nővédelem</t>
  </si>
  <si>
    <t>tűz és 
katasztrófa-
Védelmi tev.</t>
  </si>
  <si>
    <t>közművelődés
Közösségi és 
Társadalmi 
Fejl.</t>
  </si>
  <si>
    <t>sport</t>
  </si>
  <si>
    <t>hosszabb 
Időtartamú
Közfoglalk.</t>
  </si>
  <si>
    <t>Gyermekétkeztetés köznevelési intézményben</t>
  </si>
  <si>
    <t>Szociális étkreztetés</t>
  </si>
  <si>
    <t>temető</t>
  </si>
  <si>
    <t>közvilágítás</t>
  </si>
  <si>
    <t>Zöldterület kezelés</t>
  </si>
  <si>
    <t>Közutak fenntartása</t>
  </si>
  <si>
    <t>Önkorm. Vagyongazd. Kapcs. Feladatok</t>
  </si>
  <si>
    <t>Óvodai nevelés szakmai ellátás feladatai</t>
  </si>
  <si>
    <t>Egyéb szociális pénzbeli ellátások, települési támogatás</t>
  </si>
  <si>
    <t>átadott
Pénzek</t>
  </si>
  <si>
    <t>igazgatási
Tevékenység</t>
  </si>
  <si>
    <t>gazdálkodás</t>
  </si>
  <si>
    <t>feladat</t>
  </si>
  <si>
    <t>vállalt
Feladat</t>
  </si>
  <si>
    <t>államigazgatási
Feladat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</si>
  <si>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</si>
  <si>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</si>
  <si>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</si>
  <si>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</si>
  <si>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</si>
  <si>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</si>
  <si>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</si>
  <si>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</si>
  <si>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</si>
  <si>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</si>
  <si>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</si>
  <si>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</si>
  <si>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</si>
  <si>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</si>
  <si>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</si>
  <si>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</si>
  <si>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</si>
  <si>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</si>
  <si>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</si>
  <si>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</si>
  <si>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</si>
  <si>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</si>
  <si>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</si>
  <si>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</si>
  <si>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</si>
  <si>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</si>
  <si>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</si>
  <si>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</si>
  <si>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</si>
  <si>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</si>
  <si>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</si>
  <si>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</si>
  <si>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</si>
  <si>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</si>
  <si>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</si>
  <si>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(K12)</t>
  </si>
  <si>
    <t>19</t>
  </si>
  <si>
    <t>Személyi juttatások  (K1)</t>
  </si>
  <si>
    <t>20</t>
  </si>
  <si>
    <t>Munkaadókat terhelő járulékok és szociális hozzájárulási adó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</si>
  <si>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</si>
  <si>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</si>
  <si>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</si>
  <si>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</si>
  <si>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</si>
  <si>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</si>
  <si>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</si>
  <si>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</si>
  <si>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</si>
  <si>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</si>
  <si>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</si>
  <si>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</si>
  <si>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</si>
  <si>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</si>
  <si>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</si>
  <si>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</si>
  <si>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</si>
  <si>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</si>
  <si>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</si>
  <si>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</si>
  <si>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</si>
  <si>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</si>
  <si>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</si>
  <si>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</si>
  <si>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</si>
  <si>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</si>
  <si>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</si>
  <si>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</si>
  <si>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</si>
  <si>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</si>
  <si>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</si>
  <si>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</si>
  <si>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</si>
  <si>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</si>
  <si>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</si>
  <si>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(K34)</t>
  </si>
  <si>
    <t>39</t>
  </si>
  <si>
    <t>Működési célú előzetesen felszámított általános forgalmi adó (K351)</t>
  </si>
  <si>
    <t>40</t>
  </si>
  <si>
    <t>Fizetendő általános forgalmi adó  (K352)</t>
  </si>
  <si>
    <t xml:space="preserve"> 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</si>
  <si>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</si>
  <si>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</si>
  <si>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</si>
  <si>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</si>
  <si>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</si>
  <si>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</si>
  <si>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</si>
  <si>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 (K35)</t>
  </si>
  <si>
    <t>45</t>
  </si>
  <si>
    <t>Dologi kiadások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</si>
  <si>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</si>
  <si>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</si>
  <si>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</si>
  <si>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</si>
  <si>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</si>
  <si>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</si>
  <si>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</si>
  <si>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</si>
  <si>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</si>
  <si>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</si>
  <si>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</si>
  <si>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</si>
  <si>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</si>
  <si>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</si>
  <si>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</si>
  <si>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</si>
  <si>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</si>
  <si>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</si>
  <si>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</si>
  <si>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</si>
  <si>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</si>
  <si>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</si>
  <si>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</si>
  <si>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</si>
  <si>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</si>
  <si>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</si>
  <si>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</si>
  <si>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</si>
  <si>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</si>
  <si>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</si>
  <si>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</si>
  <si>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</si>
  <si>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</si>
  <si>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</si>
  <si>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</si>
  <si>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</si>
  <si>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</si>
  <si>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</si>
  <si>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</si>
  <si>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(K512)</t>
  </si>
  <si>
    <t>66</t>
  </si>
  <si>
    <t>Tartalékok (K513)</t>
  </si>
  <si>
    <t>67</t>
  </si>
  <si>
    <t>Egyéb működési célú kiadások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</si>
  <si>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</si>
  <si>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</si>
  <si>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</si>
  <si>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</si>
  <si>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</si>
  <si>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</si>
  <si>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</si>
  <si>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</si>
  <si>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</si>
  <si>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</si>
  <si>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</si>
  <si>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</si>
  <si>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</si>
  <si>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</si>
  <si>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</si>
  <si>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</si>
  <si>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</si>
  <si>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</si>
  <si>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</si>
  <si>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</si>
  <si>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</si>
  <si>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</si>
  <si>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</si>
  <si>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</si>
  <si>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</si>
  <si>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</si>
  <si>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</si>
  <si>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</si>
  <si>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</si>
  <si>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</si>
  <si>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</si>
  <si>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</si>
  <si>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</si>
  <si>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</si>
  <si>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</si>
  <si>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</si>
  <si>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</si>
  <si>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</si>
  <si>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</si>
  <si>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</si>
  <si>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</si>
  <si>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</si>
  <si>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</si>
  <si>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(K8)</t>
  </si>
  <si>
    <t>90</t>
  </si>
  <si>
    <t>Költségvetési kiadások (K1-K8)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</si>
  <si>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</si>
  <si>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</si>
  <si>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</si>
  <si>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</si>
  <si>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</si>
  <si>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</si>
  <si>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</si>
  <si>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</si>
  <si>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</si>
  <si>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</si>
  <si>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</si>
  <si>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</si>
  <si>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</si>
  <si>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</si>
  <si>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</si>
  <si>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</si>
  <si>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</si>
  <si>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</si>
  <si>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</si>
  <si>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</si>
  <si>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</si>
  <si>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</si>
  <si>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</si>
  <si>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Kiadások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</si>
</sst>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.5"/>
      <color indexed="10"/>
      <name val="MS Sans Serif"/>
      <family val="2"/>
    </font>
    <font>
      <sz val="8.5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7" fillId="14" borderId="1" applyNumberFormat="0" applyAlignment="0" applyProtection="0"/>
    <xf numFmtId="9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17" borderId="0" xfId="0" applyFill="1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17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17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/>
    </xf>
    <xf numFmtId="3" fontId="0" fillId="17" borderId="0" xfId="0" applyNumberFormat="1" applyFill="1" applyAlignment="1">
      <alignment/>
    </xf>
    <xf numFmtId="0" fontId="22" fillId="0" borderId="0" xfId="0" applyFont="1" applyAlignment="1">
      <alignment horizontal="center" vertical="top" wrapText="1"/>
    </xf>
    <xf numFmtId="0" fontId="22" fillId="0" borderId="0" xfId="0" applyNumberFormat="1" applyFont="1" applyAlignment="1">
      <alignment horizontal="left" vertical="top" wrapText="1"/>
    </xf>
    <xf numFmtId="3" fontId="23" fillId="0" borderId="0" xfId="0" applyNumberFormat="1" applyFont="1" applyAlignment="1">
      <alignment/>
    </xf>
    <xf numFmtId="3" fontId="23" fillId="17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left" vertical="top" wrapText="1"/>
    </xf>
    <xf numFmtId="3" fontId="24" fillId="0" borderId="0" xfId="0" applyNumberFormat="1" applyFont="1" applyAlignment="1">
      <alignment/>
    </xf>
    <xf numFmtId="3" fontId="24" fillId="17" borderId="0" xfId="0" applyNumberFormat="1" applyFont="1" applyFill="1" applyAlignment="1">
      <alignment/>
    </xf>
    <xf numFmtId="0" fontId="19" fillId="14" borderId="0" xfId="0" applyFont="1" applyFill="1" applyBorder="1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zoomScalePageLayoutView="0" workbookViewId="0" topLeftCell="B1">
      <pane xSplit="1" ySplit="2" topLeftCell="W88" activePane="bottomRight" state="frozen"/>
      <selection pane="topLeft" activeCell="B1" sqref="B1"/>
      <selection pane="topRight" activeCell="C1" sqref="C1"/>
      <selection pane="bottomLeft" activeCell="B88" sqref="B88"/>
      <selection pane="bottomRight" activeCell="AC117" sqref="AC117"/>
    </sheetView>
  </sheetViews>
  <sheetFormatPr defaultColWidth="11.57421875" defaultRowHeight="12.75"/>
  <cols>
    <col min="1" max="1" width="0" style="0" hidden="1" customWidth="1"/>
    <col min="2" max="2" width="77.7109375" style="1" customWidth="1"/>
    <col min="3" max="3" width="11.421875" style="0" customWidth="1"/>
    <col min="4" max="4" width="10.421875" style="0" customWidth="1"/>
    <col min="5" max="5" width="8.8515625" style="0" customWidth="1"/>
    <col min="6" max="6" width="10.421875" style="0" customWidth="1"/>
    <col min="7" max="8" width="10.57421875" style="0" customWidth="1"/>
    <col min="9" max="12" width="10.421875" style="0" customWidth="1"/>
    <col min="13" max="13" width="9.140625" style="0" customWidth="1"/>
    <col min="14" max="14" width="10.421875" style="0" customWidth="1"/>
    <col min="15" max="15" width="9.140625" style="0" customWidth="1"/>
    <col min="16" max="16" width="10.421875" style="0" customWidth="1"/>
    <col min="17" max="17" width="9.140625" style="0" customWidth="1"/>
    <col min="18" max="18" width="12.140625" style="0" customWidth="1"/>
    <col min="19" max="19" width="10.7109375" style="0" customWidth="1"/>
    <col min="20" max="20" width="9.140625" style="0" customWidth="1"/>
    <col min="21" max="21" width="13.140625" style="2" customWidth="1"/>
    <col min="22" max="22" width="11.7109375" style="0" customWidth="1"/>
    <col min="23" max="23" width="13.140625" style="0" customWidth="1"/>
    <col min="24" max="24" width="10.421875" style="0" customWidth="1"/>
    <col min="25" max="26" width="13.140625" style="0" customWidth="1"/>
    <col min="27" max="28" width="11.57421875" style="0" customWidth="1"/>
    <col min="29" max="29" width="13.140625" style="0" customWidth="1"/>
    <col min="30" max="254" width="9.140625" style="0" customWidth="1"/>
  </cols>
  <sheetData>
    <row r="1" spans="1:31" ht="12.75" customHeight="1">
      <c r="A1" s="23" t="s">
        <v>0</v>
      </c>
      <c r="B1" s="23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  <c r="U1" s="5" t="s">
        <v>19</v>
      </c>
      <c r="V1" s="4" t="s">
        <v>20</v>
      </c>
      <c r="W1" s="4" t="s">
        <v>21</v>
      </c>
      <c r="X1" s="4" t="s">
        <v>18</v>
      </c>
      <c r="Y1" s="6" t="s">
        <v>19</v>
      </c>
      <c r="Z1" s="4" t="s">
        <v>22</v>
      </c>
      <c r="AA1" s="4" t="s">
        <v>23</v>
      </c>
      <c r="AB1" s="4" t="s">
        <v>24</v>
      </c>
      <c r="AC1" s="4" t="s">
        <v>19</v>
      </c>
      <c r="AD1" s="7"/>
      <c r="AE1" s="7"/>
    </row>
    <row r="2" spans="1:31" ht="51.75" customHeight="1">
      <c r="A2" s="23" t="s">
        <v>25</v>
      </c>
      <c r="B2" s="23"/>
      <c r="C2" s="8" t="s">
        <v>26</v>
      </c>
      <c r="D2" s="8" t="s">
        <v>27</v>
      </c>
      <c r="E2" s="7" t="s">
        <v>28</v>
      </c>
      <c r="F2" s="8" t="s">
        <v>29</v>
      </c>
      <c r="G2" s="8" t="s">
        <v>30</v>
      </c>
      <c r="H2" s="8" t="s">
        <v>31</v>
      </c>
      <c r="I2" s="7" t="s">
        <v>32</v>
      </c>
      <c r="J2" s="8" t="s">
        <v>33</v>
      </c>
      <c r="K2" s="8" t="s">
        <v>34</v>
      </c>
      <c r="L2" s="8" t="s">
        <v>35</v>
      </c>
      <c r="M2" s="7" t="s">
        <v>36</v>
      </c>
      <c r="N2" s="7" t="s">
        <v>37</v>
      </c>
      <c r="O2" s="8" t="s">
        <v>38</v>
      </c>
      <c r="P2" s="8" t="s">
        <v>39</v>
      </c>
      <c r="Q2" s="8" t="s">
        <v>40</v>
      </c>
      <c r="R2" s="8" t="s">
        <v>41</v>
      </c>
      <c r="S2" s="8" t="s">
        <v>42</v>
      </c>
      <c r="T2" s="8" t="s">
        <v>43</v>
      </c>
      <c r="U2" s="9"/>
      <c r="V2" s="8" t="s">
        <v>44</v>
      </c>
      <c r="W2" s="7" t="s">
        <v>45</v>
      </c>
      <c r="X2" s="8" t="s">
        <v>43</v>
      </c>
      <c r="Y2" s="7"/>
      <c r="Z2" s="7" t="s">
        <v>46</v>
      </c>
      <c r="AA2" s="8" t="s">
        <v>47</v>
      </c>
      <c r="AB2" s="8" t="s">
        <v>48</v>
      </c>
      <c r="AC2" s="7"/>
      <c r="AD2" s="7"/>
      <c r="AE2" s="7"/>
    </row>
    <row r="3" spans="1:29" ht="12.75">
      <c r="A3" s="10" t="s">
        <v>49</v>
      </c>
      <c r="B3" s="11" t="s">
        <v>50</v>
      </c>
      <c r="C3" s="12">
        <v>387000</v>
      </c>
      <c r="D3" s="12"/>
      <c r="E3" s="12">
        <v>193500</v>
      </c>
      <c r="F3" s="12"/>
      <c r="G3" s="12"/>
      <c r="H3" s="12"/>
      <c r="I3" s="12"/>
      <c r="J3" s="12">
        <v>1899720</v>
      </c>
      <c r="K3" s="12">
        <v>774000</v>
      </c>
      <c r="L3" s="12">
        <v>193500</v>
      </c>
      <c r="M3" s="12"/>
      <c r="N3" s="12"/>
      <c r="O3" s="12"/>
      <c r="P3" s="12"/>
      <c r="Q3" s="12"/>
      <c r="R3" s="12"/>
      <c r="S3" s="12"/>
      <c r="T3" s="12"/>
      <c r="U3" s="13">
        <f aca="true" t="shared" si="0" ref="U3:U34">SUM(C3:T3)</f>
        <v>3447720</v>
      </c>
      <c r="V3" s="12">
        <f aca="true" t="shared" si="1" ref="V3:V34">C3</f>
        <v>387000</v>
      </c>
      <c r="W3" s="12">
        <f>E3+J3+K3+L3</f>
        <v>3060720</v>
      </c>
      <c r="X3" s="12">
        <f aca="true" t="shared" si="2" ref="X3:X34">T3</f>
        <v>0</v>
      </c>
      <c r="Y3" s="12">
        <f aca="true" t="shared" si="3" ref="Y3:Y34">V3+W3+X3</f>
        <v>3447720</v>
      </c>
      <c r="Z3" s="12">
        <f>Y3-AA3</f>
        <v>3447720</v>
      </c>
      <c r="AA3" s="12"/>
      <c r="AB3" s="12"/>
      <c r="AC3" s="12">
        <f aca="true" t="shared" si="4" ref="AC3:AC34">Z3+AA3+AB3</f>
        <v>3447720</v>
      </c>
    </row>
    <row r="4" spans="1:29" ht="12.75">
      <c r="A4" s="10" t="s">
        <v>51</v>
      </c>
      <c r="B4" s="11" t="s">
        <v>52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>
        <f t="shared" si="0"/>
        <v>0</v>
      </c>
      <c r="V4" s="12">
        <f t="shared" si="1"/>
        <v>0</v>
      </c>
      <c r="W4" s="12">
        <f aca="true" t="shared" si="5" ref="W4:W23">SUM(D4:N4)</f>
        <v>0</v>
      </c>
      <c r="X4" s="12">
        <f t="shared" si="2"/>
        <v>0</v>
      </c>
      <c r="Y4" s="12">
        <f t="shared" si="3"/>
        <v>0</v>
      </c>
      <c r="Z4" s="12"/>
      <c r="AA4" s="12"/>
      <c r="AB4" s="12"/>
      <c r="AC4" s="12">
        <f t="shared" si="4"/>
        <v>0</v>
      </c>
    </row>
    <row r="5" spans="1:29" ht="12.75">
      <c r="A5" s="10" t="s">
        <v>53</v>
      </c>
      <c r="B5" s="11" t="s">
        <v>54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>
        <f t="shared" si="0"/>
        <v>0</v>
      </c>
      <c r="V5" s="12">
        <f t="shared" si="1"/>
        <v>0</v>
      </c>
      <c r="W5" s="12">
        <f t="shared" si="5"/>
        <v>0</v>
      </c>
      <c r="X5" s="12">
        <f t="shared" si="2"/>
        <v>0</v>
      </c>
      <c r="Y5" s="12">
        <f t="shared" si="3"/>
        <v>0</v>
      </c>
      <c r="Z5" s="12"/>
      <c r="AA5" s="12"/>
      <c r="AB5" s="12"/>
      <c r="AC5" s="12">
        <f t="shared" si="4"/>
        <v>0</v>
      </c>
    </row>
    <row r="6" spans="1:29" ht="12.75">
      <c r="A6" s="10" t="s">
        <v>55</v>
      </c>
      <c r="B6" s="11" t="s">
        <v>56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>
        <f t="shared" si="0"/>
        <v>0</v>
      </c>
      <c r="V6" s="12">
        <f t="shared" si="1"/>
        <v>0</v>
      </c>
      <c r="W6" s="12">
        <f t="shared" si="5"/>
        <v>0</v>
      </c>
      <c r="X6" s="12">
        <f t="shared" si="2"/>
        <v>0</v>
      </c>
      <c r="Y6" s="12">
        <f t="shared" si="3"/>
        <v>0</v>
      </c>
      <c r="Z6" s="12"/>
      <c r="AA6" s="12"/>
      <c r="AB6" s="12"/>
      <c r="AC6" s="12">
        <f t="shared" si="4"/>
        <v>0</v>
      </c>
    </row>
    <row r="7" spans="1:29" ht="12.75">
      <c r="A7" s="10" t="s">
        <v>57</v>
      </c>
      <c r="B7" s="11" t="s">
        <v>58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>
        <f t="shared" si="0"/>
        <v>0</v>
      </c>
      <c r="V7" s="12">
        <f t="shared" si="1"/>
        <v>0</v>
      </c>
      <c r="W7" s="12">
        <f t="shared" si="5"/>
        <v>0</v>
      </c>
      <c r="X7" s="12">
        <f t="shared" si="2"/>
        <v>0</v>
      </c>
      <c r="Y7" s="12">
        <f t="shared" si="3"/>
        <v>0</v>
      </c>
      <c r="Z7" s="12"/>
      <c r="AA7" s="12"/>
      <c r="AB7" s="12"/>
      <c r="AC7" s="12">
        <f t="shared" si="4"/>
        <v>0</v>
      </c>
    </row>
    <row r="8" spans="1:29" ht="12.75">
      <c r="A8" s="10" t="s">
        <v>59</v>
      </c>
      <c r="B8" s="11" t="s">
        <v>60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>
        <f t="shared" si="0"/>
        <v>0</v>
      </c>
      <c r="V8" s="12">
        <f t="shared" si="1"/>
        <v>0</v>
      </c>
      <c r="W8" s="12">
        <f t="shared" si="5"/>
        <v>0</v>
      </c>
      <c r="X8" s="12">
        <f t="shared" si="2"/>
        <v>0</v>
      </c>
      <c r="Y8" s="12">
        <f t="shared" si="3"/>
        <v>0</v>
      </c>
      <c r="Z8" s="12"/>
      <c r="AA8" s="12"/>
      <c r="AB8" s="12"/>
      <c r="AC8" s="12">
        <f t="shared" si="4"/>
        <v>0</v>
      </c>
    </row>
    <row r="9" spans="1:29" ht="12.75">
      <c r="A9" s="10" t="s">
        <v>61</v>
      </c>
      <c r="B9" s="11" t="s">
        <v>62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>
        <f t="shared" si="0"/>
        <v>0</v>
      </c>
      <c r="V9" s="12">
        <f t="shared" si="1"/>
        <v>0</v>
      </c>
      <c r="W9" s="12">
        <f t="shared" si="5"/>
        <v>0</v>
      </c>
      <c r="X9" s="12">
        <f t="shared" si="2"/>
        <v>0</v>
      </c>
      <c r="Y9" s="12">
        <f t="shared" si="3"/>
        <v>0</v>
      </c>
      <c r="Z9" s="12"/>
      <c r="AA9" s="12"/>
      <c r="AB9" s="12"/>
      <c r="AC9" s="12">
        <f t="shared" si="4"/>
        <v>0</v>
      </c>
    </row>
    <row r="10" spans="1:29" ht="12.75">
      <c r="A10" s="10" t="s">
        <v>63</v>
      </c>
      <c r="B10" s="11" t="s">
        <v>64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>
        <f t="shared" si="0"/>
        <v>0</v>
      </c>
      <c r="V10" s="12">
        <f t="shared" si="1"/>
        <v>0</v>
      </c>
      <c r="W10" s="12">
        <f t="shared" si="5"/>
        <v>0</v>
      </c>
      <c r="X10" s="12">
        <f t="shared" si="2"/>
        <v>0</v>
      </c>
      <c r="Y10" s="12">
        <f t="shared" si="3"/>
        <v>0</v>
      </c>
      <c r="Z10" s="12"/>
      <c r="AA10" s="12"/>
      <c r="AB10" s="12"/>
      <c r="AC10" s="12">
        <f t="shared" si="4"/>
        <v>0</v>
      </c>
    </row>
    <row r="11" spans="1:29" ht="12.75">
      <c r="A11" s="10" t="s">
        <v>65</v>
      </c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>
        <f t="shared" si="0"/>
        <v>0</v>
      </c>
      <c r="V11" s="12">
        <f t="shared" si="1"/>
        <v>0</v>
      </c>
      <c r="W11" s="12">
        <f t="shared" si="5"/>
        <v>0</v>
      </c>
      <c r="X11" s="12">
        <f t="shared" si="2"/>
        <v>0</v>
      </c>
      <c r="Y11" s="12">
        <f t="shared" si="3"/>
        <v>0</v>
      </c>
      <c r="Z11" s="12"/>
      <c r="AA11" s="12"/>
      <c r="AB11" s="12"/>
      <c r="AC11" s="12">
        <f t="shared" si="4"/>
        <v>0</v>
      </c>
    </row>
    <row r="12" spans="1:29" ht="12.75">
      <c r="A12" s="10" t="s">
        <v>67</v>
      </c>
      <c r="B12" s="11" t="s">
        <v>68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>
        <f t="shared" si="0"/>
        <v>0</v>
      </c>
      <c r="V12" s="12">
        <f t="shared" si="1"/>
        <v>0</v>
      </c>
      <c r="W12" s="12">
        <f t="shared" si="5"/>
        <v>0</v>
      </c>
      <c r="X12" s="12">
        <f t="shared" si="2"/>
        <v>0</v>
      </c>
      <c r="Y12" s="12">
        <f t="shared" si="3"/>
        <v>0</v>
      </c>
      <c r="Z12" s="12"/>
      <c r="AA12" s="12"/>
      <c r="AB12" s="12"/>
      <c r="AC12" s="12">
        <f t="shared" si="4"/>
        <v>0</v>
      </c>
    </row>
    <row r="13" spans="1:29" ht="12.75">
      <c r="A13" s="10" t="s">
        <v>69</v>
      </c>
      <c r="B13" s="11" t="s">
        <v>70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>
        <f t="shared" si="0"/>
        <v>0</v>
      </c>
      <c r="V13" s="12">
        <f t="shared" si="1"/>
        <v>0</v>
      </c>
      <c r="W13" s="12">
        <f t="shared" si="5"/>
        <v>0</v>
      </c>
      <c r="X13" s="12">
        <f t="shared" si="2"/>
        <v>0</v>
      </c>
      <c r="Y13" s="12">
        <f t="shared" si="3"/>
        <v>0</v>
      </c>
      <c r="Z13" s="12"/>
      <c r="AA13" s="12"/>
      <c r="AB13" s="12"/>
      <c r="AC13" s="12">
        <f t="shared" si="4"/>
        <v>0</v>
      </c>
    </row>
    <row r="14" spans="1:29" ht="12.75">
      <c r="A14" s="10" t="s">
        <v>71</v>
      </c>
      <c r="B14" s="11" t="s">
        <v>72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>
        <f t="shared" si="0"/>
        <v>0</v>
      </c>
      <c r="V14" s="12">
        <f t="shared" si="1"/>
        <v>0</v>
      </c>
      <c r="W14" s="12">
        <f t="shared" si="5"/>
        <v>0</v>
      </c>
      <c r="X14" s="12">
        <f t="shared" si="2"/>
        <v>0</v>
      </c>
      <c r="Y14" s="12">
        <f t="shared" si="3"/>
        <v>0</v>
      </c>
      <c r="Z14" s="12"/>
      <c r="AA14" s="12"/>
      <c r="AB14" s="12"/>
      <c r="AC14" s="12">
        <f t="shared" si="4"/>
        <v>0</v>
      </c>
    </row>
    <row r="15" spans="1:29" ht="12.75">
      <c r="A15" s="10" t="s">
        <v>73</v>
      </c>
      <c r="B15" s="11" t="s">
        <v>74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>
        <f t="shared" si="0"/>
        <v>0</v>
      </c>
      <c r="V15" s="12">
        <f t="shared" si="1"/>
        <v>0</v>
      </c>
      <c r="W15" s="12">
        <f t="shared" si="5"/>
        <v>0</v>
      </c>
      <c r="X15" s="12">
        <f t="shared" si="2"/>
        <v>0</v>
      </c>
      <c r="Y15" s="12">
        <f t="shared" si="3"/>
        <v>0</v>
      </c>
      <c r="Z15" s="12"/>
      <c r="AA15" s="12"/>
      <c r="AB15" s="12"/>
      <c r="AC15" s="12">
        <f t="shared" si="4"/>
        <v>0</v>
      </c>
    </row>
    <row r="16" spans="1:29" s="18" customFormat="1" ht="12.75">
      <c r="A16" s="14" t="s">
        <v>75</v>
      </c>
      <c r="B16" s="15" t="s">
        <v>76</v>
      </c>
      <c r="C16" s="16">
        <f>SUM(C3:C15)</f>
        <v>387000</v>
      </c>
      <c r="D16" s="16">
        <f>SUM(D3:D15)</f>
        <v>0</v>
      </c>
      <c r="E16" s="16">
        <f>SUM(E3:E15)</f>
        <v>193500</v>
      </c>
      <c r="F16" s="16"/>
      <c r="G16" s="16">
        <f aca="true" t="shared" si="6" ref="G16:T16">SUM(G3:G15)</f>
        <v>0</v>
      </c>
      <c r="H16" s="16">
        <f t="shared" si="6"/>
        <v>0</v>
      </c>
      <c r="I16" s="16">
        <f t="shared" si="6"/>
        <v>0</v>
      </c>
      <c r="J16" s="16">
        <f t="shared" si="6"/>
        <v>1899720</v>
      </c>
      <c r="K16" s="16">
        <f t="shared" si="6"/>
        <v>774000</v>
      </c>
      <c r="L16" s="16">
        <f t="shared" si="6"/>
        <v>193500</v>
      </c>
      <c r="M16" s="16">
        <f t="shared" si="6"/>
        <v>0</v>
      </c>
      <c r="N16" s="16">
        <f t="shared" si="6"/>
        <v>0</v>
      </c>
      <c r="O16" s="16">
        <f t="shared" si="6"/>
        <v>0</v>
      </c>
      <c r="P16" s="16">
        <f t="shared" si="6"/>
        <v>0</v>
      </c>
      <c r="Q16" s="16">
        <f t="shared" si="6"/>
        <v>0</v>
      </c>
      <c r="R16" s="16">
        <f t="shared" si="6"/>
        <v>0</v>
      </c>
      <c r="S16" s="16">
        <f t="shared" si="6"/>
        <v>0</v>
      </c>
      <c r="T16" s="16">
        <f t="shared" si="6"/>
        <v>0</v>
      </c>
      <c r="U16" s="17">
        <f t="shared" si="0"/>
        <v>3447720</v>
      </c>
      <c r="V16" s="16">
        <f t="shared" si="1"/>
        <v>387000</v>
      </c>
      <c r="W16" s="16">
        <f t="shared" si="5"/>
        <v>3060720</v>
      </c>
      <c r="X16" s="16">
        <f t="shared" si="2"/>
        <v>0</v>
      </c>
      <c r="Y16" s="16">
        <f t="shared" si="3"/>
        <v>3447720</v>
      </c>
      <c r="Z16" s="16">
        <f>SUM(Z3:Z15)</f>
        <v>3447720</v>
      </c>
      <c r="AA16" s="16">
        <f>SUM(AA3:AA15)</f>
        <v>0</v>
      </c>
      <c r="AB16" s="16">
        <f>SUM(AB3:AB15)</f>
        <v>0</v>
      </c>
      <c r="AC16" s="16">
        <f t="shared" si="4"/>
        <v>3447720</v>
      </c>
    </row>
    <row r="17" spans="1:29" ht="12.75">
      <c r="A17" s="10" t="s">
        <v>77</v>
      </c>
      <c r="B17" s="11" t="s">
        <v>78</v>
      </c>
      <c r="C17" s="12">
        <v>3212592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>
        <f t="shared" si="0"/>
        <v>3212592</v>
      </c>
      <c r="V17" s="12">
        <f t="shared" si="1"/>
        <v>3212592</v>
      </c>
      <c r="W17" s="12">
        <f t="shared" si="5"/>
        <v>0</v>
      </c>
      <c r="X17" s="12">
        <f t="shared" si="2"/>
        <v>0</v>
      </c>
      <c r="Y17" s="12">
        <f t="shared" si="3"/>
        <v>3212592</v>
      </c>
      <c r="Z17" s="12">
        <f>U17</f>
        <v>3212592</v>
      </c>
      <c r="AA17" s="12"/>
      <c r="AB17" s="12"/>
      <c r="AC17" s="12">
        <f t="shared" si="4"/>
        <v>3212592</v>
      </c>
    </row>
    <row r="18" spans="1:29" ht="25.5">
      <c r="A18" s="10" t="s">
        <v>79</v>
      </c>
      <c r="B18" s="11" t="s">
        <v>80</v>
      </c>
      <c r="C18" s="12">
        <v>240000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>
        <f t="shared" si="0"/>
        <v>240000</v>
      </c>
      <c r="V18" s="12">
        <f t="shared" si="1"/>
        <v>240000</v>
      </c>
      <c r="W18" s="12">
        <f t="shared" si="5"/>
        <v>0</v>
      </c>
      <c r="X18" s="12">
        <f t="shared" si="2"/>
        <v>0</v>
      </c>
      <c r="Y18" s="12">
        <f t="shared" si="3"/>
        <v>240000</v>
      </c>
      <c r="Z18" s="12">
        <f>U18</f>
        <v>240000</v>
      </c>
      <c r="AA18" s="12"/>
      <c r="AB18" s="12"/>
      <c r="AC18" s="12">
        <f t="shared" si="4"/>
        <v>240000</v>
      </c>
    </row>
    <row r="19" spans="1:29" ht="12.75">
      <c r="A19" s="10" t="s">
        <v>81</v>
      </c>
      <c r="B19" s="11" t="s">
        <v>82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>
        <f t="shared" si="0"/>
        <v>0</v>
      </c>
      <c r="V19" s="12">
        <f t="shared" si="1"/>
        <v>0</v>
      </c>
      <c r="W19" s="12">
        <f t="shared" si="5"/>
        <v>0</v>
      </c>
      <c r="X19" s="12">
        <f t="shared" si="2"/>
        <v>0</v>
      </c>
      <c r="Y19" s="12">
        <f t="shared" si="3"/>
        <v>0</v>
      </c>
      <c r="Z19" s="12"/>
      <c r="AA19" s="12"/>
      <c r="AB19" s="12"/>
      <c r="AC19" s="12">
        <f t="shared" si="4"/>
        <v>0</v>
      </c>
    </row>
    <row r="20" spans="1:29" s="18" customFormat="1" ht="12.75">
      <c r="A20" s="14" t="s">
        <v>83</v>
      </c>
      <c r="B20" s="15" t="s">
        <v>84</v>
      </c>
      <c r="C20" s="16">
        <f>C17+C18+C19</f>
        <v>3452592</v>
      </c>
      <c r="D20" s="16">
        <f>D17+D18+D19</f>
        <v>0</v>
      </c>
      <c r="E20" s="16">
        <f>E17+E18+E19</f>
        <v>0</v>
      </c>
      <c r="F20" s="16"/>
      <c r="G20" s="16">
        <f aca="true" t="shared" si="7" ref="G20:T20">G17+G18+G19</f>
        <v>0</v>
      </c>
      <c r="H20" s="16">
        <f t="shared" si="7"/>
        <v>0</v>
      </c>
      <c r="I20" s="16">
        <f t="shared" si="7"/>
        <v>0</v>
      </c>
      <c r="J20" s="16">
        <f t="shared" si="7"/>
        <v>0</v>
      </c>
      <c r="K20" s="16">
        <f t="shared" si="7"/>
        <v>0</v>
      </c>
      <c r="L20" s="16">
        <f t="shared" si="7"/>
        <v>0</v>
      </c>
      <c r="M20" s="16">
        <f t="shared" si="7"/>
        <v>0</v>
      </c>
      <c r="N20" s="16">
        <f t="shared" si="7"/>
        <v>0</v>
      </c>
      <c r="O20" s="16">
        <f t="shared" si="7"/>
        <v>0</v>
      </c>
      <c r="P20" s="16">
        <f t="shared" si="7"/>
        <v>0</v>
      </c>
      <c r="Q20" s="16">
        <f t="shared" si="7"/>
        <v>0</v>
      </c>
      <c r="R20" s="16">
        <f t="shared" si="7"/>
        <v>0</v>
      </c>
      <c r="S20" s="16">
        <f t="shared" si="7"/>
        <v>0</v>
      </c>
      <c r="T20" s="16">
        <f t="shared" si="7"/>
        <v>0</v>
      </c>
      <c r="U20" s="17">
        <f t="shared" si="0"/>
        <v>3452592</v>
      </c>
      <c r="V20" s="16">
        <f t="shared" si="1"/>
        <v>3452592</v>
      </c>
      <c r="W20" s="16">
        <f t="shared" si="5"/>
        <v>0</v>
      </c>
      <c r="X20" s="16">
        <f t="shared" si="2"/>
        <v>0</v>
      </c>
      <c r="Y20" s="16">
        <f t="shared" si="3"/>
        <v>3452592</v>
      </c>
      <c r="Z20" s="16">
        <f>W20+X20+Y20</f>
        <v>3452592</v>
      </c>
      <c r="AA20" s="16">
        <f>AA17+AA18+AA19</f>
        <v>0</v>
      </c>
      <c r="AB20" s="16">
        <f>AB17+AB18+AB19</f>
        <v>0</v>
      </c>
      <c r="AC20" s="16">
        <f t="shared" si="4"/>
        <v>3452592</v>
      </c>
    </row>
    <row r="21" spans="1:29" s="18" customFormat="1" ht="12.75">
      <c r="A21" s="14" t="s">
        <v>85</v>
      </c>
      <c r="B21" s="15" t="s">
        <v>86</v>
      </c>
      <c r="C21" s="16">
        <f>C16+C20</f>
        <v>3839592</v>
      </c>
      <c r="D21" s="16">
        <f>D16+D20</f>
        <v>0</v>
      </c>
      <c r="E21" s="16">
        <f>E16+E20</f>
        <v>193500</v>
      </c>
      <c r="F21" s="16"/>
      <c r="G21" s="16">
        <f aca="true" t="shared" si="8" ref="G21:T21">G16+G20</f>
        <v>0</v>
      </c>
      <c r="H21" s="16">
        <f t="shared" si="8"/>
        <v>0</v>
      </c>
      <c r="I21" s="16">
        <f t="shared" si="8"/>
        <v>0</v>
      </c>
      <c r="J21" s="16">
        <f t="shared" si="8"/>
        <v>1899720</v>
      </c>
      <c r="K21" s="16">
        <f t="shared" si="8"/>
        <v>774000</v>
      </c>
      <c r="L21" s="16">
        <f t="shared" si="8"/>
        <v>193500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7">
        <f t="shared" si="0"/>
        <v>6900312</v>
      </c>
      <c r="V21" s="16">
        <f t="shared" si="1"/>
        <v>3839592</v>
      </c>
      <c r="W21" s="16">
        <f t="shared" si="5"/>
        <v>3060720</v>
      </c>
      <c r="X21" s="16">
        <f t="shared" si="2"/>
        <v>0</v>
      </c>
      <c r="Y21" s="16">
        <f t="shared" si="3"/>
        <v>6900312</v>
      </c>
      <c r="Z21" s="16">
        <f>Z16+Z20</f>
        <v>6900312</v>
      </c>
      <c r="AA21" s="16">
        <f>AA16+AA20</f>
        <v>0</v>
      </c>
      <c r="AB21" s="16">
        <f>AB16+AB20</f>
        <v>0</v>
      </c>
      <c r="AC21" s="16">
        <f t="shared" si="4"/>
        <v>6900312</v>
      </c>
    </row>
    <row r="22" spans="1:29" s="18" customFormat="1" ht="12.75">
      <c r="A22" s="14" t="s">
        <v>87</v>
      </c>
      <c r="B22" s="15" t="s">
        <v>88</v>
      </c>
      <c r="C22" s="16">
        <v>1010766</v>
      </c>
      <c r="D22" s="16"/>
      <c r="E22" s="16">
        <v>52245</v>
      </c>
      <c r="F22" s="16"/>
      <c r="G22" s="16"/>
      <c r="H22" s="16"/>
      <c r="I22" s="16"/>
      <c r="J22" s="16">
        <v>512924</v>
      </c>
      <c r="K22" s="16">
        <v>208980</v>
      </c>
      <c r="L22" s="16">
        <v>52245</v>
      </c>
      <c r="M22" s="16">
        <v>0</v>
      </c>
      <c r="N22" s="16"/>
      <c r="O22" s="16"/>
      <c r="P22" s="16"/>
      <c r="Q22" s="16"/>
      <c r="R22" s="16"/>
      <c r="S22" s="16"/>
      <c r="T22" s="16"/>
      <c r="U22" s="17">
        <f t="shared" si="0"/>
        <v>1837160</v>
      </c>
      <c r="V22" s="16">
        <f t="shared" si="1"/>
        <v>1010766</v>
      </c>
      <c r="W22" s="16">
        <f t="shared" si="5"/>
        <v>826394</v>
      </c>
      <c r="X22" s="16">
        <f t="shared" si="2"/>
        <v>0</v>
      </c>
      <c r="Y22" s="16">
        <f t="shared" si="3"/>
        <v>1837160</v>
      </c>
      <c r="Z22" s="16">
        <f>Y22</f>
        <v>1837160</v>
      </c>
      <c r="AA22" s="16"/>
      <c r="AB22" s="16"/>
      <c r="AC22" s="16">
        <f t="shared" si="4"/>
        <v>1837160</v>
      </c>
    </row>
    <row r="23" spans="1:29" ht="12.75">
      <c r="A23" s="10" t="s">
        <v>89</v>
      </c>
      <c r="B23" s="11" t="s">
        <v>90</v>
      </c>
      <c r="C23" s="12"/>
      <c r="D23" s="12"/>
      <c r="E23" s="12"/>
      <c r="F23" s="12"/>
      <c r="G23" s="12"/>
      <c r="H23" s="12"/>
      <c r="I23" s="12">
        <v>50000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>
        <f t="shared" si="0"/>
        <v>50000</v>
      </c>
      <c r="V23" s="12">
        <f t="shared" si="1"/>
        <v>0</v>
      </c>
      <c r="W23" s="12">
        <f t="shared" si="5"/>
        <v>50000</v>
      </c>
      <c r="X23" s="12">
        <f t="shared" si="2"/>
        <v>0</v>
      </c>
      <c r="Y23" s="12">
        <f t="shared" si="3"/>
        <v>50000</v>
      </c>
      <c r="Z23" s="12"/>
      <c r="AA23" s="12">
        <f>U23</f>
        <v>50000</v>
      </c>
      <c r="AB23" s="12"/>
      <c r="AC23" s="12">
        <f t="shared" si="4"/>
        <v>50000</v>
      </c>
    </row>
    <row r="24" spans="1:29" ht="12.75">
      <c r="A24" s="10" t="s">
        <v>91</v>
      </c>
      <c r="B24" s="11" t="s">
        <v>92</v>
      </c>
      <c r="C24" s="12"/>
      <c r="D24" s="12">
        <v>360000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300000</v>
      </c>
      <c r="P24" s="12"/>
      <c r="Q24" s="12"/>
      <c r="R24" s="12"/>
      <c r="S24" s="12"/>
      <c r="T24" s="12"/>
      <c r="U24" s="13">
        <f t="shared" si="0"/>
        <v>660000</v>
      </c>
      <c r="V24" s="12">
        <f t="shared" si="1"/>
        <v>0</v>
      </c>
      <c r="W24" s="12">
        <f>SUM(D24:O24)</f>
        <v>660000</v>
      </c>
      <c r="X24" s="12">
        <f t="shared" si="2"/>
        <v>0</v>
      </c>
      <c r="Y24" s="12">
        <f t="shared" si="3"/>
        <v>660000</v>
      </c>
      <c r="Z24" s="12">
        <f>D24+M24+O24</f>
        <v>660000</v>
      </c>
      <c r="AA24" s="12"/>
      <c r="AB24" s="12"/>
      <c r="AC24" s="12">
        <f t="shared" si="4"/>
        <v>660000</v>
      </c>
    </row>
    <row r="25" spans="1:29" ht="12.75">
      <c r="A25" s="10" t="s">
        <v>93</v>
      </c>
      <c r="B25" s="11" t="s">
        <v>94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>
        <f t="shared" si="0"/>
        <v>0</v>
      </c>
      <c r="V25" s="12">
        <f t="shared" si="1"/>
        <v>0</v>
      </c>
      <c r="W25" s="12">
        <f>SUM(D25:N25)</f>
        <v>0</v>
      </c>
      <c r="X25" s="12">
        <f t="shared" si="2"/>
        <v>0</v>
      </c>
      <c r="Y25" s="12">
        <f t="shared" si="3"/>
        <v>0</v>
      </c>
      <c r="Z25" s="12"/>
      <c r="AA25" s="12"/>
      <c r="AB25" s="12"/>
      <c r="AC25" s="12">
        <f t="shared" si="4"/>
        <v>0</v>
      </c>
    </row>
    <row r="26" spans="1:29" s="18" customFormat="1" ht="12.75">
      <c r="A26" s="14" t="s">
        <v>95</v>
      </c>
      <c r="B26" s="15" t="s">
        <v>96</v>
      </c>
      <c r="C26" s="16">
        <f>C23+C24+C25</f>
        <v>0</v>
      </c>
      <c r="D26" s="16">
        <f>D23+D24+D25</f>
        <v>360000</v>
      </c>
      <c r="E26" s="16">
        <f>E23+E24+E25</f>
        <v>0</v>
      </c>
      <c r="F26" s="16"/>
      <c r="G26" s="16">
        <f aca="true" t="shared" si="9" ref="G26:O26">G23+G24+G25</f>
        <v>0</v>
      </c>
      <c r="H26" s="16">
        <f t="shared" si="9"/>
        <v>0</v>
      </c>
      <c r="I26" s="16">
        <f t="shared" si="9"/>
        <v>50000</v>
      </c>
      <c r="J26" s="16">
        <f t="shared" si="9"/>
        <v>0</v>
      </c>
      <c r="K26" s="16">
        <f t="shared" si="9"/>
        <v>0</v>
      </c>
      <c r="L26" s="16">
        <f t="shared" si="9"/>
        <v>0</v>
      </c>
      <c r="M26" s="16">
        <f t="shared" si="9"/>
        <v>0</v>
      </c>
      <c r="N26" s="16">
        <f t="shared" si="9"/>
        <v>0</v>
      </c>
      <c r="O26" s="16">
        <f t="shared" si="9"/>
        <v>300000</v>
      </c>
      <c r="P26" s="16"/>
      <c r="Q26" s="16"/>
      <c r="R26" s="16"/>
      <c r="S26" s="16"/>
      <c r="T26" s="16">
        <f>T23+T24+T25</f>
        <v>0</v>
      </c>
      <c r="U26" s="17">
        <f t="shared" si="0"/>
        <v>710000</v>
      </c>
      <c r="V26" s="16">
        <f t="shared" si="1"/>
        <v>0</v>
      </c>
      <c r="W26" s="16">
        <f>W23+W24</f>
        <v>710000</v>
      </c>
      <c r="X26" s="16">
        <f t="shared" si="2"/>
        <v>0</v>
      </c>
      <c r="Y26" s="16">
        <f t="shared" si="3"/>
        <v>710000</v>
      </c>
      <c r="Z26" s="16">
        <f>Z23+Z24+Z25</f>
        <v>660000</v>
      </c>
      <c r="AA26" s="16">
        <f>AA23+AA24+AA25</f>
        <v>50000</v>
      </c>
      <c r="AB26" s="16">
        <f>AB23+AB24+AB25</f>
        <v>0</v>
      </c>
      <c r="AC26" s="16">
        <f t="shared" si="4"/>
        <v>710000</v>
      </c>
    </row>
    <row r="27" spans="1:29" ht="12.75">
      <c r="A27" s="10" t="s">
        <v>97</v>
      </c>
      <c r="B27" s="11" t="s">
        <v>98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>
        <f t="shared" si="0"/>
        <v>0</v>
      </c>
      <c r="V27" s="12">
        <f t="shared" si="1"/>
        <v>0</v>
      </c>
      <c r="W27" s="12">
        <f aca="true" t="shared" si="10" ref="W27:W32">SUM(D27:N27)</f>
        <v>0</v>
      </c>
      <c r="X27" s="12">
        <f t="shared" si="2"/>
        <v>0</v>
      </c>
      <c r="Y27" s="12">
        <f t="shared" si="3"/>
        <v>0</v>
      </c>
      <c r="Z27" s="12"/>
      <c r="AA27" s="12"/>
      <c r="AB27" s="12"/>
      <c r="AC27" s="12">
        <f t="shared" si="4"/>
        <v>0</v>
      </c>
    </row>
    <row r="28" spans="1:29" ht="12.75">
      <c r="A28" s="10" t="s">
        <v>99</v>
      </c>
      <c r="B28" s="11" t="s">
        <v>100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>
        <f t="shared" si="0"/>
        <v>0</v>
      </c>
      <c r="V28" s="12">
        <f t="shared" si="1"/>
        <v>0</v>
      </c>
      <c r="W28" s="12">
        <f t="shared" si="10"/>
        <v>0</v>
      </c>
      <c r="X28" s="12">
        <f t="shared" si="2"/>
        <v>0</v>
      </c>
      <c r="Y28" s="12">
        <f t="shared" si="3"/>
        <v>0</v>
      </c>
      <c r="Z28" s="12"/>
      <c r="AA28" s="12"/>
      <c r="AB28" s="12"/>
      <c r="AC28" s="12">
        <f t="shared" si="4"/>
        <v>0</v>
      </c>
    </row>
    <row r="29" spans="1:29" s="18" customFormat="1" ht="12.75">
      <c r="A29" s="14" t="s">
        <v>101</v>
      </c>
      <c r="B29" s="15" t="s">
        <v>102</v>
      </c>
      <c r="C29" s="16">
        <f>C27+C28</f>
        <v>0</v>
      </c>
      <c r="D29" s="16">
        <f>D27+D28</f>
        <v>0</v>
      </c>
      <c r="E29" s="16">
        <f>E27+E28</f>
        <v>0</v>
      </c>
      <c r="F29" s="16"/>
      <c r="G29" s="16">
        <f aca="true" t="shared" si="11" ref="G29:O29">G27+G28</f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/>
      <c r="Q29" s="16"/>
      <c r="R29" s="16"/>
      <c r="S29" s="16"/>
      <c r="T29" s="16">
        <f>T27+T28</f>
        <v>0</v>
      </c>
      <c r="U29" s="17">
        <f t="shared" si="0"/>
        <v>0</v>
      </c>
      <c r="V29" s="16">
        <f t="shared" si="1"/>
        <v>0</v>
      </c>
      <c r="W29" s="16">
        <f t="shared" si="10"/>
        <v>0</v>
      </c>
      <c r="X29" s="16">
        <f t="shared" si="2"/>
        <v>0</v>
      </c>
      <c r="Y29" s="16">
        <f t="shared" si="3"/>
        <v>0</v>
      </c>
      <c r="Z29" s="16">
        <f>Z27+Z28</f>
        <v>0</v>
      </c>
      <c r="AA29" s="16">
        <f>AA27+AA28</f>
        <v>0</v>
      </c>
      <c r="AB29" s="16">
        <f>AB27+AB28</f>
        <v>0</v>
      </c>
      <c r="AC29" s="16">
        <f t="shared" si="4"/>
        <v>0</v>
      </c>
    </row>
    <row r="30" spans="1:29" ht="12.75">
      <c r="A30" s="10" t="s">
        <v>103</v>
      </c>
      <c r="B30" s="11" t="s">
        <v>104</v>
      </c>
      <c r="C30" s="12"/>
      <c r="D30" s="12">
        <v>100000</v>
      </c>
      <c r="E30" s="12"/>
      <c r="F30" s="12"/>
      <c r="G30" s="12"/>
      <c r="H30" s="12">
        <v>320000</v>
      </c>
      <c r="I30" s="12">
        <v>330000</v>
      </c>
      <c r="J30" s="12"/>
      <c r="K30" s="12"/>
      <c r="L30" s="12"/>
      <c r="M30" s="12">
        <v>20000</v>
      </c>
      <c r="N30" s="12">
        <v>1580616</v>
      </c>
      <c r="O30" s="12"/>
      <c r="P30" s="12"/>
      <c r="Q30" s="12"/>
      <c r="R30" s="12"/>
      <c r="S30" s="12"/>
      <c r="T30" s="12"/>
      <c r="U30" s="13">
        <f t="shared" si="0"/>
        <v>2350616</v>
      </c>
      <c r="V30" s="12">
        <f t="shared" si="1"/>
        <v>0</v>
      </c>
      <c r="W30" s="12">
        <f t="shared" si="10"/>
        <v>2350616</v>
      </c>
      <c r="X30" s="12">
        <f t="shared" si="2"/>
        <v>0</v>
      </c>
      <c r="Y30" s="12">
        <f t="shared" si="3"/>
        <v>2350616</v>
      </c>
      <c r="Z30" s="12">
        <f>U30</f>
        <v>2350616</v>
      </c>
      <c r="AA30" s="12"/>
      <c r="AB30" s="12"/>
      <c r="AC30" s="12">
        <f t="shared" si="4"/>
        <v>2350616</v>
      </c>
    </row>
    <row r="31" spans="1:29" ht="12.75">
      <c r="A31" s="10" t="s">
        <v>105</v>
      </c>
      <c r="B31" s="11" t="s">
        <v>106</v>
      </c>
      <c r="C31" s="12"/>
      <c r="D31" s="12"/>
      <c r="E31" s="12"/>
      <c r="F31" s="12"/>
      <c r="G31" s="12"/>
      <c r="H31" s="12"/>
      <c r="I31" s="12"/>
      <c r="J31" s="12"/>
      <c r="K31" s="12"/>
      <c r="L31" s="12">
        <v>2227680</v>
      </c>
      <c r="M31" s="12"/>
      <c r="N31" s="12"/>
      <c r="O31" s="12"/>
      <c r="P31" s="12"/>
      <c r="Q31" s="12"/>
      <c r="R31" s="12"/>
      <c r="S31" s="12"/>
      <c r="T31" s="12"/>
      <c r="U31" s="13">
        <f t="shared" si="0"/>
        <v>2227680</v>
      </c>
      <c r="V31" s="12">
        <f t="shared" si="1"/>
        <v>0</v>
      </c>
      <c r="W31" s="12">
        <f t="shared" si="10"/>
        <v>2227680</v>
      </c>
      <c r="X31" s="12">
        <f t="shared" si="2"/>
        <v>0</v>
      </c>
      <c r="Y31" s="12">
        <f t="shared" si="3"/>
        <v>2227680</v>
      </c>
      <c r="Z31" s="12">
        <f>K31+L31</f>
        <v>2227680</v>
      </c>
      <c r="AA31" s="12"/>
      <c r="AB31" s="12"/>
      <c r="AC31" s="12">
        <f t="shared" si="4"/>
        <v>2227680</v>
      </c>
    </row>
    <row r="32" spans="1:29" ht="12.75">
      <c r="A32" s="10" t="s">
        <v>107</v>
      </c>
      <c r="B32" s="11" t="s">
        <v>108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>
        <f t="shared" si="0"/>
        <v>0</v>
      </c>
      <c r="V32" s="12">
        <f t="shared" si="1"/>
        <v>0</v>
      </c>
      <c r="W32" s="12">
        <f t="shared" si="10"/>
        <v>0</v>
      </c>
      <c r="X32" s="12">
        <f t="shared" si="2"/>
        <v>0</v>
      </c>
      <c r="Y32" s="12">
        <f t="shared" si="3"/>
        <v>0</v>
      </c>
      <c r="Z32" s="12"/>
      <c r="AA32" s="12"/>
      <c r="AB32" s="12"/>
      <c r="AC32" s="12">
        <f t="shared" si="4"/>
        <v>0</v>
      </c>
    </row>
    <row r="33" spans="1:29" ht="12.75">
      <c r="A33" s="10" t="s">
        <v>109</v>
      </c>
      <c r="B33" s="11" t="s">
        <v>110</v>
      </c>
      <c r="C33" s="12"/>
      <c r="D33" s="12">
        <v>200000</v>
      </c>
      <c r="E33" s="12"/>
      <c r="F33" s="12"/>
      <c r="G33" s="12"/>
      <c r="H33" s="12"/>
      <c r="I33" s="12">
        <v>50000</v>
      </c>
      <c r="J33" s="12"/>
      <c r="K33" s="12"/>
      <c r="L33" s="12"/>
      <c r="M33" s="12">
        <v>500000</v>
      </c>
      <c r="N33" s="12"/>
      <c r="O33" s="12"/>
      <c r="P33" s="12">
        <v>500000</v>
      </c>
      <c r="Q33" s="12"/>
      <c r="R33" s="12"/>
      <c r="S33" s="12"/>
      <c r="T33" s="12"/>
      <c r="U33" s="13">
        <f t="shared" si="0"/>
        <v>1250000</v>
      </c>
      <c r="V33" s="12">
        <f t="shared" si="1"/>
        <v>0</v>
      </c>
      <c r="W33" s="12">
        <f>U33</f>
        <v>1250000</v>
      </c>
      <c r="X33" s="12">
        <f t="shared" si="2"/>
        <v>0</v>
      </c>
      <c r="Y33" s="12">
        <f t="shared" si="3"/>
        <v>1250000</v>
      </c>
      <c r="Z33" s="12">
        <f>D33+M33+P33</f>
        <v>1200000</v>
      </c>
      <c r="AA33" s="12">
        <f>I33</f>
        <v>50000</v>
      </c>
      <c r="AB33" s="12"/>
      <c r="AC33" s="12">
        <f t="shared" si="4"/>
        <v>1250000</v>
      </c>
    </row>
    <row r="34" spans="1:29" ht="12.75">
      <c r="A34" s="10" t="s">
        <v>111</v>
      </c>
      <c r="B34" s="11" t="s">
        <v>112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3">
        <f t="shared" si="0"/>
        <v>0</v>
      </c>
      <c r="V34" s="12">
        <f t="shared" si="1"/>
        <v>0</v>
      </c>
      <c r="W34" s="12">
        <f>SUM(D34:N34)</f>
        <v>0</v>
      </c>
      <c r="X34" s="12">
        <f t="shared" si="2"/>
        <v>0</v>
      </c>
      <c r="Y34" s="12">
        <f t="shared" si="3"/>
        <v>0</v>
      </c>
      <c r="Z34" s="12"/>
      <c r="AA34" s="12"/>
      <c r="AB34" s="12"/>
      <c r="AC34" s="12">
        <f t="shared" si="4"/>
        <v>0</v>
      </c>
    </row>
    <row r="35" spans="1:29" ht="12.75">
      <c r="A35" s="10" t="s">
        <v>113</v>
      </c>
      <c r="B35" s="11" t="s">
        <v>114</v>
      </c>
      <c r="C35" s="12"/>
      <c r="D35" s="12"/>
      <c r="E35" s="12"/>
      <c r="F35" s="12"/>
      <c r="G35" s="12">
        <f>700000</f>
        <v>700000</v>
      </c>
      <c r="H35" s="12"/>
      <c r="I35" s="12"/>
      <c r="J35" s="12"/>
      <c r="K35" s="12"/>
      <c r="L35" s="12"/>
      <c r="M35" s="12"/>
      <c r="N35" s="12"/>
      <c r="O35" s="12"/>
      <c r="P35" s="12">
        <v>125000</v>
      </c>
      <c r="Q35" s="12"/>
      <c r="R35" s="12"/>
      <c r="S35" s="12"/>
      <c r="T35" s="12"/>
      <c r="U35" s="13">
        <f aca="true" t="shared" si="12" ref="U35:U66">SUM(C35:T35)</f>
        <v>825000</v>
      </c>
      <c r="V35" s="12">
        <f aca="true" t="shared" si="13" ref="V35:V61">C35</f>
        <v>0</v>
      </c>
      <c r="W35" s="12">
        <f>U35</f>
        <v>825000</v>
      </c>
      <c r="X35" s="12">
        <f aca="true" t="shared" si="14" ref="X35:X52">T35</f>
        <v>0</v>
      </c>
      <c r="Y35" s="12">
        <f aca="true" t="shared" si="15" ref="Y35:Y66">V35+W35+X35</f>
        <v>825000</v>
      </c>
      <c r="Z35" s="12">
        <f>D35+G35+P35</f>
        <v>825000</v>
      </c>
      <c r="AA35" s="12"/>
      <c r="AB35" s="12"/>
      <c r="AC35" s="12">
        <f aca="true" t="shared" si="16" ref="AC35:AC66">Z35+AA35+AB35</f>
        <v>825000</v>
      </c>
    </row>
    <row r="36" spans="1:29" ht="12.75">
      <c r="A36" s="10" t="s">
        <v>115</v>
      </c>
      <c r="B36" s="11" t="s">
        <v>116</v>
      </c>
      <c r="C36" s="12"/>
      <c r="D36" s="12">
        <v>200000</v>
      </c>
      <c r="E36" s="12"/>
      <c r="F36" s="12"/>
      <c r="G36" s="12"/>
      <c r="H36" s="12">
        <v>2000000</v>
      </c>
      <c r="I36" s="12"/>
      <c r="J36" s="12"/>
      <c r="K36" s="12"/>
      <c r="L36" s="12"/>
      <c r="M36" s="12">
        <v>356616</v>
      </c>
      <c r="N36" s="12"/>
      <c r="O36" s="12"/>
      <c r="P36" s="12"/>
      <c r="Q36" s="12"/>
      <c r="R36" s="12"/>
      <c r="S36" s="12"/>
      <c r="T36" s="12"/>
      <c r="U36" s="13">
        <f t="shared" si="12"/>
        <v>2556616</v>
      </c>
      <c r="V36" s="12">
        <f t="shared" si="13"/>
        <v>0</v>
      </c>
      <c r="W36" s="12">
        <f>SUM(D36:N36)</f>
        <v>2556616</v>
      </c>
      <c r="X36" s="12">
        <f t="shared" si="14"/>
        <v>0</v>
      </c>
      <c r="Y36" s="12">
        <f t="shared" si="15"/>
        <v>2556616</v>
      </c>
      <c r="Z36" s="12">
        <v>2556616</v>
      </c>
      <c r="AA36" s="12"/>
      <c r="AB36" s="12"/>
      <c r="AC36" s="12">
        <f t="shared" si="16"/>
        <v>2556616</v>
      </c>
    </row>
    <row r="37" spans="1:29" s="18" customFormat="1" ht="12.75">
      <c r="A37" s="14" t="s">
        <v>117</v>
      </c>
      <c r="B37" s="15" t="s">
        <v>118</v>
      </c>
      <c r="C37" s="16">
        <f>SUM(C30:C36)</f>
        <v>0</v>
      </c>
      <c r="D37" s="16">
        <f>SUM(D30:D36)</f>
        <v>500000</v>
      </c>
      <c r="E37" s="16">
        <f>SUM(E30:E36)</f>
        <v>0</v>
      </c>
      <c r="F37" s="16"/>
      <c r="G37" s="16">
        <f aca="true" t="shared" si="17" ref="G37:T37">SUM(G30:G36)</f>
        <v>700000</v>
      </c>
      <c r="H37" s="16">
        <f t="shared" si="17"/>
        <v>2320000</v>
      </c>
      <c r="I37" s="16">
        <f t="shared" si="17"/>
        <v>380000</v>
      </c>
      <c r="J37" s="16">
        <f t="shared" si="17"/>
        <v>0</v>
      </c>
      <c r="K37" s="16">
        <f t="shared" si="17"/>
        <v>0</v>
      </c>
      <c r="L37" s="16">
        <f t="shared" si="17"/>
        <v>2227680</v>
      </c>
      <c r="M37" s="16">
        <f t="shared" si="17"/>
        <v>876616</v>
      </c>
      <c r="N37" s="16">
        <f t="shared" si="17"/>
        <v>1580616</v>
      </c>
      <c r="O37" s="16">
        <f t="shared" si="17"/>
        <v>0</v>
      </c>
      <c r="P37" s="16">
        <f t="shared" si="17"/>
        <v>625000</v>
      </c>
      <c r="Q37" s="16">
        <f t="shared" si="17"/>
        <v>0</v>
      </c>
      <c r="R37" s="16">
        <f t="shared" si="17"/>
        <v>0</v>
      </c>
      <c r="S37" s="16">
        <f t="shared" si="17"/>
        <v>0</v>
      </c>
      <c r="T37" s="16">
        <f t="shared" si="17"/>
        <v>0</v>
      </c>
      <c r="U37" s="17">
        <f t="shared" si="12"/>
        <v>9209912</v>
      </c>
      <c r="V37" s="16">
        <f t="shared" si="13"/>
        <v>0</v>
      </c>
      <c r="W37" s="16">
        <f>W30+W31+W33+W35+W36</f>
        <v>9209912</v>
      </c>
      <c r="X37" s="16">
        <f t="shared" si="14"/>
        <v>0</v>
      </c>
      <c r="Y37" s="16">
        <f t="shared" si="15"/>
        <v>9209912</v>
      </c>
      <c r="Z37" s="16">
        <f>SUM(Z30:Z36)</f>
        <v>9159912</v>
      </c>
      <c r="AA37" s="16">
        <f>SUM(AA30:AA36)</f>
        <v>50000</v>
      </c>
      <c r="AB37" s="16">
        <f>SUM(AB30:AB36)</f>
        <v>0</v>
      </c>
      <c r="AC37" s="16">
        <f t="shared" si="16"/>
        <v>9209912</v>
      </c>
    </row>
    <row r="38" spans="1:29" ht="12.75">
      <c r="A38" s="10" t="s">
        <v>119</v>
      </c>
      <c r="B38" s="11" t="s">
        <v>120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3">
        <f t="shared" si="12"/>
        <v>0</v>
      </c>
      <c r="V38" s="12">
        <f t="shared" si="13"/>
        <v>0</v>
      </c>
      <c r="W38" s="12">
        <f>SUM(D38:N38)</f>
        <v>0</v>
      </c>
      <c r="X38" s="12">
        <f t="shared" si="14"/>
        <v>0</v>
      </c>
      <c r="Y38" s="12">
        <f t="shared" si="15"/>
        <v>0</v>
      </c>
      <c r="Z38" s="12"/>
      <c r="AA38" s="12"/>
      <c r="AB38" s="12"/>
      <c r="AC38" s="12">
        <f t="shared" si="16"/>
        <v>0</v>
      </c>
    </row>
    <row r="39" spans="1:29" ht="12.75">
      <c r="A39" s="10" t="s">
        <v>121</v>
      </c>
      <c r="B39" s="11" t="s">
        <v>122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>
        <f t="shared" si="12"/>
        <v>0</v>
      </c>
      <c r="V39" s="12">
        <f t="shared" si="13"/>
        <v>0</v>
      </c>
      <c r="W39" s="12">
        <f>SUM(D39:N39)</f>
        <v>0</v>
      </c>
      <c r="X39" s="12">
        <f t="shared" si="14"/>
        <v>0</v>
      </c>
      <c r="Y39" s="12">
        <f t="shared" si="15"/>
        <v>0</v>
      </c>
      <c r="Z39" s="12"/>
      <c r="AA39" s="12"/>
      <c r="AB39" s="12"/>
      <c r="AC39" s="12">
        <f t="shared" si="16"/>
        <v>0</v>
      </c>
    </row>
    <row r="40" spans="1:29" s="18" customFormat="1" ht="12.75">
      <c r="A40" s="14" t="s">
        <v>123</v>
      </c>
      <c r="B40" s="15" t="s">
        <v>124</v>
      </c>
      <c r="C40" s="16">
        <f>C38+C39</f>
        <v>0</v>
      </c>
      <c r="D40" s="16">
        <f>D38+D39</f>
        <v>0</v>
      </c>
      <c r="E40" s="16">
        <f>E38+E39</f>
        <v>0</v>
      </c>
      <c r="F40" s="16"/>
      <c r="G40" s="16">
        <f aca="true" t="shared" si="18" ref="G40:T40">G38+G39</f>
        <v>0</v>
      </c>
      <c r="H40" s="16">
        <f t="shared" si="18"/>
        <v>0</v>
      </c>
      <c r="I40" s="16">
        <f t="shared" si="18"/>
        <v>0</v>
      </c>
      <c r="J40" s="16">
        <f t="shared" si="18"/>
        <v>0</v>
      </c>
      <c r="K40" s="16">
        <f t="shared" si="18"/>
        <v>0</v>
      </c>
      <c r="L40" s="16">
        <f t="shared" si="18"/>
        <v>0</v>
      </c>
      <c r="M40" s="16">
        <f t="shared" si="18"/>
        <v>0</v>
      </c>
      <c r="N40" s="16">
        <f t="shared" si="18"/>
        <v>0</v>
      </c>
      <c r="O40" s="16">
        <f t="shared" si="18"/>
        <v>0</v>
      </c>
      <c r="P40" s="16">
        <f t="shared" si="18"/>
        <v>0</v>
      </c>
      <c r="Q40" s="16">
        <f t="shared" si="18"/>
        <v>0</v>
      </c>
      <c r="R40" s="16">
        <f t="shared" si="18"/>
        <v>0</v>
      </c>
      <c r="S40" s="16">
        <f t="shared" si="18"/>
        <v>0</v>
      </c>
      <c r="T40" s="16">
        <f t="shared" si="18"/>
        <v>0</v>
      </c>
      <c r="U40" s="17">
        <f t="shared" si="12"/>
        <v>0</v>
      </c>
      <c r="V40" s="16">
        <f t="shared" si="13"/>
        <v>0</v>
      </c>
      <c r="W40" s="16">
        <f>SUM(D40:N40)</f>
        <v>0</v>
      </c>
      <c r="X40" s="16">
        <f t="shared" si="14"/>
        <v>0</v>
      </c>
      <c r="Y40" s="16">
        <f t="shared" si="15"/>
        <v>0</v>
      </c>
      <c r="Z40" s="16">
        <f>Z38+Z39</f>
        <v>0</v>
      </c>
      <c r="AA40" s="16">
        <f>AA38+AA39</f>
        <v>0</v>
      </c>
      <c r="AB40" s="16">
        <f>AB38+AB39</f>
        <v>0</v>
      </c>
      <c r="AC40" s="16">
        <f t="shared" si="16"/>
        <v>0</v>
      </c>
    </row>
    <row r="41" spans="1:29" ht="12.75">
      <c r="A41" s="10" t="s">
        <v>125</v>
      </c>
      <c r="B41" s="11" t="s">
        <v>126</v>
      </c>
      <c r="C41" s="12"/>
      <c r="D41" s="12">
        <v>232200</v>
      </c>
      <c r="E41" s="12"/>
      <c r="F41" s="12"/>
      <c r="G41" s="12">
        <f>G37*0.27</f>
        <v>189000</v>
      </c>
      <c r="H41" s="12">
        <v>86400</v>
      </c>
      <c r="I41" s="12">
        <v>116100</v>
      </c>
      <c r="J41" s="12"/>
      <c r="K41" s="12"/>
      <c r="L41" s="12">
        <v>601474</v>
      </c>
      <c r="M41" s="12">
        <f>M36*0.27</f>
        <v>96286.32</v>
      </c>
      <c r="N41" s="12">
        <v>426767</v>
      </c>
      <c r="O41" s="12">
        <v>81000</v>
      </c>
      <c r="P41" s="12">
        <f>P37*0.27</f>
        <v>168750</v>
      </c>
      <c r="Q41" s="12"/>
      <c r="R41" s="12"/>
      <c r="S41" s="12"/>
      <c r="T41" s="12"/>
      <c r="U41" s="13">
        <f t="shared" si="12"/>
        <v>1997977.32</v>
      </c>
      <c r="V41" s="12">
        <f t="shared" si="13"/>
        <v>0</v>
      </c>
      <c r="W41" s="12">
        <f>U41</f>
        <v>1997977.32</v>
      </c>
      <c r="X41" s="12">
        <f t="shared" si="14"/>
        <v>0</v>
      </c>
      <c r="Y41" s="12">
        <f t="shared" si="15"/>
        <v>1997977.32</v>
      </c>
      <c r="Z41" s="12">
        <f>U41-405000</f>
        <v>1592977.32</v>
      </c>
      <c r="AA41" s="12">
        <v>405000</v>
      </c>
      <c r="AB41" s="12"/>
      <c r="AC41" s="12">
        <f t="shared" si="16"/>
        <v>1997977.32</v>
      </c>
    </row>
    <row r="42" spans="1:29" ht="12.75">
      <c r="A42" s="10" t="s">
        <v>127</v>
      </c>
      <c r="B42" s="11" t="s">
        <v>128</v>
      </c>
      <c r="C42" s="12"/>
      <c r="D42" s="12"/>
      <c r="E42" s="12"/>
      <c r="F42" s="12"/>
      <c r="G42" s="12"/>
      <c r="H42" s="12"/>
      <c r="I42" s="12" t="s">
        <v>129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3">
        <f t="shared" si="12"/>
        <v>0</v>
      </c>
      <c r="V42" s="12">
        <f t="shared" si="13"/>
        <v>0</v>
      </c>
      <c r="W42" s="12">
        <f>SUM(D42:N42)</f>
        <v>0</v>
      </c>
      <c r="X42" s="12">
        <f t="shared" si="14"/>
        <v>0</v>
      </c>
      <c r="Y42" s="12">
        <f t="shared" si="15"/>
        <v>0</v>
      </c>
      <c r="Z42" s="12"/>
      <c r="AA42" s="12"/>
      <c r="AB42" s="12"/>
      <c r="AC42" s="12">
        <f t="shared" si="16"/>
        <v>0</v>
      </c>
    </row>
    <row r="43" spans="1:29" ht="12.75">
      <c r="A43" s="10" t="s">
        <v>130</v>
      </c>
      <c r="B43" s="11" t="s">
        <v>131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3">
        <f t="shared" si="12"/>
        <v>0</v>
      </c>
      <c r="V43" s="12">
        <f t="shared" si="13"/>
        <v>0</v>
      </c>
      <c r="W43" s="12">
        <f>SUM(D43:N43)</f>
        <v>0</v>
      </c>
      <c r="X43" s="12">
        <f t="shared" si="14"/>
        <v>0</v>
      </c>
      <c r="Y43" s="12">
        <f t="shared" si="15"/>
        <v>0</v>
      </c>
      <c r="Z43" s="12"/>
      <c r="AA43" s="12"/>
      <c r="AB43" s="12"/>
      <c r="AC43" s="12">
        <f t="shared" si="16"/>
        <v>0</v>
      </c>
    </row>
    <row r="44" spans="1:29" ht="12.75">
      <c r="A44" s="10" t="s">
        <v>132</v>
      </c>
      <c r="B44" s="11" t="s">
        <v>133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3">
        <f t="shared" si="12"/>
        <v>0</v>
      </c>
      <c r="V44" s="12">
        <f t="shared" si="13"/>
        <v>0</v>
      </c>
      <c r="W44" s="12">
        <f>SUM(D44:N44)</f>
        <v>0</v>
      </c>
      <c r="X44" s="12">
        <f t="shared" si="14"/>
        <v>0</v>
      </c>
      <c r="Y44" s="12">
        <f t="shared" si="15"/>
        <v>0</v>
      </c>
      <c r="Z44" s="12"/>
      <c r="AA44" s="12"/>
      <c r="AB44" s="12"/>
      <c r="AC44" s="12">
        <f t="shared" si="16"/>
        <v>0</v>
      </c>
    </row>
    <row r="45" spans="1:29" ht="12.75">
      <c r="A45" s="10" t="s">
        <v>134</v>
      </c>
      <c r="B45" s="11" t="s">
        <v>135</v>
      </c>
      <c r="C45" s="12"/>
      <c r="D45" s="12"/>
      <c r="E45" s="12"/>
      <c r="F45" s="12"/>
      <c r="G45" s="12"/>
      <c r="H45" s="12"/>
      <c r="I45" s="12"/>
      <c r="J45" s="12"/>
      <c r="K45" s="12">
        <v>150000</v>
      </c>
      <c r="L45" s="12"/>
      <c r="M45" s="12"/>
      <c r="N45" s="12"/>
      <c r="O45" s="12"/>
      <c r="P45" s="12"/>
      <c r="Q45" s="12">
        <v>500000</v>
      </c>
      <c r="R45" s="12"/>
      <c r="S45" s="12"/>
      <c r="T45" s="12"/>
      <c r="U45" s="13">
        <f t="shared" si="12"/>
        <v>650000</v>
      </c>
      <c r="V45" s="12">
        <f t="shared" si="13"/>
        <v>0</v>
      </c>
      <c r="W45" s="12">
        <f>U45</f>
        <v>650000</v>
      </c>
      <c r="X45" s="12">
        <f t="shared" si="14"/>
        <v>0</v>
      </c>
      <c r="Y45" s="12">
        <f t="shared" si="15"/>
        <v>650000</v>
      </c>
      <c r="Z45" s="12">
        <f>U45</f>
        <v>650000</v>
      </c>
      <c r="AA45" s="12"/>
      <c r="AB45" s="12"/>
      <c r="AC45" s="12">
        <f t="shared" si="16"/>
        <v>650000</v>
      </c>
    </row>
    <row r="46" spans="1:29" s="18" customFormat="1" ht="12.75">
      <c r="A46" s="14" t="s">
        <v>136</v>
      </c>
      <c r="B46" s="15" t="s">
        <v>137</v>
      </c>
      <c r="C46" s="16">
        <f>SUM(C41:C45)</f>
        <v>0</v>
      </c>
      <c r="D46" s="16">
        <f>SUM(D41:D45)</f>
        <v>232200</v>
      </c>
      <c r="E46" s="16">
        <f>SUM(E41:E45)</f>
        <v>0</v>
      </c>
      <c r="F46" s="16"/>
      <c r="G46" s="16">
        <f aca="true" t="shared" si="19" ref="G46:T46">SUM(G41:G45)</f>
        <v>189000</v>
      </c>
      <c r="H46" s="16">
        <f t="shared" si="19"/>
        <v>86400</v>
      </c>
      <c r="I46" s="16">
        <f t="shared" si="19"/>
        <v>116100</v>
      </c>
      <c r="J46" s="16">
        <f t="shared" si="19"/>
        <v>0</v>
      </c>
      <c r="K46" s="16">
        <f t="shared" si="19"/>
        <v>150000</v>
      </c>
      <c r="L46" s="16">
        <f t="shared" si="19"/>
        <v>601474</v>
      </c>
      <c r="M46" s="16">
        <f t="shared" si="19"/>
        <v>96286.32</v>
      </c>
      <c r="N46" s="16">
        <f t="shared" si="19"/>
        <v>426767</v>
      </c>
      <c r="O46" s="16">
        <f t="shared" si="19"/>
        <v>81000</v>
      </c>
      <c r="P46" s="16">
        <f t="shared" si="19"/>
        <v>168750</v>
      </c>
      <c r="Q46" s="16">
        <f t="shared" si="19"/>
        <v>500000</v>
      </c>
      <c r="R46" s="16">
        <f t="shared" si="19"/>
        <v>0</v>
      </c>
      <c r="S46" s="16">
        <f t="shared" si="19"/>
        <v>0</v>
      </c>
      <c r="T46" s="16">
        <f t="shared" si="19"/>
        <v>0</v>
      </c>
      <c r="U46" s="17">
        <f t="shared" si="12"/>
        <v>2647977.3200000003</v>
      </c>
      <c r="V46" s="16">
        <f t="shared" si="13"/>
        <v>0</v>
      </c>
      <c r="W46" s="16">
        <f>SUM(D46:Q46)</f>
        <v>2647977.3200000003</v>
      </c>
      <c r="X46" s="16">
        <f t="shared" si="14"/>
        <v>0</v>
      </c>
      <c r="Y46" s="16">
        <f t="shared" si="15"/>
        <v>2647977.3200000003</v>
      </c>
      <c r="Z46" s="16">
        <f>SUM(Z41:Z45)</f>
        <v>2242977.3200000003</v>
      </c>
      <c r="AA46" s="16">
        <f>SUM(AA41:AA45)</f>
        <v>405000</v>
      </c>
      <c r="AB46" s="16"/>
      <c r="AC46" s="16">
        <f t="shared" si="16"/>
        <v>2647977.3200000003</v>
      </c>
    </row>
    <row r="47" spans="1:29" s="18" customFormat="1" ht="12.75">
      <c r="A47" s="14" t="s">
        <v>138</v>
      </c>
      <c r="B47" s="15" t="s">
        <v>139</v>
      </c>
      <c r="C47" s="16">
        <f>C26+C29+C37+C40+C46</f>
        <v>0</v>
      </c>
      <c r="D47" s="16">
        <f>D26+D29+D37+D40+D46</f>
        <v>1092200</v>
      </c>
      <c r="E47" s="16">
        <f>E26+E29+E37+E40+E46</f>
        <v>0</v>
      </c>
      <c r="F47" s="16"/>
      <c r="G47" s="16">
        <f aca="true" t="shared" si="20" ref="G47:T47">G26+G29+G37+G40+G46</f>
        <v>889000</v>
      </c>
      <c r="H47" s="16">
        <f t="shared" si="20"/>
        <v>2406400</v>
      </c>
      <c r="I47" s="16">
        <f t="shared" si="20"/>
        <v>546100</v>
      </c>
      <c r="J47" s="16">
        <f t="shared" si="20"/>
        <v>0</v>
      </c>
      <c r="K47" s="16">
        <f t="shared" si="20"/>
        <v>150000</v>
      </c>
      <c r="L47" s="16">
        <f t="shared" si="20"/>
        <v>2829154</v>
      </c>
      <c r="M47" s="16">
        <f t="shared" si="20"/>
        <v>972902.3200000001</v>
      </c>
      <c r="N47" s="16">
        <f t="shared" si="20"/>
        <v>2007383</v>
      </c>
      <c r="O47" s="16">
        <f t="shared" si="20"/>
        <v>381000</v>
      </c>
      <c r="P47" s="16">
        <f t="shared" si="20"/>
        <v>793750</v>
      </c>
      <c r="Q47" s="16">
        <f t="shared" si="20"/>
        <v>500000</v>
      </c>
      <c r="R47" s="16">
        <f t="shared" si="20"/>
        <v>0</v>
      </c>
      <c r="S47" s="16">
        <f t="shared" si="20"/>
        <v>0</v>
      </c>
      <c r="T47" s="16">
        <f t="shared" si="20"/>
        <v>0</v>
      </c>
      <c r="U47" s="17">
        <f t="shared" si="12"/>
        <v>12567889.32</v>
      </c>
      <c r="V47" s="16">
        <f t="shared" si="13"/>
        <v>0</v>
      </c>
      <c r="W47" s="16">
        <f>SUM(D47:T47)</f>
        <v>12567889.32</v>
      </c>
      <c r="X47" s="16">
        <f t="shared" si="14"/>
        <v>0</v>
      </c>
      <c r="Y47" s="16">
        <f t="shared" si="15"/>
        <v>12567889.32</v>
      </c>
      <c r="Z47" s="16">
        <f>Z26+Z29+Z37+Z40+Z46</f>
        <v>12062889.32</v>
      </c>
      <c r="AA47" s="16">
        <f>AA26+AA29+AA37+AA40+AA46</f>
        <v>505000</v>
      </c>
      <c r="AB47" s="16">
        <f>AB26+AB29+AB37+AB40+AB46</f>
        <v>0</v>
      </c>
      <c r="AC47" s="16">
        <f t="shared" si="16"/>
        <v>12567889.32</v>
      </c>
    </row>
    <row r="48" spans="1:29" ht="12.75">
      <c r="A48" s="10" t="s">
        <v>140</v>
      </c>
      <c r="B48" s="11" t="s">
        <v>141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3">
        <f t="shared" si="12"/>
        <v>0</v>
      </c>
      <c r="V48" s="12">
        <f t="shared" si="13"/>
        <v>0</v>
      </c>
      <c r="W48" s="12">
        <f aca="true" t="shared" si="21" ref="W48:W61">SUM(D48:N48)</f>
        <v>0</v>
      </c>
      <c r="X48" s="12">
        <f t="shared" si="14"/>
        <v>0</v>
      </c>
      <c r="Y48" s="12">
        <f t="shared" si="15"/>
        <v>0</v>
      </c>
      <c r="Z48" s="12"/>
      <c r="AA48" s="12"/>
      <c r="AB48" s="12"/>
      <c r="AC48" s="12">
        <f t="shared" si="16"/>
        <v>0</v>
      </c>
    </row>
    <row r="49" spans="1:29" ht="12.75">
      <c r="A49" s="10" t="s">
        <v>142</v>
      </c>
      <c r="B49" s="11" t="s">
        <v>143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3">
        <f t="shared" si="12"/>
        <v>0</v>
      </c>
      <c r="V49" s="12">
        <f t="shared" si="13"/>
        <v>0</v>
      </c>
      <c r="W49" s="12">
        <f t="shared" si="21"/>
        <v>0</v>
      </c>
      <c r="X49" s="12">
        <f t="shared" si="14"/>
        <v>0</v>
      </c>
      <c r="Y49" s="12">
        <f t="shared" si="15"/>
        <v>0</v>
      </c>
      <c r="Z49" s="12"/>
      <c r="AA49" s="12"/>
      <c r="AB49" s="12"/>
      <c r="AC49" s="12">
        <f t="shared" si="16"/>
        <v>0</v>
      </c>
    </row>
    <row r="50" spans="1:29" ht="12.75">
      <c r="A50" s="10" t="s">
        <v>144</v>
      </c>
      <c r="B50" s="11" t="s">
        <v>145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>
        <f t="shared" si="12"/>
        <v>0</v>
      </c>
      <c r="V50" s="12">
        <f t="shared" si="13"/>
        <v>0</v>
      </c>
      <c r="W50" s="12">
        <f t="shared" si="21"/>
        <v>0</v>
      </c>
      <c r="X50" s="12">
        <f t="shared" si="14"/>
        <v>0</v>
      </c>
      <c r="Y50" s="12">
        <f t="shared" si="15"/>
        <v>0</v>
      </c>
      <c r="Z50" s="12"/>
      <c r="AA50" s="12"/>
      <c r="AB50" s="12"/>
      <c r="AC50" s="12">
        <f t="shared" si="16"/>
        <v>0</v>
      </c>
    </row>
    <row r="51" spans="1:29" ht="12.75">
      <c r="A51" s="10" t="s">
        <v>146</v>
      </c>
      <c r="B51" s="11" t="s">
        <v>147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3">
        <f t="shared" si="12"/>
        <v>0</v>
      </c>
      <c r="V51" s="12">
        <f t="shared" si="13"/>
        <v>0</v>
      </c>
      <c r="W51" s="12">
        <f t="shared" si="21"/>
        <v>0</v>
      </c>
      <c r="X51" s="12">
        <f t="shared" si="14"/>
        <v>0</v>
      </c>
      <c r="Y51" s="12">
        <f t="shared" si="15"/>
        <v>0</v>
      </c>
      <c r="Z51" s="12"/>
      <c r="AA51" s="12"/>
      <c r="AB51" s="12"/>
      <c r="AC51" s="12">
        <f t="shared" si="16"/>
        <v>0</v>
      </c>
    </row>
    <row r="52" spans="1:29" ht="12.75">
      <c r="A52" s="10" t="s">
        <v>148</v>
      </c>
      <c r="B52" s="11" t="s">
        <v>149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3">
        <f t="shared" si="12"/>
        <v>0</v>
      </c>
      <c r="V52" s="12">
        <f t="shared" si="13"/>
        <v>0</v>
      </c>
      <c r="W52" s="12">
        <f t="shared" si="21"/>
        <v>0</v>
      </c>
      <c r="X52" s="12">
        <f t="shared" si="14"/>
        <v>0</v>
      </c>
      <c r="Y52" s="12">
        <f t="shared" si="15"/>
        <v>0</v>
      </c>
      <c r="Z52" s="12"/>
      <c r="AA52" s="12"/>
      <c r="AB52" s="12"/>
      <c r="AC52" s="12">
        <f t="shared" si="16"/>
        <v>0</v>
      </c>
    </row>
    <row r="53" spans="1:29" ht="12.75">
      <c r="A53" s="10" t="s">
        <v>150</v>
      </c>
      <c r="B53" s="11" t="s">
        <v>151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3">
        <f t="shared" si="12"/>
        <v>0</v>
      </c>
      <c r="V53" s="12">
        <f t="shared" si="13"/>
        <v>0</v>
      </c>
      <c r="W53" s="12">
        <f t="shared" si="21"/>
        <v>0</v>
      </c>
      <c r="X53" s="12">
        <v>0</v>
      </c>
      <c r="Y53" s="12">
        <f t="shared" si="15"/>
        <v>0</v>
      </c>
      <c r="Z53" s="12"/>
      <c r="AA53" s="12"/>
      <c r="AB53" s="12"/>
      <c r="AC53" s="12">
        <f t="shared" si="16"/>
        <v>0</v>
      </c>
    </row>
    <row r="54" spans="1:29" ht="12.75">
      <c r="A54" s="10" t="s">
        <v>152</v>
      </c>
      <c r="B54" s="11" t="s">
        <v>153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3">
        <f t="shared" si="12"/>
        <v>0</v>
      </c>
      <c r="V54" s="12">
        <f t="shared" si="13"/>
        <v>0</v>
      </c>
      <c r="W54" s="12">
        <f t="shared" si="21"/>
        <v>0</v>
      </c>
      <c r="X54" s="12">
        <f>T54</f>
        <v>0</v>
      </c>
      <c r="Y54" s="12">
        <f t="shared" si="15"/>
        <v>0</v>
      </c>
      <c r="Z54" s="12"/>
      <c r="AA54" s="12"/>
      <c r="AB54" s="12"/>
      <c r="AC54" s="12">
        <f t="shared" si="16"/>
        <v>0</v>
      </c>
    </row>
    <row r="55" spans="1:29" ht="12.75">
      <c r="A55" s="10" t="s">
        <v>154</v>
      </c>
      <c r="B55" s="11" t="s">
        <v>155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f>+3000000+100000</f>
        <v>3100000</v>
      </c>
      <c r="T55" s="12"/>
      <c r="U55" s="13">
        <f t="shared" si="12"/>
        <v>3100000</v>
      </c>
      <c r="V55" s="12">
        <f t="shared" si="13"/>
        <v>0</v>
      </c>
      <c r="W55" s="12">
        <f t="shared" si="21"/>
        <v>0</v>
      </c>
      <c r="X55" s="12">
        <f>U55</f>
        <v>3100000</v>
      </c>
      <c r="Y55" s="12">
        <f t="shared" si="15"/>
        <v>3100000</v>
      </c>
      <c r="Z55" s="12"/>
      <c r="AA55" s="12">
        <f>U55</f>
        <v>3100000</v>
      </c>
      <c r="AB55" s="12"/>
      <c r="AC55" s="12">
        <f t="shared" si="16"/>
        <v>3100000</v>
      </c>
    </row>
    <row r="56" spans="1:29" s="18" customFormat="1" ht="12.75">
      <c r="A56" s="14" t="s">
        <v>156</v>
      </c>
      <c r="B56" s="15" t="s">
        <v>157</v>
      </c>
      <c r="C56" s="16">
        <f>SUM(C48:C55)</f>
        <v>0</v>
      </c>
      <c r="D56" s="16">
        <f>SUM(D48:D55)</f>
        <v>0</v>
      </c>
      <c r="E56" s="16">
        <f>SUM(E48:E55)</f>
        <v>0</v>
      </c>
      <c r="F56" s="16"/>
      <c r="G56" s="16">
        <f aca="true" t="shared" si="22" ref="G56:T56">SUM(G48:G55)</f>
        <v>0</v>
      </c>
      <c r="H56" s="16">
        <f t="shared" si="22"/>
        <v>0</v>
      </c>
      <c r="I56" s="16">
        <f t="shared" si="22"/>
        <v>0</v>
      </c>
      <c r="J56" s="16">
        <f t="shared" si="22"/>
        <v>0</v>
      </c>
      <c r="K56" s="16">
        <f t="shared" si="22"/>
        <v>0</v>
      </c>
      <c r="L56" s="16">
        <f t="shared" si="22"/>
        <v>0</v>
      </c>
      <c r="M56" s="16">
        <f t="shared" si="22"/>
        <v>0</v>
      </c>
      <c r="N56" s="16">
        <f t="shared" si="22"/>
        <v>0</v>
      </c>
      <c r="O56" s="16">
        <f t="shared" si="22"/>
        <v>0</v>
      </c>
      <c r="P56" s="16">
        <f t="shared" si="22"/>
        <v>0</v>
      </c>
      <c r="Q56" s="16">
        <f t="shared" si="22"/>
        <v>0</v>
      </c>
      <c r="R56" s="16">
        <f t="shared" si="22"/>
        <v>0</v>
      </c>
      <c r="S56" s="16">
        <f t="shared" si="22"/>
        <v>3100000</v>
      </c>
      <c r="T56" s="16">
        <f t="shared" si="22"/>
        <v>0</v>
      </c>
      <c r="U56" s="17">
        <f t="shared" si="12"/>
        <v>3100000</v>
      </c>
      <c r="V56" s="16">
        <f t="shared" si="13"/>
        <v>0</v>
      </c>
      <c r="W56" s="16">
        <f t="shared" si="21"/>
        <v>0</v>
      </c>
      <c r="X56" s="16">
        <f>U56</f>
        <v>3100000</v>
      </c>
      <c r="Y56" s="16">
        <f t="shared" si="15"/>
        <v>3100000</v>
      </c>
      <c r="Z56" s="16">
        <f>SUM(Z48:Z55)</f>
        <v>0</v>
      </c>
      <c r="AA56" s="16">
        <f>SUM(AA48:AA55)</f>
        <v>3100000</v>
      </c>
      <c r="AB56" s="16">
        <f>SUM(AB48:AB55)</f>
        <v>0</v>
      </c>
      <c r="AC56" s="16">
        <f t="shared" si="16"/>
        <v>3100000</v>
      </c>
    </row>
    <row r="57" spans="1:29" ht="12.75">
      <c r="A57" s="10" t="s">
        <v>158</v>
      </c>
      <c r="B57" s="11" t="s">
        <v>159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3">
        <f t="shared" si="12"/>
        <v>0</v>
      </c>
      <c r="V57" s="12">
        <f t="shared" si="13"/>
        <v>0</v>
      </c>
      <c r="W57" s="12">
        <f t="shared" si="21"/>
        <v>0</v>
      </c>
      <c r="X57" s="12">
        <f aca="true" t="shared" si="23" ref="X57:X66">T57</f>
        <v>0</v>
      </c>
      <c r="Y57" s="12">
        <f t="shared" si="15"/>
        <v>0</v>
      </c>
      <c r="Z57" s="12"/>
      <c r="AA57" s="12"/>
      <c r="AB57" s="12"/>
      <c r="AC57" s="12">
        <f t="shared" si="16"/>
        <v>0</v>
      </c>
    </row>
    <row r="58" spans="1:29" ht="12.75">
      <c r="A58" s="10" t="s">
        <v>160</v>
      </c>
      <c r="B58" s="11" t="s">
        <v>161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3">
        <f t="shared" si="12"/>
        <v>0</v>
      </c>
      <c r="V58" s="12">
        <f t="shared" si="13"/>
        <v>0</v>
      </c>
      <c r="W58" s="12">
        <f t="shared" si="21"/>
        <v>0</v>
      </c>
      <c r="X58" s="12">
        <f t="shared" si="23"/>
        <v>0</v>
      </c>
      <c r="Y58" s="12">
        <f t="shared" si="15"/>
        <v>0</v>
      </c>
      <c r="Z58" s="12"/>
      <c r="AA58" s="12"/>
      <c r="AB58" s="12"/>
      <c r="AC58" s="12">
        <f t="shared" si="16"/>
        <v>0</v>
      </c>
    </row>
    <row r="59" spans="1:29" ht="25.5">
      <c r="A59" s="10" t="s">
        <v>162</v>
      </c>
      <c r="B59" s="11" t="s">
        <v>163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3">
        <f t="shared" si="12"/>
        <v>0</v>
      </c>
      <c r="V59" s="12">
        <f t="shared" si="13"/>
        <v>0</v>
      </c>
      <c r="W59" s="12">
        <f t="shared" si="21"/>
        <v>0</v>
      </c>
      <c r="X59" s="12">
        <f t="shared" si="23"/>
        <v>0</v>
      </c>
      <c r="Y59" s="12">
        <f t="shared" si="15"/>
        <v>0</v>
      </c>
      <c r="Z59" s="12"/>
      <c r="AA59" s="12"/>
      <c r="AB59" s="12"/>
      <c r="AC59" s="12">
        <f t="shared" si="16"/>
        <v>0</v>
      </c>
    </row>
    <row r="60" spans="1:29" ht="25.5">
      <c r="A60" s="10" t="s">
        <v>164</v>
      </c>
      <c r="B60" s="11" t="s">
        <v>165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3">
        <f t="shared" si="12"/>
        <v>0</v>
      </c>
      <c r="V60" s="12">
        <f t="shared" si="13"/>
        <v>0</v>
      </c>
      <c r="W60" s="12">
        <f t="shared" si="21"/>
        <v>0</v>
      </c>
      <c r="X60" s="12">
        <f t="shared" si="23"/>
        <v>0</v>
      </c>
      <c r="Y60" s="12">
        <f t="shared" si="15"/>
        <v>0</v>
      </c>
      <c r="Z60" s="12"/>
      <c r="AA60" s="12"/>
      <c r="AB60" s="12"/>
      <c r="AC60" s="12">
        <f t="shared" si="16"/>
        <v>0</v>
      </c>
    </row>
    <row r="61" spans="1:29" ht="25.5">
      <c r="A61" s="10" t="s">
        <v>166</v>
      </c>
      <c r="B61" s="11" t="s">
        <v>167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3">
        <f t="shared" si="12"/>
        <v>0</v>
      </c>
      <c r="V61" s="12">
        <f t="shared" si="13"/>
        <v>0</v>
      </c>
      <c r="W61" s="12">
        <f t="shared" si="21"/>
        <v>0</v>
      </c>
      <c r="X61" s="12">
        <f t="shared" si="23"/>
        <v>0</v>
      </c>
      <c r="Y61" s="12">
        <f t="shared" si="15"/>
        <v>0</v>
      </c>
      <c r="Z61" s="12"/>
      <c r="AA61" s="12"/>
      <c r="AB61" s="12"/>
      <c r="AC61" s="12">
        <f t="shared" si="16"/>
        <v>0</v>
      </c>
    </row>
    <row r="62" spans="1:29" ht="12.75">
      <c r="A62" s="10" t="s">
        <v>168</v>
      </c>
      <c r="B62" s="11" t="s">
        <v>169</v>
      </c>
      <c r="C62" s="12">
        <v>2654667</v>
      </c>
      <c r="D62" s="12">
        <v>150000</v>
      </c>
      <c r="E62" s="12"/>
      <c r="F62" s="12">
        <f>3894000+146000+87000+192000</f>
        <v>4319000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>+34482705+253000</f>
        <v>34735705</v>
      </c>
      <c r="S62" s="12"/>
      <c r="T62" s="12"/>
      <c r="U62" s="13">
        <f t="shared" si="12"/>
        <v>41859372</v>
      </c>
      <c r="V62" s="12">
        <f>U62</f>
        <v>41859372</v>
      </c>
      <c r="W62" s="12"/>
      <c r="X62" s="12">
        <f t="shared" si="23"/>
        <v>0</v>
      </c>
      <c r="Y62" s="12">
        <f t="shared" si="15"/>
        <v>41859372</v>
      </c>
      <c r="Z62" s="12">
        <f>U62</f>
        <v>41859372</v>
      </c>
      <c r="AA62" s="12"/>
      <c r="AB62" s="12"/>
      <c r="AC62" s="12">
        <f t="shared" si="16"/>
        <v>41859372</v>
      </c>
    </row>
    <row r="63" spans="1:29" ht="25.5">
      <c r="A63" s="10" t="s">
        <v>170</v>
      </c>
      <c r="B63" s="11" t="s">
        <v>171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3">
        <f t="shared" si="12"/>
        <v>0</v>
      </c>
      <c r="V63" s="12">
        <f aca="true" t="shared" si="24" ref="V63:V68">C63</f>
        <v>0</v>
      </c>
      <c r="W63" s="12">
        <f>SUM(D63:N63)</f>
        <v>0</v>
      </c>
      <c r="X63" s="12">
        <f t="shared" si="23"/>
        <v>0</v>
      </c>
      <c r="Y63" s="12">
        <f t="shared" si="15"/>
        <v>0</v>
      </c>
      <c r="Z63" s="12"/>
      <c r="AA63" s="12"/>
      <c r="AB63" s="12"/>
      <c r="AC63" s="12">
        <f t="shared" si="16"/>
        <v>0</v>
      </c>
    </row>
    <row r="64" spans="1:29" ht="25.5">
      <c r="A64" s="10" t="s">
        <v>172</v>
      </c>
      <c r="B64" s="11" t="s">
        <v>173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3">
        <f t="shared" si="12"/>
        <v>0</v>
      </c>
      <c r="V64" s="12">
        <f t="shared" si="24"/>
        <v>0</v>
      </c>
      <c r="W64" s="12">
        <f>SUM(D64:N64)</f>
        <v>0</v>
      </c>
      <c r="X64" s="12">
        <f t="shared" si="23"/>
        <v>0</v>
      </c>
      <c r="Y64" s="12">
        <f t="shared" si="15"/>
        <v>0</v>
      </c>
      <c r="Z64" s="12"/>
      <c r="AA64" s="12"/>
      <c r="AB64" s="12"/>
      <c r="AC64" s="12">
        <f t="shared" si="16"/>
        <v>0</v>
      </c>
    </row>
    <row r="65" spans="1:29" ht="12.75">
      <c r="A65" s="10" t="s">
        <v>174</v>
      </c>
      <c r="B65" s="11" t="s">
        <v>175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3">
        <f t="shared" si="12"/>
        <v>0</v>
      </c>
      <c r="V65" s="12">
        <f t="shared" si="24"/>
        <v>0</v>
      </c>
      <c r="W65" s="12">
        <f>SUM(D65:N65)</f>
        <v>0</v>
      </c>
      <c r="X65" s="12">
        <f t="shared" si="23"/>
        <v>0</v>
      </c>
      <c r="Y65" s="12">
        <f t="shared" si="15"/>
        <v>0</v>
      </c>
      <c r="Z65" s="12"/>
      <c r="AA65" s="12"/>
      <c r="AB65" s="12"/>
      <c r="AC65" s="12">
        <f t="shared" si="16"/>
        <v>0</v>
      </c>
    </row>
    <row r="66" spans="1:29" ht="12.75">
      <c r="A66" s="10" t="s">
        <v>176</v>
      </c>
      <c r="B66" s="11" t="s">
        <v>177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3">
        <f t="shared" si="12"/>
        <v>0</v>
      </c>
      <c r="V66" s="12">
        <f t="shared" si="24"/>
        <v>0</v>
      </c>
      <c r="W66" s="12">
        <f>SUM(D66:N66)</f>
        <v>0</v>
      </c>
      <c r="X66" s="12">
        <f t="shared" si="23"/>
        <v>0</v>
      </c>
      <c r="Y66" s="12">
        <f t="shared" si="15"/>
        <v>0</v>
      </c>
      <c r="Z66" s="12"/>
      <c r="AA66" s="12"/>
      <c r="AB66" s="12"/>
      <c r="AC66" s="12">
        <f t="shared" si="16"/>
        <v>0</v>
      </c>
    </row>
    <row r="67" spans="1:29" ht="12.75">
      <c r="A67" s="10" t="s">
        <v>178</v>
      </c>
      <c r="B67" s="11" t="s">
        <v>179</v>
      </c>
      <c r="C67" s="12"/>
      <c r="D67" s="12">
        <v>1017200</v>
      </c>
      <c r="E67" s="12"/>
      <c r="F67" s="12"/>
      <c r="G67" s="12">
        <v>170000</v>
      </c>
      <c r="H67" s="12">
        <v>50000</v>
      </c>
      <c r="I67" s="12">
        <v>2450000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3">
        <f aca="true" t="shared" si="25" ref="U67:U98">SUM(C67:T67)</f>
        <v>3687200</v>
      </c>
      <c r="V67" s="12">
        <f t="shared" si="24"/>
        <v>0</v>
      </c>
      <c r="W67" s="12"/>
      <c r="X67" s="12">
        <f>U67</f>
        <v>3687200</v>
      </c>
      <c r="Y67" s="12">
        <f>V67+W67+X67</f>
        <v>3687200</v>
      </c>
      <c r="Z67" s="12">
        <v>486000</v>
      </c>
      <c r="AA67" s="12">
        <f>G67+D67+H67+I67-486000</f>
        <v>3201200</v>
      </c>
      <c r="AB67" s="12"/>
      <c r="AC67" s="12">
        <f aca="true" t="shared" si="26" ref="AC67:AC98">Z67+AA67+AB67</f>
        <v>3687200</v>
      </c>
    </row>
    <row r="68" spans="1:29" ht="12.75">
      <c r="A68" s="10" t="s">
        <v>180</v>
      </c>
      <c r="B68" s="11" t="s">
        <v>181</v>
      </c>
      <c r="C68" s="12">
        <v>15432788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3">
        <f t="shared" si="25"/>
        <v>15432788</v>
      </c>
      <c r="V68" s="12">
        <f t="shared" si="24"/>
        <v>15432788</v>
      </c>
      <c r="W68" s="12">
        <f>P68</f>
        <v>0</v>
      </c>
      <c r="X68" s="12">
        <f>T68</f>
        <v>0</v>
      </c>
      <c r="Y68" s="12">
        <f>V68+W68+X68</f>
        <v>15432788</v>
      </c>
      <c r="Z68" s="12">
        <f>W68</f>
        <v>0</v>
      </c>
      <c r="AA68" s="12">
        <f>V68</f>
        <v>15432788</v>
      </c>
      <c r="AB68" s="12"/>
      <c r="AC68" s="12">
        <f t="shared" si="26"/>
        <v>15432788</v>
      </c>
    </row>
    <row r="69" spans="1:29" s="18" customFormat="1" ht="12.75">
      <c r="A69" s="14" t="s">
        <v>182</v>
      </c>
      <c r="B69" s="15" t="s">
        <v>183</v>
      </c>
      <c r="C69" s="16">
        <f aca="true" t="shared" si="27" ref="C69:T69">SUM(C57:C68)</f>
        <v>18087455</v>
      </c>
      <c r="D69" s="16">
        <f t="shared" si="27"/>
        <v>1167200</v>
      </c>
      <c r="E69" s="16">
        <f t="shared" si="27"/>
        <v>0</v>
      </c>
      <c r="F69" s="16">
        <f t="shared" si="27"/>
        <v>4319000</v>
      </c>
      <c r="G69" s="16">
        <f t="shared" si="27"/>
        <v>170000</v>
      </c>
      <c r="H69" s="16">
        <f t="shared" si="27"/>
        <v>50000</v>
      </c>
      <c r="I69" s="16">
        <f t="shared" si="27"/>
        <v>2450000</v>
      </c>
      <c r="J69" s="16">
        <f t="shared" si="27"/>
        <v>0</v>
      </c>
      <c r="K69" s="16">
        <f t="shared" si="27"/>
        <v>0</v>
      </c>
      <c r="L69" s="16">
        <f t="shared" si="27"/>
        <v>0</v>
      </c>
      <c r="M69" s="16">
        <f t="shared" si="27"/>
        <v>0</v>
      </c>
      <c r="N69" s="16">
        <f t="shared" si="27"/>
        <v>0</v>
      </c>
      <c r="O69" s="16">
        <f t="shared" si="27"/>
        <v>0</v>
      </c>
      <c r="P69" s="16">
        <f t="shared" si="27"/>
        <v>0</v>
      </c>
      <c r="Q69" s="16">
        <f t="shared" si="27"/>
        <v>0</v>
      </c>
      <c r="R69" s="16">
        <f t="shared" si="27"/>
        <v>34735705</v>
      </c>
      <c r="S69" s="16">
        <f t="shared" si="27"/>
        <v>0</v>
      </c>
      <c r="T69" s="16">
        <f t="shared" si="27"/>
        <v>0</v>
      </c>
      <c r="U69" s="17">
        <f t="shared" si="25"/>
        <v>60979360</v>
      </c>
      <c r="V69" s="16">
        <f>V62+V68</f>
        <v>57292160</v>
      </c>
      <c r="W69" s="16">
        <f>W68</f>
        <v>0</v>
      </c>
      <c r="X69" s="16">
        <f>X67</f>
        <v>3687200</v>
      </c>
      <c r="Y69" s="16">
        <f>V69+W69+X69</f>
        <v>60979360</v>
      </c>
      <c r="Z69" s="16">
        <f>SUM(Z57:Z68)</f>
        <v>42345372</v>
      </c>
      <c r="AA69" s="16">
        <f>SUM(AA57:AA68)</f>
        <v>18633988</v>
      </c>
      <c r="AB69" s="16">
        <f>SUM(AB57:AB68)</f>
        <v>0</v>
      </c>
      <c r="AC69" s="16">
        <f t="shared" si="26"/>
        <v>60979360</v>
      </c>
    </row>
    <row r="70" spans="1:29" ht="12.75">
      <c r="A70" s="10" t="s">
        <v>184</v>
      </c>
      <c r="B70" s="11" t="s">
        <v>185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3">
        <f t="shared" si="25"/>
        <v>0</v>
      </c>
      <c r="V70" s="12">
        <f aca="true" t="shared" si="28" ref="V70:V91">C70</f>
        <v>0</v>
      </c>
      <c r="W70" s="12">
        <f aca="true" t="shared" si="29" ref="W70:W81">SUM(D70:N70)</f>
        <v>0</v>
      </c>
      <c r="X70" s="12">
        <f aca="true" t="shared" si="30" ref="X70:X91">T70</f>
        <v>0</v>
      </c>
      <c r="Y70" s="12">
        <f>V70+W70+X70</f>
        <v>0</v>
      </c>
      <c r="Z70" s="12"/>
      <c r="AA70" s="12"/>
      <c r="AB70" s="12"/>
      <c r="AC70" s="12">
        <f t="shared" si="26"/>
        <v>0</v>
      </c>
    </row>
    <row r="71" spans="1:29" ht="12.75">
      <c r="A71" s="10" t="s">
        <v>186</v>
      </c>
      <c r="B71" s="11" t="s">
        <v>187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3">
        <f t="shared" si="25"/>
        <v>0</v>
      </c>
      <c r="V71" s="12">
        <f t="shared" si="28"/>
        <v>0</v>
      </c>
      <c r="W71" s="12">
        <f t="shared" si="29"/>
        <v>0</v>
      </c>
      <c r="X71" s="12">
        <f t="shared" si="30"/>
        <v>0</v>
      </c>
      <c r="Y71" s="12">
        <f>V71+W71+X71</f>
        <v>0</v>
      </c>
      <c r="Z71" s="12"/>
      <c r="AA71" s="12"/>
      <c r="AB71" s="12"/>
      <c r="AC71" s="12">
        <f t="shared" si="26"/>
        <v>0</v>
      </c>
    </row>
    <row r="72" spans="1:29" ht="12.75">
      <c r="A72" s="10" t="s">
        <v>188</v>
      </c>
      <c r="B72" s="11" t="s">
        <v>189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3">
        <f t="shared" si="25"/>
        <v>0</v>
      </c>
      <c r="V72" s="12">
        <f t="shared" si="28"/>
        <v>0</v>
      </c>
      <c r="W72" s="12">
        <f t="shared" si="29"/>
        <v>0</v>
      </c>
      <c r="X72" s="12">
        <f t="shared" si="30"/>
        <v>0</v>
      </c>
      <c r="Y72" s="12">
        <f>V72+W72+X72</f>
        <v>0</v>
      </c>
      <c r="Z72" s="12"/>
      <c r="AA72" s="12"/>
      <c r="AB72" s="12"/>
      <c r="AC72" s="12">
        <f t="shared" si="26"/>
        <v>0</v>
      </c>
    </row>
    <row r="73" spans="1:29" ht="12.75">
      <c r="A73" s="10" t="s">
        <v>190</v>
      </c>
      <c r="B73" s="11" t="s">
        <v>191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3">
        <f t="shared" si="25"/>
        <v>0</v>
      </c>
      <c r="V73" s="12">
        <f t="shared" si="28"/>
        <v>0</v>
      </c>
      <c r="W73" s="12">
        <f t="shared" si="29"/>
        <v>0</v>
      </c>
      <c r="X73" s="12">
        <f t="shared" si="30"/>
        <v>0</v>
      </c>
      <c r="Y73" s="12">
        <f>V73+W73+X73</f>
        <v>0</v>
      </c>
      <c r="Z73" s="12"/>
      <c r="AA73" s="12"/>
      <c r="AB73" s="12"/>
      <c r="AC73" s="12">
        <f t="shared" si="26"/>
        <v>0</v>
      </c>
    </row>
    <row r="74" spans="1:29" ht="12.75">
      <c r="A74" s="10" t="s">
        <v>192</v>
      </c>
      <c r="B74" s="11" t="s">
        <v>193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3">
        <f t="shared" si="25"/>
        <v>0</v>
      </c>
      <c r="V74" s="12">
        <f t="shared" si="28"/>
        <v>0</v>
      </c>
      <c r="W74" s="12">
        <f t="shared" si="29"/>
        <v>0</v>
      </c>
      <c r="X74" s="12">
        <f t="shared" si="30"/>
        <v>0</v>
      </c>
      <c r="Y74" s="12">
        <f>V74+W74+X74</f>
        <v>0</v>
      </c>
      <c r="Z74" s="12"/>
      <c r="AA74" s="12"/>
      <c r="AB74" s="12"/>
      <c r="AC74" s="12">
        <f t="shared" si="26"/>
        <v>0</v>
      </c>
    </row>
    <row r="75" spans="1:29" ht="12.75">
      <c r="A75" s="10" t="s">
        <v>194</v>
      </c>
      <c r="B75" s="11" t="s">
        <v>195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3">
        <f t="shared" si="25"/>
        <v>0</v>
      </c>
      <c r="V75" s="12">
        <f t="shared" si="28"/>
        <v>0</v>
      </c>
      <c r="W75" s="12">
        <f t="shared" si="29"/>
        <v>0</v>
      </c>
      <c r="X75" s="12">
        <f t="shared" si="30"/>
        <v>0</v>
      </c>
      <c r="Y75" s="12">
        <f>V75+W75+X75</f>
        <v>0</v>
      </c>
      <c r="Z75" s="12"/>
      <c r="AA75" s="12"/>
      <c r="AB75" s="12"/>
      <c r="AC75" s="12">
        <f t="shared" si="26"/>
        <v>0</v>
      </c>
    </row>
    <row r="76" spans="1:29" ht="12.75">
      <c r="A76" s="10" t="s">
        <v>196</v>
      </c>
      <c r="B76" s="11" t="s">
        <v>197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3">
        <f t="shared" si="25"/>
        <v>0</v>
      </c>
      <c r="V76" s="12">
        <f t="shared" si="28"/>
        <v>0</v>
      </c>
      <c r="W76" s="12">
        <f t="shared" si="29"/>
        <v>0</v>
      </c>
      <c r="X76" s="12">
        <f t="shared" si="30"/>
        <v>0</v>
      </c>
      <c r="Y76" s="12">
        <f>V76+W76+X76</f>
        <v>0</v>
      </c>
      <c r="Z76" s="12"/>
      <c r="AA76" s="12"/>
      <c r="AB76" s="12"/>
      <c r="AC76" s="12">
        <f t="shared" si="26"/>
        <v>0</v>
      </c>
    </row>
    <row r="77" spans="1:29" s="18" customFormat="1" ht="12.75">
      <c r="A77" s="14" t="s">
        <v>198</v>
      </c>
      <c r="B77" s="15" t="s">
        <v>199</v>
      </c>
      <c r="C77" s="16">
        <f>SUM(C70:C76)</f>
        <v>0</v>
      </c>
      <c r="D77" s="16">
        <f>SUM(D70:D76)</f>
        <v>0</v>
      </c>
      <c r="E77" s="16">
        <f>SUM(E70:E76)</f>
        <v>0</v>
      </c>
      <c r="F77" s="16"/>
      <c r="G77" s="16">
        <f aca="true" t="shared" si="31" ref="G77:T77">SUM(G70:G76)</f>
        <v>0</v>
      </c>
      <c r="H77" s="16">
        <f t="shared" si="31"/>
        <v>0</v>
      </c>
      <c r="I77" s="16">
        <f t="shared" si="31"/>
        <v>0</v>
      </c>
      <c r="J77" s="16">
        <f t="shared" si="31"/>
        <v>0</v>
      </c>
      <c r="K77" s="16">
        <f t="shared" si="31"/>
        <v>0</v>
      </c>
      <c r="L77" s="16">
        <f t="shared" si="31"/>
        <v>0</v>
      </c>
      <c r="M77" s="16">
        <f t="shared" si="31"/>
        <v>0</v>
      </c>
      <c r="N77" s="16">
        <f t="shared" si="31"/>
        <v>0</v>
      </c>
      <c r="O77" s="16">
        <f t="shared" si="31"/>
        <v>0</v>
      </c>
      <c r="P77" s="16">
        <f t="shared" si="31"/>
        <v>0</v>
      </c>
      <c r="Q77" s="16">
        <f t="shared" si="31"/>
        <v>0</v>
      </c>
      <c r="R77" s="16">
        <f t="shared" si="31"/>
        <v>0</v>
      </c>
      <c r="S77" s="16">
        <f t="shared" si="31"/>
        <v>0</v>
      </c>
      <c r="T77" s="16">
        <f t="shared" si="31"/>
        <v>0</v>
      </c>
      <c r="U77" s="17">
        <f t="shared" si="25"/>
        <v>0</v>
      </c>
      <c r="V77" s="16">
        <f t="shared" si="28"/>
        <v>0</v>
      </c>
      <c r="W77" s="16">
        <f t="shared" si="29"/>
        <v>0</v>
      </c>
      <c r="X77" s="16">
        <f t="shared" si="30"/>
        <v>0</v>
      </c>
      <c r="Y77" s="16">
        <f>V77+W77+X77</f>
        <v>0</v>
      </c>
      <c r="Z77" s="16">
        <f>SUM(Z70:Z76)</f>
        <v>0</v>
      </c>
      <c r="AA77" s="16">
        <f>SUM(AA70:AA76)</f>
        <v>0</v>
      </c>
      <c r="AB77" s="16">
        <f>SUM(AB70:AB76)</f>
        <v>0</v>
      </c>
      <c r="AC77" s="16">
        <f t="shared" si="26"/>
        <v>0</v>
      </c>
    </row>
    <row r="78" spans="1:29" ht="12.75">
      <c r="A78" s="10" t="s">
        <v>200</v>
      </c>
      <c r="B78" s="11" t="s">
        <v>201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>
        <v>1500000</v>
      </c>
      <c r="Q78" s="12"/>
      <c r="R78" s="12"/>
      <c r="S78" s="12"/>
      <c r="T78" s="12"/>
      <c r="U78" s="13">
        <f t="shared" si="25"/>
        <v>1500000</v>
      </c>
      <c r="V78" s="12">
        <f t="shared" si="28"/>
        <v>0</v>
      </c>
      <c r="W78" s="12">
        <f t="shared" si="29"/>
        <v>0</v>
      </c>
      <c r="X78" s="12">
        <f t="shared" si="30"/>
        <v>0</v>
      </c>
      <c r="Y78" s="12">
        <f>U78</f>
        <v>1500000</v>
      </c>
      <c r="Z78" s="12"/>
      <c r="AA78" s="12">
        <f>Y78</f>
        <v>1500000</v>
      </c>
      <c r="AB78" s="12"/>
      <c r="AC78" s="12">
        <f t="shared" si="26"/>
        <v>1500000</v>
      </c>
    </row>
    <row r="79" spans="1:29" ht="12.75">
      <c r="A79" s="10" t="s">
        <v>202</v>
      </c>
      <c r="B79" s="11" t="s">
        <v>203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3">
        <f t="shared" si="25"/>
        <v>0</v>
      </c>
      <c r="V79" s="12">
        <f t="shared" si="28"/>
        <v>0</v>
      </c>
      <c r="W79" s="12">
        <f t="shared" si="29"/>
        <v>0</v>
      </c>
      <c r="X79" s="12">
        <f t="shared" si="30"/>
        <v>0</v>
      </c>
      <c r="Y79" s="12">
        <f>V79+W79+X79</f>
        <v>0</v>
      </c>
      <c r="Z79" s="12"/>
      <c r="AA79" s="12"/>
      <c r="AB79" s="12"/>
      <c r="AC79" s="12">
        <f t="shared" si="26"/>
        <v>0</v>
      </c>
    </row>
    <row r="80" spans="1:29" ht="12.75">
      <c r="A80" s="10" t="s">
        <v>204</v>
      </c>
      <c r="B80" s="11" t="s">
        <v>205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3">
        <f t="shared" si="25"/>
        <v>0</v>
      </c>
      <c r="V80" s="12">
        <f t="shared" si="28"/>
        <v>0</v>
      </c>
      <c r="W80" s="12">
        <f t="shared" si="29"/>
        <v>0</v>
      </c>
      <c r="X80" s="12">
        <f t="shared" si="30"/>
        <v>0</v>
      </c>
      <c r="Y80" s="12">
        <f>V80+W80+X80</f>
        <v>0</v>
      </c>
      <c r="Z80" s="12"/>
      <c r="AA80" s="12"/>
      <c r="AB80" s="12"/>
      <c r="AC80" s="12">
        <f t="shared" si="26"/>
        <v>0</v>
      </c>
    </row>
    <row r="81" spans="1:29" ht="12.75">
      <c r="A81" s="10" t="s">
        <v>206</v>
      </c>
      <c r="B81" s="11" t="s">
        <v>207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>
        <f>P78*0.27</f>
        <v>405000</v>
      </c>
      <c r="Q81" s="12"/>
      <c r="R81" s="12"/>
      <c r="S81" s="12"/>
      <c r="T81" s="12"/>
      <c r="U81" s="13">
        <f t="shared" si="25"/>
        <v>405000</v>
      </c>
      <c r="V81" s="12">
        <f t="shared" si="28"/>
        <v>0</v>
      </c>
      <c r="W81" s="12">
        <f t="shared" si="29"/>
        <v>0</v>
      </c>
      <c r="X81" s="12">
        <f t="shared" si="30"/>
        <v>0</v>
      </c>
      <c r="Y81" s="12">
        <f>U81</f>
        <v>405000</v>
      </c>
      <c r="Z81" s="12"/>
      <c r="AA81" s="12">
        <f>U81</f>
        <v>405000</v>
      </c>
      <c r="AB81" s="12"/>
      <c r="AC81" s="12">
        <f t="shared" si="26"/>
        <v>405000</v>
      </c>
    </row>
    <row r="82" spans="1:29" s="18" customFormat="1" ht="12.75">
      <c r="A82" s="14" t="s">
        <v>208</v>
      </c>
      <c r="B82" s="15" t="s">
        <v>209</v>
      </c>
      <c r="C82" s="16">
        <f>SUM(C78:C81)</f>
        <v>0</v>
      </c>
      <c r="D82" s="16">
        <f>SUM(D78:D81)</f>
        <v>0</v>
      </c>
      <c r="E82" s="16">
        <f>SUM(E78:E81)</f>
        <v>0</v>
      </c>
      <c r="F82" s="16"/>
      <c r="G82" s="16">
        <f aca="true" t="shared" si="32" ref="G82:T82">SUM(G78:G81)</f>
        <v>0</v>
      </c>
      <c r="H82" s="16">
        <f t="shared" si="32"/>
        <v>0</v>
      </c>
      <c r="I82" s="16">
        <f t="shared" si="32"/>
        <v>0</v>
      </c>
      <c r="J82" s="16">
        <f t="shared" si="32"/>
        <v>0</v>
      </c>
      <c r="K82" s="16">
        <f t="shared" si="32"/>
        <v>0</v>
      </c>
      <c r="L82" s="16">
        <f t="shared" si="32"/>
        <v>0</v>
      </c>
      <c r="M82" s="16">
        <f t="shared" si="32"/>
        <v>0</v>
      </c>
      <c r="N82" s="16">
        <f t="shared" si="32"/>
        <v>0</v>
      </c>
      <c r="O82" s="16">
        <f t="shared" si="32"/>
        <v>0</v>
      </c>
      <c r="P82" s="16">
        <f t="shared" si="32"/>
        <v>1905000</v>
      </c>
      <c r="Q82" s="16">
        <f t="shared" si="32"/>
        <v>0</v>
      </c>
      <c r="R82" s="16">
        <f t="shared" si="32"/>
        <v>0</v>
      </c>
      <c r="S82" s="16">
        <f t="shared" si="32"/>
        <v>0</v>
      </c>
      <c r="T82" s="16">
        <f t="shared" si="32"/>
        <v>0</v>
      </c>
      <c r="U82" s="17">
        <f t="shared" si="25"/>
        <v>1905000</v>
      </c>
      <c r="V82" s="16">
        <f t="shared" si="28"/>
        <v>0</v>
      </c>
      <c r="W82" s="16">
        <f>U82</f>
        <v>1905000</v>
      </c>
      <c r="X82" s="16">
        <f t="shared" si="30"/>
        <v>0</v>
      </c>
      <c r="Y82" s="16">
        <f>U82</f>
        <v>1905000</v>
      </c>
      <c r="Z82" s="16">
        <f>SUM(Z78:Z81)</f>
        <v>0</v>
      </c>
      <c r="AA82" s="16">
        <f>SUM(AA78:AA81)</f>
        <v>1905000</v>
      </c>
      <c r="AB82" s="16">
        <f>SUM(AB78:AB81)</f>
        <v>0</v>
      </c>
      <c r="AC82" s="16">
        <f t="shared" si="26"/>
        <v>1905000</v>
      </c>
    </row>
    <row r="83" spans="1:29" ht="25.5">
      <c r="A83" s="10" t="s">
        <v>210</v>
      </c>
      <c r="B83" s="11" t="s">
        <v>211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3">
        <f t="shared" si="25"/>
        <v>0</v>
      </c>
      <c r="V83" s="12">
        <f t="shared" si="28"/>
        <v>0</v>
      </c>
      <c r="W83" s="12">
        <f aca="true" t="shared" si="33" ref="W83:W91">SUM(D83:N83)</f>
        <v>0</v>
      </c>
      <c r="X83" s="12">
        <f t="shared" si="30"/>
        <v>0</v>
      </c>
      <c r="Y83" s="12">
        <f aca="true" t="shared" si="34" ref="Y83:Y115">V83+W83+X83</f>
        <v>0</v>
      </c>
      <c r="Z83" s="12"/>
      <c r="AA83" s="12"/>
      <c r="AB83" s="12"/>
      <c r="AC83" s="12">
        <f t="shared" si="26"/>
        <v>0</v>
      </c>
    </row>
    <row r="84" spans="1:29" ht="25.5">
      <c r="A84" s="10" t="s">
        <v>212</v>
      </c>
      <c r="B84" s="11" t="s">
        <v>213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3">
        <f t="shared" si="25"/>
        <v>0</v>
      </c>
      <c r="V84" s="12">
        <f t="shared" si="28"/>
        <v>0</v>
      </c>
      <c r="W84" s="12">
        <f t="shared" si="33"/>
        <v>0</v>
      </c>
      <c r="X84" s="12">
        <f t="shared" si="30"/>
        <v>0</v>
      </c>
      <c r="Y84" s="12">
        <f t="shared" si="34"/>
        <v>0</v>
      </c>
      <c r="Z84" s="12"/>
      <c r="AA84" s="12"/>
      <c r="AB84" s="12"/>
      <c r="AC84" s="12">
        <f t="shared" si="26"/>
        <v>0</v>
      </c>
    </row>
    <row r="85" spans="1:29" ht="25.5">
      <c r="A85" s="10" t="s">
        <v>214</v>
      </c>
      <c r="B85" s="11" t="s">
        <v>215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3">
        <f t="shared" si="25"/>
        <v>0</v>
      </c>
      <c r="V85" s="12">
        <f t="shared" si="28"/>
        <v>0</v>
      </c>
      <c r="W85" s="12">
        <f t="shared" si="33"/>
        <v>0</v>
      </c>
      <c r="X85" s="12">
        <f t="shared" si="30"/>
        <v>0</v>
      </c>
      <c r="Y85" s="12">
        <f t="shared" si="34"/>
        <v>0</v>
      </c>
      <c r="Z85" s="12"/>
      <c r="AA85" s="12"/>
      <c r="AB85" s="12"/>
      <c r="AC85" s="12">
        <f t="shared" si="26"/>
        <v>0</v>
      </c>
    </row>
    <row r="86" spans="1:29" ht="12.75">
      <c r="A86" s="10" t="s">
        <v>216</v>
      </c>
      <c r="B86" s="11" t="s">
        <v>217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3">
        <f t="shared" si="25"/>
        <v>0</v>
      </c>
      <c r="V86" s="12">
        <f t="shared" si="28"/>
        <v>0</v>
      </c>
      <c r="W86" s="12">
        <f t="shared" si="33"/>
        <v>0</v>
      </c>
      <c r="X86" s="12">
        <f t="shared" si="30"/>
        <v>0</v>
      </c>
      <c r="Y86" s="12">
        <f t="shared" si="34"/>
        <v>0</v>
      </c>
      <c r="Z86" s="12"/>
      <c r="AA86" s="12"/>
      <c r="AB86" s="12"/>
      <c r="AC86" s="12">
        <f t="shared" si="26"/>
        <v>0</v>
      </c>
    </row>
    <row r="87" spans="1:29" ht="25.5">
      <c r="A87" s="10" t="s">
        <v>218</v>
      </c>
      <c r="B87" s="11" t="s">
        <v>219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3">
        <f t="shared" si="25"/>
        <v>0</v>
      </c>
      <c r="V87" s="12">
        <f t="shared" si="28"/>
        <v>0</v>
      </c>
      <c r="W87" s="12">
        <f t="shared" si="33"/>
        <v>0</v>
      </c>
      <c r="X87" s="12">
        <f t="shared" si="30"/>
        <v>0</v>
      </c>
      <c r="Y87" s="12">
        <f t="shared" si="34"/>
        <v>0</v>
      </c>
      <c r="Z87" s="12"/>
      <c r="AA87" s="12"/>
      <c r="AB87" s="12"/>
      <c r="AC87" s="12">
        <f t="shared" si="26"/>
        <v>0</v>
      </c>
    </row>
    <row r="88" spans="1:29" ht="25.5">
      <c r="A88" s="10" t="s">
        <v>220</v>
      </c>
      <c r="B88" s="11" t="s">
        <v>221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3">
        <f t="shared" si="25"/>
        <v>0</v>
      </c>
      <c r="V88" s="12">
        <f t="shared" si="28"/>
        <v>0</v>
      </c>
      <c r="W88" s="12">
        <f t="shared" si="33"/>
        <v>0</v>
      </c>
      <c r="X88" s="12">
        <f t="shared" si="30"/>
        <v>0</v>
      </c>
      <c r="Y88" s="12">
        <f t="shared" si="34"/>
        <v>0</v>
      </c>
      <c r="Z88" s="12"/>
      <c r="AA88" s="12"/>
      <c r="AB88" s="12"/>
      <c r="AC88" s="12">
        <f t="shared" si="26"/>
        <v>0</v>
      </c>
    </row>
    <row r="89" spans="1:29" ht="12.75">
      <c r="A89" s="10" t="s">
        <v>222</v>
      </c>
      <c r="B89" s="11" t="s">
        <v>223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3">
        <f t="shared" si="25"/>
        <v>0</v>
      </c>
      <c r="V89" s="12">
        <f t="shared" si="28"/>
        <v>0</v>
      </c>
      <c r="W89" s="12">
        <f t="shared" si="33"/>
        <v>0</v>
      </c>
      <c r="X89" s="12">
        <f t="shared" si="30"/>
        <v>0</v>
      </c>
      <c r="Y89" s="12">
        <f t="shared" si="34"/>
        <v>0</v>
      </c>
      <c r="Z89" s="12"/>
      <c r="AA89" s="12"/>
      <c r="AB89" s="12"/>
      <c r="AC89" s="12">
        <f t="shared" si="26"/>
        <v>0</v>
      </c>
    </row>
    <row r="90" spans="1:29" ht="12.75">
      <c r="A90" s="10" t="s">
        <v>224</v>
      </c>
      <c r="B90" s="11" t="s">
        <v>225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3">
        <f t="shared" si="25"/>
        <v>0</v>
      </c>
      <c r="V90" s="12">
        <f t="shared" si="28"/>
        <v>0</v>
      </c>
      <c r="W90" s="12">
        <f t="shared" si="33"/>
        <v>0</v>
      </c>
      <c r="X90" s="12">
        <f t="shared" si="30"/>
        <v>0</v>
      </c>
      <c r="Y90" s="12">
        <f t="shared" si="34"/>
        <v>0</v>
      </c>
      <c r="Z90" s="12"/>
      <c r="AA90" s="12"/>
      <c r="AB90" s="12"/>
      <c r="AC90" s="12">
        <f t="shared" si="26"/>
        <v>0</v>
      </c>
    </row>
    <row r="91" spans="1:29" s="18" customFormat="1" ht="12.75">
      <c r="A91" s="14" t="s">
        <v>226</v>
      </c>
      <c r="B91" s="15" t="s">
        <v>227</v>
      </c>
      <c r="C91" s="16">
        <f>SUM(C83:C90)</f>
        <v>0</v>
      </c>
      <c r="D91" s="16">
        <f>SUM(D83:D90)</f>
        <v>0</v>
      </c>
      <c r="E91" s="16">
        <f>SUM(E83:E90)</f>
        <v>0</v>
      </c>
      <c r="F91" s="16"/>
      <c r="G91" s="16">
        <f aca="true" t="shared" si="35" ref="G91:T91">SUM(G83:G90)</f>
        <v>0</v>
      </c>
      <c r="H91" s="16">
        <f t="shared" si="35"/>
        <v>0</v>
      </c>
      <c r="I91" s="16">
        <f t="shared" si="35"/>
        <v>0</v>
      </c>
      <c r="J91" s="16">
        <f t="shared" si="35"/>
        <v>0</v>
      </c>
      <c r="K91" s="16">
        <f t="shared" si="35"/>
        <v>0</v>
      </c>
      <c r="L91" s="16">
        <f t="shared" si="35"/>
        <v>0</v>
      </c>
      <c r="M91" s="16">
        <f t="shared" si="35"/>
        <v>0</v>
      </c>
      <c r="N91" s="16">
        <f t="shared" si="35"/>
        <v>0</v>
      </c>
      <c r="O91" s="16">
        <f t="shared" si="35"/>
        <v>0</v>
      </c>
      <c r="P91" s="16">
        <f t="shared" si="35"/>
        <v>0</v>
      </c>
      <c r="Q91" s="16">
        <f t="shared" si="35"/>
        <v>0</v>
      </c>
      <c r="R91" s="16">
        <f t="shared" si="35"/>
        <v>0</v>
      </c>
      <c r="S91" s="16">
        <f t="shared" si="35"/>
        <v>0</v>
      </c>
      <c r="T91" s="16">
        <f t="shared" si="35"/>
        <v>0</v>
      </c>
      <c r="U91" s="17">
        <f t="shared" si="25"/>
        <v>0</v>
      </c>
      <c r="V91" s="16">
        <f t="shared" si="28"/>
        <v>0</v>
      </c>
      <c r="W91" s="16">
        <f t="shared" si="33"/>
        <v>0</v>
      </c>
      <c r="X91" s="16">
        <f t="shared" si="30"/>
        <v>0</v>
      </c>
      <c r="Y91" s="16">
        <f t="shared" si="34"/>
        <v>0</v>
      </c>
      <c r="Z91" s="16">
        <f>SUM(Z83:Z90)</f>
        <v>0</v>
      </c>
      <c r="AA91" s="16">
        <f>SUM(AA83:AA90)</f>
        <v>0</v>
      </c>
      <c r="AB91" s="16">
        <f>SUM(AB83:AB90)</f>
        <v>0</v>
      </c>
      <c r="AC91" s="16">
        <f t="shared" si="26"/>
        <v>0</v>
      </c>
    </row>
    <row r="92" spans="1:29" s="18" customFormat="1" ht="12.75">
      <c r="A92" s="14" t="s">
        <v>228</v>
      </c>
      <c r="B92" s="15" t="s">
        <v>229</v>
      </c>
      <c r="C92" s="16">
        <f>C21+C22+C47+C56+C69+C77+C82+C91</f>
        <v>22937813</v>
      </c>
      <c r="D92" s="16">
        <f>D21+D22+D47+D56+D69+D77+D82+D91</f>
        <v>2259400</v>
      </c>
      <c r="E92" s="16">
        <f>E21+E22+E47+E56+E69+E77+E82+E91</f>
        <v>245745</v>
      </c>
      <c r="F92" s="16">
        <f>F69</f>
        <v>4319000</v>
      </c>
      <c r="G92" s="16">
        <f aca="true" t="shared" si="36" ref="G92:T92">G21+G22+G47+G56+G69+G77+G82+G91</f>
        <v>1059000</v>
      </c>
      <c r="H92" s="16">
        <f t="shared" si="36"/>
        <v>2456400</v>
      </c>
      <c r="I92" s="16">
        <f t="shared" si="36"/>
        <v>2996100</v>
      </c>
      <c r="J92" s="16">
        <f t="shared" si="36"/>
        <v>2412644</v>
      </c>
      <c r="K92" s="16">
        <f t="shared" si="36"/>
        <v>1132980</v>
      </c>
      <c r="L92" s="16">
        <f t="shared" si="36"/>
        <v>3074899</v>
      </c>
      <c r="M92" s="16">
        <f t="shared" si="36"/>
        <v>972902.3200000001</v>
      </c>
      <c r="N92" s="16">
        <f t="shared" si="36"/>
        <v>2007383</v>
      </c>
      <c r="O92" s="16">
        <f t="shared" si="36"/>
        <v>381000</v>
      </c>
      <c r="P92" s="16">
        <f t="shared" si="36"/>
        <v>2698750</v>
      </c>
      <c r="Q92" s="16">
        <f t="shared" si="36"/>
        <v>500000</v>
      </c>
      <c r="R92" s="16">
        <f t="shared" si="36"/>
        <v>34735705</v>
      </c>
      <c r="S92" s="16">
        <f t="shared" si="36"/>
        <v>3100000</v>
      </c>
      <c r="T92" s="16">
        <f t="shared" si="36"/>
        <v>0</v>
      </c>
      <c r="U92" s="17">
        <f t="shared" si="25"/>
        <v>87289721.32</v>
      </c>
      <c r="V92" s="16">
        <f>V21+V22+V69</f>
        <v>62142518</v>
      </c>
      <c r="W92" s="16">
        <f>W21+W22+W26+W37+W46+W69+W82</f>
        <v>18360003.32</v>
      </c>
      <c r="X92" s="16">
        <f>X69+X56</f>
        <v>6787200</v>
      </c>
      <c r="Y92" s="16">
        <f t="shared" si="34"/>
        <v>87289721.32</v>
      </c>
      <c r="Z92" s="16">
        <f>SUM(Z69+Z56+Z47+Z22+Z21)</f>
        <v>63145733.32</v>
      </c>
      <c r="AA92" s="16">
        <f>AA47+AA21+AA22+AA56+AA69</f>
        <v>22238988</v>
      </c>
      <c r="AB92" s="16">
        <f>AB21+AB22</f>
        <v>0</v>
      </c>
      <c r="AC92" s="16">
        <f t="shared" si="26"/>
        <v>85384721.32</v>
      </c>
    </row>
    <row r="93" spans="1:29" ht="12.75">
      <c r="A93" s="10" t="s">
        <v>49</v>
      </c>
      <c r="B93" s="11" t="s">
        <v>230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3">
        <f t="shared" si="25"/>
        <v>0</v>
      </c>
      <c r="V93" s="12">
        <f aca="true" t="shared" si="37" ref="V93:V115">C93</f>
        <v>0</v>
      </c>
      <c r="W93" s="12">
        <f aca="true" t="shared" si="38" ref="W93:W115">SUM(D93:N93)</f>
        <v>0</v>
      </c>
      <c r="X93" s="12">
        <f aca="true" t="shared" si="39" ref="X93:X115">T93</f>
        <v>0</v>
      </c>
      <c r="Y93" s="12">
        <f t="shared" si="34"/>
        <v>0</v>
      </c>
      <c r="Z93" s="12"/>
      <c r="AA93" s="12"/>
      <c r="AB93" s="12"/>
      <c r="AC93" s="12">
        <f t="shared" si="26"/>
        <v>0</v>
      </c>
    </row>
    <row r="94" spans="1:29" ht="12.75">
      <c r="A94" s="10" t="s">
        <v>51</v>
      </c>
      <c r="B94" s="11" t="s">
        <v>231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3">
        <f t="shared" si="25"/>
        <v>0</v>
      </c>
      <c r="V94" s="12">
        <f t="shared" si="37"/>
        <v>0</v>
      </c>
      <c r="W94" s="12">
        <f t="shared" si="38"/>
        <v>0</v>
      </c>
      <c r="X94" s="12">
        <f t="shared" si="39"/>
        <v>0</v>
      </c>
      <c r="Y94" s="12">
        <f t="shared" si="34"/>
        <v>0</v>
      </c>
      <c r="Z94" s="12"/>
      <c r="AA94" s="12"/>
      <c r="AB94" s="12"/>
      <c r="AC94" s="12">
        <f t="shared" si="26"/>
        <v>0</v>
      </c>
    </row>
    <row r="95" spans="1:29" ht="12.75">
      <c r="A95" s="10" t="s">
        <v>53</v>
      </c>
      <c r="B95" s="11" t="s">
        <v>232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3">
        <f t="shared" si="25"/>
        <v>0</v>
      </c>
      <c r="V95" s="12">
        <f t="shared" si="37"/>
        <v>0</v>
      </c>
      <c r="W95" s="12">
        <f t="shared" si="38"/>
        <v>0</v>
      </c>
      <c r="X95" s="12">
        <f t="shared" si="39"/>
        <v>0</v>
      </c>
      <c r="Y95" s="12">
        <f t="shared" si="34"/>
        <v>0</v>
      </c>
      <c r="Z95" s="12"/>
      <c r="AA95" s="12"/>
      <c r="AB95" s="12"/>
      <c r="AC95" s="12">
        <f t="shared" si="26"/>
        <v>0</v>
      </c>
    </row>
    <row r="96" spans="1:29" s="18" customFormat="1" ht="12.75">
      <c r="A96" s="14" t="s">
        <v>55</v>
      </c>
      <c r="B96" s="15" t="s">
        <v>233</v>
      </c>
      <c r="C96" s="16">
        <f>C93+C94+C95</f>
        <v>0</v>
      </c>
      <c r="D96" s="16">
        <f>D93+D94+D95</f>
        <v>0</v>
      </c>
      <c r="E96" s="16">
        <f>E93+E94+E95</f>
        <v>0</v>
      </c>
      <c r="F96" s="16"/>
      <c r="G96" s="16">
        <f aca="true" t="shared" si="40" ref="G96:T96">G93+G94+G95</f>
        <v>0</v>
      </c>
      <c r="H96" s="16">
        <f t="shared" si="40"/>
        <v>0</v>
      </c>
      <c r="I96" s="16">
        <f t="shared" si="40"/>
        <v>0</v>
      </c>
      <c r="J96" s="16">
        <f t="shared" si="40"/>
        <v>0</v>
      </c>
      <c r="K96" s="16">
        <f t="shared" si="40"/>
        <v>0</v>
      </c>
      <c r="L96" s="16">
        <f t="shared" si="40"/>
        <v>0</v>
      </c>
      <c r="M96" s="16">
        <f t="shared" si="40"/>
        <v>0</v>
      </c>
      <c r="N96" s="16">
        <f t="shared" si="40"/>
        <v>0</v>
      </c>
      <c r="O96" s="16">
        <f t="shared" si="40"/>
        <v>0</v>
      </c>
      <c r="P96" s="16">
        <f t="shared" si="40"/>
        <v>0</v>
      </c>
      <c r="Q96" s="16">
        <f t="shared" si="40"/>
        <v>0</v>
      </c>
      <c r="R96" s="16">
        <f t="shared" si="40"/>
        <v>0</v>
      </c>
      <c r="S96" s="16">
        <f t="shared" si="40"/>
        <v>0</v>
      </c>
      <c r="T96" s="16">
        <f t="shared" si="40"/>
        <v>0</v>
      </c>
      <c r="U96" s="17">
        <f t="shared" si="25"/>
        <v>0</v>
      </c>
      <c r="V96" s="16">
        <f t="shared" si="37"/>
        <v>0</v>
      </c>
      <c r="W96" s="16">
        <f t="shared" si="38"/>
        <v>0</v>
      </c>
      <c r="X96" s="16">
        <f t="shared" si="39"/>
        <v>0</v>
      </c>
      <c r="Y96" s="16">
        <f t="shared" si="34"/>
        <v>0</v>
      </c>
      <c r="Z96" s="16">
        <f>Z93+Z94+Z95</f>
        <v>0</v>
      </c>
      <c r="AA96" s="16">
        <f>AA93+AA94+AA95</f>
        <v>0</v>
      </c>
      <c r="AB96" s="16">
        <f>AB93+AB94+AB95</f>
        <v>0</v>
      </c>
      <c r="AC96" s="16">
        <f t="shared" si="26"/>
        <v>0</v>
      </c>
    </row>
    <row r="97" spans="1:29" ht="12.75">
      <c r="A97" s="10" t="s">
        <v>57</v>
      </c>
      <c r="B97" s="11" t="s">
        <v>234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3">
        <f t="shared" si="25"/>
        <v>0</v>
      </c>
      <c r="V97" s="12">
        <f t="shared" si="37"/>
        <v>0</v>
      </c>
      <c r="W97" s="12">
        <f t="shared" si="38"/>
        <v>0</v>
      </c>
      <c r="X97" s="12">
        <f t="shared" si="39"/>
        <v>0</v>
      </c>
      <c r="Y97" s="12">
        <f t="shared" si="34"/>
        <v>0</v>
      </c>
      <c r="Z97" s="12"/>
      <c r="AA97" s="12"/>
      <c r="AB97" s="12"/>
      <c r="AC97" s="12">
        <f t="shared" si="26"/>
        <v>0</v>
      </c>
    </row>
    <row r="98" spans="1:29" ht="12.75">
      <c r="A98" s="10" t="s">
        <v>59</v>
      </c>
      <c r="B98" s="11" t="s">
        <v>235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3">
        <f t="shared" si="25"/>
        <v>0</v>
      </c>
      <c r="V98" s="12">
        <f t="shared" si="37"/>
        <v>0</v>
      </c>
      <c r="W98" s="12">
        <f t="shared" si="38"/>
        <v>0</v>
      </c>
      <c r="X98" s="12">
        <f t="shared" si="39"/>
        <v>0</v>
      </c>
      <c r="Y98" s="12">
        <f t="shared" si="34"/>
        <v>0</v>
      </c>
      <c r="Z98" s="12"/>
      <c r="AA98" s="12"/>
      <c r="AB98" s="12"/>
      <c r="AC98" s="12">
        <f t="shared" si="26"/>
        <v>0</v>
      </c>
    </row>
    <row r="99" spans="1:29" ht="12.75">
      <c r="A99" s="10" t="s">
        <v>61</v>
      </c>
      <c r="B99" s="11" t="s">
        <v>236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3">
        <f aca="true" t="shared" si="41" ref="U99:U130">SUM(C99:T99)</f>
        <v>0</v>
      </c>
      <c r="V99" s="12">
        <f t="shared" si="37"/>
        <v>0</v>
      </c>
      <c r="W99" s="12">
        <f t="shared" si="38"/>
        <v>0</v>
      </c>
      <c r="X99" s="12">
        <f t="shared" si="39"/>
        <v>0</v>
      </c>
      <c r="Y99" s="12">
        <f t="shared" si="34"/>
        <v>0</v>
      </c>
      <c r="Z99" s="12"/>
      <c r="AA99" s="12"/>
      <c r="AB99" s="12"/>
      <c r="AC99" s="12">
        <f aca="true" t="shared" si="42" ref="AC99:AC130">Z99+AA99+AB99</f>
        <v>0</v>
      </c>
    </row>
    <row r="100" spans="1:29" ht="12.75">
      <c r="A100" s="10" t="s">
        <v>63</v>
      </c>
      <c r="B100" s="11" t="s">
        <v>237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3">
        <f t="shared" si="41"/>
        <v>0</v>
      </c>
      <c r="V100" s="12">
        <f t="shared" si="37"/>
        <v>0</v>
      </c>
      <c r="W100" s="12">
        <f t="shared" si="38"/>
        <v>0</v>
      </c>
      <c r="X100" s="12">
        <f t="shared" si="39"/>
        <v>0</v>
      </c>
      <c r="Y100" s="12">
        <f t="shared" si="34"/>
        <v>0</v>
      </c>
      <c r="Z100" s="12"/>
      <c r="AA100" s="12"/>
      <c r="AB100" s="12"/>
      <c r="AC100" s="12">
        <f t="shared" si="42"/>
        <v>0</v>
      </c>
    </row>
    <row r="101" spans="1:29" s="18" customFormat="1" ht="12.75">
      <c r="A101" s="14" t="s">
        <v>65</v>
      </c>
      <c r="B101" s="15" t="s">
        <v>238</v>
      </c>
      <c r="C101" s="16">
        <f>C97+C98+C99+C100</f>
        <v>0</v>
      </c>
      <c r="D101" s="16">
        <f>D97+D98+D99+D100</f>
        <v>0</v>
      </c>
      <c r="E101" s="16">
        <f>E97+E98+E99+E100</f>
        <v>0</v>
      </c>
      <c r="F101" s="16"/>
      <c r="G101" s="16">
        <f aca="true" t="shared" si="43" ref="G101:T101">G97+G98+G99+G100</f>
        <v>0</v>
      </c>
      <c r="H101" s="16">
        <f t="shared" si="43"/>
        <v>0</v>
      </c>
      <c r="I101" s="16">
        <f t="shared" si="43"/>
        <v>0</v>
      </c>
      <c r="J101" s="16">
        <f t="shared" si="43"/>
        <v>0</v>
      </c>
      <c r="K101" s="16">
        <f t="shared" si="43"/>
        <v>0</v>
      </c>
      <c r="L101" s="16">
        <f t="shared" si="43"/>
        <v>0</v>
      </c>
      <c r="M101" s="16">
        <f t="shared" si="43"/>
        <v>0</v>
      </c>
      <c r="N101" s="16">
        <f t="shared" si="43"/>
        <v>0</v>
      </c>
      <c r="O101" s="16">
        <f t="shared" si="43"/>
        <v>0</v>
      </c>
      <c r="P101" s="16">
        <f t="shared" si="43"/>
        <v>0</v>
      </c>
      <c r="Q101" s="16">
        <f t="shared" si="43"/>
        <v>0</v>
      </c>
      <c r="R101" s="16">
        <f t="shared" si="43"/>
        <v>0</v>
      </c>
      <c r="S101" s="16">
        <f t="shared" si="43"/>
        <v>0</v>
      </c>
      <c r="T101" s="16">
        <f t="shared" si="43"/>
        <v>0</v>
      </c>
      <c r="U101" s="17">
        <f t="shared" si="41"/>
        <v>0</v>
      </c>
      <c r="V101" s="16">
        <f t="shared" si="37"/>
        <v>0</v>
      </c>
      <c r="W101" s="16">
        <f t="shared" si="38"/>
        <v>0</v>
      </c>
      <c r="X101" s="16">
        <f t="shared" si="39"/>
        <v>0</v>
      </c>
      <c r="Y101" s="16">
        <f t="shared" si="34"/>
        <v>0</v>
      </c>
      <c r="Z101" s="16">
        <f>Z97+Z98+Z99+Z100</f>
        <v>0</v>
      </c>
      <c r="AA101" s="16">
        <f>AA97+AA98+AA99+AA100</f>
        <v>0</v>
      </c>
      <c r="AB101" s="16">
        <f>AB97+AB98+AB99+AB100</f>
        <v>0</v>
      </c>
      <c r="AC101" s="16">
        <f t="shared" si="42"/>
        <v>0</v>
      </c>
    </row>
    <row r="102" spans="1:29" ht="12.75">
      <c r="A102" s="10" t="s">
        <v>67</v>
      </c>
      <c r="B102" s="11" t="s">
        <v>239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3">
        <f t="shared" si="41"/>
        <v>0</v>
      </c>
      <c r="V102" s="12">
        <f t="shared" si="37"/>
        <v>0</v>
      </c>
      <c r="W102" s="12">
        <f t="shared" si="38"/>
        <v>0</v>
      </c>
      <c r="X102" s="12">
        <f t="shared" si="39"/>
        <v>0</v>
      </c>
      <c r="Y102" s="12">
        <f t="shared" si="34"/>
        <v>0</v>
      </c>
      <c r="Z102" s="12"/>
      <c r="AA102" s="12"/>
      <c r="AB102" s="12"/>
      <c r="AC102" s="12">
        <f t="shared" si="42"/>
        <v>0</v>
      </c>
    </row>
    <row r="103" spans="1:29" ht="12.75">
      <c r="A103" s="10" t="s">
        <v>69</v>
      </c>
      <c r="B103" s="11" t="s">
        <v>240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3">
        <f t="shared" si="41"/>
        <v>0</v>
      </c>
      <c r="V103" s="12">
        <f t="shared" si="37"/>
        <v>0</v>
      </c>
      <c r="W103" s="12">
        <f t="shared" si="38"/>
        <v>0</v>
      </c>
      <c r="X103" s="12">
        <f t="shared" si="39"/>
        <v>0</v>
      </c>
      <c r="Y103" s="12">
        <f t="shared" si="34"/>
        <v>0</v>
      </c>
      <c r="Z103" s="12"/>
      <c r="AA103" s="12"/>
      <c r="AB103" s="12"/>
      <c r="AC103" s="12">
        <f t="shared" si="42"/>
        <v>0</v>
      </c>
    </row>
    <row r="104" spans="1:29" ht="12.75">
      <c r="A104" s="10" t="s">
        <v>71</v>
      </c>
      <c r="B104" s="11" t="s">
        <v>241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3">
        <f t="shared" si="41"/>
        <v>0</v>
      </c>
      <c r="V104" s="12">
        <f t="shared" si="37"/>
        <v>0</v>
      </c>
      <c r="W104" s="12">
        <f t="shared" si="38"/>
        <v>0</v>
      </c>
      <c r="X104" s="12">
        <f t="shared" si="39"/>
        <v>0</v>
      </c>
      <c r="Y104" s="12">
        <f t="shared" si="34"/>
        <v>0</v>
      </c>
      <c r="Z104" s="12"/>
      <c r="AA104" s="12"/>
      <c r="AB104" s="12"/>
      <c r="AC104" s="12">
        <f t="shared" si="42"/>
        <v>0</v>
      </c>
    </row>
    <row r="105" spans="1:29" ht="12.75">
      <c r="A105" s="10" t="s">
        <v>73</v>
      </c>
      <c r="B105" s="11" t="s">
        <v>242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3">
        <f t="shared" si="41"/>
        <v>0</v>
      </c>
      <c r="V105" s="12">
        <f t="shared" si="37"/>
        <v>0</v>
      </c>
      <c r="W105" s="12">
        <f t="shared" si="38"/>
        <v>0</v>
      </c>
      <c r="X105" s="12">
        <f t="shared" si="39"/>
        <v>0</v>
      </c>
      <c r="Y105" s="12">
        <f t="shared" si="34"/>
        <v>0</v>
      </c>
      <c r="Z105" s="12"/>
      <c r="AA105" s="12"/>
      <c r="AB105" s="12"/>
      <c r="AC105" s="12">
        <f t="shared" si="42"/>
        <v>0</v>
      </c>
    </row>
    <row r="106" spans="1:29" ht="12.75">
      <c r="A106" s="10" t="s">
        <v>75</v>
      </c>
      <c r="B106" s="11" t="s">
        <v>243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3">
        <f t="shared" si="41"/>
        <v>0</v>
      </c>
      <c r="V106" s="12">
        <f t="shared" si="37"/>
        <v>0</v>
      </c>
      <c r="W106" s="12">
        <f t="shared" si="38"/>
        <v>0</v>
      </c>
      <c r="X106" s="12">
        <f t="shared" si="39"/>
        <v>0</v>
      </c>
      <c r="Y106" s="12">
        <f t="shared" si="34"/>
        <v>0</v>
      </c>
      <c r="Z106" s="12"/>
      <c r="AA106" s="12"/>
      <c r="AB106" s="12"/>
      <c r="AC106" s="12">
        <f t="shared" si="42"/>
        <v>0</v>
      </c>
    </row>
    <row r="107" spans="1:29" ht="12.75">
      <c r="A107" s="10" t="s">
        <v>77</v>
      </c>
      <c r="B107" s="11" t="s">
        <v>244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3">
        <f t="shared" si="41"/>
        <v>0</v>
      </c>
      <c r="V107" s="12">
        <f t="shared" si="37"/>
        <v>0</v>
      </c>
      <c r="W107" s="12">
        <f t="shared" si="38"/>
        <v>0</v>
      </c>
      <c r="X107" s="12">
        <f t="shared" si="39"/>
        <v>0</v>
      </c>
      <c r="Y107" s="12">
        <f t="shared" si="34"/>
        <v>0</v>
      </c>
      <c r="Z107" s="12"/>
      <c r="AA107" s="12"/>
      <c r="AB107" s="12"/>
      <c r="AC107" s="12">
        <f t="shared" si="42"/>
        <v>0</v>
      </c>
    </row>
    <row r="108" spans="1:29" s="18" customFormat="1" ht="12.75">
      <c r="A108" s="14" t="s">
        <v>79</v>
      </c>
      <c r="B108" s="15" t="s">
        <v>245</v>
      </c>
      <c r="C108" s="16">
        <f>C96+C101+C102+C103+C104+C105+C106+C107</f>
        <v>0</v>
      </c>
      <c r="D108" s="16">
        <f>D96+D101+D102+D103+D104+D105+D106+D107</f>
        <v>0</v>
      </c>
      <c r="E108" s="16">
        <f>E96+E101+E102+E103+E104+E105+E106+E107</f>
        <v>0</v>
      </c>
      <c r="F108" s="16"/>
      <c r="G108" s="16">
        <f aca="true" t="shared" si="44" ref="G108:T108">G96+G101+G102+G103+G104+G105+G106+G107</f>
        <v>0</v>
      </c>
      <c r="H108" s="16">
        <f t="shared" si="44"/>
        <v>0</v>
      </c>
      <c r="I108" s="16">
        <f t="shared" si="44"/>
        <v>0</v>
      </c>
      <c r="J108" s="16">
        <f t="shared" si="44"/>
        <v>0</v>
      </c>
      <c r="K108" s="16">
        <f t="shared" si="44"/>
        <v>0</v>
      </c>
      <c r="L108" s="16">
        <f t="shared" si="44"/>
        <v>0</v>
      </c>
      <c r="M108" s="16">
        <f t="shared" si="44"/>
        <v>0</v>
      </c>
      <c r="N108" s="16">
        <f t="shared" si="44"/>
        <v>0</v>
      </c>
      <c r="O108" s="16">
        <f t="shared" si="44"/>
        <v>0</v>
      </c>
      <c r="P108" s="16">
        <f t="shared" si="44"/>
        <v>0</v>
      </c>
      <c r="Q108" s="16">
        <f t="shared" si="44"/>
        <v>0</v>
      </c>
      <c r="R108" s="16">
        <f t="shared" si="44"/>
        <v>0</v>
      </c>
      <c r="S108" s="16">
        <f t="shared" si="44"/>
        <v>0</v>
      </c>
      <c r="T108" s="16">
        <f t="shared" si="44"/>
        <v>0</v>
      </c>
      <c r="U108" s="17">
        <f t="shared" si="41"/>
        <v>0</v>
      </c>
      <c r="V108" s="16">
        <f t="shared" si="37"/>
        <v>0</v>
      </c>
      <c r="W108" s="16">
        <f t="shared" si="38"/>
        <v>0</v>
      </c>
      <c r="X108" s="16">
        <f t="shared" si="39"/>
        <v>0</v>
      </c>
      <c r="Y108" s="16">
        <f t="shared" si="34"/>
        <v>0</v>
      </c>
      <c r="Z108" s="16">
        <f>Z96+Z101+Z102+Z103+Z104+Z105+Z106+Z107</f>
        <v>0</v>
      </c>
      <c r="AA108" s="16">
        <f>AA96+AA101+AA102+AA103+AA104+AA105+AA106+AA107</f>
        <v>0</v>
      </c>
      <c r="AB108" s="16">
        <f>AB96+AB101+AB102+AB103+AB104+AB105+AB106+AB107</f>
        <v>0</v>
      </c>
      <c r="AC108" s="16">
        <f t="shared" si="42"/>
        <v>0</v>
      </c>
    </row>
    <row r="109" spans="1:29" ht="12.75">
      <c r="A109" s="10" t="s">
        <v>81</v>
      </c>
      <c r="B109" s="11" t="s">
        <v>246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3">
        <f t="shared" si="41"/>
        <v>0</v>
      </c>
      <c r="V109" s="12">
        <f t="shared" si="37"/>
        <v>0</v>
      </c>
      <c r="W109" s="12">
        <f t="shared" si="38"/>
        <v>0</v>
      </c>
      <c r="X109" s="12">
        <f t="shared" si="39"/>
        <v>0</v>
      </c>
      <c r="Y109" s="12">
        <f t="shared" si="34"/>
        <v>0</v>
      </c>
      <c r="Z109" s="12"/>
      <c r="AA109" s="12"/>
      <c r="AB109" s="12"/>
      <c r="AC109" s="12">
        <f t="shared" si="42"/>
        <v>0</v>
      </c>
    </row>
    <row r="110" spans="1:29" ht="12.75">
      <c r="A110" s="10" t="s">
        <v>83</v>
      </c>
      <c r="B110" s="11" t="s">
        <v>247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3">
        <f t="shared" si="41"/>
        <v>0</v>
      </c>
      <c r="V110" s="12">
        <f t="shared" si="37"/>
        <v>0</v>
      </c>
      <c r="W110" s="12">
        <f t="shared" si="38"/>
        <v>0</v>
      </c>
      <c r="X110" s="12">
        <f t="shared" si="39"/>
        <v>0</v>
      </c>
      <c r="Y110" s="12">
        <f t="shared" si="34"/>
        <v>0</v>
      </c>
      <c r="Z110" s="12"/>
      <c r="AA110" s="12"/>
      <c r="AB110" s="12"/>
      <c r="AC110" s="12">
        <f t="shared" si="42"/>
        <v>0</v>
      </c>
    </row>
    <row r="111" spans="1:29" ht="12.75">
      <c r="A111" s="10" t="s">
        <v>85</v>
      </c>
      <c r="B111" s="11" t="s">
        <v>248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3">
        <f t="shared" si="41"/>
        <v>0</v>
      </c>
      <c r="V111" s="12">
        <f t="shared" si="37"/>
        <v>0</v>
      </c>
      <c r="W111" s="12">
        <f t="shared" si="38"/>
        <v>0</v>
      </c>
      <c r="X111" s="12">
        <f t="shared" si="39"/>
        <v>0</v>
      </c>
      <c r="Y111" s="12">
        <f t="shared" si="34"/>
        <v>0</v>
      </c>
      <c r="Z111" s="12"/>
      <c r="AA111" s="12"/>
      <c r="AB111" s="12"/>
      <c r="AC111" s="12">
        <f t="shared" si="42"/>
        <v>0</v>
      </c>
    </row>
    <row r="112" spans="1:29" ht="12.75">
      <c r="A112" s="10" t="s">
        <v>87</v>
      </c>
      <c r="B112" s="11" t="s">
        <v>249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3">
        <f t="shared" si="41"/>
        <v>0</v>
      </c>
      <c r="V112" s="12">
        <f t="shared" si="37"/>
        <v>0</v>
      </c>
      <c r="W112" s="12">
        <f t="shared" si="38"/>
        <v>0</v>
      </c>
      <c r="X112" s="12">
        <f t="shared" si="39"/>
        <v>0</v>
      </c>
      <c r="Y112" s="12">
        <f t="shared" si="34"/>
        <v>0</v>
      </c>
      <c r="Z112" s="12"/>
      <c r="AA112" s="12"/>
      <c r="AB112" s="12"/>
      <c r="AC112" s="12">
        <f t="shared" si="42"/>
        <v>0</v>
      </c>
    </row>
    <row r="113" spans="1:29" s="18" customFormat="1" ht="12.75">
      <c r="A113" s="14" t="s">
        <v>89</v>
      </c>
      <c r="B113" s="15" t="s">
        <v>250</v>
      </c>
      <c r="C113" s="16">
        <f>C109+C110+C111+C112</f>
        <v>0</v>
      </c>
      <c r="D113" s="16">
        <f>D109+D110+D111+D112</f>
        <v>0</v>
      </c>
      <c r="E113" s="16">
        <f>E109+E110+E111+E112</f>
        <v>0</v>
      </c>
      <c r="F113" s="16"/>
      <c r="G113" s="16">
        <f aca="true" t="shared" si="45" ref="G113:T113">G109+G110+G111+G112</f>
        <v>0</v>
      </c>
      <c r="H113" s="16">
        <f t="shared" si="45"/>
        <v>0</v>
      </c>
      <c r="I113" s="16">
        <f t="shared" si="45"/>
        <v>0</v>
      </c>
      <c r="J113" s="16">
        <f t="shared" si="45"/>
        <v>0</v>
      </c>
      <c r="K113" s="16">
        <f t="shared" si="45"/>
        <v>0</v>
      </c>
      <c r="L113" s="16">
        <f t="shared" si="45"/>
        <v>0</v>
      </c>
      <c r="M113" s="16">
        <f t="shared" si="45"/>
        <v>0</v>
      </c>
      <c r="N113" s="16">
        <f t="shared" si="45"/>
        <v>0</v>
      </c>
      <c r="O113" s="16">
        <f t="shared" si="45"/>
        <v>0</v>
      </c>
      <c r="P113" s="16">
        <f t="shared" si="45"/>
        <v>0</v>
      </c>
      <c r="Q113" s="16">
        <f t="shared" si="45"/>
        <v>0</v>
      </c>
      <c r="R113" s="16">
        <f t="shared" si="45"/>
        <v>0</v>
      </c>
      <c r="S113" s="16">
        <f t="shared" si="45"/>
        <v>0</v>
      </c>
      <c r="T113" s="16">
        <f t="shared" si="45"/>
        <v>0</v>
      </c>
      <c r="U113" s="17">
        <f t="shared" si="41"/>
        <v>0</v>
      </c>
      <c r="V113" s="16">
        <f t="shared" si="37"/>
        <v>0</v>
      </c>
      <c r="W113" s="16">
        <f t="shared" si="38"/>
        <v>0</v>
      </c>
      <c r="X113" s="16">
        <f t="shared" si="39"/>
        <v>0</v>
      </c>
      <c r="Y113" s="16">
        <f t="shared" si="34"/>
        <v>0</v>
      </c>
      <c r="Z113" s="16">
        <f>Z109+Z110+Z111+Z112</f>
        <v>0</v>
      </c>
      <c r="AA113" s="16">
        <f>AA109+AA110+AA111+AA112</f>
        <v>0</v>
      </c>
      <c r="AB113" s="16">
        <f>AB109+AB110+AB111+AB112</f>
        <v>0</v>
      </c>
      <c r="AC113" s="16">
        <f t="shared" si="42"/>
        <v>0</v>
      </c>
    </row>
    <row r="114" spans="1:29" ht="12.75">
      <c r="A114" s="10" t="s">
        <v>91</v>
      </c>
      <c r="B114" s="11" t="s">
        <v>251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3">
        <f t="shared" si="41"/>
        <v>0</v>
      </c>
      <c r="V114" s="12">
        <f t="shared" si="37"/>
        <v>0</v>
      </c>
      <c r="W114" s="12">
        <f t="shared" si="38"/>
        <v>0</v>
      </c>
      <c r="X114" s="12">
        <f t="shared" si="39"/>
        <v>0</v>
      </c>
      <c r="Y114" s="12">
        <f t="shared" si="34"/>
        <v>0</v>
      </c>
      <c r="Z114" s="12"/>
      <c r="AA114" s="12"/>
      <c r="AB114" s="12"/>
      <c r="AC114" s="12">
        <f t="shared" si="42"/>
        <v>0</v>
      </c>
    </row>
    <row r="115" spans="1:29" s="18" customFormat="1" ht="12.75">
      <c r="A115" s="14" t="s">
        <v>93</v>
      </c>
      <c r="B115" s="15" t="s">
        <v>252</v>
      </c>
      <c r="C115" s="16">
        <f>C108+C113+C114</f>
        <v>0</v>
      </c>
      <c r="D115" s="16">
        <f>D108+D113+D114</f>
        <v>0</v>
      </c>
      <c r="E115" s="16">
        <f>E108+E113+E114</f>
        <v>0</v>
      </c>
      <c r="F115" s="16"/>
      <c r="G115" s="16">
        <f aca="true" t="shared" si="46" ref="G115:T115">G108+G113+G114</f>
        <v>0</v>
      </c>
      <c r="H115" s="16">
        <f t="shared" si="46"/>
        <v>0</v>
      </c>
      <c r="I115" s="16">
        <f t="shared" si="46"/>
        <v>0</v>
      </c>
      <c r="J115" s="16">
        <f t="shared" si="46"/>
        <v>0</v>
      </c>
      <c r="K115" s="16">
        <f t="shared" si="46"/>
        <v>0</v>
      </c>
      <c r="L115" s="16">
        <f t="shared" si="46"/>
        <v>0</v>
      </c>
      <c r="M115" s="16">
        <f t="shared" si="46"/>
        <v>0</v>
      </c>
      <c r="N115" s="16">
        <f t="shared" si="46"/>
        <v>0</v>
      </c>
      <c r="O115" s="16">
        <f t="shared" si="46"/>
        <v>0</v>
      </c>
      <c r="P115" s="16">
        <f t="shared" si="46"/>
        <v>0</v>
      </c>
      <c r="Q115" s="16">
        <f t="shared" si="46"/>
        <v>0</v>
      </c>
      <c r="R115" s="16">
        <f t="shared" si="46"/>
        <v>0</v>
      </c>
      <c r="S115" s="16">
        <f t="shared" si="46"/>
        <v>0</v>
      </c>
      <c r="T115" s="16">
        <f t="shared" si="46"/>
        <v>0</v>
      </c>
      <c r="U115" s="17">
        <f t="shared" si="41"/>
        <v>0</v>
      </c>
      <c r="V115" s="16">
        <f t="shared" si="37"/>
        <v>0</v>
      </c>
      <c r="W115" s="16">
        <f t="shared" si="38"/>
        <v>0</v>
      </c>
      <c r="X115" s="16">
        <f t="shared" si="39"/>
        <v>0</v>
      </c>
      <c r="Y115" s="16">
        <f t="shared" si="34"/>
        <v>0</v>
      </c>
      <c r="Z115" s="16">
        <f>Z108+Z113+Z114</f>
        <v>0</v>
      </c>
      <c r="AA115" s="16">
        <f>AA108+AA113+AA114</f>
        <v>0</v>
      </c>
      <c r="AB115" s="16">
        <f>AB108+AB113+AB114</f>
        <v>0</v>
      </c>
      <c r="AC115" s="16">
        <f t="shared" si="42"/>
        <v>0</v>
      </c>
    </row>
    <row r="116" spans="2:29" s="19" customFormat="1" ht="12.75">
      <c r="B116" s="20" t="s">
        <v>253</v>
      </c>
      <c r="C116" s="21">
        <f aca="true" t="shared" si="47" ref="C116:T116">C92+C115</f>
        <v>22937813</v>
      </c>
      <c r="D116" s="21">
        <f t="shared" si="47"/>
        <v>2259400</v>
      </c>
      <c r="E116" s="21">
        <f t="shared" si="47"/>
        <v>245745</v>
      </c>
      <c r="F116" s="21">
        <f t="shared" si="47"/>
        <v>4319000</v>
      </c>
      <c r="G116" s="21">
        <f t="shared" si="47"/>
        <v>1059000</v>
      </c>
      <c r="H116" s="21">
        <f t="shared" si="47"/>
        <v>2456400</v>
      </c>
      <c r="I116" s="21">
        <f t="shared" si="47"/>
        <v>2996100</v>
      </c>
      <c r="J116" s="21">
        <f t="shared" si="47"/>
        <v>2412644</v>
      </c>
      <c r="K116" s="21">
        <f t="shared" si="47"/>
        <v>1132980</v>
      </c>
      <c r="L116" s="21">
        <f t="shared" si="47"/>
        <v>3074899</v>
      </c>
      <c r="M116" s="21">
        <f t="shared" si="47"/>
        <v>972902.3200000001</v>
      </c>
      <c r="N116" s="21">
        <f t="shared" si="47"/>
        <v>2007383</v>
      </c>
      <c r="O116" s="21">
        <f t="shared" si="47"/>
        <v>381000</v>
      </c>
      <c r="P116" s="21">
        <f t="shared" si="47"/>
        <v>2698750</v>
      </c>
      <c r="Q116" s="21">
        <f t="shared" si="47"/>
        <v>500000</v>
      </c>
      <c r="R116" s="21">
        <f t="shared" si="47"/>
        <v>34735705</v>
      </c>
      <c r="S116" s="21">
        <f t="shared" si="47"/>
        <v>3100000</v>
      </c>
      <c r="T116" s="21">
        <f t="shared" si="47"/>
        <v>0</v>
      </c>
      <c r="U116" s="22">
        <f t="shared" si="41"/>
        <v>87289721.32</v>
      </c>
      <c r="V116" s="21">
        <f aca="true" t="shared" si="48" ref="V116:AB116">V92+V115</f>
        <v>62142518</v>
      </c>
      <c r="W116" s="21">
        <f t="shared" si="48"/>
        <v>18360003.32</v>
      </c>
      <c r="X116" s="21">
        <f t="shared" si="48"/>
        <v>6787200</v>
      </c>
      <c r="Y116" s="21">
        <f t="shared" si="48"/>
        <v>87289721.32</v>
      </c>
      <c r="Z116" s="21">
        <f t="shared" si="48"/>
        <v>63145733.32</v>
      </c>
      <c r="AA116" s="21">
        <f t="shared" si="48"/>
        <v>22238988</v>
      </c>
      <c r="AB116" s="21">
        <f t="shared" si="48"/>
        <v>0</v>
      </c>
      <c r="AC116" s="21">
        <f>AC92+AC115+AC82</f>
        <v>87289721.32</v>
      </c>
    </row>
  </sheetData>
  <sheetProtection selectLockedCells="1" selectUnlockedCells="1"/>
  <mergeCells count="2">
    <mergeCell ref="A1:B1"/>
    <mergeCell ref="A2:B2"/>
  </mergeCells>
  <printOptions gridLines="1"/>
  <pageMargins left="0.27569444444444446" right="0.3541666666666667" top="0.47291666666666665" bottom="0.7479166666666667" header="0.31527777777777777" footer="0.5118055555555555"/>
  <pageSetup horizontalDpi="300" verticalDpi="300" orientation="landscape" paperSize="9" scale="80" r:id="rId1"/>
  <headerFooter alignWithMargins="0">
    <oddHeader>&amp;C&amp;P. oldal&amp;R2 melléklet rendelethez kiadás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Social</cp:lastModifiedBy>
  <cp:lastPrinted>2016-03-17T13:10:38Z</cp:lastPrinted>
  <dcterms:modified xsi:type="dcterms:W3CDTF">2016-03-17T13:34:01Z</dcterms:modified>
  <cp:category/>
  <cp:version/>
  <cp:contentType/>
  <cp:contentStatus/>
</cp:coreProperties>
</file>