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40" windowHeight="8835" tabRatio="908" firstSheet="5"/>
  </bookViews>
  <sheets>
    <sheet name="1. mell. " sheetId="21" r:id="rId1"/>
    <sheet name="2.1.Műk.mérleg" sheetId="12" r:id="rId2"/>
    <sheet name="2.2.Felhalm..mérleg" sheetId="23" r:id="rId3"/>
    <sheet name="3. mell." sheetId="4" r:id="rId4"/>
    <sheet name="4.mell.Normatíva" sheetId="5" r:id="rId5"/>
    <sheet name="5.sz.mell. beruh." sheetId="19" r:id="rId6"/>
    <sheet name="6.sz.mell.felúj." sheetId="20" r:id="rId7"/>
    <sheet name="7.mell.Támogatások" sheetId="1" r:id="rId8"/>
    <sheet name="8.mell. összesen" sheetId="25" r:id="rId9"/>
    <sheet name="9.mell. önkorm." sheetId="24" r:id="rId10"/>
    <sheet name="10.mell. hivatal" sheetId="14" r:id="rId11"/>
    <sheet name="11.mell. óvoda" sheetId="15" r:id="rId12"/>
    <sheet name="12. tartozásállomány" sheetId="9" r:id="rId13"/>
    <sheet name="13. AKÜ" sheetId="27" r:id="rId14"/>
  </sheets>
  <externalReferences>
    <externalReference r:id="rId15"/>
  </externalReferences>
  <definedNames>
    <definedName name="_xlnm.Print_Titles" localSheetId="10">'10.mell. hivatal'!$1:$3</definedName>
    <definedName name="_xlnm.Print_Titles" localSheetId="11">'11.mell. óvoda'!$1:$3</definedName>
    <definedName name="_xlnm.Print_Titles" localSheetId="8">'8.mell. összesen'!$1:$3</definedName>
    <definedName name="_xlnm.Print_Titles" localSheetId="9">'9.mell. önkorm.'!$1:$3</definedName>
  </definedNames>
  <calcPr calcId="125725" calcMode="manual"/>
</workbook>
</file>

<file path=xl/calcChain.xml><?xml version="1.0" encoding="utf-8"?>
<calcChain xmlns="http://schemas.openxmlformats.org/spreadsheetml/2006/main">
  <c r="E20" i="27"/>
  <c r="E19"/>
  <c r="E18"/>
  <c r="E17"/>
  <c r="E15"/>
  <c r="E14"/>
  <c r="E13"/>
  <c r="E12"/>
  <c r="E10"/>
  <c r="E9"/>
  <c r="E8"/>
  <c r="E7"/>
  <c r="D21"/>
  <c r="D16"/>
  <c r="D11"/>
  <c r="C21"/>
  <c r="C16"/>
  <c r="C11"/>
  <c r="E11" s="1"/>
  <c r="C100" i="21"/>
  <c r="C99"/>
  <c r="C27"/>
  <c r="C26"/>
  <c r="D4" i="4"/>
  <c r="D31" i="25"/>
  <c r="C20" i="12" s="1"/>
  <c r="C52" i="21" s="1"/>
  <c r="E21" i="27" l="1"/>
  <c r="D22"/>
  <c r="E16"/>
  <c r="E22" s="1"/>
  <c r="C22"/>
  <c r="D30" i="24"/>
  <c r="D6" i="4"/>
  <c r="D26" i="5"/>
  <c r="D29"/>
  <c r="D28"/>
  <c r="D27"/>
  <c r="D25"/>
  <c r="D24"/>
  <c r="D22"/>
  <c r="D21"/>
  <c r="D19"/>
  <c r="D18"/>
  <c r="D16"/>
  <c r="D15"/>
  <c r="D14"/>
  <c r="D12"/>
  <c r="D10"/>
  <c r="D31"/>
  <c r="D8"/>
  <c r="D6"/>
  <c r="D5"/>
  <c r="E12" i="19"/>
  <c r="B11"/>
  <c r="E11" s="1"/>
  <c r="F11" s="1"/>
  <c r="B10"/>
  <c r="E10" s="1"/>
  <c r="F10" s="1"/>
  <c r="B9"/>
  <c r="E9" s="1"/>
  <c r="F9" s="1"/>
  <c r="B8"/>
  <c r="E8" s="1"/>
  <c r="F8" s="1"/>
  <c r="B7"/>
  <c r="E7" s="1"/>
  <c r="F7" s="1"/>
  <c r="B6"/>
  <c r="E6" s="1"/>
  <c r="B5"/>
  <c r="E5" s="1"/>
  <c r="B4"/>
  <c r="B13" s="1"/>
  <c r="D51" i="24"/>
  <c r="D50"/>
  <c r="D47"/>
  <c r="D44"/>
  <c r="D42"/>
  <c r="D41" i="25" s="1"/>
  <c r="E11" i="12" s="1"/>
  <c r="D41" i="24"/>
  <c r="D40"/>
  <c r="D39"/>
  <c r="D38"/>
  <c r="D37"/>
  <c r="D31"/>
  <c r="D29"/>
  <c r="D26"/>
  <c r="D23"/>
  <c r="D17"/>
  <c r="D16"/>
  <c r="D11"/>
  <c r="D9"/>
  <c r="D8"/>
  <c r="D7"/>
  <c r="D40" i="14"/>
  <c r="D39"/>
  <c r="D38"/>
  <c r="D37"/>
  <c r="D30"/>
  <c r="D29"/>
  <c r="D21"/>
  <c r="D11"/>
  <c r="D7"/>
  <c r="D45" i="15"/>
  <c r="D39"/>
  <c r="D38"/>
  <c r="D37"/>
  <c r="D29"/>
  <c r="D11"/>
  <c r="D9"/>
  <c r="D8"/>
  <c r="C6" i="9"/>
  <c r="D21" i="25"/>
  <c r="C11" i="4"/>
  <c r="C33" i="5"/>
  <c r="E4" i="19" l="1"/>
  <c r="F4" s="1"/>
  <c r="D29" i="25"/>
  <c r="D49" i="24"/>
  <c r="D49" i="25"/>
  <c r="D28" i="24"/>
  <c r="C38" i="21"/>
  <c r="C37" s="1"/>
  <c r="D14" i="25"/>
  <c r="D5" i="24"/>
  <c r="D5" i="14"/>
  <c r="D5" i="15"/>
  <c r="E34" i="1"/>
  <c r="D34"/>
  <c r="D22" i="25"/>
  <c r="D55"/>
  <c r="D54"/>
  <c r="D53"/>
  <c r="D46"/>
  <c r="D45"/>
  <c r="D44"/>
  <c r="D43"/>
  <c r="D40"/>
  <c r="E10" i="12" s="1"/>
  <c r="D39" i="25"/>
  <c r="E9" i="12" s="1"/>
  <c r="D38" i="25"/>
  <c r="E8" i="12" s="1"/>
  <c r="D37" i="25"/>
  <c r="E7" i="12" s="1"/>
  <c r="D36" i="25"/>
  <c r="E6" i="12" s="1"/>
  <c r="D27" i="25"/>
  <c r="D26"/>
  <c r="D24"/>
  <c r="D23"/>
  <c r="C8" i="12" s="1"/>
  <c r="D19" i="25"/>
  <c r="D18"/>
  <c r="D17"/>
  <c r="D16"/>
  <c r="C10" i="12" s="1"/>
  <c r="D13" i="25"/>
  <c r="D12"/>
  <c r="D11"/>
  <c r="C11" i="21" s="1"/>
  <c r="D10" i="25"/>
  <c r="D9"/>
  <c r="C9" i="21" s="1"/>
  <c r="D8" i="25"/>
  <c r="C8" i="21" s="1"/>
  <c r="D7" i="25"/>
  <c r="C7" i="21" s="1"/>
  <c r="C5" s="1"/>
  <c r="D6" i="25"/>
  <c r="D20" i="15"/>
  <c r="D20" i="14"/>
  <c r="D20" i="24"/>
  <c r="D28" i="14"/>
  <c r="D28" i="15"/>
  <c r="D43" i="24"/>
  <c r="D36"/>
  <c r="D25"/>
  <c r="D15"/>
  <c r="E26" i="23"/>
  <c r="C26"/>
  <c r="C25" i="21"/>
  <c r="C41"/>
  <c r="C112"/>
  <c r="C57"/>
  <c r="C50"/>
  <c r="F4" i="20"/>
  <c r="F8" s="1"/>
  <c r="F5"/>
  <c r="F6"/>
  <c r="F7"/>
  <c r="B8"/>
  <c r="D8"/>
  <c r="E8"/>
  <c r="F5" i="19"/>
  <c r="F6"/>
  <c r="F12"/>
  <c r="E13"/>
  <c r="D13"/>
  <c r="D15" i="15"/>
  <c r="D25"/>
  <c r="D36"/>
  <c r="D44"/>
  <c r="D25" i="14"/>
  <c r="D36"/>
  <c r="D44"/>
  <c r="D15"/>
  <c r="C28" i="12"/>
  <c r="G17" i="9"/>
  <c r="G16"/>
  <c r="G15"/>
  <c r="G14"/>
  <c r="G13"/>
  <c r="G12"/>
  <c r="F18"/>
  <c r="E18"/>
  <c r="D18"/>
  <c r="C18"/>
  <c r="D33" i="5"/>
  <c r="D11" i="4"/>
  <c r="C94" i="21" l="1"/>
  <c r="C92"/>
  <c r="E11" i="23"/>
  <c r="C11"/>
  <c r="C36" i="21" s="1"/>
  <c r="C31" s="1"/>
  <c r="D48" i="25"/>
  <c r="C107" i="21"/>
  <c r="C103" s="1"/>
  <c r="C102" s="1"/>
  <c r="E20" i="12"/>
  <c r="E28" s="1"/>
  <c r="C9"/>
  <c r="C16" i="21"/>
  <c r="C15" s="1"/>
  <c r="C49"/>
  <c r="D31" i="14"/>
  <c r="D52" i="24"/>
  <c r="F13" i="19"/>
  <c r="C86" i="21"/>
  <c r="E5" i="23"/>
  <c r="E6"/>
  <c r="C87" i="21"/>
  <c r="D51" i="14"/>
  <c r="D51" i="15"/>
  <c r="C81" i="21"/>
  <c r="C83"/>
  <c r="C80"/>
  <c r="C82"/>
  <c r="C84"/>
  <c r="C98"/>
  <c r="C24"/>
  <c r="D32" i="24"/>
  <c r="D5" i="25"/>
  <c r="C6" i="12" s="1"/>
  <c r="D42" i="25"/>
  <c r="D20"/>
  <c r="D31" i="15"/>
  <c r="C14" i="21"/>
  <c r="D25" i="25"/>
  <c r="C17" i="12" s="1"/>
  <c r="C47" i="21" s="1"/>
  <c r="C46" s="1"/>
  <c r="D28" i="25"/>
  <c r="D35"/>
  <c r="D51" s="1"/>
  <c r="D15"/>
  <c r="C15" i="23" l="1"/>
  <c r="C27" s="1"/>
  <c r="C85" i="21"/>
  <c r="E15" i="23"/>
  <c r="E27" s="1"/>
  <c r="E16" i="12"/>
  <c r="E29" s="1"/>
  <c r="C16"/>
  <c r="C29" s="1"/>
  <c r="C79" i="21"/>
  <c r="C45"/>
  <c r="C65" s="1"/>
  <c r="D32" i="25"/>
  <c r="C101" i="21" l="1"/>
  <c r="C121" s="1"/>
</calcChain>
</file>

<file path=xl/sharedStrings.xml><?xml version="1.0" encoding="utf-8"?>
<sst xmlns="http://schemas.openxmlformats.org/spreadsheetml/2006/main" count="975" uniqueCount="400">
  <si>
    <t>Sor-szám</t>
  </si>
  <si>
    <t>Támogatott szervezet neve</t>
  </si>
  <si>
    <t>Támogatás célja</t>
  </si>
  <si>
    <t>Támogatás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</si>
  <si>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</si>
  <si>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</si>
  <si>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</si>
  <si>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</si>
  <si>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</si>
  <si>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</si>
  <si>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</si>
  <si>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</si>
  <si>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</si>
  <si>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</si>
  <si>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</si>
  <si>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</si>
  <si>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</si>
  <si>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</si>
  <si>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</si>
  <si>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</si>
  <si>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</si>
  <si>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</si>
  <si>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</si>
  <si>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</si>
  <si>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</si>
  <si>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</si>
  <si>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</si>
  <si>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</si>
  <si>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</si>
  <si>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</si>
  <si>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</si>
  <si>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</si>
  <si>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</si>
  <si>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</si>
  <si>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Összesen:</t>
  </si>
  <si>
    <t>Öttevényi Kézilabda Egyesület</t>
  </si>
  <si>
    <t>Működési célú támogatás</t>
  </si>
  <si>
    <t>Őszidők Nyugdíjas Egyesület</t>
  </si>
  <si>
    <t>Öttevényi Polgárőr Egyesület</t>
  </si>
  <si>
    <t>Öttevényi Nyugdíjas és Polgári Egyesület</t>
  </si>
  <si>
    <t>Öttevényi Önkéntes Tűzoltó Egyesület</t>
  </si>
  <si>
    <t>Öttevényi Torna Club</t>
  </si>
  <si>
    <t>Bevételi jogcímek</t>
  </si>
  <si>
    <t>Osztalék, koncessziós díjak, hozam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</si>
  <si>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</si>
  <si>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</si>
  <si>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</si>
  <si>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</si>
  <si>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Győr Nagytérségi Hulladéklerakó</t>
  </si>
  <si>
    <t>NPT-2011/063. önrész</t>
  </si>
  <si>
    <t>GYŐR-SZOL Zrt.</t>
  </si>
  <si>
    <t>BURSA Hungarica Alapítvány</t>
  </si>
  <si>
    <t>Diákok támogatása</t>
  </si>
  <si>
    <t>Jogcím</t>
  </si>
  <si>
    <t>Pénzbeli szociális juttatások</t>
  </si>
  <si>
    <t>Szociális étkeztetés</t>
  </si>
  <si>
    <t>Házi segítségnyújtás</t>
  </si>
  <si>
    <t>Bölcsődei ellátás</t>
  </si>
  <si>
    <t>Civil szervezetek összesen:</t>
  </si>
  <si>
    <t>Egyház</t>
  </si>
  <si>
    <t>Külkapcsolatok ápolása</t>
  </si>
  <si>
    <t>2014.</t>
  </si>
  <si>
    <t>Öttevény Község Önkormányzata</t>
  </si>
  <si>
    <t>Éves eredeti előirányzata:</t>
  </si>
  <si>
    <t>ezer ft.</t>
  </si>
  <si>
    <t>30 napon túli elismert tartozásállomány összesen:</t>
  </si>
  <si>
    <t>ft.</t>
  </si>
  <si>
    <t>Tartozásállomány megnevezése</t>
  </si>
  <si>
    <t>30 nap alatti állomány</t>
  </si>
  <si>
    <t>30-60 nap közötti állomány</t>
  </si>
  <si>
    <t>60 napon túli állomány</t>
  </si>
  <si>
    <t>Át-ütemezett</t>
  </si>
  <si>
    <t>Összesen</t>
  </si>
  <si>
    <t>Állammal szembeni tartozások</t>
  </si>
  <si>
    <t>Központi költségvetéssel szembeni tart.</t>
  </si>
  <si>
    <t>Elkülönített állami pénzalapokkal szemb. tart.</t>
  </si>
  <si>
    <t>TB alapokkal szembeni tartozások</t>
  </si>
  <si>
    <t>Tartozásállomány önkorm. és int. felé</t>
  </si>
  <si>
    <t>Egyéb tartozásállomány</t>
  </si>
  <si>
    <t>--------</t>
  </si>
  <si>
    <t>Sor-
szám</t>
  </si>
  <si>
    <t>Bevételek</t>
  </si>
  <si>
    <t>Kiadások</t>
  </si>
  <si>
    <t>Megnevezés</t>
  </si>
  <si>
    <t>Személyi juttatások</t>
  </si>
  <si>
    <t>Önkormányzatot megillető vagyoni értékű jog értékesítése, hasznosítása</t>
  </si>
  <si>
    <t>Munkaadókat terhelő járulék</t>
  </si>
  <si>
    <t>Közhatalmi bevételek</t>
  </si>
  <si>
    <t>Dologi kiadások</t>
  </si>
  <si>
    <t>Támogatásértékű bevételek</t>
  </si>
  <si>
    <t>Tartalékok</t>
  </si>
  <si>
    <t>EU támogatás</t>
  </si>
  <si>
    <t>Működési célú pénzeszközátvétel</t>
  </si>
  <si>
    <t>Működési célú kölcsön visszatérítése, igénybevétele</t>
  </si>
  <si>
    <t>Költségvetési bevételek összesen:</t>
  </si>
  <si>
    <t>Költségvetési kiadások összesen:</t>
  </si>
  <si>
    <t>Előző évi műk. célú pénzm. igénybev.</t>
  </si>
  <si>
    <t>Értékpapír vásárlása, visszavásárlása</t>
  </si>
  <si>
    <t>Előző évi váll. maradv. igénybev.</t>
  </si>
  <si>
    <t>Likviditási hitelek törlesztése</t>
  </si>
  <si>
    <t>Értékpapír kibocsátása, értékesítése</t>
  </si>
  <si>
    <t>Rövid lejáratú hitelek tölresztése</t>
  </si>
  <si>
    <t>Hitelek felvétele</t>
  </si>
  <si>
    <t>Hosszú lejáratú hitelek törlesztése</t>
  </si>
  <si>
    <t>Kapott kölcsön, nyújtott kölcsön visszatér.</t>
  </si>
  <si>
    <t>Kölcsön törlesztése, adott kölcsön</t>
  </si>
  <si>
    <t>Forgatási célú belf., külf. értékpapírok kibocsátása, értékesítése</t>
  </si>
  <si>
    <t>Befektetési célú belf., külf. értékpapírok vásárlása</t>
  </si>
  <si>
    <t>Betét visszavonásából származó bevétel</t>
  </si>
  <si>
    <t>Forgatási célú belföldi, külföldi értékpapírok vásárlása</t>
  </si>
  <si>
    <t>Egyéb működési finanszírozási célú bevétel</t>
  </si>
  <si>
    <t>Betét elhelyezése</t>
  </si>
  <si>
    <t xml:space="preserve">Egyéb </t>
  </si>
  <si>
    <t>Finanszírozási célú bevételek (16+…+24)</t>
  </si>
  <si>
    <t>Finanszírozási célú kiadások (14+…+24)</t>
  </si>
  <si>
    <t>BEVÉTELEK ÖSSZESEN (13+14+15+25)</t>
  </si>
  <si>
    <t>KIADÁSOK ÖSSZESEN (13+25)</t>
  </si>
  <si>
    <t>Száma</t>
  </si>
  <si>
    <t>Előirányzat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</si>
  <si>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</si>
  <si>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</si>
  <si>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</si>
  <si>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</si>
  <si>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</si>
  <si>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</si>
  <si>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</si>
  <si>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</si>
  <si>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</si>
  <si>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</si>
  <si>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</si>
  <si>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</si>
  <si>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</si>
  <si>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</si>
  <si>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</si>
  <si>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</si>
  <si>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</si>
  <si>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</si>
  <si>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</si>
  <si>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</si>
  <si>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</si>
  <si>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</si>
  <si>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</si>
  <si>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</si>
  <si>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III. Felhalmozási célú egyéb bevételek</t>
  </si>
  <si>
    <t>V. Kölcsön</t>
  </si>
  <si>
    <t>VI. Pénzmaradvány, vállalk. tev. maradványa (6.1.+6.2.)</t>
  </si>
  <si>
    <t>6.1.</t>
  </si>
  <si>
    <t>Előző évi pénzmaradvány igénybevétele</t>
  </si>
  <si>
    <t>6.2.</t>
  </si>
  <si>
    <t>Előző évi vállalkozási maradvány igénybevétele</t>
  </si>
  <si>
    <t>BEVÉTELEK ÖSSZESEN (1+2+3+4+5+6+7)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</si>
  <si>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</si>
  <si>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</si>
  <si>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</si>
  <si>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</si>
  <si>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</si>
  <si>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Intézményi beruházási kiadások</t>
  </si>
  <si>
    <t>Felújítások</t>
  </si>
  <si>
    <t>2.5.</t>
  </si>
  <si>
    <t>EU-s forrásból finanszírozott támogatással megvalósuló programok, projektek kiadásai</t>
  </si>
  <si>
    <t>Egyéb fejlesztési célú kiadások</t>
  </si>
  <si>
    <t>III. Kölcsön</t>
  </si>
  <si>
    <t>KIADÁSOK ÖSSZESEN: (1+2+3)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</si>
  <si>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</si>
  <si>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</si>
  <si>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</si>
  <si>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</si>
  <si>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Feladat</t>
  </si>
  <si>
    <t>Megnevezése</t>
  </si>
  <si>
    <t>Működési céltartalék</t>
  </si>
  <si>
    <t>Felhalmozási céltartalék</t>
  </si>
  <si>
    <t>Üres álláshely (fő)</t>
  </si>
  <si>
    <t>Beruházás  megnevezése</t>
  </si>
  <si>
    <t>Teljes költség</t>
  </si>
  <si>
    <t>Kivitelezés kezdési és befejezési éve</t>
  </si>
  <si>
    <t>6=(2-4-5)</t>
  </si>
  <si>
    <t>ÖSSZESEN:</t>
  </si>
  <si>
    <t>B E V É T E L E K</t>
  </si>
  <si>
    <t>Bevételi jogcím</t>
  </si>
  <si>
    <t>I. Önkormányzat működési bevételei (2+3+4)</t>
  </si>
  <si>
    <t>2.6.</t>
  </si>
  <si>
    <t>3.1.</t>
  </si>
  <si>
    <t>3.2.</t>
  </si>
  <si>
    <t>3.3.</t>
  </si>
  <si>
    <t>3.4.</t>
  </si>
  <si>
    <t>3.5.</t>
  </si>
  <si>
    <t>3.6.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</si>
  <si>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</si>
  <si>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</si>
  <si>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</si>
  <si>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</si>
  <si>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</si>
  <si>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</si>
  <si>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</si>
  <si>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</si>
  <si>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</si>
  <si>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</si>
  <si>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</si>
  <si>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</si>
  <si>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</si>
  <si>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</si>
  <si>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</si>
  <si>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</si>
  <si>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</si>
  <si>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</si>
  <si>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</si>
  <si>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</si>
  <si>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Megyei önkormányzatok működésének támogatása</t>
  </si>
  <si>
    <t>5.8.</t>
  </si>
  <si>
    <t>Egyéb támogatás</t>
  </si>
  <si>
    <r>
      <t xml:space="preserve">IV. Támogatásértékű bevételek </t>
    </r>
    <r>
      <rPr>
        <sz val="8"/>
        <rFont val="Times New Roman CE"/>
        <charset val="238"/>
      </rPr>
      <t>(6.1+6.2)</t>
    </r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</si>
  <si>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</si>
  <si>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</si>
  <si>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</si>
  <si>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</si>
  <si>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</si>
  <si>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</si>
  <si>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</si>
  <si>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</si>
  <si>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6.1.5.</t>
  </si>
  <si>
    <t>Egyéb működési célú támogatásértékű bevétel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</si>
  <si>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</si>
  <si>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</si>
  <si>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</si>
  <si>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</si>
  <si>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</si>
  <si>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</si>
  <si>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</si>
  <si>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</si>
  <si>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t>7.1.</t>
  </si>
  <si>
    <t>7.2.</t>
  </si>
  <si>
    <t>7.3.</t>
  </si>
  <si>
    <t>Pénzügyi befektetésekből származó bevétel</t>
  </si>
  <si>
    <r>
      <t xml:space="preserve">VI. Átvett pénzeszközök </t>
    </r>
    <r>
      <rPr>
        <sz val="8"/>
        <rFont val="Times New Roman CE"/>
        <charset val="238"/>
      </rPr>
      <t>(8.1+8.2.)</t>
    </r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</si>
  <si>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</si>
  <si>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</si>
  <si>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</si>
  <si>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</si>
  <si>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</si>
  <si>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</si>
  <si>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KÖLTSÉGVETÉSI BEVÉTELEK ÖSSZESEN: (2+…+9)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</si>
  <si>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</si>
  <si>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</si>
  <si>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</si>
  <si>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</si>
  <si>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</si>
  <si>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</si>
  <si>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</si>
  <si>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</si>
  <si>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</si>
  <si>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12.1.2.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</si>
  <si>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</si>
  <si>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</si>
  <si>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</si>
  <si>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</si>
  <si>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</si>
  <si>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</si>
  <si>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</si>
  <si>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</si>
  <si>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</si>
  <si>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</si>
  <si>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</si>
  <si>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</si>
  <si>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</si>
  <si>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</si>
  <si>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</si>
  <si>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</si>
  <si>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</si>
  <si>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</si>
  <si>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</si>
  <si>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</si>
  <si>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BEVÉTELEK ÖSSZESEN: (10+11+12)</t>
  </si>
  <si>
    <t>K I A D Á S O K</t>
  </si>
  <si>
    <t>Kiadási jogcímek</t>
  </si>
  <si>
    <t>1.5</t>
  </si>
  <si>
    <t>1.9.</t>
  </si>
  <si>
    <r>
      <t xml:space="preserve">II. Felhalmozási költségvetés kiadásai </t>
    </r>
    <r>
      <rPr>
        <sz val="8"/>
        <rFont val="Times New Roman CE"/>
        <charset val="238"/>
      </rPr>
      <t>(2.1+…+2.7)</t>
    </r>
  </si>
  <si>
    <t>Lakástámogatás</t>
  </si>
  <si>
    <t>Lakásépítés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</si>
  <si>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</si>
  <si>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</si>
  <si>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</si>
  <si>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</si>
  <si>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</si>
  <si>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</si>
  <si>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 xml:space="preserve"> - Felhalmozási célú pénzeszközátadás államháztartáson kívülre</t>
  </si>
  <si>
    <t>2.10.</t>
  </si>
  <si>
    <t xml:space="preserve"> - Felhalmozási célú támogatásértékű kiadás</t>
  </si>
  <si>
    <t>2.11.</t>
  </si>
  <si>
    <t xml:space="preserve"> - Pénzügyi befektetések kiadásai</t>
  </si>
  <si>
    <t>III. Kölcsön (munkavállalónak adott kölcsön)</t>
  </si>
  <si>
    <r>
      <t xml:space="preserve">IV. Tartalékok </t>
    </r>
    <r>
      <rPr>
        <sz val="8"/>
        <rFont val="Times New Roman CE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</si>
  <si>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</si>
  <si>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</si>
  <si>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</si>
  <si>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</si>
  <si>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</si>
  <si>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</si>
  <si>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</si>
  <si>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Rövid lejáratú hitelek törlesztése</t>
  </si>
  <si>
    <t>6.1.6.</t>
  </si>
  <si>
    <t>6.1.7.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</si>
  <si>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</si>
  <si>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</si>
  <si>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</si>
  <si>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</si>
  <si>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</si>
  <si>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</si>
  <si>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</si>
  <si>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</si>
  <si>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</si>
  <si>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 xml:space="preserve"> KIADÁSOK ÖSSZESEN: (5+6)</t>
  </si>
  <si>
    <t>Tárgyi eszközök, immateriális javak értékesítése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</si>
  <si>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</si>
  <si>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</si>
  <si>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</si>
  <si>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</si>
  <si>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Átvett pénzeszközök államháztartáson kívülről</t>
  </si>
  <si>
    <t>EU-s támogatásból származó forrás</t>
  </si>
  <si>
    <t>Előző évi felh. célú pénzm. igénybev.</t>
  </si>
  <si>
    <t>Befektetési célú belföldi, külföldi értékpapírok kibocsátása, érték.</t>
  </si>
  <si>
    <t>Finansírozási célú bev. (13+…+21)</t>
  </si>
  <si>
    <t>Finansírozási célú kiad. (12+...+21)</t>
  </si>
  <si>
    <t>BEVÉTELEK ÖSSZESEN (11+12+22)</t>
  </si>
  <si>
    <t>KIADÁSOK ÖSSZESEN (11+22)</t>
  </si>
  <si>
    <t>Egyéb felhalmozási célú kiadások (pénzeszköz átadás)</t>
  </si>
  <si>
    <t>KÉK Csillag Ifjúsági Klub</t>
  </si>
  <si>
    <t xml:space="preserve">          8 hónapra</t>
  </si>
  <si>
    <t xml:space="preserve">          4 hónapra</t>
  </si>
  <si>
    <t>Óvodaműködtetési támogatás</t>
  </si>
  <si>
    <t>Óvodapedagógusok támogatása</t>
  </si>
  <si>
    <t>Óvodapedagógusok munkáját segítők támogatása</t>
  </si>
  <si>
    <t>Önkormányzati hivatal működésének támogatása</t>
  </si>
  <si>
    <t>Település-üzemeltetéshez kapcsolódó feladatok támogatása</t>
  </si>
  <si>
    <t>Beszámítás összege (iparűzési adóalap 0,5%-a)  ( - )</t>
  </si>
  <si>
    <t>Egyéb kötelező önkormányzati feladatok támogatása</t>
  </si>
  <si>
    <t>Könyvtári, közművelődési és műzeumi feladatok támogatása</t>
  </si>
  <si>
    <t>2013. évi előirányzat</t>
  </si>
  <si>
    <t>Állami támogatás</t>
  </si>
  <si>
    <t>Önkormányzati finanszírozás</t>
  </si>
  <si>
    <t>Általános forgalmi adó bevétel és visszatérülés</t>
  </si>
  <si>
    <t>Felhalmozási célú bevételek</t>
  </si>
  <si>
    <t>Felhalmozási célú bevételekhez kapcsolódó általános forgalmi adó</t>
  </si>
  <si>
    <t>III. Felhalmozási célú bevételek</t>
  </si>
  <si>
    <t>Egyéb működési célú kiadások (pénzeszköz átadások, támogatások)</t>
  </si>
  <si>
    <t>Intézményfinanszírozűs</t>
  </si>
  <si>
    <t>Helyi adók (kommunális, iparűzési, idegenforgalmi adó)</t>
  </si>
  <si>
    <t>Díjak, pótlékok, bírságok (talajterhelési díj, pótlékok, bírság)</t>
  </si>
  <si>
    <t>Tárgyi eszközök, immateriális javak hasznosítása</t>
  </si>
  <si>
    <t>Állami támogatások</t>
  </si>
  <si>
    <t>Sajátos működési bevételek (illetékek, helyi adók, bírságok, talajterhelési díj)</t>
  </si>
  <si>
    <t>Központi költségvetési szervtől átvett pénzeszköz</t>
  </si>
  <si>
    <t>Tárgyi eszközök és immateriális javak értékesítése</t>
  </si>
  <si>
    <t>Tárgyi eszközök és immateriális javak hasznosítása</t>
  </si>
  <si>
    <t>I. Intézményi működési bevételek (1.1.+…+1.9.)</t>
  </si>
  <si>
    <t>2014. évi előirányzat</t>
  </si>
  <si>
    <t>Működési céltartalék ( pénzkészlet )</t>
  </si>
  <si>
    <t>Szociális juttatások, egyéb szolgáltatások   -   étkezés   -   dolgozók bértámogatása</t>
  </si>
  <si>
    <t>Szociális juttatások, egyéb szolgáltatások   -   étkezés   -   üzemeltetési támogatás</t>
  </si>
  <si>
    <t>Üdülőhelyi feladatok támogatása</t>
  </si>
  <si>
    <t>Pótlólagos összeg</t>
  </si>
  <si>
    <t>Önkormányzatok működési bevételei</t>
  </si>
  <si>
    <t>IV. Közhatalmi bevételek</t>
  </si>
  <si>
    <t>Önkormányzati finanszírozás (segélyekkel együtt)</t>
  </si>
  <si>
    <t xml:space="preserve">Sajátos működési bevételek </t>
  </si>
  <si>
    <t xml:space="preserve">IV. Közhatalmi bevételek </t>
  </si>
  <si>
    <t>VII. Finanszírozási bevételek</t>
  </si>
  <si>
    <t>Hitelfelvétel</t>
  </si>
  <si>
    <t>IV. Finanszírozási kiadások</t>
  </si>
  <si>
    <t>Működési tartalék</t>
  </si>
  <si>
    <t>Hitel-, kölcsöntörlesztés államháztartáson kívülre</t>
  </si>
  <si>
    <t>Központi, irányító szervi támogatások folyósítása</t>
  </si>
  <si>
    <t>2015.</t>
  </si>
  <si>
    <t>-----</t>
  </si>
  <si>
    <t>Felhasználás
2014. XII.31-ig</t>
  </si>
  <si>
    <t>2015. évi előirányzat</t>
  </si>
  <si>
    <t xml:space="preserve">
2015. év utáni szükséglet
</t>
  </si>
  <si>
    <t>Rendezési terv módosítása</t>
  </si>
  <si>
    <t>Pályázati önrész</t>
  </si>
  <si>
    <t>Zöldterület-kezelésre gép beszerzése</t>
  </si>
  <si>
    <t>Kamerarendszer kiépítése</t>
  </si>
  <si>
    <t>Kamerarendszerhez oszlopok tervezése</t>
  </si>
  <si>
    <t>Műhelybe vállkasza 2 db</t>
  </si>
  <si>
    <t>Műhelybe hóeke kistraktorhoz</t>
  </si>
  <si>
    <t>Műhelybe utánfutó + rámpa</t>
  </si>
  <si>
    <t>Ped.II.kategóriába sorolt pedagógusok kiegészítő támogatása</t>
  </si>
  <si>
    <t>Intézmények állami támogatása</t>
  </si>
  <si>
    <t>Informatikai eszközök beszerzése - számítógép 2 db</t>
  </si>
  <si>
    <t xml:space="preserve">Felhalmozási célú bevételek </t>
  </si>
  <si>
    <t>Év</t>
  </si>
  <si>
    <t>Időszak</t>
  </si>
  <si>
    <t>2016.</t>
  </si>
  <si>
    <t>I. negyedév</t>
  </si>
  <si>
    <t>II. negyedév</t>
  </si>
  <si>
    <t>III. negyedév</t>
  </si>
  <si>
    <t>IV. negyedév</t>
  </si>
  <si>
    <t>Tőketörlesztés</t>
  </si>
  <si>
    <t>Hiteldíj fizetés</t>
  </si>
  <si>
    <t>Működési hozzájárulás 296 ft *3011 fő</t>
  </si>
  <si>
    <t>q</t>
  </si>
</sst>
</file>

<file path=xl/styles.xml><?xml version="1.0" encoding="utf-8"?>
<styleSheet xmlns="http://schemas.openxmlformats.org/spreadsheetml/2006/main">
  <numFmts count="1">
    <numFmt numFmtId="164" formatCode="#,###"/>
  </numFmts>
  <fonts count="52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9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8"/>
      <color indexed="10"/>
      <name val="Times New Roman CE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4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4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2" fillId="7" borderId="1" applyNumberFormat="0" applyAlignment="0" applyProtection="0"/>
    <xf numFmtId="0" fontId="23" fillId="0" borderId="0" applyNumberFormat="0" applyFill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28" fillId="4" borderId="7" applyNumberFormat="0" applyFont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8" applyNumberFormat="0" applyAlignment="0" applyProtection="0"/>
    <xf numFmtId="0" fontId="33" fillId="0" borderId="0" applyNumberFormat="0" applyFill="0" applyBorder="0" applyAlignment="0" applyProtection="0"/>
    <xf numFmtId="0" fontId="5" fillId="0" borderId="0"/>
    <xf numFmtId="0" fontId="28" fillId="0" borderId="0"/>
    <xf numFmtId="0" fontId="34" fillId="0" borderId="9" applyNumberFormat="0" applyFill="0" applyAlignment="0" applyProtection="0"/>
    <xf numFmtId="0" fontId="35" fillId="17" borderId="0" applyNumberFormat="0" applyBorder="0" applyAlignment="0" applyProtection="0"/>
    <xf numFmtId="0" fontId="36" fillId="7" borderId="0" applyNumberFormat="0" applyBorder="0" applyAlignment="0" applyProtection="0"/>
    <xf numFmtId="0" fontId="37" fillId="16" borderId="1" applyNumberFormat="0" applyAlignment="0" applyProtection="0"/>
  </cellStyleXfs>
  <cellXfs count="4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0" xfId="0" applyFont="1"/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0" fillId="0" borderId="13" xfId="0" applyNumberFormat="1" applyBorder="1"/>
    <xf numFmtId="3" fontId="0" fillId="0" borderId="20" xfId="0" applyNumberFormat="1" applyBorder="1"/>
    <xf numFmtId="3" fontId="0" fillId="0" borderId="11" xfId="0" applyNumberFormat="1" applyBorder="1"/>
    <xf numFmtId="3" fontId="0" fillId="0" borderId="21" xfId="0" applyNumberFormat="1" applyBorder="1"/>
    <xf numFmtId="3" fontId="0" fillId="0" borderId="16" xfId="0" applyNumberFormat="1" applyBorder="1"/>
    <xf numFmtId="3" fontId="0" fillId="0" borderId="22" xfId="0" applyNumberFormat="1" applyBorder="1"/>
    <xf numFmtId="3" fontId="2" fillId="0" borderId="18" xfId="0" applyNumberFormat="1" applyFont="1" applyBorder="1"/>
    <xf numFmtId="3" fontId="2" fillId="0" borderId="23" xfId="0" applyNumberFormat="1" applyFont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1" fillId="0" borderId="12" xfId="0" applyFont="1" applyBorder="1"/>
    <xf numFmtId="3" fontId="1" fillId="0" borderId="20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21" xfId="0" applyNumberFormat="1" applyFont="1" applyBorder="1"/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3" fontId="1" fillId="0" borderId="21" xfId="0" applyNumberFormat="1" applyFont="1" applyBorder="1" applyAlignment="1">
      <alignment wrapText="1"/>
    </xf>
    <xf numFmtId="3" fontId="4" fillId="0" borderId="23" xfId="0" applyNumberFormat="1" applyFont="1" applyBorder="1"/>
    <xf numFmtId="0" fontId="0" fillId="0" borderId="17" xfId="0" applyBorder="1"/>
    <xf numFmtId="3" fontId="0" fillId="0" borderId="27" xfId="0" applyNumberFormat="1" applyBorder="1"/>
    <xf numFmtId="0" fontId="0" fillId="0" borderId="29" xfId="0" applyBorder="1"/>
    <xf numFmtId="0" fontId="2" fillId="0" borderId="30" xfId="0" applyFont="1" applyBorder="1"/>
    <xf numFmtId="3" fontId="0" fillId="0" borderId="32" xfId="0" applyNumberFormat="1" applyBorder="1"/>
    <xf numFmtId="3" fontId="2" fillId="0" borderId="33" xfId="0" applyNumberFormat="1" applyFont="1" applyBorder="1"/>
    <xf numFmtId="0" fontId="0" fillId="0" borderId="0" xfId="0" applyFill="1" applyBorder="1"/>
    <xf numFmtId="0" fontId="0" fillId="0" borderId="21" xfId="0" applyBorder="1"/>
    <xf numFmtId="0" fontId="0" fillId="0" borderId="34" xfId="0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3" fontId="0" fillId="0" borderId="0" xfId="0" applyNumberFormat="1"/>
    <xf numFmtId="0" fontId="10" fillId="0" borderId="11" xfId="0" applyFont="1" applyBorder="1"/>
    <xf numFmtId="0" fontId="0" fillId="0" borderId="43" xfId="0" applyBorder="1"/>
    <xf numFmtId="0" fontId="10" fillId="0" borderId="27" xfId="0" applyFont="1" applyBorder="1"/>
    <xf numFmtId="0" fontId="0" fillId="0" borderId="27" xfId="0" applyBorder="1"/>
    <xf numFmtId="0" fontId="0" fillId="0" borderId="28" xfId="0" applyBorder="1"/>
    <xf numFmtId="49" fontId="2" fillId="0" borderId="23" xfId="0" applyNumberFormat="1" applyFont="1" applyBorder="1" applyAlignment="1">
      <alignment horizontal="center"/>
    </xf>
    <xf numFmtId="164" fontId="0" fillId="0" borderId="0" xfId="0" applyNumberFormat="1" applyFill="1" applyAlignment="1">
      <alignment vertical="center" wrapText="1"/>
    </xf>
    <xf numFmtId="164" fontId="16" fillId="0" borderId="0" xfId="0" applyNumberFormat="1" applyFont="1" applyFill="1" applyAlignment="1">
      <alignment horizontal="centerContinuous" vertical="center" wrapText="1"/>
    </xf>
    <xf numFmtId="164" fontId="0" fillId="0" borderId="0" xfId="0" applyNumberFormat="1" applyFill="1" applyAlignment="1">
      <alignment horizontal="centerContinuous" vertical="center"/>
    </xf>
    <xf numFmtId="164" fontId="0" fillId="0" borderId="0" xfId="0" applyNumberFormat="1" applyFill="1" applyAlignment="1">
      <alignment horizontal="center" vertical="center" wrapText="1"/>
    </xf>
    <xf numFmtId="164" fontId="18" fillId="0" borderId="36" xfId="0" applyNumberFormat="1" applyFont="1" applyFill="1" applyBorder="1" applyAlignment="1">
      <alignment horizontal="centerContinuous" vertical="center" wrapText="1"/>
    </xf>
    <xf numFmtId="164" fontId="18" fillId="0" borderId="36" xfId="0" applyNumberFormat="1" applyFont="1" applyFill="1" applyBorder="1" applyAlignment="1">
      <alignment horizontal="center" vertical="center" wrapText="1"/>
    </xf>
    <xf numFmtId="164" fontId="14" fillId="0" borderId="50" xfId="0" applyNumberFormat="1" applyFont="1" applyFill="1" applyBorder="1" applyAlignment="1">
      <alignment horizontal="center" vertical="center" wrapText="1"/>
    </xf>
    <xf numFmtId="164" fontId="14" fillId="0" borderId="36" xfId="0" applyNumberFormat="1" applyFont="1" applyFill="1" applyBorder="1" applyAlignment="1">
      <alignment horizontal="center" vertical="center" wrapText="1"/>
    </xf>
    <xf numFmtId="164" fontId="0" fillId="0" borderId="51" xfId="0" applyNumberFormat="1" applyFill="1" applyBorder="1" applyAlignment="1">
      <alignment horizontal="left" vertical="center" wrapText="1" indent="1"/>
    </xf>
    <xf numFmtId="164" fontId="19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52" xfId="0" applyNumberFormat="1" applyFill="1" applyBorder="1" applyAlignment="1">
      <alignment horizontal="left" vertical="center" wrapText="1" indent="1"/>
    </xf>
    <xf numFmtId="164" fontId="19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Border="1" applyAlignment="1" applyProtection="1">
      <alignment horizontal="center" vertical="center" wrapText="1"/>
      <protection locked="0"/>
    </xf>
    <xf numFmtId="164" fontId="19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left" vertical="center" wrapText="1" indent="1"/>
    </xf>
    <xf numFmtId="164" fontId="14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5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55" xfId="0" applyNumberFormat="1" applyFill="1" applyBorder="1" applyAlignment="1">
      <alignment horizontal="left" vertical="center" wrapText="1" indent="1"/>
    </xf>
    <xf numFmtId="164" fontId="19" fillId="0" borderId="5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36" xfId="0" applyNumberFormat="1" applyFont="1" applyFill="1" applyBorder="1" applyAlignment="1">
      <alignment horizontal="left" vertical="center" wrapText="1" indent="1"/>
    </xf>
    <xf numFmtId="164" fontId="2" fillId="0" borderId="50" xfId="0" applyNumberFormat="1" applyFont="1" applyFill="1" applyBorder="1" applyAlignment="1">
      <alignment horizontal="left" vertical="center" wrapText="1" indent="1"/>
    </xf>
    <xf numFmtId="164" fontId="2" fillId="0" borderId="51" xfId="0" applyNumberFormat="1" applyFont="1" applyFill="1" applyBorder="1" applyAlignment="1">
      <alignment horizontal="left" vertical="center" wrapText="1" indent="1"/>
    </xf>
    <xf numFmtId="0" fontId="19" fillId="0" borderId="27" xfId="38" applyFont="1" applyFill="1" applyBorder="1" applyAlignment="1" applyProtection="1">
      <alignment horizontal="left" vertical="center" wrapText="1" indent="1"/>
    </xf>
    <xf numFmtId="0" fontId="19" fillId="0" borderId="11" xfId="38" applyFont="1" applyFill="1" applyBorder="1" applyAlignment="1" applyProtection="1">
      <alignment horizontal="left" vertical="center" wrapText="1" indent="1"/>
    </xf>
    <xf numFmtId="0" fontId="19" fillId="0" borderId="34" xfId="38" applyFont="1" applyFill="1" applyBorder="1" applyAlignment="1" applyProtection="1">
      <alignment horizontal="left" vertical="center" wrapText="1" indent="1"/>
    </xf>
    <xf numFmtId="0" fontId="19" fillId="0" borderId="13" xfId="38" applyFont="1" applyFill="1" applyBorder="1" applyAlignment="1" applyProtection="1">
      <alignment horizontal="left" vertical="center" wrapText="1" indent="1"/>
    </xf>
    <xf numFmtId="0" fontId="14" fillId="0" borderId="25" xfId="38" applyFont="1" applyFill="1" applyBorder="1" applyAlignment="1" applyProtection="1">
      <alignment horizontal="left" vertical="center" wrapText="1" indent="1"/>
    </xf>
    <xf numFmtId="49" fontId="14" fillId="0" borderId="25" xfId="38" applyNumberFormat="1" applyFont="1" applyFill="1" applyBorder="1" applyAlignment="1" applyProtection="1">
      <alignment horizontal="left" vertical="center" wrapText="1" indent="1"/>
    </xf>
    <xf numFmtId="49" fontId="19" fillId="0" borderId="27" xfId="38" applyNumberFormat="1" applyFont="1" applyFill="1" applyBorder="1" applyAlignment="1" applyProtection="1">
      <alignment horizontal="left" vertical="center" wrapText="1" indent="1"/>
    </xf>
    <xf numFmtId="0" fontId="12" fillId="0" borderId="27" xfId="38" applyFont="1" applyFill="1" applyBorder="1" applyAlignment="1" applyProtection="1">
      <alignment horizontal="left" vertical="center" wrapText="1" indent="1"/>
    </xf>
    <xf numFmtId="49" fontId="19" fillId="0" borderId="19" xfId="38" applyNumberFormat="1" applyFont="1" applyFill="1" applyBorder="1" applyAlignment="1" applyProtection="1">
      <alignment horizontal="left" vertical="center" wrapText="1" indent="1"/>
    </xf>
    <xf numFmtId="0" fontId="12" fillId="0" borderId="57" xfId="38" applyFont="1" applyFill="1" applyBorder="1" applyAlignment="1" applyProtection="1">
      <alignment horizontal="left" vertical="center" wrapText="1" indent="1"/>
    </xf>
    <xf numFmtId="0" fontId="39" fillId="0" borderId="25" xfId="38" applyFont="1" applyFill="1" applyBorder="1" applyAlignment="1" applyProtection="1">
      <alignment horizontal="left" vertical="center" wrapText="1" indent="1"/>
    </xf>
    <xf numFmtId="0" fontId="39" fillId="0" borderId="25" xfId="38" applyFont="1" applyFill="1" applyBorder="1" applyAlignment="1" applyProtection="1">
      <alignment vertical="center" wrapText="1"/>
    </xf>
    <xf numFmtId="49" fontId="19" fillId="0" borderId="13" xfId="38" applyNumberFormat="1" applyFont="1" applyFill="1" applyBorder="1" applyAlignment="1" applyProtection="1">
      <alignment horizontal="left" vertical="center" wrapText="1" indent="1"/>
    </xf>
    <xf numFmtId="49" fontId="19" fillId="0" borderId="11" xfId="38" applyNumberFormat="1" applyFont="1" applyFill="1" applyBorder="1" applyAlignment="1" applyProtection="1">
      <alignment horizontal="left" vertical="center" wrapText="1" indent="1"/>
    </xf>
    <xf numFmtId="0" fontId="15" fillId="0" borderId="25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left" vertical="center" wrapText="1" inden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41" fillId="0" borderId="25" xfId="0" applyFont="1" applyBorder="1" applyAlignment="1" applyProtection="1">
      <alignment horizontal="center" wrapText="1"/>
    </xf>
    <xf numFmtId="0" fontId="42" fillId="0" borderId="58" xfId="0" applyFont="1" applyBorder="1" applyAlignment="1" applyProtection="1">
      <alignment horizontal="center" wrapText="1"/>
    </xf>
    <xf numFmtId="0" fontId="43" fillId="0" borderId="58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39" fillId="0" borderId="60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43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61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 wrapText="1"/>
    </xf>
    <xf numFmtId="0" fontId="40" fillId="0" borderId="24" xfId="0" applyFont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 indent="1"/>
    </xf>
    <xf numFmtId="0" fontId="19" fillId="0" borderId="63" xfId="0" applyFont="1" applyFill="1" applyBorder="1" applyAlignment="1" applyProtection="1">
      <alignment horizontal="center" vertical="center" wrapText="1"/>
    </xf>
    <xf numFmtId="0" fontId="18" fillId="0" borderId="63" xfId="0" applyFont="1" applyFill="1" applyBorder="1" applyAlignment="1" applyProtection="1">
      <alignment horizontal="left" vertical="center" wrapText="1" indent="1"/>
    </xf>
    <xf numFmtId="0" fontId="38" fillId="0" borderId="64" xfId="0" applyFont="1" applyFill="1" applyBorder="1" applyAlignment="1" applyProtection="1">
      <alignment horizontal="left" vertical="center"/>
    </xf>
    <xf numFmtId="0" fontId="7" fillId="0" borderId="65" xfId="0" applyFont="1" applyFill="1" applyBorder="1" applyAlignment="1" applyProtection="1">
      <alignment vertical="center" wrapText="1"/>
    </xf>
    <xf numFmtId="0" fontId="38" fillId="0" borderId="66" xfId="0" applyFont="1" applyFill="1" applyBorder="1" applyAlignment="1" applyProtection="1">
      <alignment vertical="center" wrapText="1"/>
    </xf>
    <xf numFmtId="3" fontId="3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7" xfId="0" applyFont="1" applyFill="1" applyBorder="1" applyAlignment="1" applyProtection="1">
      <alignment horizontal="left" vertical="center"/>
    </xf>
    <xf numFmtId="0" fontId="7" fillId="0" borderId="30" xfId="0" applyFont="1" applyFill="1" applyBorder="1" applyAlignment="1" applyProtection="1">
      <alignment vertical="center" wrapText="1"/>
    </xf>
    <xf numFmtId="0" fontId="38" fillId="0" borderId="68" xfId="0" applyFont="1" applyFill="1" applyBorder="1" applyAlignment="1" applyProtection="1">
      <alignment vertical="center" wrapText="1"/>
    </xf>
    <xf numFmtId="3" fontId="3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 applyProtection="1">
      <alignment horizontal="center" vertical="center" wrapText="1"/>
    </xf>
    <xf numFmtId="3" fontId="14" fillId="0" borderId="26" xfId="0" applyNumberFormat="1" applyFont="1" applyFill="1" applyBorder="1" applyAlignment="1" applyProtection="1">
      <alignment vertical="center" wrapText="1"/>
    </xf>
    <xf numFmtId="3" fontId="19" fillId="0" borderId="28" xfId="0" applyNumberFormat="1" applyFont="1" applyFill="1" applyBorder="1" applyAlignment="1" applyProtection="1">
      <alignment vertical="center" wrapText="1"/>
      <protection locked="0"/>
    </xf>
    <xf numFmtId="3" fontId="19" fillId="0" borderId="21" xfId="0" applyNumberFormat="1" applyFont="1" applyFill="1" applyBorder="1" applyAlignment="1" applyProtection="1">
      <alignment vertical="center" wrapText="1"/>
      <protection locked="0"/>
    </xf>
    <xf numFmtId="3" fontId="19" fillId="0" borderId="35" xfId="0" applyNumberFormat="1" applyFont="1" applyFill="1" applyBorder="1" applyAlignment="1" applyProtection="1">
      <alignment vertical="center" wrapText="1"/>
      <protection locked="0"/>
    </xf>
    <xf numFmtId="3" fontId="14" fillId="0" borderId="26" xfId="0" applyNumberFormat="1" applyFont="1" applyFill="1" applyBorder="1" applyAlignment="1" applyProtection="1">
      <alignment vertical="center" wrapText="1"/>
      <protection locked="0"/>
    </xf>
    <xf numFmtId="3" fontId="14" fillId="0" borderId="69" xfId="0" applyNumberFormat="1" applyFont="1" applyFill="1" applyBorder="1" applyAlignment="1" applyProtection="1">
      <alignment vertical="center" wrapText="1"/>
    </xf>
    <xf numFmtId="3" fontId="12" fillId="0" borderId="70" xfId="0" applyNumberFormat="1" applyFont="1" applyFill="1" applyBorder="1" applyAlignment="1" applyProtection="1">
      <alignment vertical="center" wrapText="1"/>
      <protection locked="0"/>
    </xf>
    <xf numFmtId="3" fontId="12" fillId="0" borderId="14" xfId="0" applyNumberFormat="1" applyFont="1" applyFill="1" applyBorder="1" applyAlignment="1" applyProtection="1">
      <alignment vertical="center" wrapText="1"/>
      <protection locked="0"/>
    </xf>
    <xf numFmtId="3" fontId="39" fillId="0" borderId="69" xfId="0" applyNumberFormat="1" applyFont="1" applyFill="1" applyBorder="1" applyAlignment="1" applyProtection="1">
      <alignment vertical="center" wrapText="1"/>
    </xf>
    <xf numFmtId="3" fontId="39" fillId="0" borderId="63" xfId="0" applyNumberFormat="1" applyFont="1" applyFill="1" applyBorder="1" applyAlignment="1" applyProtection="1">
      <alignment vertical="center" wrapText="1"/>
    </xf>
    <xf numFmtId="3" fontId="12" fillId="0" borderId="20" xfId="0" applyNumberFormat="1" applyFont="1" applyFill="1" applyBorder="1" applyAlignment="1" applyProtection="1">
      <alignment vertical="center" wrapText="1"/>
      <protection locked="0"/>
    </xf>
    <xf numFmtId="3" fontId="12" fillId="0" borderId="21" xfId="0" applyNumberFormat="1" applyFont="1" applyFill="1" applyBorder="1" applyAlignment="1" applyProtection="1">
      <alignment vertical="center" wrapText="1"/>
      <protection locked="0"/>
    </xf>
    <xf numFmtId="3" fontId="12" fillId="0" borderId="26" xfId="0" applyNumberFormat="1" applyFont="1" applyFill="1" applyBorder="1" applyAlignment="1" applyProtection="1">
      <alignment vertical="center" wrapText="1"/>
    </xf>
    <xf numFmtId="3" fontId="39" fillId="0" borderId="23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Alignment="1">
      <alignment vertical="center" wrapText="1"/>
    </xf>
    <xf numFmtId="3" fontId="3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0" xfId="0" applyNumberFormat="1" applyFont="1" applyFill="1" applyBorder="1" applyAlignment="1" applyProtection="1">
      <alignment vertical="center" wrapText="1"/>
    </xf>
    <xf numFmtId="3" fontId="1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26" xfId="0" applyNumberFormat="1" applyFont="1" applyFill="1" applyBorder="1" applyAlignment="1" applyProtection="1">
      <alignment horizontal="right" vertical="center" wrapText="1"/>
    </xf>
    <xf numFmtId="3" fontId="19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26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69" xfId="0" applyNumberFormat="1" applyFont="1" applyFill="1" applyBorder="1" applyAlignment="1" applyProtection="1">
      <alignment horizontal="right" vertical="center" wrapText="1"/>
    </xf>
    <xf numFmtId="3" fontId="12" fillId="0" borderId="70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69" xfId="0" applyNumberFormat="1" applyFont="1" applyFill="1" applyBorder="1" applyAlignment="1" applyProtection="1">
      <alignment horizontal="right" vertical="center" wrapText="1"/>
    </xf>
    <xf numFmtId="3" fontId="39" fillId="0" borderId="63" xfId="0" applyNumberFormat="1" applyFont="1" applyFill="1" applyBorder="1" applyAlignment="1" applyProtection="1">
      <alignment horizontal="right" vertical="center" wrapText="1"/>
    </xf>
    <xf numFmtId="3" fontId="39" fillId="0" borderId="0" xfId="0" applyNumberFormat="1" applyFont="1" applyFill="1" applyBorder="1" applyAlignment="1" applyProtection="1">
      <alignment horizontal="right" vertical="center" wrapText="1"/>
    </xf>
    <xf numFmtId="3" fontId="12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26" xfId="0" applyNumberFormat="1" applyFont="1" applyFill="1" applyBorder="1" applyAlignment="1" applyProtection="1">
      <alignment horizontal="right" vertical="center" wrapText="1"/>
    </xf>
    <xf numFmtId="3" fontId="39" fillId="0" borderId="23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3" fontId="0" fillId="0" borderId="0" xfId="0" applyNumberFormat="1" applyAlignment="1">
      <alignment horizontal="right"/>
    </xf>
    <xf numFmtId="164" fontId="28" fillId="0" borderId="0" xfId="39" applyNumberFormat="1" applyFill="1" applyAlignment="1" applyProtection="1">
      <alignment horizontal="center" vertical="center" wrapText="1"/>
    </xf>
    <xf numFmtId="164" fontId="28" fillId="0" borderId="0" xfId="39" applyNumberFormat="1" applyFill="1" applyAlignment="1" applyProtection="1">
      <alignment vertical="center" wrapText="1"/>
    </xf>
    <xf numFmtId="164" fontId="17" fillId="0" borderId="0" xfId="39" applyNumberFormat="1" applyFont="1" applyFill="1" applyAlignment="1" applyProtection="1">
      <alignment horizontal="right" wrapText="1"/>
    </xf>
    <xf numFmtId="164" fontId="28" fillId="0" borderId="0" xfId="39" applyNumberFormat="1" applyFill="1" applyAlignment="1">
      <alignment vertical="center" wrapText="1"/>
    </xf>
    <xf numFmtId="164" fontId="18" fillId="0" borderId="36" xfId="39" applyNumberFormat="1" applyFont="1" applyFill="1" applyBorder="1" applyAlignment="1" applyProtection="1">
      <alignment horizontal="center" vertical="center" wrapText="1"/>
    </xf>
    <xf numFmtId="164" fontId="18" fillId="0" borderId="25" xfId="39" applyNumberFormat="1" applyFont="1" applyFill="1" applyBorder="1" applyAlignment="1" applyProtection="1">
      <alignment horizontal="center" vertical="center" wrapText="1"/>
    </xf>
    <xf numFmtId="164" fontId="18" fillId="0" borderId="37" xfId="39" applyNumberFormat="1" applyFont="1" applyFill="1" applyBorder="1" applyAlignment="1" applyProtection="1">
      <alignment horizontal="center" vertical="center" wrapText="1"/>
    </xf>
    <xf numFmtId="164" fontId="39" fillId="0" borderId="71" xfId="39" applyNumberFormat="1" applyFont="1" applyFill="1" applyBorder="1" applyAlignment="1" applyProtection="1">
      <alignment horizontal="center" vertical="center" wrapText="1"/>
    </xf>
    <xf numFmtId="164" fontId="39" fillId="0" borderId="57" xfId="39" applyNumberFormat="1" applyFont="1" applyFill="1" applyBorder="1" applyAlignment="1" applyProtection="1">
      <alignment horizontal="center" vertical="center" wrapText="1"/>
    </xf>
    <xf numFmtId="164" fontId="39" fillId="0" borderId="72" xfId="39" applyNumberFormat="1" applyFont="1" applyFill="1" applyBorder="1" applyAlignment="1" applyProtection="1">
      <alignment horizontal="center" vertical="center" wrapText="1"/>
    </xf>
    <xf numFmtId="164" fontId="19" fillId="0" borderId="40" xfId="39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1" xfId="39" applyNumberFormat="1" applyFont="1" applyFill="1" applyBorder="1" applyAlignment="1" applyProtection="1">
      <alignment vertical="center" wrapText="1"/>
      <protection locked="0"/>
    </xf>
    <xf numFmtId="1" fontId="19" fillId="0" borderId="11" xfId="39" applyNumberFormat="1" applyFont="1" applyFill="1" applyBorder="1" applyAlignment="1" applyProtection="1">
      <alignment vertical="center" wrapText="1"/>
      <protection locked="0"/>
    </xf>
    <xf numFmtId="164" fontId="19" fillId="0" borderId="41" xfId="39" applyNumberFormat="1" applyFont="1" applyFill="1" applyBorder="1" applyAlignment="1" applyProtection="1">
      <alignment vertical="center" wrapText="1"/>
    </xf>
    <xf numFmtId="164" fontId="19" fillId="0" borderId="42" xfId="39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6" xfId="39" applyNumberFormat="1" applyFont="1" applyFill="1" applyBorder="1" applyAlignment="1" applyProtection="1">
      <alignment vertical="center" wrapText="1"/>
      <protection locked="0"/>
    </xf>
    <xf numFmtId="1" fontId="19" fillId="0" borderId="16" xfId="39" applyNumberFormat="1" applyFont="1" applyFill="1" applyBorder="1" applyAlignment="1" applyProtection="1">
      <alignment vertical="center" wrapText="1"/>
      <protection locked="0"/>
    </xf>
    <xf numFmtId="164" fontId="18" fillId="0" borderId="36" xfId="39" applyNumberFormat="1" applyFont="1" applyFill="1" applyBorder="1" applyAlignment="1" applyProtection="1">
      <alignment horizontal="left" vertical="center" wrapText="1"/>
    </xf>
    <xf numFmtId="164" fontId="39" fillId="0" borderId="25" xfId="39" applyNumberFormat="1" applyFont="1" applyFill="1" applyBorder="1" applyAlignment="1" applyProtection="1">
      <alignment vertical="center" wrapText="1"/>
    </xf>
    <xf numFmtId="164" fontId="39" fillId="18" borderId="25" xfId="39" applyNumberFormat="1" applyFont="1" applyFill="1" applyBorder="1" applyAlignment="1" applyProtection="1">
      <alignment vertical="center" wrapText="1"/>
    </xf>
    <xf numFmtId="164" fontId="28" fillId="0" borderId="0" xfId="39" applyNumberFormat="1" applyFill="1" applyAlignment="1">
      <alignment horizontal="center" vertical="center" wrapText="1"/>
    </xf>
    <xf numFmtId="1" fontId="19" fillId="0" borderId="11" xfId="39" applyNumberFormat="1" applyFont="1" applyFill="1" applyBorder="1" applyAlignment="1" applyProtection="1">
      <alignment horizontal="center" vertical="center" wrapText="1"/>
      <protection locked="0"/>
    </xf>
    <xf numFmtId="1" fontId="19" fillId="0" borderId="41" xfId="39" applyNumberFormat="1" applyFont="1" applyFill="1" applyBorder="1" applyAlignment="1" applyProtection="1">
      <alignment vertical="center" wrapText="1"/>
    </xf>
    <xf numFmtId="1" fontId="19" fillId="0" borderId="49" xfId="39" applyNumberFormat="1" applyFont="1" applyFill="1" applyBorder="1" applyAlignment="1" applyProtection="1">
      <alignment vertical="center" wrapText="1"/>
    </xf>
    <xf numFmtId="1" fontId="39" fillId="0" borderId="37" xfId="39" applyNumberFormat="1" applyFont="1" applyFill="1" applyBorder="1" applyAlignment="1" applyProtection="1">
      <alignment vertical="center" wrapText="1"/>
    </xf>
    <xf numFmtId="0" fontId="18" fillId="0" borderId="36" xfId="38" applyFont="1" applyFill="1" applyBorder="1" applyAlignment="1" applyProtection="1">
      <alignment horizontal="center" vertical="center" wrapText="1"/>
    </xf>
    <xf numFmtId="0" fontId="18" fillId="0" borderId="25" xfId="38" applyFont="1" applyFill="1" applyBorder="1" applyAlignment="1" applyProtection="1">
      <alignment horizontal="center" vertical="center" wrapText="1"/>
    </xf>
    <xf numFmtId="0" fontId="39" fillId="0" borderId="36" xfId="38" applyFont="1" applyFill="1" applyBorder="1" applyAlignment="1" applyProtection="1">
      <alignment horizontal="center" vertical="center" wrapText="1"/>
    </xf>
    <xf numFmtId="0" fontId="39" fillId="0" borderId="25" xfId="38" applyFont="1" applyFill="1" applyBorder="1" applyAlignment="1" applyProtection="1">
      <alignment horizontal="center" vertical="center" wrapText="1"/>
    </xf>
    <xf numFmtId="0" fontId="39" fillId="0" borderId="45" xfId="38" applyFont="1" applyFill="1" applyBorder="1" applyAlignment="1" applyProtection="1">
      <alignment horizontal="left" vertical="center" wrapText="1" indent="1"/>
    </xf>
    <xf numFmtId="0" fontId="19" fillId="0" borderId="57" xfId="38" applyFont="1" applyFill="1" applyBorder="1" applyAlignment="1" applyProtection="1">
      <alignment horizontal="left" vertical="center" wrapText="1" indent="1"/>
    </xf>
    <xf numFmtId="0" fontId="46" fillId="0" borderId="13" xfId="38" applyFont="1" applyFill="1" applyBorder="1" applyAlignment="1" applyProtection="1">
      <alignment horizontal="left" vertical="center" wrapText="1" indent="1"/>
    </xf>
    <xf numFmtId="0" fontId="19" fillId="0" borderId="11" xfId="38" applyFont="1" applyFill="1" applyBorder="1" applyAlignment="1" applyProtection="1">
      <alignment horizontal="left" vertical="center" wrapText="1" indent="2"/>
    </xf>
    <xf numFmtId="0" fontId="19" fillId="0" borderId="16" xfId="38" applyFont="1" applyFill="1" applyBorder="1" applyAlignment="1" applyProtection="1">
      <alignment horizontal="left" vertical="center" wrapText="1" indent="2"/>
    </xf>
    <xf numFmtId="0" fontId="19" fillId="0" borderId="0" xfId="38" applyFont="1" applyFill="1" applyAlignment="1" applyProtection="1">
      <alignment horizontal="left" indent="1"/>
    </xf>
    <xf numFmtId="0" fontId="15" fillId="0" borderId="25" xfId="38" applyFont="1" applyFill="1" applyBorder="1" applyAlignment="1" applyProtection="1">
      <alignment horizontal="left" vertical="center" wrapText="1" indent="1"/>
    </xf>
    <xf numFmtId="0" fontId="19" fillId="0" borderId="13" xfId="38" applyFont="1" applyFill="1" applyBorder="1" applyAlignment="1" applyProtection="1">
      <alignment horizontal="left" vertical="center" wrapText="1" indent="2"/>
    </xf>
    <xf numFmtId="0" fontId="19" fillId="0" borderId="19" xfId="38" applyFont="1" applyFill="1" applyBorder="1" applyAlignment="1" applyProtection="1">
      <alignment horizontal="left" vertical="center" wrapText="1" indent="2"/>
    </xf>
    <xf numFmtId="0" fontId="18" fillId="0" borderId="25" xfId="38" applyFont="1" applyFill="1" applyBorder="1" applyAlignment="1" applyProtection="1">
      <alignment horizontal="left" vertical="center" wrapText="1" indent="1"/>
    </xf>
    <xf numFmtId="0" fontId="39" fillId="0" borderId="45" xfId="38" applyFont="1" applyFill="1" applyBorder="1" applyAlignment="1" applyProtection="1">
      <alignment vertical="center" wrapText="1"/>
    </xf>
    <xf numFmtId="0" fontId="19" fillId="0" borderId="73" xfId="38" applyFont="1" applyFill="1" applyBorder="1" applyAlignment="1" applyProtection="1">
      <alignment horizontal="left" vertical="center" wrapText="1" indent="1"/>
    </xf>
    <xf numFmtId="0" fontId="19" fillId="0" borderId="0" xfId="38" applyFont="1" applyFill="1" applyBorder="1" applyAlignment="1" applyProtection="1">
      <alignment horizontal="left" vertical="center" wrapText="1" indent="1"/>
    </xf>
    <xf numFmtId="0" fontId="19" fillId="0" borderId="11" xfId="38" applyFont="1" applyFill="1" applyBorder="1" applyAlignment="1" applyProtection="1">
      <alignment horizontal="left" indent="6"/>
    </xf>
    <xf numFmtId="0" fontId="47" fillId="0" borderId="25" xfId="38" applyFont="1" applyFill="1" applyBorder="1" applyAlignment="1" applyProtection="1">
      <alignment horizontal="left" vertical="center" wrapText="1" indent="1"/>
    </xf>
    <xf numFmtId="0" fontId="18" fillId="0" borderId="25" xfId="38" applyFont="1" applyFill="1" applyBorder="1" applyAlignment="1" applyProtection="1">
      <alignment vertical="center" wrapText="1"/>
    </xf>
    <xf numFmtId="0" fontId="5" fillId="0" borderId="0" xfId="38" applyFill="1"/>
    <xf numFmtId="3" fontId="39" fillId="0" borderId="37" xfId="38" applyNumberFormat="1" applyFont="1" applyFill="1" applyBorder="1" applyAlignment="1" applyProtection="1">
      <alignment horizontal="right" vertical="center" wrapText="1"/>
    </xf>
    <xf numFmtId="0" fontId="39" fillId="0" borderId="44" xfId="38" applyFont="1" applyFill="1" applyBorder="1" applyAlignment="1" applyProtection="1">
      <alignment horizontal="center" vertical="center" wrapText="1"/>
    </xf>
    <xf numFmtId="49" fontId="19" fillId="0" borderId="40" xfId="38" applyNumberFormat="1" applyFont="1" applyFill="1" applyBorder="1" applyAlignment="1" applyProtection="1">
      <alignment horizontal="center" vertical="center" wrapText="1"/>
    </xf>
    <xf numFmtId="49" fontId="19" fillId="0" borderId="47" xfId="38" applyNumberFormat="1" applyFont="1" applyFill="1" applyBorder="1" applyAlignment="1" applyProtection="1">
      <alignment horizontal="center" vertical="center" wrapText="1"/>
    </xf>
    <xf numFmtId="49" fontId="19" fillId="0" borderId="54" xfId="38" applyNumberFormat="1" applyFont="1" applyFill="1" applyBorder="1" applyAlignment="1" applyProtection="1">
      <alignment horizontal="center" vertical="center" wrapText="1"/>
    </xf>
    <xf numFmtId="49" fontId="19" fillId="0" borderId="71" xfId="38" applyNumberFormat="1" applyFont="1" applyFill="1" applyBorder="1" applyAlignment="1" applyProtection="1">
      <alignment horizontal="center" vertical="center" wrapText="1"/>
    </xf>
    <xf numFmtId="49" fontId="19" fillId="0" borderId="38" xfId="38" applyNumberFormat="1" applyFont="1" applyFill="1" applyBorder="1" applyAlignment="1" applyProtection="1">
      <alignment horizontal="center" vertical="center" wrapText="1"/>
    </xf>
    <xf numFmtId="49" fontId="19" fillId="0" borderId="42" xfId="38" applyNumberFormat="1" applyFont="1" applyFill="1" applyBorder="1" applyAlignment="1" applyProtection="1">
      <alignment horizontal="center" vertical="center" wrapText="1"/>
    </xf>
    <xf numFmtId="49" fontId="14" fillId="0" borderId="36" xfId="38" applyNumberFormat="1" applyFont="1" applyFill="1" applyBorder="1" applyAlignment="1" applyProtection="1">
      <alignment horizontal="center" vertical="center" wrapText="1"/>
    </xf>
    <xf numFmtId="49" fontId="12" fillId="0" borderId="47" xfId="38" applyNumberFormat="1" applyFont="1" applyFill="1" applyBorder="1" applyAlignment="1" applyProtection="1">
      <alignment horizontal="center" vertical="center" wrapText="1"/>
    </xf>
    <xf numFmtId="49" fontId="12" fillId="0" borderId="71" xfId="38" applyNumberFormat="1" applyFont="1" applyFill="1" applyBorder="1" applyAlignment="1" applyProtection="1">
      <alignment horizontal="center" vertical="center" wrapText="1"/>
    </xf>
    <xf numFmtId="49" fontId="19" fillId="0" borderId="56" xfId="38" applyNumberFormat="1" applyFont="1" applyFill="1" applyBorder="1" applyAlignment="1" applyProtection="1">
      <alignment horizontal="center" vertical="center" wrapText="1"/>
    </xf>
    <xf numFmtId="0" fontId="5" fillId="0" borderId="0" xfId="38" applyFill="1" applyAlignment="1">
      <alignment horizontal="center"/>
    </xf>
    <xf numFmtId="3" fontId="17" fillId="0" borderId="74" xfId="0" applyNumberFormat="1" applyFont="1" applyFill="1" applyBorder="1" applyAlignment="1" applyProtection="1">
      <alignment horizontal="right"/>
    </xf>
    <xf numFmtId="3" fontId="18" fillId="0" borderId="37" xfId="38" applyNumberFormat="1" applyFont="1" applyFill="1" applyBorder="1" applyAlignment="1" applyProtection="1">
      <alignment horizontal="center" vertical="center" wrapText="1"/>
    </xf>
    <xf numFmtId="3" fontId="39" fillId="0" borderId="37" xfId="38" applyNumberFormat="1" applyFont="1" applyFill="1" applyBorder="1" applyAlignment="1" applyProtection="1">
      <alignment horizontal="center" vertical="center" wrapText="1"/>
    </xf>
    <xf numFmtId="3" fontId="39" fillId="0" borderId="46" xfId="38" applyNumberFormat="1" applyFont="1" applyFill="1" applyBorder="1" applyAlignment="1" applyProtection="1">
      <alignment horizontal="right" vertical="center" wrapText="1"/>
    </xf>
    <xf numFmtId="3" fontId="19" fillId="0" borderId="41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48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75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72" xfId="38" applyNumberFormat="1" applyFont="1" applyFill="1" applyBorder="1" applyAlignment="1" applyProtection="1">
      <alignment horizontal="right" vertical="center" wrapText="1"/>
      <protection locked="0"/>
    </xf>
    <xf numFmtId="3" fontId="14" fillId="0" borderId="72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39" xfId="38" applyNumberFormat="1" applyFont="1" applyFill="1" applyBorder="1" applyAlignment="1" applyProtection="1">
      <alignment horizontal="right" vertical="center" wrapText="1"/>
      <protection locked="0"/>
    </xf>
    <xf numFmtId="3" fontId="19" fillId="0" borderId="49" xfId="38" applyNumberFormat="1" applyFont="1" applyFill="1" applyBorder="1" applyAlignment="1" applyProtection="1">
      <alignment horizontal="right" vertical="center" wrapText="1"/>
      <protection locked="0"/>
    </xf>
    <xf numFmtId="3" fontId="12" fillId="0" borderId="41" xfId="38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38" applyNumberFormat="1" applyFont="1" applyFill="1" applyBorder="1" applyAlignment="1" applyProtection="1">
      <alignment horizontal="right" vertical="center" wrapText="1"/>
    </xf>
    <xf numFmtId="3" fontId="12" fillId="0" borderId="41" xfId="38" applyNumberFormat="1" applyFont="1" applyFill="1" applyBorder="1" applyAlignment="1" applyProtection="1">
      <alignment horizontal="right" vertical="center" wrapText="1"/>
    </xf>
    <xf numFmtId="3" fontId="12" fillId="0" borderId="49" xfId="38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38" applyNumberFormat="1" applyFont="1" applyFill="1" applyBorder="1" applyAlignment="1" applyProtection="1">
      <alignment horizontal="right" vertical="center" wrapText="1"/>
      <protection locked="0"/>
    </xf>
    <xf numFmtId="3" fontId="12" fillId="0" borderId="75" xfId="38" applyNumberFormat="1" applyFont="1" applyFill="1" applyBorder="1" applyAlignment="1" applyProtection="1">
      <alignment horizontal="right" vertical="center" wrapText="1"/>
      <protection locked="0"/>
    </xf>
    <xf numFmtId="3" fontId="14" fillId="0" borderId="37" xfId="38" applyNumberFormat="1" applyFont="1" applyFill="1" applyBorder="1" applyAlignment="1" applyProtection="1">
      <alignment horizontal="right" vertical="center" wrapText="1"/>
      <protection locked="0"/>
    </xf>
    <xf numFmtId="3" fontId="47" fillId="0" borderId="37" xfId="38" applyNumberFormat="1" applyFont="1" applyFill="1" applyBorder="1" applyAlignment="1" applyProtection="1">
      <alignment horizontal="right" vertical="center" wrapText="1"/>
    </xf>
    <xf numFmtId="3" fontId="14" fillId="0" borderId="37" xfId="38" applyNumberFormat="1" applyFont="1" applyFill="1" applyBorder="1" applyAlignment="1" applyProtection="1">
      <alignment horizontal="right" vertical="center" wrapText="1"/>
    </xf>
    <xf numFmtId="3" fontId="12" fillId="0" borderId="48" xfId="38" applyNumberFormat="1" applyFont="1" applyFill="1" applyBorder="1" applyAlignment="1" applyProtection="1">
      <alignment horizontal="right" vertical="center" wrapText="1"/>
      <protection locked="0"/>
    </xf>
    <xf numFmtId="3" fontId="12" fillId="0" borderId="72" xfId="38" applyNumberFormat="1" applyFont="1" applyFill="1" applyBorder="1" applyAlignment="1" applyProtection="1">
      <alignment horizontal="right" vertical="center" wrapText="1"/>
      <protection locked="0"/>
    </xf>
    <xf numFmtId="3" fontId="13" fillId="0" borderId="75" xfId="38" applyNumberFormat="1" applyFont="1" applyFill="1" applyBorder="1" applyAlignment="1" applyProtection="1">
      <alignment horizontal="right" vertical="center" wrapText="1"/>
    </xf>
    <xf numFmtId="3" fontId="13" fillId="0" borderId="49" xfId="38" applyNumberFormat="1" applyFont="1" applyFill="1" applyBorder="1" applyAlignment="1" applyProtection="1">
      <alignment horizontal="right" vertical="center" wrapText="1"/>
    </xf>
    <xf numFmtId="3" fontId="19" fillId="0" borderId="76" xfId="38" applyNumberFormat="1" applyFont="1" applyFill="1" applyBorder="1" applyAlignment="1" applyProtection="1">
      <alignment horizontal="right" vertical="center" wrapText="1"/>
      <protection locked="0"/>
    </xf>
    <xf numFmtId="3" fontId="39" fillId="0" borderId="46" xfId="38" applyNumberFormat="1" applyFont="1" applyFill="1" applyBorder="1" applyAlignment="1" applyProtection="1">
      <alignment vertical="center" wrapText="1"/>
    </xf>
    <xf numFmtId="3" fontId="19" fillId="0" borderId="48" xfId="38" applyNumberFormat="1" applyFont="1" applyFill="1" applyBorder="1" applyAlignment="1" applyProtection="1">
      <alignment vertical="center" wrapText="1"/>
      <protection locked="0"/>
    </xf>
    <xf numFmtId="3" fontId="19" fillId="0" borderId="41" xfId="38" applyNumberFormat="1" applyFont="1" applyFill="1" applyBorder="1" applyAlignment="1" applyProtection="1">
      <alignment vertical="center" wrapText="1"/>
      <protection locked="0"/>
    </xf>
    <xf numFmtId="3" fontId="19" fillId="0" borderId="49" xfId="38" applyNumberFormat="1" applyFont="1" applyFill="1" applyBorder="1" applyAlignment="1" applyProtection="1">
      <alignment vertical="center" wrapText="1"/>
      <protection locked="0"/>
    </xf>
    <xf numFmtId="3" fontId="39" fillId="0" borderId="37" xfId="38" applyNumberFormat="1" applyFont="1" applyFill="1" applyBorder="1" applyAlignment="1" applyProtection="1">
      <alignment vertical="center" wrapText="1"/>
    </xf>
    <xf numFmtId="3" fontId="19" fillId="0" borderId="39" xfId="38" applyNumberFormat="1" applyFont="1" applyFill="1" applyBorder="1" applyAlignment="1" applyProtection="1">
      <alignment vertical="center" wrapText="1"/>
      <protection locked="0"/>
    </xf>
    <xf numFmtId="3" fontId="39" fillId="0" borderId="37" xfId="38" applyNumberFormat="1" applyFont="1" applyFill="1" applyBorder="1" applyAlignment="1" applyProtection="1">
      <alignment vertical="center" wrapText="1"/>
      <protection locked="0"/>
    </xf>
    <xf numFmtId="3" fontId="19" fillId="0" borderId="41" xfId="38" applyNumberFormat="1" applyFont="1" applyFill="1" applyBorder="1" applyAlignment="1" applyProtection="1">
      <alignment vertical="center" wrapText="1"/>
    </xf>
    <xf numFmtId="3" fontId="19" fillId="0" borderId="75" xfId="38" applyNumberFormat="1" applyFont="1" applyFill="1" applyBorder="1" applyAlignment="1" applyProtection="1">
      <alignment vertical="center" wrapText="1"/>
      <protection locked="0"/>
    </xf>
    <xf numFmtId="3" fontId="19" fillId="19" borderId="76" xfId="38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38" applyNumberFormat="1" applyFill="1"/>
    <xf numFmtId="3" fontId="0" fillId="0" borderId="0" xfId="0" applyNumberFormat="1" applyFill="1" applyAlignment="1">
      <alignment horizontal="centerContinuous" vertical="center"/>
    </xf>
    <xf numFmtId="3" fontId="17" fillId="0" borderId="0" xfId="0" applyNumberFormat="1" applyFont="1" applyFill="1" applyAlignment="1">
      <alignment horizontal="right" vertical="center"/>
    </xf>
    <xf numFmtId="3" fontId="18" fillId="0" borderId="37" xfId="0" applyNumberFormat="1" applyFont="1" applyFill="1" applyBorder="1" applyAlignment="1">
      <alignment horizontal="centerContinuous" vertical="center" wrapText="1"/>
    </xf>
    <xf numFmtId="3" fontId="18" fillId="0" borderId="37" xfId="0" applyNumberFormat="1" applyFont="1" applyFill="1" applyBorder="1" applyAlignment="1">
      <alignment horizontal="center" vertical="center" wrapText="1"/>
    </xf>
    <xf numFmtId="3" fontId="14" fillId="0" borderId="37" xfId="0" applyNumberFormat="1" applyFont="1" applyFill="1" applyBorder="1" applyAlignment="1">
      <alignment horizontal="center" vertical="center" wrapText="1"/>
    </xf>
    <xf numFmtId="3" fontId="19" fillId="0" borderId="39" xfId="0" applyNumberFormat="1" applyFont="1" applyFill="1" applyBorder="1" applyAlignment="1" applyProtection="1">
      <alignment vertical="center" wrapText="1"/>
      <protection locked="0"/>
    </xf>
    <xf numFmtId="3" fontId="19" fillId="0" borderId="41" xfId="0" applyNumberFormat="1" applyFont="1" applyFill="1" applyBorder="1" applyAlignment="1" applyProtection="1">
      <alignment vertical="center" wrapText="1"/>
      <protection locked="0"/>
    </xf>
    <xf numFmtId="3" fontId="19" fillId="0" borderId="49" xfId="0" applyNumberFormat="1" applyFont="1" applyFill="1" applyBorder="1" applyAlignment="1" applyProtection="1">
      <alignment vertical="center" wrapText="1"/>
      <protection locked="0"/>
    </xf>
    <xf numFmtId="3" fontId="14" fillId="0" borderId="37" xfId="0" applyNumberFormat="1" applyFont="1" applyFill="1" applyBorder="1" applyAlignment="1" applyProtection="1">
      <alignment vertical="center" wrapText="1"/>
    </xf>
    <xf numFmtId="3" fontId="12" fillId="0" borderId="75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4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49" xfId="0" applyNumberFormat="1" applyFont="1" applyFill="1" applyBorder="1" applyAlignment="1" applyProtection="1">
      <alignment horizontal="right" vertical="center" wrapText="1"/>
      <protection locked="0"/>
    </xf>
    <xf numFmtId="3" fontId="12" fillId="19" borderId="76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/>
    <xf numFmtId="3" fontId="18" fillId="0" borderId="25" xfId="0" applyNumberFormat="1" applyFont="1" applyFill="1" applyBorder="1" applyAlignment="1">
      <alignment horizontal="centerContinuous" vertical="center" wrapText="1"/>
    </xf>
    <xf numFmtId="3" fontId="18" fillId="0" borderId="25" xfId="0" applyNumberFormat="1" applyFont="1" applyFill="1" applyBorder="1" applyAlignment="1">
      <alignment horizontal="center" vertical="center" wrapText="1"/>
    </xf>
    <xf numFmtId="3" fontId="14" fillId="0" borderId="25" xfId="0" applyNumberFormat="1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 applyProtection="1">
      <alignment vertical="center" wrapText="1"/>
      <protection locked="0"/>
    </xf>
    <xf numFmtId="3" fontId="19" fillId="0" borderId="11" xfId="0" applyNumberFormat="1" applyFont="1" applyFill="1" applyBorder="1" applyAlignment="1" applyProtection="1">
      <alignment vertical="center" wrapText="1"/>
      <protection locked="0"/>
    </xf>
    <xf numFmtId="3" fontId="19" fillId="0" borderId="77" xfId="0" applyNumberFormat="1" applyFont="1" applyFill="1" applyBorder="1" applyAlignment="1" applyProtection="1">
      <alignment vertical="center" wrapText="1"/>
      <protection locked="0"/>
    </xf>
    <xf numFmtId="3" fontId="19" fillId="0" borderId="16" xfId="0" applyNumberFormat="1" applyFont="1" applyFill="1" applyBorder="1" applyAlignment="1" applyProtection="1">
      <alignment vertical="center" wrapText="1"/>
      <protection locked="0"/>
    </xf>
    <xf numFmtId="3" fontId="14" fillId="0" borderId="25" xfId="0" applyNumberFormat="1" applyFont="1" applyFill="1" applyBorder="1" applyAlignment="1" applyProtection="1">
      <alignment vertical="center" wrapText="1"/>
    </xf>
    <xf numFmtId="3" fontId="14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2" fillId="19" borderId="19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50" xfId="0" applyNumberFormat="1" applyFont="1" applyFill="1" applyBorder="1" applyAlignment="1">
      <alignment horizontal="left" vertical="center" wrapText="1" indent="1"/>
    </xf>
    <xf numFmtId="164" fontId="6" fillId="0" borderId="51" xfId="0" applyNumberFormat="1" applyFont="1" applyFill="1" applyBorder="1" applyAlignment="1">
      <alignment horizontal="left" vertical="center" wrapText="1" indent="1"/>
    </xf>
    <xf numFmtId="3" fontId="19" fillId="0" borderId="37" xfId="0" applyNumberFormat="1" applyFont="1" applyFill="1" applyBorder="1" applyAlignment="1" applyProtection="1">
      <alignment vertical="center" wrapText="1"/>
    </xf>
    <xf numFmtId="3" fontId="14" fillId="0" borderId="37" xfId="0" applyNumberFormat="1" applyFont="1" applyFill="1" applyBorder="1" applyAlignment="1">
      <alignment vertical="center" wrapText="1"/>
    </xf>
    <xf numFmtId="3" fontId="14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25" xfId="0" applyNumberFormat="1" applyFont="1" applyFill="1" applyBorder="1" applyAlignment="1">
      <alignment vertical="center" wrapText="1"/>
    </xf>
    <xf numFmtId="3" fontId="19" fillId="0" borderId="14" xfId="0" applyNumberFormat="1" applyFont="1" applyFill="1" applyBorder="1" applyAlignment="1" applyProtection="1">
      <alignment vertical="center" wrapText="1"/>
      <protection locked="0"/>
    </xf>
    <xf numFmtId="3" fontId="14" fillId="0" borderId="28" xfId="0" applyNumberFormat="1" applyFont="1" applyFill="1" applyBorder="1" applyAlignment="1" applyProtection="1">
      <alignment vertical="center" wrapText="1"/>
      <protection locked="0"/>
    </xf>
    <xf numFmtId="0" fontId="44" fillId="0" borderId="29" xfId="0" applyFont="1" applyBorder="1"/>
    <xf numFmtId="0" fontId="44" fillId="0" borderId="12" xfId="0" applyFont="1" applyBorder="1"/>
    <xf numFmtId="0" fontId="44" fillId="0" borderId="10" xfId="0" applyFont="1" applyBorder="1"/>
    <xf numFmtId="0" fontId="44" fillId="0" borderId="0" xfId="0" applyFont="1"/>
    <xf numFmtId="49" fontId="19" fillId="0" borderId="57" xfId="38" applyNumberFormat="1" applyFont="1" applyFill="1" applyBorder="1" applyAlignment="1" applyProtection="1">
      <alignment horizontal="left" vertical="center" wrapText="1" indent="1"/>
    </xf>
    <xf numFmtId="0" fontId="40" fillId="0" borderId="78" xfId="0" applyFont="1" applyBorder="1" applyAlignment="1" applyProtection="1">
      <alignment horizontal="center" vertical="center" wrapText="1"/>
    </xf>
    <xf numFmtId="0" fontId="12" fillId="0" borderId="79" xfId="38" applyFont="1" applyFill="1" applyBorder="1" applyAlignment="1" applyProtection="1">
      <alignment horizontal="left" vertical="center" wrapText="1" indent="1"/>
    </xf>
    <xf numFmtId="3" fontId="12" fillId="0" borderId="80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43" xfId="0" applyFont="1" applyBorder="1" applyAlignment="1" applyProtection="1">
      <alignment horizontal="center" vertical="center" wrapText="1"/>
    </xf>
    <xf numFmtId="0" fontId="12" fillId="0" borderId="81" xfId="38" applyFont="1" applyFill="1" applyBorder="1" applyAlignment="1" applyProtection="1">
      <alignment horizontal="left" vertical="center" wrapText="1" indent="1"/>
    </xf>
    <xf numFmtId="3" fontId="12" fillId="0" borderId="8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78" xfId="0" applyFont="1" applyFill="1" applyBorder="1" applyAlignment="1" applyProtection="1">
      <alignment horizontal="center" vertical="center" wrapText="1"/>
    </xf>
    <xf numFmtId="49" fontId="19" fillId="0" borderId="13" xfId="0" applyNumberFormat="1" applyFont="1" applyFill="1" applyBorder="1" applyAlignment="1" applyProtection="1">
      <alignment horizontal="center" vertical="center" wrapText="1"/>
    </xf>
    <xf numFmtId="0" fontId="14" fillId="0" borderId="43" xfId="0" applyFont="1" applyFill="1" applyBorder="1" applyAlignment="1" applyProtection="1">
      <alignment horizontal="center" vertical="center" wrapText="1"/>
    </xf>
    <xf numFmtId="49" fontId="19" fillId="0" borderId="27" xfId="0" applyNumberFormat="1" applyFont="1" applyFill="1" applyBorder="1" applyAlignment="1" applyProtection="1">
      <alignment horizontal="center" vertical="center" wrapText="1"/>
    </xf>
    <xf numFmtId="3" fontId="12" fillId="0" borderId="28" xfId="0" applyNumberFormat="1" applyFont="1" applyFill="1" applyBorder="1" applyAlignment="1" applyProtection="1">
      <alignment vertical="center" wrapText="1"/>
      <protection locked="0"/>
    </xf>
    <xf numFmtId="3" fontId="12" fillId="0" borderId="83" xfId="0" applyNumberFormat="1" applyFont="1" applyFill="1" applyBorder="1" applyAlignment="1" applyProtection="1">
      <alignment vertical="center" wrapText="1"/>
      <protection locked="0"/>
    </xf>
    <xf numFmtId="3" fontId="19" fillId="0" borderId="84" xfId="0" applyNumberFormat="1" applyFont="1" applyFill="1" applyBorder="1" applyAlignment="1" applyProtection="1">
      <alignment vertical="center" wrapText="1"/>
      <protection locked="0"/>
    </xf>
    <xf numFmtId="3" fontId="19" fillId="0" borderId="23" xfId="0" applyNumberFormat="1" applyFont="1" applyFill="1" applyBorder="1" applyAlignment="1" applyProtection="1">
      <alignment vertical="center" wrapText="1"/>
      <protection locked="0"/>
    </xf>
    <xf numFmtId="0" fontId="0" fillId="0" borderId="11" xfId="0" applyBorder="1" applyAlignment="1">
      <alignment wrapText="1"/>
    </xf>
    <xf numFmtId="49" fontId="19" fillId="0" borderId="34" xfId="0" applyNumberFormat="1" applyFont="1" applyFill="1" applyBorder="1" applyAlignment="1" applyProtection="1">
      <alignment horizontal="center" vertical="center" wrapText="1"/>
    </xf>
    <xf numFmtId="49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38" applyFont="1" applyFill="1" applyBorder="1" applyAlignment="1" applyProtection="1">
      <alignment horizontal="left" vertical="center" wrapText="1" indent="1"/>
    </xf>
    <xf numFmtId="0" fontId="14" fillId="0" borderId="60" xfId="0" applyFont="1" applyFill="1" applyBorder="1" applyAlignment="1" applyProtection="1">
      <alignment horizontal="center" vertical="center" wrapText="1"/>
    </xf>
    <xf numFmtId="0" fontId="12" fillId="0" borderId="19" xfId="38" applyFont="1" applyFill="1" applyBorder="1" applyAlignment="1" applyProtection="1">
      <alignment horizontal="left" vertical="center" wrapText="1" indent="1"/>
    </xf>
    <xf numFmtId="0" fontId="1" fillId="0" borderId="0" xfId="0" applyFont="1"/>
    <xf numFmtId="1" fontId="19" fillId="0" borderId="11" xfId="39" applyNumberFormat="1" applyFont="1" applyFill="1" applyBorder="1" applyAlignment="1" applyProtection="1">
      <alignment horizontal="right" vertical="center" wrapText="1"/>
      <protection locked="0"/>
    </xf>
    <xf numFmtId="1" fontId="19" fillId="0" borderId="16" xfId="39" applyNumberFormat="1" applyFont="1" applyFill="1" applyBorder="1" applyAlignment="1" applyProtection="1">
      <alignment horizontal="right" vertical="center" wrapText="1"/>
      <protection locked="0"/>
    </xf>
    <xf numFmtId="0" fontId="0" fillId="0" borderId="29" xfId="0" applyBorder="1" applyAlignment="1"/>
    <xf numFmtId="0" fontId="0" fillId="0" borderId="105" xfId="0" applyBorder="1" applyAlignment="1">
      <alignment horizontal="center"/>
    </xf>
    <xf numFmtId="3" fontId="0" fillId="0" borderId="106" xfId="0" applyNumberFormat="1" applyBorder="1"/>
    <xf numFmtId="49" fontId="0" fillId="0" borderId="106" xfId="0" applyNumberFormat="1" applyBorder="1" applyAlignment="1">
      <alignment horizontal="center"/>
    </xf>
    <xf numFmtId="3" fontId="2" fillId="0" borderId="107" xfId="0" applyNumberFormat="1" applyFont="1" applyBorder="1"/>
    <xf numFmtId="0" fontId="0" fillId="0" borderId="31" xfId="0" applyBorder="1" applyAlignment="1">
      <alignment horizontal="center"/>
    </xf>
    <xf numFmtId="49" fontId="0" fillId="0" borderId="32" xfId="0" applyNumberFormat="1" applyBorder="1" applyAlignment="1">
      <alignment horizontal="center"/>
    </xf>
    <xf numFmtId="0" fontId="1" fillId="0" borderId="29" xfId="0" applyFont="1" applyBorder="1"/>
    <xf numFmtId="3" fontId="0" fillId="0" borderId="110" xfId="0" applyNumberFormat="1" applyBorder="1" applyAlignment="1">
      <alignment horizontal="center"/>
    </xf>
    <xf numFmtId="3" fontId="1" fillId="0" borderId="111" xfId="0" applyNumberFormat="1" applyFont="1" applyBorder="1"/>
    <xf numFmtId="3" fontId="1" fillId="0" borderId="77" xfId="0" applyNumberFormat="1" applyFont="1" applyBorder="1"/>
    <xf numFmtId="3" fontId="1" fillId="0" borderId="77" xfId="0" applyNumberFormat="1" applyFont="1" applyBorder="1" applyAlignment="1">
      <alignment wrapText="1"/>
    </xf>
    <xf numFmtId="3" fontId="4" fillId="0" borderId="112" xfId="0" applyNumberFormat="1" applyFont="1" applyBorder="1"/>
    <xf numFmtId="3" fontId="1" fillId="0" borderId="0" xfId="0" applyNumberFormat="1" applyFont="1"/>
    <xf numFmtId="3" fontId="19" fillId="0" borderId="83" xfId="0" applyNumberFormat="1" applyFont="1" applyFill="1" applyBorder="1" applyAlignment="1" applyProtection="1">
      <alignment vertical="center" wrapText="1"/>
      <protection locked="0"/>
    </xf>
    <xf numFmtId="0" fontId="0" fillId="0" borderId="14" xfId="0" applyBorder="1"/>
    <xf numFmtId="0" fontId="14" fillId="0" borderId="113" xfId="0" applyFont="1" applyFill="1" applyBorder="1" applyAlignment="1" applyProtection="1">
      <alignment horizontal="center" vertical="center" wrapText="1"/>
    </xf>
    <xf numFmtId="3" fontId="14" fillId="0" borderId="114" xfId="0" applyNumberFormat="1" applyFont="1" applyFill="1" applyBorder="1" applyAlignment="1" applyProtection="1">
      <alignment vertical="center" wrapText="1"/>
      <protection locked="0"/>
    </xf>
    <xf numFmtId="0" fontId="12" fillId="0" borderId="43" xfId="0" applyFont="1" applyFill="1" applyBorder="1" applyAlignment="1" applyProtection="1">
      <alignment horizontal="center" vertical="center" wrapText="1"/>
    </xf>
    <xf numFmtId="0" fontId="12" fillId="0" borderId="60" xfId="0" applyFont="1" applyFill="1" applyBorder="1" applyAlignment="1" applyProtection="1">
      <alignment horizontal="center" vertical="center" wrapText="1"/>
    </xf>
    <xf numFmtId="0" fontId="49" fillId="0" borderId="115" xfId="0" applyFont="1" applyBorder="1" applyAlignment="1">
      <alignment vertical="center"/>
    </xf>
    <xf numFmtId="0" fontId="49" fillId="0" borderId="116" xfId="0" applyFont="1" applyBorder="1" applyAlignment="1">
      <alignment vertical="center"/>
    </xf>
    <xf numFmtId="164" fontId="19" fillId="0" borderId="40" xfId="39" quotePrefix="1" applyNumberFormat="1" applyFont="1" applyFill="1" applyBorder="1" applyAlignment="1" applyProtection="1">
      <alignment horizontal="left" vertical="center" wrapText="1" indent="1"/>
      <protection locked="0"/>
    </xf>
    <xf numFmtId="0" fontId="50" fillId="20" borderId="47" xfId="0" applyFont="1" applyFill="1" applyBorder="1"/>
    <xf numFmtId="0" fontId="50" fillId="20" borderId="40" xfId="0" applyFont="1" applyFill="1" applyBorder="1"/>
    <xf numFmtId="0" fontId="50" fillId="0" borderId="40" xfId="0" applyFont="1" applyBorder="1"/>
    <xf numFmtId="3" fontId="19" fillId="0" borderId="41" xfId="39" applyNumberFormat="1" applyFont="1" applyFill="1" applyBorder="1" applyAlignment="1" applyProtection="1">
      <alignment vertical="center" wrapText="1"/>
    </xf>
    <xf numFmtId="3" fontId="19" fillId="0" borderId="49" xfId="39" applyNumberFormat="1" applyFont="1" applyFill="1" applyBorder="1" applyAlignment="1" applyProtection="1">
      <alignment vertical="center" wrapText="1"/>
    </xf>
    <xf numFmtId="3" fontId="39" fillId="0" borderId="37" xfId="39" applyNumberFormat="1" applyFont="1" applyFill="1" applyBorder="1" applyAlignment="1" applyProtection="1">
      <alignment vertical="center" wrapText="1"/>
    </xf>
    <xf numFmtId="0" fontId="51" fillId="0" borderId="29" xfId="0" applyFont="1" applyBorder="1" applyAlignment="1">
      <alignment horizontal="left"/>
    </xf>
    <xf numFmtId="0" fontId="40" fillId="0" borderId="10" xfId="0" applyFont="1" applyBorder="1" applyAlignment="1" applyProtection="1">
      <alignment horizontal="center" vertical="center" wrapText="1"/>
    </xf>
    <xf numFmtId="0" fontId="12" fillId="0" borderId="73" xfId="38" applyFont="1" applyFill="1" applyBorder="1" applyAlignment="1" applyProtection="1">
      <alignment horizontal="left" vertical="center" wrapText="1" indent="1"/>
    </xf>
    <xf numFmtId="3" fontId="12" fillId="0" borderId="106" xfId="0" applyNumberFormat="1" applyFont="1" applyFill="1" applyBorder="1" applyAlignment="1" applyProtection="1">
      <alignment horizontal="right" vertical="center" wrapText="1"/>
      <protection locked="0"/>
    </xf>
    <xf numFmtId="3" fontId="1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29" xfId="0" applyNumberFormat="1" applyFont="1" applyBorder="1"/>
    <xf numFmtId="0" fontId="48" fillId="0" borderId="0" xfId="38" applyFont="1" applyFill="1" applyBorder="1" applyAlignment="1" applyProtection="1">
      <alignment horizontal="left" vertical="center" wrapText="1"/>
    </xf>
    <xf numFmtId="0" fontId="10" fillId="0" borderId="13" xfId="0" applyFont="1" applyBorder="1"/>
    <xf numFmtId="0" fontId="10" fillId="0" borderId="19" xfId="0" applyFont="1" applyBorder="1"/>
    <xf numFmtId="3" fontId="0" fillId="0" borderId="19" xfId="0" applyNumberFormat="1" applyBorder="1"/>
    <xf numFmtId="0" fontId="10" fillId="0" borderId="16" xfId="0" applyFont="1" applyBorder="1"/>
    <xf numFmtId="3" fontId="0" fillId="0" borderId="48" xfId="0" applyNumberFormat="1" applyBorder="1"/>
    <xf numFmtId="3" fontId="0" fillId="0" borderId="41" xfId="0" applyNumberFormat="1" applyBorder="1"/>
    <xf numFmtId="3" fontId="0" fillId="0" borderId="76" xfId="0" applyNumberFormat="1" applyBorder="1"/>
    <xf numFmtId="3" fontId="0" fillId="0" borderId="39" xfId="0" applyNumberFormat="1" applyBorder="1"/>
    <xf numFmtId="0" fontId="2" fillId="0" borderId="3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3" fontId="2" fillId="0" borderId="25" xfId="0" applyNumberFormat="1" applyFont="1" applyBorder="1"/>
    <xf numFmtId="3" fontId="2" fillId="0" borderId="37" xfId="0" applyNumberFormat="1" applyFont="1" applyBorder="1"/>
    <xf numFmtId="0" fontId="48" fillId="0" borderId="63" xfId="38" applyFont="1" applyFill="1" applyBorder="1" applyAlignment="1" applyProtection="1">
      <alignment horizontal="left" vertical="center" wrapText="1"/>
    </xf>
    <xf numFmtId="164" fontId="45" fillId="0" borderId="74" xfId="38" applyNumberFormat="1" applyFont="1" applyFill="1" applyBorder="1" applyAlignment="1" applyProtection="1">
      <alignment horizontal="left" vertical="center"/>
    </xf>
    <xf numFmtId="164" fontId="16" fillId="0" borderId="0" xfId="38" applyNumberFormat="1" applyFont="1" applyFill="1" applyBorder="1" applyAlignment="1" applyProtection="1">
      <alignment horizontal="center" vertical="center"/>
    </xf>
    <xf numFmtId="164" fontId="11" fillId="0" borderId="85" xfId="0" applyNumberFormat="1" applyFont="1" applyFill="1" applyBorder="1" applyAlignment="1">
      <alignment horizontal="center" vertical="center" wrapText="1"/>
    </xf>
    <xf numFmtId="164" fontId="11" fillId="0" borderId="86" xfId="0" applyNumberFormat="1" applyFont="1" applyFill="1" applyBorder="1" applyAlignment="1">
      <alignment horizontal="center" vertical="center" wrapText="1"/>
    </xf>
    <xf numFmtId="164" fontId="11" fillId="0" borderId="87" xfId="0" applyNumberFormat="1" applyFont="1" applyFill="1" applyBorder="1" applyAlignment="1">
      <alignment horizontal="center" vertical="center" wrapText="1"/>
    </xf>
    <xf numFmtId="164" fontId="11" fillId="0" borderId="88" xfId="0" applyNumberFormat="1" applyFont="1" applyFill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2" fillId="0" borderId="9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102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left"/>
    </xf>
    <xf numFmtId="0" fontId="0" fillId="0" borderId="73" xfId="0" applyBorder="1" applyAlignment="1">
      <alignment horizontal="left"/>
    </xf>
    <xf numFmtId="0" fontId="2" fillId="0" borderId="84" xfId="0" applyFont="1" applyBorder="1" applyAlignment="1">
      <alignment horizontal="center" vertical="center" wrapText="1"/>
    </xf>
    <xf numFmtId="0" fontId="18" fillId="0" borderId="43" xfId="0" applyFont="1" applyFill="1" applyBorder="1" applyAlignment="1" applyProtection="1">
      <alignment horizontal="center" vertical="center"/>
    </xf>
    <xf numFmtId="0" fontId="18" fillId="0" borderId="27" xfId="0" applyFont="1" applyFill="1" applyBorder="1" applyAlignment="1" applyProtection="1">
      <alignment horizontal="center" vertical="center"/>
    </xf>
    <xf numFmtId="3" fontId="18" fillId="0" borderId="28" xfId="0" applyNumberFormat="1" applyFont="1" applyFill="1" applyBorder="1" applyAlignment="1" applyProtection="1">
      <alignment horizontal="center" vertical="center" wrapText="1"/>
    </xf>
    <xf numFmtId="3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38" fillId="0" borderId="62" xfId="0" applyFont="1" applyFill="1" applyBorder="1" applyAlignment="1" applyProtection="1">
      <alignment horizontal="left" vertical="center"/>
    </xf>
    <xf numFmtId="0" fontId="38" fillId="0" borderId="59" xfId="0" applyFont="1" applyFill="1" applyBorder="1" applyAlignment="1" applyProtection="1">
      <alignment horizontal="left" vertical="center"/>
    </xf>
    <xf numFmtId="0" fontId="38" fillId="0" borderId="58" xfId="0" applyFont="1" applyFill="1" applyBorder="1" applyAlignment="1" applyProtection="1">
      <alignment horizontal="left" vertical="center"/>
    </xf>
    <xf numFmtId="0" fontId="18" fillId="0" borderId="62" xfId="0" applyFont="1" applyFill="1" applyBorder="1" applyAlignment="1" applyProtection="1">
      <alignment horizontal="center" vertical="center" wrapText="1"/>
    </xf>
    <xf numFmtId="0" fontId="18" fillId="0" borderId="59" xfId="0" applyFont="1" applyFill="1" applyBorder="1" applyAlignment="1" applyProtection="1">
      <alignment horizontal="center" vertical="center" wrapText="1"/>
    </xf>
    <xf numFmtId="0" fontId="18" fillId="0" borderId="69" xfId="0" applyFont="1" applyFill="1" applyBorder="1" applyAlignment="1" applyProtection="1">
      <alignment horizontal="center" vertical="center" wrapText="1"/>
    </xf>
    <xf numFmtId="0" fontId="18" fillId="0" borderId="90" xfId="0" applyFont="1" applyFill="1" applyBorder="1" applyAlignment="1" applyProtection="1">
      <alignment horizontal="center" vertical="center"/>
    </xf>
    <xf numFmtId="0" fontId="18" fillId="0" borderId="91" xfId="0" applyFont="1" applyFill="1" applyBorder="1" applyAlignment="1" applyProtection="1">
      <alignment horizontal="center" vertical="center"/>
    </xf>
    <xf numFmtId="3" fontId="18" fillId="0" borderId="84" xfId="0" applyNumberFormat="1" applyFont="1" applyFill="1" applyBorder="1" applyAlignment="1" applyProtection="1">
      <alignment horizontal="center" vertical="center" wrapText="1"/>
    </xf>
    <xf numFmtId="3" fontId="18" fillId="0" borderId="8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0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4" fillId="0" borderId="0" xfId="0" applyFont="1"/>
    <xf numFmtId="49" fontId="14" fillId="0" borderId="13" xfId="38" applyNumberFormat="1" applyFont="1" applyFill="1" applyBorder="1" applyAlignment="1" applyProtection="1">
      <alignment horizontal="left" vertical="center" wrapText="1" indent="1"/>
    </xf>
    <xf numFmtId="49" fontId="14" fillId="0" borderId="11" xfId="38" applyNumberFormat="1" applyFont="1" applyFill="1" applyBorder="1" applyAlignment="1" applyProtection="1">
      <alignment horizontal="left" vertical="center" wrapText="1" indent="1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ellékletek 2012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.%20K&#214;LTS&#201;GVET&#201;S%20seg&#233;dt&#225;bl&#225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 bevétel"/>
      <sheetName val="Önkormányzat kiadás"/>
      <sheetName val="Hivatal bevétel"/>
      <sheetName val="Hivatal kiadás"/>
      <sheetName val="Óvoda bevétel"/>
      <sheetName val="Óvoda kiadás"/>
    </sheetNames>
    <sheetDataSet>
      <sheetData sheetId="0">
        <row r="7">
          <cell r="D7">
            <v>36777400</v>
          </cell>
        </row>
        <row r="8">
          <cell r="D8">
            <v>4294730</v>
          </cell>
        </row>
        <row r="9">
          <cell r="D9">
            <v>5472000</v>
          </cell>
        </row>
        <row r="10">
          <cell r="D10">
            <v>1223991</v>
          </cell>
        </row>
        <row r="11">
          <cell r="D11">
            <v>5831630</v>
          </cell>
        </row>
        <row r="12">
          <cell r="D12">
            <v>5641861</v>
          </cell>
        </row>
        <row r="13">
          <cell r="D13">
            <v>742450</v>
          </cell>
        </row>
        <row r="16">
          <cell r="D16">
            <v>28787200</v>
          </cell>
        </row>
        <row r="17">
          <cell r="D17">
            <v>8400000</v>
          </cell>
        </row>
        <row r="19">
          <cell r="D19">
            <v>13148000</v>
          </cell>
        </row>
        <row r="20">
          <cell r="D20">
            <v>332500</v>
          </cell>
        </row>
        <row r="21">
          <cell r="D21">
            <v>4200000</v>
          </cell>
        </row>
        <row r="22">
          <cell r="D22">
            <v>5226667</v>
          </cell>
        </row>
        <row r="23">
          <cell r="D23">
            <v>2356667</v>
          </cell>
        </row>
        <row r="24">
          <cell r="D24">
            <v>352000</v>
          </cell>
        </row>
        <row r="26">
          <cell r="D26">
            <v>9096880</v>
          </cell>
        </row>
        <row r="27">
          <cell r="D27">
            <v>1384000</v>
          </cell>
        </row>
        <row r="28">
          <cell r="D28">
            <v>435000</v>
          </cell>
        </row>
        <row r="29">
          <cell r="D29">
            <v>5929200</v>
          </cell>
        </row>
        <row r="30">
          <cell r="D30">
            <v>9139200</v>
          </cell>
        </row>
        <row r="31">
          <cell r="D31">
            <v>2327125</v>
          </cell>
        </row>
        <row r="33">
          <cell r="D33">
            <v>3432540</v>
          </cell>
        </row>
        <row r="34">
          <cell r="R34">
            <v>9791</v>
          </cell>
        </row>
        <row r="35">
          <cell r="Q35">
            <v>5559372</v>
          </cell>
        </row>
        <row r="37">
          <cell r="Q37">
            <v>4231200</v>
          </cell>
        </row>
        <row r="41">
          <cell r="R41">
            <v>56180</v>
          </cell>
        </row>
        <row r="44">
          <cell r="E44">
            <v>30000</v>
          </cell>
        </row>
        <row r="46">
          <cell r="E46">
            <v>4200000</v>
          </cell>
        </row>
        <row r="49">
          <cell r="E49">
            <v>44000000</v>
          </cell>
        </row>
        <row r="53">
          <cell r="E53">
            <v>500000</v>
          </cell>
        </row>
        <row r="54">
          <cell r="E54">
            <v>200000</v>
          </cell>
        </row>
        <row r="56">
          <cell r="E56">
            <v>50000</v>
          </cell>
        </row>
        <row r="57">
          <cell r="E57">
            <v>200000</v>
          </cell>
        </row>
        <row r="61">
          <cell r="R61">
            <v>1171</v>
          </cell>
        </row>
        <row r="65">
          <cell r="R65">
            <v>220</v>
          </cell>
        </row>
        <row r="66">
          <cell r="R66">
            <v>204</v>
          </cell>
        </row>
        <row r="67">
          <cell r="R67">
            <v>47</v>
          </cell>
        </row>
        <row r="70">
          <cell r="R70">
            <v>141</v>
          </cell>
        </row>
        <row r="74">
          <cell r="R74">
            <v>8080</v>
          </cell>
        </row>
        <row r="82">
          <cell r="R82">
            <v>2323</v>
          </cell>
        </row>
        <row r="94">
          <cell r="R94">
            <v>3058</v>
          </cell>
        </row>
        <row r="100">
          <cell r="R100">
            <v>18793</v>
          </cell>
        </row>
        <row r="105">
          <cell r="R105">
            <v>13491</v>
          </cell>
        </row>
        <row r="107">
          <cell r="R107">
            <v>9000</v>
          </cell>
        </row>
        <row r="111">
          <cell r="D111">
            <v>154531</v>
          </cell>
        </row>
      </sheetData>
      <sheetData sheetId="1">
        <row r="5">
          <cell r="Z5">
            <v>23453</v>
          </cell>
        </row>
        <row r="19">
          <cell r="Z19">
            <v>5314</v>
          </cell>
        </row>
        <row r="25">
          <cell r="Z25">
            <v>57454</v>
          </cell>
        </row>
        <row r="129">
          <cell r="Z129">
            <v>9097</v>
          </cell>
        </row>
        <row r="138">
          <cell r="Z138">
            <v>31719</v>
          </cell>
        </row>
        <row r="157">
          <cell r="Z157">
            <v>5000</v>
          </cell>
        </row>
        <row r="159">
          <cell r="Z159">
            <v>6742</v>
          </cell>
        </row>
        <row r="161">
          <cell r="Z161">
            <v>16447</v>
          </cell>
        </row>
        <row r="163">
          <cell r="Y163">
            <v>2362204.7244094489</v>
          </cell>
        </row>
        <row r="165">
          <cell r="Y165">
            <v>2362204.7244094489</v>
          </cell>
        </row>
        <row r="167">
          <cell r="Y167">
            <v>2480102</v>
          </cell>
        </row>
        <row r="168">
          <cell r="Y168">
            <v>5039370.0787401572</v>
          </cell>
        </row>
        <row r="169">
          <cell r="Y169">
            <v>120000</v>
          </cell>
        </row>
        <row r="170">
          <cell r="Y170">
            <v>314960.62992125982</v>
          </cell>
        </row>
        <row r="171">
          <cell r="Y171">
            <v>78740.157480314956</v>
          </cell>
        </row>
        <row r="172">
          <cell r="Y172">
            <v>192913.38582677164</v>
          </cell>
        </row>
        <row r="175">
          <cell r="Y175">
            <v>637795.2755905512</v>
          </cell>
        </row>
        <row r="176">
          <cell r="Y176">
            <v>637795.2755905512</v>
          </cell>
        </row>
        <row r="177">
          <cell r="Y177">
            <v>669627.54</v>
          </cell>
        </row>
        <row r="178">
          <cell r="Y178">
            <v>1360629.9212598426</v>
          </cell>
        </row>
        <row r="179">
          <cell r="Y179">
            <v>32400.000000000004</v>
          </cell>
        </row>
        <row r="180">
          <cell r="Y180">
            <v>85039.370078740161</v>
          </cell>
        </row>
        <row r="181">
          <cell r="Y181">
            <v>21259.84251968504</v>
          </cell>
        </row>
        <row r="182">
          <cell r="Y182">
            <v>52086.61417322835</v>
          </cell>
        </row>
        <row r="186">
          <cell r="Z186">
            <v>3500</v>
          </cell>
        </row>
        <row r="193">
          <cell r="Z193">
            <v>9294</v>
          </cell>
        </row>
        <row r="195">
          <cell r="Z195">
            <v>120752</v>
          </cell>
        </row>
        <row r="226">
          <cell r="T226">
            <v>296296.03887952759</v>
          </cell>
        </row>
      </sheetData>
      <sheetData sheetId="2">
        <row r="5">
          <cell r="G5">
            <v>36777</v>
          </cell>
        </row>
        <row r="6">
          <cell r="G6">
            <v>3661</v>
          </cell>
        </row>
        <row r="7">
          <cell r="G7">
            <v>2443</v>
          </cell>
        </row>
        <row r="10">
          <cell r="G10">
            <v>395</v>
          </cell>
        </row>
        <row r="13">
          <cell r="G13">
            <v>264</v>
          </cell>
        </row>
        <row r="15">
          <cell r="G15">
            <v>178</v>
          </cell>
        </row>
        <row r="19">
          <cell r="G19">
            <v>71</v>
          </cell>
        </row>
        <row r="22">
          <cell r="G22">
            <v>240</v>
          </cell>
        </row>
      </sheetData>
      <sheetData sheetId="3">
        <row r="5">
          <cell r="H5">
            <v>24718</v>
          </cell>
        </row>
        <row r="14">
          <cell r="H14">
            <v>6698</v>
          </cell>
        </row>
        <row r="20">
          <cell r="H20">
            <v>8952</v>
          </cell>
        </row>
        <row r="73">
          <cell r="H73">
            <v>3661</v>
          </cell>
        </row>
      </sheetData>
      <sheetData sheetId="4">
        <row r="5">
          <cell r="I5">
            <v>77871</v>
          </cell>
        </row>
        <row r="21">
          <cell r="I21">
            <v>2575</v>
          </cell>
        </row>
        <row r="25">
          <cell r="I25">
            <v>9443</v>
          </cell>
        </row>
        <row r="30">
          <cell r="I30">
            <v>2550</v>
          </cell>
        </row>
        <row r="35">
          <cell r="I35">
            <v>3550</v>
          </cell>
        </row>
      </sheetData>
      <sheetData sheetId="5">
        <row r="5">
          <cell r="J5">
            <v>52001972</v>
          </cell>
        </row>
        <row r="13">
          <cell r="J13">
            <v>14448204.474246573</v>
          </cell>
        </row>
        <row r="19">
          <cell r="J19">
            <v>29238688.504094489</v>
          </cell>
        </row>
        <row r="68">
          <cell r="J68">
            <v>300000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D164"/>
  <sheetViews>
    <sheetView tabSelected="1" view="pageLayout" topLeftCell="A37" zoomScaleNormal="120" workbookViewId="0">
      <selection activeCell="B37" sqref="B37"/>
    </sheetView>
  </sheetViews>
  <sheetFormatPr defaultRowHeight="12.75"/>
  <cols>
    <col min="1" max="1" width="10.7109375" style="3" customWidth="1"/>
    <col min="2" max="2" width="80.7109375" customWidth="1"/>
    <col min="3" max="3" width="25.7109375" style="47" customWidth="1"/>
    <col min="4" max="4" width="15.7109375" style="47" customWidth="1"/>
    <col min="5" max="11" width="8.7109375" customWidth="1"/>
  </cols>
  <sheetData>
    <row r="1" spans="1:3" ht="15.75">
      <c r="A1" s="378" t="s">
        <v>177</v>
      </c>
      <c r="B1" s="378"/>
      <c r="C1" s="378"/>
    </row>
    <row r="2" spans="1:3" ht="14.25" thickBot="1">
      <c r="A2" s="377"/>
      <c r="B2" s="377"/>
      <c r="C2" s="226"/>
    </row>
    <row r="3" spans="1:3" ht="24.75" thickBot="1">
      <c r="A3" s="192" t="s">
        <v>80</v>
      </c>
      <c r="B3" s="193" t="s">
        <v>178</v>
      </c>
      <c r="C3" s="227" t="s">
        <v>355</v>
      </c>
    </row>
    <row r="4" spans="1:3" ht="13.5" thickBot="1">
      <c r="A4" s="194">
        <v>1</v>
      </c>
      <c r="B4" s="195">
        <v>2</v>
      </c>
      <c r="C4" s="228">
        <v>3</v>
      </c>
    </row>
    <row r="5" spans="1:3" ht="12.75" customHeight="1" thickBot="1">
      <c r="A5" s="214" t="s">
        <v>4</v>
      </c>
      <c r="B5" s="196" t="s">
        <v>179</v>
      </c>
      <c r="C5" s="229">
        <f>SUM(C6:C13)</f>
        <v>34270</v>
      </c>
    </row>
    <row r="6" spans="1:3" ht="12.75" customHeight="1">
      <c r="A6" s="216" t="s">
        <v>181</v>
      </c>
      <c r="B6" s="80" t="s">
        <v>120</v>
      </c>
      <c r="C6" s="231">
        <v>0</v>
      </c>
    </row>
    <row r="7" spans="1:3" ht="12.75" customHeight="1">
      <c r="A7" s="215" t="s">
        <v>182</v>
      </c>
      <c r="B7" s="81" t="s">
        <v>122</v>
      </c>
      <c r="C7" s="230">
        <f>'8.mell. összesen'!D7</f>
        <v>1271</v>
      </c>
    </row>
    <row r="8" spans="1:3" ht="12.75" customHeight="1">
      <c r="A8" s="215" t="s">
        <v>183</v>
      </c>
      <c r="B8" s="81" t="s">
        <v>124</v>
      </c>
      <c r="C8" s="230">
        <f>'8.mell. összesen'!D8</f>
        <v>3746</v>
      </c>
    </row>
    <row r="9" spans="1:3" ht="12.75" customHeight="1">
      <c r="A9" s="215" t="s">
        <v>184</v>
      </c>
      <c r="B9" s="81" t="s">
        <v>126</v>
      </c>
      <c r="C9" s="230">
        <f>'8.mell. összesen'!D9</f>
        <v>17523</v>
      </c>
    </row>
    <row r="10" spans="1:3" ht="12.75" customHeight="1">
      <c r="A10" s="217" t="s">
        <v>185</v>
      </c>
      <c r="B10" s="82" t="s">
        <v>128</v>
      </c>
      <c r="C10" s="232">
        <v>0</v>
      </c>
    </row>
    <row r="11" spans="1:3" ht="12.75" customHeight="1">
      <c r="A11" s="215" t="s">
        <v>186</v>
      </c>
      <c r="B11" s="81" t="s">
        <v>130</v>
      </c>
      <c r="C11" s="230">
        <f>'8.mell. összesen'!D11</f>
        <v>11730</v>
      </c>
    </row>
    <row r="12" spans="1:3" ht="12.75" customHeight="1">
      <c r="A12" s="215" t="s">
        <v>187</v>
      </c>
      <c r="B12" s="81" t="s">
        <v>188</v>
      </c>
      <c r="C12" s="230">
        <v>0</v>
      </c>
    </row>
    <row r="13" spans="1:3" ht="12.75" customHeight="1" thickBot="1">
      <c r="A13" s="218" t="s">
        <v>189</v>
      </c>
      <c r="B13" s="197" t="s">
        <v>190</v>
      </c>
      <c r="C13" s="233">
        <v>0</v>
      </c>
    </row>
    <row r="14" spans="1:3" ht="12.75" customHeight="1" thickBot="1">
      <c r="A14" s="194" t="s">
        <v>191</v>
      </c>
      <c r="B14" s="90" t="s">
        <v>192</v>
      </c>
      <c r="C14" s="234">
        <f>'8.mell. összesen'!D23</f>
        <v>56180</v>
      </c>
    </row>
    <row r="15" spans="1:3" ht="12.75" customHeight="1" thickBot="1">
      <c r="A15" s="194" t="s">
        <v>8</v>
      </c>
      <c r="B15" s="90" t="s">
        <v>193</v>
      </c>
      <c r="C15" s="213">
        <f>SUM(C16:C23)</f>
        <v>154531</v>
      </c>
    </row>
    <row r="16" spans="1:3" ht="12.75" customHeight="1">
      <c r="A16" s="219" t="s">
        <v>194</v>
      </c>
      <c r="B16" s="83" t="s">
        <v>195</v>
      </c>
      <c r="C16" s="235">
        <f>'8.mell. összesen'!D29</f>
        <v>154531</v>
      </c>
    </row>
    <row r="17" spans="1:3" ht="12.75" customHeight="1">
      <c r="A17" s="215" t="s">
        <v>196</v>
      </c>
      <c r="B17" s="81" t="s">
        <v>197</v>
      </c>
      <c r="C17" s="230"/>
    </row>
    <row r="18" spans="1:3" ht="12.75" customHeight="1">
      <c r="A18" s="215" t="s">
        <v>198</v>
      </c>
      <c r="B18" s="81" t="s">
        <v>199</v>
      </c>
      <c r="C18" s="230"/>
    </row>
    <row r="19" spans="1:3" ht="12.75" customHeight="1">
      <c r="A19" s="220" t="s">
        <v>200</v>
      </c>
      <c r="B19" s="81" t="s">
        <v>201</v>
      </c>
      <c r="C19" s="236"/>
    </row>
    <row r="20" spans="1:3" ht="12.75" customHeight="1">
      <c r="A20" s="220" t="s">
        <v>202</v>
      </c>
      <c r="B20" s="81" t="s">
        <v>203</v>
      </c>
      <c r="C20" s="236"/>
    </row>
    <row r="21" spans="1:3" ht="12.75" customHeight="1">
      <c r="A21" s="215" t="s">
        <v>204</v>
      </c>
      <c r="B21" s="81" t="s">
        <v>205</v>
      </c>
      <c r="C21" s="230"/>
    </row>
    <row r="22" spans="1:3" ht="12.75" customHeight="1">
      <c r="A22" s="215" t="s">
        <v>206</v>
      </c>
      <c r="B22" s="81" t="s">
        <v>207</v>
      </c>
      <c r="C22" s="237"/>
    </row>
    <row r="23" spans="1:3" ht="12.75" customHeight="1" thickBot="1">
      <c r="A23" s="215" t="s">
        <v>208</v>
      </c>
      <c r="B23" s="81" t="s">
        <v>209</v>
      </c>
      <c r="C23" s="237"/>
    </row>
    <row r="24" spans="1:3" ht="12.75" customHeight="1" thickBot="1">
      <c r="A24" s="194" t="s">
        <v>9</v>
      </c>
      <c r="B24" s="90" t="s">
        <v>210</v>
      </c>
      <c r="C24" s="213">
        <f>+C25+C31</f>
        <v>28823.572</v>
      </c>
    </row>
    <row r="25" spans="1:3" ht="12.75" customHeight="1">
      <c r="A25" s="219" t="s">
        <v>146</v>
      </c>
      <c r="B25" s="198" t="s">
        <v>211</v>
      </c>
      <c r="C25" s="238">
        <f>SUM(C26:C30)</f>
        <v>9790.5720000000001</v>
      </c>
    </row>
    <row r="26" spans="1:3" ht="12.75" customHeight="1">
      <c r="A26" s="215" t="s">
        <v>212</v>
      </c>
      <c r="B26" s="199" t="s">
        <v>213</v>
      </c>
      <c r="C26" s="237">
        <f>'[1]Önkormányzat bevétel'!$Q$37/1000</f>
        <v>4231.2</v>
      </c>
    </row>
    <row r="27" spans="1:3" ht="12.75" customHeight="1">
      <c r="A27" s="215" t="s">
        <v>214</v>
      </c>
      <c r="B27" s="199" t="s">
        <v>351</v>
      </c>
      <c r="C27" s="237">
        <f>'[1]Önkormányzat bevétel'!$Q$35/1000</f>
        <v>5559.3720000000003</v>
      </c>
    </row>
    <row r="28" spans="1:3" ht="12.75" customHeight="1">
      <c r="A28" s="215" t="s">
        <v>216</v>
      </c>
      <c r="B28" s="199" t="s">
        <v>217</v>
      </c>
      <c r="C28" s="237">
        <v>0</v>
      </c>
    </row>
    <row r="29" spans="1:3" ht="12.75" customHeight="1">
      <c r="A29" s="215" t="s">
        <v>218</v>
      </c>
      <c r="B29" s="199" t="s">
        <v>91</v>
      </c>
      <c r="C29" s="237">
        <v>0</v>
      </c>
    </row>
    <row r="30" spans="1:3" ht="12.75" customHeight="1">
      <c r="A30" s="215" t="s">
        <v>219</v>
      </c>
      <c r="B30" s="199" t="s">
        <v>220</v>
      </c>
      <c r="C30" s="237">
        <v>0</v>
      </c>
    </row>
    <row r="31" spans="1:3" ht="12.75" customHeight="1">
      <c r="A31" s="215" t="s">
        <v>148</v>
      </c>
      <c r="B31" s="198" t="s">
        <v>221</v>
      </c>
      <c r="C31" s="239">
        <f>SUM(C32:C36)</f>
        <v>19033</v>
      </c>
    </row>
    <row r="32" spans="1:3" ht="12.75" customHeight="1">
      <c r="A32" s="215" t="s">
        <v>222</v>
      </c>
      <c r="B32" s="199" t="s">
        <v>213</v>
      </c>
      <c r="C32" s="237">
        <v>0</v>
      </c>
    </row>
    <row r="33" spans="1:3" ht="12.75" customHeight="1">
      <c r="A33" s="215" t="s">
        <v>223</v>
      </c>
      <c r="B33" s="199" t="s">
        <v>215</v>
      </c>
      <c r="C33" s="237">
        <v>0</v>
      </c>
    </row>
    <row r="34" spans="1:3" ht="12.75" customHeight="1">
      <c r="A34" s="215" t="s">
        <v>224</v>
      </c>
      <c r="B34" s="199" t="s">
        <v>217</v>
      </c>
      <c r="C34" s="237">
        <v>0</v>
      </c>
    </row>
    <row r="35" spans="1:3" ht="12.75" customHeight="1">
      <c r="A35" s="215" t="s">
        <v>225</v>
      </c>
      <c r="B35" s="199" t="s">
        <v>91</v>
      </c>
      <c r="C35" s="237">
        <v>0</v>
      </c>
    </row>
    <row r="36" spans="1:3" ht="12.75" customHeight="1" thickBot="1">
      <c r="A36" s="220" t="s">
        <v>226</v>
      </c>
      <c r="B36" s="200" t="s">
        <v>227</v>
      </c>
      <c r="C36" s="240">
        <f>'2.2.Felhalm..mérleg'!C11</f>
        <v>19033</v>
      </c>
    </row>
    <row r="37" spans="1:3" ht="12.75" customHeight="1" thickBot="1">
      <c r="A37" s="194" t="s">
        <v>228</v>
      </c>
      <c r="B37" s="90" t="s">
        <v>399</v>
      </c>
      <c r="C37" s="213">
        <f>SUM(C38:C40)</f>
        <v>0</v>
      </c>
    </row>
    <row r="38" spans="1:3" ht="12.75" customHeight="1">
      <c r="A38" s="219" t="s">
        <v>229</v>
      </c>
      <c r="B38" s="83" t="s">
        <v>352</v>
      </c>
      <c r="C38" s="235">
        <f>'2.2.Felhalm..mérleg'!C5</f>
        <v>0</v>
      </c>
    </row>
    <row r="39" spans="1:3" ht="12.75" customHeight="1">
      <c r="A39" s="217" t="s">
        <v>230</v>
      </c>
      <c r="B39" s="83" t="s">
        <v>353</v>
      </c>
      <c r="C39" s="232">
        <v>0</v>
      </c>
    </row>
    <row r="40" spans="1:3" ht="12.75" customHeight="1" thickBot="1">
      <c r="A40" s="220" t="s">
        <v>231</v>
      </c>
      <c r="B40" s="201" t="s">
        <v>232</v>
      </c>
      <c r="C40" s="236">
        <v>0</v>
      </c>
    </row>
    <row r="41" spans="1:3" ht="12.75" customHeight="1" thickBot="1">
      <c r="A41" s="194" t="s">
        <v>11</v>
      </c>
      <c r="B41" s="90" t="s">
        <v>233</v>
      </c>
      <c r="C41" s="213">
        <f>+C42+C43</f>
        <v>0</v>
      </c>
    </row>
    <row r="42" spans="1:3" ht="12.75" customHeight="1">
      <c r="A42" s="219" t="s">
        <v>234</v>
      </c>
      <c r="B42" s="81" t="s">
        <v>235</v>
      </c>
      <c r="C42" s="241">
        <v>0</v>
      </c>
    </row>
    <row r="43" spans="1:3" ht="12.75" customHeight="1" thickBot="1">
      <c r="A43" s="217" t="s">
        <v>236</v>
      </c>
      <c r="B43" s="81" t="s">
        <v>237</v>
      </c>
      <c r="C43" s="242">
        <v>0</v>
      </c>
    </row>
    <row r="44" spans="1:3" ht="12.75" customHeight="1" thickBot="1">
      <c r="A44" s="194" t="s">
        <v>238</v>
      </c>
      <c r="B44" s="90" t="s">
        <v>239</v>
      </c>
      <c r="C44" s="243">
        <v>0</v>
      </c>
    </row>
    <row r="45" spans="1:3" ht="12.75" customHeight="1" thickBot="1">
      <c r="A45" s="194" t="s">
        <v>13</v>
      </c>
      <c r="B45" s="202" t="s">
        <v>240</v>
      </c>
      <c r="C45" s="244">
        <f>+C5+C15+C24+C37+C41+C44+C14</f>
        <v>273804.57199999999</v>
      </c>
    </row>
    <row r="46" spans="1:3" ht="12.75" customHeight="1" thickBot="1">
      <c r="A46" s="221" t="s">
        <v>14</v>
      </c>
      <c r="B46" s="84" t="s">
        <v>241</v>
      </c>
      <c r="C46" s="245">
        <f>SUM(C47:C48)</f>
        <v>9000</v>
      </c>
    </row>
    <row r="47" spans="1:3" ht="12.75" customHeight="1">
      <c r="A47" s="222" t="s">
        <v>242</v>
      </c>
      <c r="B47" s="87" t="s">
        <v>243</v>
      </c>
      <c r="C47" s="246">
        <f>'2.1.Műk.mérleg'!C17</f>
        <v>9000</v>
      </c>
    </row>
    <row r="48" spans="1:3" ht="12.75" customHeight="1" thickBot="1">
      <c r="A48" s="223" t="s">
        <v>244</v>
      </c>
      <c r="B48" s="89" t="s">
        <v>245</v>
      </c>
      <c r="C48" s="247">
        <v>0</v>
      </c>
    </row>
    <row r="49" spans="1:3" ht="12.75" customHeight="1" thickBot="1">
      <c r="A49" s="221" t="s">
        <v>15</v>
      </c>
      <c r="B49" s="84" t="s">
        <v>246</v>
      </c>
      <c r="C49" s="245">
        <f>SUM(C50,C57)</f>
        <v>13491</v>
      </c>
    </row>
    <row r="50" spans="1:3" ht="12.75" customHeight="1">
      <c r="A50" s="216" t="s">
        <v>247</v>
      </c>
      <c r="B50" s="198" t="s">
        <v>248</v>
      </c>
      <c r="C50" s="248">
        <f>SUM(C51:C56)</f>
        <v>13491</v>
      </c>
    </row>
    <row r="51" spans="1:3" ht="12.75" customHeight="1">
      <c r="A51" s="219" t="s">
        <v>249</v>
      </c>
      <c r="B51" s="203" t="s">
        <v>100</v>
      </c>
      <c r="C51" s="237">
        <v>0</v>
      </c>
    </row>
    <row r="52" spans="1:3" ht="12.75" customHeight="1">
      <c r="A52" s="219" t="s">
        <v>250</v>
      </c>
      <c r="B52" s="203" t="s">
        <v>102</v>
      </c>
      <c r="C52" s="237">
        <f>'2.1.Műk.mérleg'!C20</f>
        <v>13491</v>
      </c>
    </row>
    <row r="53" spans="1:3" ht="12.75" customHeight="1">
      <c r="A53" s="219" t="s">
        <v>251</v>
      </c>
      <c r="B53" s="203" t="s">
        <v>252</v>
      </c>
      <c r="C53" s="242">
        <v>0</v>
      </c>
    </row>
    <row r="54" spans="1:3" ht="12.75" customHeight="1">
      <c r="A54" s="219" t="s">
        <v>253</v>
      </c>
      <c r="B54" s="203" t="s">
        <v>254</v>
      </c>
      <c r="C54" s="240">
        <v>0</v>
      </c>
    </row>
    <row r="55" spans="1:3" ht="12.75" customHeight="1">
      <c r="A55" s="219" t="s">
        <v>255</v>
      </c>
      <c r="B55" s="203" t="s">
        <v>108</v>
      </c>
      <c r="C55" s="240">
        <v>0</v>
      </c>
    </row>
    <row r="56" spans="1:3" ht="12.75" customHeight="1">
      <c r="A56" s="219" t="s">
        <v>256</v>
      </c>
      <c r="B56" s="203" t="s">
        <v>257</v>
      </c>
      <c r="C56" s="240">
        <v>0</v>
      </c>
    </row>
    <row r="57" spans="1:3" ht="12.75" customHeight="1">
      <c r="A57" s="219" t="s">
        <v>258</v>
      </c>
      <c r="B57" s="198" t="s">
        <v>259</v>
      </c>
      <c r="C57" s="249">
        <f>SUM(C58:C64)</f>
        <v>0</v>
      </c>
    </row>
    <row r="58" spans="1:3" ht="12.75" customHeight="1">
      <c r="A58" s="219" t="s">
        <v>260</v>
      </c>
      <c r="B58" s="203" t="s">
        <v>100</v>
      </c>
      <c r="C58" s="237">
        <v>0</v>
      </c>
    </row>
    <row r="59" spans="1:3" ht="12.75" customHeight="1">
      <c r="A59" s="219" t="s">
        <v>261</v>
      </c>
      <c r="B59" s="203" t="s">
        <v>262</v>
      </c>
      <c r="C59" s="237">
        <v>0</v>
      </c>
    </row>
    <row r="60" spans="1:3" ht="12.75" customHeight="1">
      <c r="A60" s="219" t="s">
        <v>263</v>
      </c>
      <c r="B60" s="203" t="s">
        <v>264</v>
      </c>
      <c r="C60" s="242">
        <v>0</v>
      </c>
    </row>
    <row r="61" spans="1:3" ht="12.75" customHeight="1">
      <c r="A61" s="219" t="s">
        <v>265</v>
      </c>
      <c r="B61" s="203" t="s">
        <v>252</v>
      </c>
      <c r="C61" s="237">
        <v>0</v>
      </c>
    </row>
    <row r="62" spans="1:3" ht="12.75" customHeight="1">
      <c r="A62" s="217" t="s">
        <v>266</v>
      </c>
      <c r="B62" s="200" t="s">
        <v>267</v>
      </c>
      <c r="C62" s="232">
        <v>0</v>
      </c>
    </row>
    <row r="63" spans="1:3" ht="12.75" customHeight="1">
      <c r="A63" s="215" t="s">
        <v>268</v>
      </c>
      <c r="B63" s="200" t="s">
        <v>108</v>
      </c>
      <c r="C63" s="230">
        <v>0</v>
      </c>
    </row>
    <row r="64" spans="1:3" ht="12.75" customHeight="1" thickBot="1">
      <c r="A64" s="224" t="s">
        <v>269</v>
      </c>
      <c r="B64" s="204" t="s">
        <v>270</v>
      </c>
      <c r="C64" s="250">
        <v>0</v>
      </c>
    </row>
    <row r="65" spans="1:3" ht="12.75" customHeight="1" thickBot="1">
      <c r="A65" s="194" t="s">
        <v>16</v>
      </c>
      <c r="B65" s="205" t="s">
        <v>271</v>
      </c>
      <c r="C65" s="213">
        <f>+C45+C46+C49</f>
        <v>296295.57199999999</v>
      </c>
    </row>
    <row r="66" spans="1:3" ht="12.75" customHeight="1">
      <c r="A66" s="376"/>
      <c r="B66" s="376"/>
      <c r="C66" s="376"/>
    </row>
    <row r="67" spans="1:3" ht="12.75" customHeight="1">
      <c r="A67" s="363"/>
      <c r="B67" s="363"/>
      <c r="C67" s="363"/>
    </row>
    <row r="68" spans="1:3" ht="12.75" customHeight="1">
      <c r="A68" s="363"/>
      <c r="B68" s="363"/>
      <c r="C68" s="363"/>
    </row>
    <row r="69" spans="1:3" ht="12.75" customHeight="1">
      <c r="A69" s="363"/>
      <c r="B69" s="363"/>
      <c r="C69" s="363"/>
    </row>
    <row r="70" spans="1:3" ht="12.75" customHeight="1">
      <c r="A70" s="363"/>
      <c r="B70" s="363"/>
      <c r="C70" s="363"/>
    </row>
    <row r="71" spans="1:3" ht="12.75" customHeight="1">
      <c r="A71" s="363"/>
      <c r="B71" s="363"/>
      <c r="C71" s="363"/>
    </row>
    <row r="72" spans="1:3" ht="12.75" customHeight="1">
      <c r="A72" s="363"/>
      <c r="B72" s="363"/>
      <c r="C72" s="363"/>
    </row>
    <row r="73" spans="1:3" ht="12.75" customHeight="1">
      <c r="A73" s="363"/>
      <c r="B73" s="363"/>
      <c r="C73" s="363"/>
    </row>
    <row r="74" spans="1:3" ht="12.75" customHeight="1">
      <c r="A74" s="363"/>
      <c r="B74" s="363"/>
      <c r="C74" s="363"/>
    </row>
    <row r="75" spans="1:3" ht="12.75" customHeight="1">
      <c r="A75" s="378" t="s">
        <v>272</v>
      </c>
      <c r="B75" s="378"/>
      <c r="C75" s="378"/>
    </row>
    <row r="76" spans="1:3" ht="12.75" customHeight="1" thickBot="1">
      <c r="A76" s="377"/>
      <c r="B76" s="377"/>
      <c r="C76" s="226"/>
    </row>
    <row r="77" spans="1:3" ht="12.75" customHeight="1" thickBot="1">
      <c r="A77" s="192" t="s">
        <v>0</v>
      </c>
      <c r="B77" s="193" t="s">
        <v>273</v>
      </c>
      <c r="C77" s="227" t="s">
        <v>337</v>
      </c>
    </row>
    <row r="78" spans="1:3" ht="12.75" customHeight="1" thickBot="1">
      <c r="A78" s="194">
        <v>1</v>
      </c>
      <c r="B78" s="195">
        <v>2</v>
      </c>
      <c r="C78" s="228">
        <v>1</v>
      </c>
    </row>
    <row r="79" spans="1:3" ht="12.75" customHeight="1" thickBot="1">
      <c r="A79" s="214" t="s">
        <v>4</v>
      </c>
      <c r="B79" s="206" t="s">
        <v>165</v>
      </c>
      <c r="C79" s="251">
        <f>SUM(C80:C84)</f>
        <v>95848188.978341073</v>
      </c>
    </row>
    <row r="80" spans="1:3" ht="12.75" customHeight="1">
      <c r="A80" s="216" t="s">
        <v>119</v>
      </c>
      <c r="B80" s="80" t="s">
        <v>151</v>
      </c>
      <c r="C80" s="252">
        <f>'8.mell. összesen'!D36</f>
        <v>52050143</v>
      </c>
    </row>
    <row r="81" spans="1:3" ht="12.75" customHeight="1">
      <c r="A81" s="215" t="s">
        <v>121</v>
      </c>
      <c r="B81" s="81" t="s">
        <v>152</v>
      </c>
      <c r="C81" s="253">
        <f>'8.mell. összesen'!D37</f>
        <v>14460216.474246573</v>
      </c>
    </row>
    <row r="82" spans="1:3" ht="12.75" customHeight="1">
      <c r="A82" s="215" t="s">
        <v>123</v>
      </c>
      <c r="B82" s="81" t="s">
        <v>153</v>
      </c>
      <c r="C82" s="254">
        <f>'8.mell. összesen'!D38</f>
        <v>29305094.504094489</v>
      </c>
    </row>
    <row r="83" spans="1:3" ht="12.75" customHeight="1">
      <c r="A83" s="215" t="s">
        <v>125</v>
      </c>
      <c r="B83" s="207" t="s">
        <v>154</v>
      </c>
      <c r="C83" s="254">
        <f>'8.mell. összesen'!D39</f>
        <v>12758</v>
      </c>
    </row>
    <row r="84" spans="1:3" ht="12.75" customHeight="1" thickBot="1">
      <c r="A84" s="215" t="s">
        <v>274</v>
      </c>
      <c r="B84" s="208" t="s">
        <v>155</v>
      </c>
      <c r="C84" s="254">
        <f>'8.mell. összesen'!D40</f>
        <v>19977</v>
      </c>
    </row>
    <row r="85" spans="1:3" ht="12.75" customHeight="1" thickBot="1">
      <c r="A85" s="194" t="s">
        <v>5</v>
      </c>
      <c r="B85" s="91" t="s">
        <v>276</v>
      </c>
      <c r="C85" s="255">
        <f>SUM(C86:C92)</f>
        <v>20247.129540000002</v>
      </c>
    </row>
    <row r="86" spans="1:3" ht="12.75" customHeight="1">
      <c r="A86" s="219" t="s">
        <v>136</v>
      </c>
      <c r="B86" s="81" t="s">
        <v>156</v>
      </c>
      <c r="C86" s="256">
        <f>'5.sz.mell. beruh.'!E13</f>
        <v>16747.129540000002</v>
      </c>
    </row>
    <row r="87" spans="1:3" ht="12.75" customHeight="1">
      <c r="A87" s="219" t="s">
        <v>138</v>
      </c>
      <c r="B87" s="81" t="s">
        <v>157</v>
      </c>
      <c r="C87" s="253">
        <f>'6.sz.mell.felúj.'!E8</f>
        <v>0</v>
      </c>
    </row>
    <row r="88" spans="1:3" ht="12.75" customHeight="1">
      <c r="A88" s="219" t="s">
        <v>140</v>
      </c>
      <c r="B88" s="81" t="s">
        <v>277</v>
      </c>
      <c r="C88" s="253">
        <v>0</v>
      </c>
    </row>
    <row r="89" spans="1:3" ht="12.75" customHeight="1">
      <c r="A89" s="219" t="s">
        <v>142</v>
      </c>
      <c r="B89" s="81" t="s">
        <v>278</v>
      </c>
      <c r="C89" s="253">
        <v>0</v>
      </c>
    </row>
    <row r="90" spans="1:3" ht="12.75" customHeight="1">
      <c r="A90" s="219" t="s">
        <v>158</v>
      </c>
      <c r="B90" s="81" t="s">
        <v>159</v>
      </c>
      <c r="C90" s="253">
        <v>0</v>
      </c>
    </row>
    <row r="91" spans="1:3" ht="21.75" customHeight="1">
      <c r="A91" s="219" t="s">
        <v>180</v>
      </c>
      <c r="B91" s="81" t="s">
        <v>279</v>
      </c>
      <c r="C91" s="253">
        <v>0</v>
      </c>
    </row>
    <row r="92" spans="1:3" ht="12.75" customHeight="1">
      <c r="A92" s="219" t="s">
        <v>280</v>
      </c>
      <c r="B92" s="81" t="s">
        <v>281</v>
      </c>
      <c r="C92" s="253">
        <f>'8.mell. összesen'!D46</f>
        <v>3500</v>
      </c>
    </row>
    <row r="93" spans="1:3" ht="12.75" customHeight="1">
      <c r="A93" s="219" t="s">
        <v>282</v>
      </c>
      <c r="B93" s="81" t="s">
        <v>283</v>
      </c>
      <c r="C93" s="253">
        <v>0</v>
      </c>
    </row>
    <row r="94" spans="1:3" ht="12.75" customHeight="1">
      <c r="A94" s="219" t="s">
        <v>284</v>
      </c>
      <c r="B94" s="209" t="s">
        <v>285</v>
      </c>
      <c r="C94" s="253">
        <f>'8.mell. összesen'!D46</f>
        <v>3500</v>
      </c>
    </row>
    <row r="95" spans="1:3" ht="12.75" customHeight="1">
      <c r="A95" s="217" t="s">
        <v>286</v>
      </c>
      <c r="B95" s="209" t="s">
        <v>287</v>
      </c>
      <c r="C95" s="254">
        <v>0</v>
      </c>
    </row>
    <row r="96" spans="1:3" ht="12.75" customHeight="1" thickBot="1">
      <c r="A96" s="220" t="s">
        <v>288</v>
      </c>
      <c r="B96" s="209" t="s">
        <v>289</v>
      </c>
      <c r="C96" s="254">
        <v>0</v>
      </c>
    </row>
    <row r="97" spans="1:3" ht="12.75" customHeight="1" thickBot="1">
      <c r="A97" s="194" t="s">
        <v>6</v>
      </c>
      <c r="B97" s="91" t="s">
        <v>290</v>
      </c>
      <c r="C97" s="257">
        <v>0</v>
      </c>
    </row>
    <row r="98" spans="1:3" ht="12.75" customHeight="1" thickBot="1">
      <c r="A98" s="194" t="s">
        <v>7</v>
      </c>
      <c r="B98" s="91" t="s">
        <v>291</v>
      </c>
      <c r="C98" s="255">
        <f>SUM(C99:C100)</f>
        <v>11742</v>
      </c>
    </row>
    <row r="99" spans="1:3" ht="12.75" customHeight="1">
      <c r="A99" s="219" t="s">
        <v>292</v>
      </c>
      <c r="B99" s="83" t="s">
        <v>293</v>
      </c>
      <c r="C99" s="256">
        <f>'[1]Önkormányzat kiadás'!$Z$157</f>
        <v>5000</v>
      </c>
    </row>
    <row r="100" spans="1:3" ht="12.75" customHeight="1" thickBot="1">
      <c r="A100" s="215" t="s">
        <v>294</v>
      </c>
      <c r="B100" s="81" t="s">
        <v>295</v>
      </c>
      <c r="C100" s="253">
        <f>'[1]Önkormányzat kiadás'!$Z$159</f>
        <v>6742</v>
      </c>
    </row>
    <row r="101" spans="1:3" ht="12.75" customHeight="1" thickBot="1">
      <c r="A101" s="194" t="s">
        <v>8</v>
      </c>
      <c r="B101" s="210" t="s">
        <v>296</v>
      </c>
      <c r="C101" s="255">
        <f>+C79+C85+C97+C98</f>
        <v>95880178.107881069</v>
      </c>
    </row>
    <row r="102" spans="1:3" ht="12.75" customHeight="1" thickBot="1">
      <c r="A102" s="194" t="s">
        <v>9</v>
      </c>
      <c r="B102" s="91" t="s">
        <v>297</v>
      </c>
      <c r="C102" s="255">
        <f>SUM(C103,C112)</f>
        <v>9294</v>
      </c>
    </row>
    <row r="103" spans="1:3" ht="12.75" customHeight="1">
      <c r="A103" s="219" t="s">
        <v>146</v>
      </c>
      <c r="B103" s="198" t="s">
        <v>298</v>
      </c>
      <c r="C103" s="258">
        <f>SUM(C104:C111)</f>
        <v>9294</v>
      </c>
    </row>
    <row r="104" spans="1:3" ht="12.75" customHeight="1">
      <c r="A104" s="219" t="s">
        <v>212</v>
      </c>
      <c r="B104" s="203" t="s">
        <v>97</v>
      </c>
      <c r="C104" s="253">
        <v>0</v>
      </c>
    </row>
    <row r="105" spans="1:3" ht="12.75" customHeight="1">
      <c r="A105" s="219" t="s">
        <v>214</v>
      </c>
      <c r="B105" s="203" t="s">
        <v>99</v>
      </c>
      <c r="C105" s="253">
        <v>0</v>
      </c>
    </row>
    <row r="106" spans="1:3" ht="12.75" customHeight="1">
      <c r="A106" s="219" t="s">
        <v>216</v>
      </c>
      <c r="B106" s="203" t="s">
        <v>299</v>
      </c>
      <c r="C106" s="253">
        <v>0</v>
      </c>
    </row>
    <row r="107" spans="1:3" ht="12.75" customHeight="1">
      <c r="A107" s="219" t="s">
        <v>218</v>
      </c>
      <c r="B107" s="203" t="s">
        <v>103</v>
      </c>
      <c r="C107" s="253">
        <f>'8.mell. összesen'!D49</f>
        <v>9294</v>
      </c>
    </row>
    <row r="108" spans="1:3" ht="12.75" customHeight="1">
      <c r="A108" s="219" t="s">
        <v>219</v>
      </c>
      <c r="B108" s="203" t="s">
        <v>105</v>
      </c>
      <c r="C108" s="253">
        <v>0</v>
      </c>
    </row>
    <row r="109" spans="1:3" ht="12.75" customHeight="1">
      <c r="A109" s="219" t="s">
        <v>300</v>
      </c>
      <c r="B109" s="203" t="s">
        <v>109</v>
      </c>
      <c r="C109" s="253">
        <v>0</v>
      </c>
    </row>
    <row r="110" spans="1:3" ht="12.75" customHeight="1">
      <c r="A110" s="219" t="s">
        <v>301</v>
      </c>
      <c r="B110" s="203" t="s">
        <v>111</v>
      </c>
      <c r="C110" s="253">
        <v>0</v>
      </c>
    </row>
    <row r="111" spans="1:3" ht="12.75" customHeight="1">
      <c r="A111" s="219" t="s">
        <v>302</v>
      </c>
      <c r="B111" s="203" t="s">
        <v>303</v>
      </c>
      <c r="C111" s="253">
        <v>0</v>
      </c>
    </row>
    <row r="112" spans="1:3" ht="12.75" customHeight="1">
      <c r="A112" s="219" t="s">
        <v>148</v>
      </c>
      <c r="B112" s="198" t="s">
        <v>304</v>
      </c>
      <c r="C112" s="258">
        <f>SUM(C113:C120)</f>
        <v>0</v>
      </c>
    </row>
    <row r="113" spans="1:3" ht="12.75" customHeight="1">
      <c r="A113" s="219" t="s">
        <v>222</v>
      </c>
      <c r="B113" s="203" t="s">
        <v>97</v>
      </c>
      <c r="C113" s="253">
        <v>0</v>
      </c>
    </row>
    <row r="114" spans="1:3" ht="12.75" customHeight="1">
      <c r="A114" s="219" t="s">
        <v>223</v>
      </c>
      <c r="B114" s="203" t="s">
        <v>305</v>
      </c>
      <c r="C114" s="253">
        <v>0</v>
      </c>
    </row>
    <row r="115" spans="1:3" ht="12.75" customHeight="1">
      <c r="A115" s="219" t="s">
        <v>224</v>
      </c>
      <c r="B115" s="203" t="s">
        <v>299</v>
      </c>
      <c r="C115" s="253">
        <v>0</v>
      </c>
    </row>
    <row r="116" spans="1:3" ht="12.75" customHeight="1">
      <c r="A116" s="219" t="s">
        <v>225</v>
      </c>
      <c r="B116" s="203" t="s">
        <v>103</v>
      </c>
      <c r="C116" s="259">
        <v>0</v>
      </c>
    </row>
    <row r="117" spans="1:3" ht="12.75" customHeight="1">
      <c r="A117" s="219" t="s">
        <v>226</v>
      </c>
      <c r="B117" s="203" t="s">
        <v>105</v>
      </c>
      <c r="C117" s="253">
        <v>0</v>
      </c>
    </row>
    <row r="118" spans="1:3" ht="12.75" customHeight="1">
      <c r="A118" s="219" t="s">
        <v>306</v>
      </c>
      <c r="B118" s="203" t="s">
        <v>307</v>
      </c>
      <c r="C118" s="254">
        <v>0</v>
      </c>
    </row>
    <row r="119" spans="1:3" ht="12.75" customHeight="1">
      <c r="A119" s="219" t="s">
        <v>308</v>
      </c>
      <c r="B119" s="203" t="s">
        <v>111</v>
      </c>
      <c r="C119" s="254">
        <v>0</v>
      </c>
    </row>
    <row r="120" spans="1:3" ht="12.75" customHeight="1" thickBot="1">
      <c r="A120" s="219" t="s">
        <v>309</v>
      </c>
      <c r="B120" s="203" t="s">
        <v>310</v>
      </c>
      <c r="C120" s="260">
        <v>0</v>
      </c>
    </row>
    <row r="121" spans="1:3" ht="12.75" customHeight="1" thickBot="1">
      <c r="A121" s="194" t="s">
        <v>10</v>
      </c>
      <c r="B121" s="211" t="s">
        <v>311</v>
      </c>
      <c r="C121" s="255">
        <f>SUM(C101,C102)</f>
        <v>95889472.107881069</v>
      </c>
    </row>
    <row r="122" spans="1:3" ht="12.75" customHeight="1">
      <c r="A122" s="376"/>
      <c r="B122" s="376"/>
      <c r="C122" s="376"/>
    </row>
    <row r="123" spans="1:3" ht="12.75" customHeight="1">
      <c r="A123" s="225"/>
      <c r="B123" s="212"/>
      <c r="C123" s="261"/>
    </row>
    <row r="124" spans="1:3" ht="12.75" customHeight="1">
      <c r="A124" s="225"/>
      <c r="B124" s="212"/>
      <c r="C124" s="261"/>
    </row>
    <row r="125" spans="1:3" ht="12.75" customHeight="1">
      <c r="A125" s="225"/>
      <c r="B125" s="212"/>
      <c r="C125" s="261"/>
    </row>
    <row r="126" spans="1:3" ht="12.75" customHeight="1">
      <c r="A126" s="225"/>
      <c r="B126" s="212"/>
      <c r="C126" s="261"/>
    </row>
    <row r="127" spans="1:3" ht="12.75" customHeight="1">
      <c r="A127" s="225"/>
      <c r="B127" s="212"/>
      <c r="C127" s="261"/>
    </row>
    <row r="128" spans="1:3" ht="12.75" customHeight="1">
      <c r="A128" s="225"/>
      <c r="B128" s="212"/>
      <c r="C128" s="261"/>
    </row>
    <row r="129" spans="1:3" ht="12.75" customHeight="1">
      <c r="A129" s="225"/>
      <c r="B129" s="212"/>
      <c r="C129" s="261"/>
    </row>
    <row r="130" spans="1:3" ht="12.75" customHeight="1">
      <c r="A130" s="225"/>
      <c r="B130" s="212"/>
      <c r="C130" s="261"/>
    </row>
    <row r="131" spans="1:3" ht="12.75" customHeight="1"/>
    <row r="132" spans="1:3" ht="12.75" customHeight="1"/>
    <row r="133" spans="1:3" ht="12.75" customHeight="1"/>
    <row r="134" spans="1:3" ht="12.75" customHeight="1"/>
    <row r="135" spans="1:3" ht="12.75" customHeight="1"/>
    <row r="136" spans="1:3" ht="12.75" customHeight="1"/>
    <row r="137" spans="1:3" ht="12.75" customHeight="1"/>
    <row r="138" spans="1:3" ht="12.75" customHeight="1"/>
    <row r="139" spans="1:3" ht="12.75" customHeight="1"/>
    <row r="140" spans="1:3" ht="12.75" customHeight="1"/>
    <row r="141" spans="1:3" ht="12.75" customHeight="1"/>
    <row r="142" spans="1:3" ht="12.75" customHeight="1"/>
    <row r="143" spans="1:3" ht="12.75" customHeight="1"/>
    <row r="144" spans="1:3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</sheetData>
  <mergeCells count="6">
    <mergeCell ref="A122:C122"/>
    <mergeCell ref="A2:B2"/>
    <mergeCell ref="A1:C1"/>
    <mergeCell ref="A66:C66"/>
    <mergeCell ref="A75:C75"/>
    <mergeCell ref="A76:B76"/>
  </mergeCells>
  <phoneticPr fontId="3" type="noConversion"/>
  <pageMargins left="0.39370078740157483" right="0.39370078740157483" top="0.98425196850393704" bottom="0.98425196850393704" header="0.31496062992125984" footer="0.51181102362204722"/>
  <pageSetup paperSize="9" scale="80" orientation="portrait" r:id="rId1"/>
  <headerFooter alignWithMargins="0">
    <oddHeader>&amp;CÖttevény Község Önkormányzatának
2015. évi költségvetési mérlege&amp;R&amp;"Arial,Dőlt"1. melléklet 
az 1/2015. (II.24.)önkormányzati rendelethez  
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F64"/>
  <sheetViews>
    <sheetView tabSelected="1" view="pageLayout" topLeftCell="A28" zoomScaleNormal="100" workbookViewId="0">
      <selection activeCell="B37" sqref="B37"/>
    </sheetView>
  </sheetViews>
  <sheetFormatPr defaultRowHeight="12.75"/>
  <cols>
    <col min="1" max="2" width="7.7109375" customWidth="1"/>
    <col min="3" max="3" width="60.7109375" customWidth="1"/>
    <col min="4" max="4" width="15.7109375" style="47" customWidth="1"/>
    <col min="5" max="5" width="8.7109375" style="47" customWidth="1"/>
    <col min="6" max="13" width="8.7109375" customWidth="1"/>
  </cols>
  <sheetData>
    <row r="1" spans="1:6" ht="20.100000000000001" customHeight="1" thickTop="1">
      <c r="A1" s="420" t="s">
        <v>167</v>
      </c>
      <c r="B1" s="421"/>
      <c r="C1" s="421"/>
      <c r="D1" s="422" t="s">
        <v>118</v>
      </c>
    </row>
    <row r="2" spans="1:6" ht="20.100000000000001" customHeight="1">
      <c r="A2" s="412" t="s">
        <v>117</v>
      </c>
      <c r="B2" s="413"/>
      <c r="C2" s="106" t="s">
        <v>168</v>
      </c>
      <c r="D2" s="411"/>
    </row>
    <row r="3" spans="1:6" ht="20.100000000000001" customHeight="1" thickBot="1">
      <c r="A3" s="107">
        <v>1</v>
      </c>
      <c r="B3" s="108">
        <v>2</v>
      </c>
      <c r="C3" s="108">
        <v>3</v>
      </c>
      <c r="D3" s="130">
        <v>4</v>
      </c>
    </row>
    <row r="4" spans="1:6" ht="20.100000000000001" customHeight="1" thickBot="1">
      <c r="A4" s="417" t="s">
        <v>81</v>
      </c>
      <c r="B4" s="418"/>
      <c r="C4" s="418"/>
      <c r="D4" s="419"/>
    </row>
    <row r="5" spans="1:6" ht="20.100000000000001" customHeight="1" thickBot="1">
      <c r="A5" s="109" t="s">
        <v>4</v>
      </c>
      <c r="B5" s="94"/>
      <c r="C5" s="95" t="s">
        <v>354</v>
      </c>
      <c r="D5" s="150">
        <f>SUM(D6:D14)</f>
        <v>15244</v>
      </c>
      <c r="F5" s="47"/>
    </row>
    <row r="6" spans="1:6" ht="20.100000000000001" customHeight="1">
      <c r="A6" s="110"/>
      <c r="B6" s="96" t="s">
        <v>119</v>
      </c>
      <c r="C6" s="80" t="s">
        <v>120</v>
      </c>
      <c r="D6" s="132"/>
      <c r="F6" s="47"/>
    </row>
    <row r="7" spans="1:6" ht="20.100000000000001" customHeight="1">
      <c r="A7" s="111"/>
      <c r="B7" s="96" t="s">
        <v>121</v>
      </c>
      <c r="C7" s="81" t="s">
        <v>122</v>
      </c>
      <c r="D7" s="133">
        <f>'[1]Önkormányzat bevétel'!$R$65+'[1]Önkormányzat bevétel'!$R$66+'[1]Önkormányzat bevétel'!$R$67+'[1]Önkormányzat bevétel'!$R$70</f>
        <v>612</v>
      </c>
      <c r="F7" s="47"/>
    </row>
    <row r="8" spans="1:6" ht="20.100000000000001" customHeight="1">
      <c r="A8" s="111"/>
      <c r="B8" s="96" t="s">
        <v>123</v>
      </c>
      <c r="C8" s="81" t="s">
        <v>124</v>
      </c>
      <c r="D8" s="133">
        <f>'[1]Önkormányzat bevétel'!$R$61</f>
        <v>1171</v>
      </c>
      <c r="F8" s="47"/>
    </row>
    <row r="9" spans="1:6" ht="20.100000000000001" customHeight="1">
      <c r="A9" s="111"/>
      <c r="B9" s="96" t="s">
        <v>125</v>
      </c>
      <c r="C9" s="81" t="s">
        <v>126</v>
      </c>
      <c r="D9" s="133">
        <f>'[1]Önkormányzat bevétel'!$R$74</f>
        <v>8080</v>
      </c>
      <c r="F9" s="47"/>
    </row>
    <row r="10" spans="1:6" ht="20.100000000000001" customHeight="1">
      <c r="A10" s="111"/>
      <c r="B10" s="96" t="s">
        <v>127</v>
      </c>
      <c r="C10" s="82" t="s">
        <v>128</v>
      </c>
      <c r="D10" s="133">
        <v>0</v>
      </c>
      <c r="F10" s="47"/>
    </row>
    <row r="11" spans="1:6" ht="20.100000000000001" customHeight="1">
      <c r="A11" s="112"/>
      <c r="B11" s="96" t="s">
        <v>129</v>
      </c>
      <c r="C11" s="81" t="s">
        <v>130</v>
      </c>
      <c r="D11" s="134">
        <f>'[1]Önkormányzat bevétel'!$R$82+'[1]Önkormányzat bevétel'!$R$94</f>
        <v>5381</v>
      </c>
      <c r="F11" s="47"/>
    </row>
    <row r="12" spans="1:6" ht="20.100000000000001" customHeight="1">
      <c r="A12" s="111"/>
      <c r="B12" s="96" t="s">
        <v>131</v>
      </c>
      <c r="C12" s="81" t="s">
        <v>132</v>
      </c>
      <c r="D12" s="133">
        <v>0</v>
      </c>
      <c r="F12" s="47"/>
    </row>
    <row r="13" spans="1:6" ht="20.100000000000001" customHeight="1">
      <c r="A13" s="111"/>
      <c r="B13" s="96" t="s">
        <v>133</v>
      </c>
      <c r="C13" s="81" t="s">
        <v>134</v>
      </c>
      <c r="D13" s="133">
        <v>0</v>
      </c>
      <c r="F13" s="47"/>
    </row>
    <row r="14" spans="1:6" ht="20.100000000000001" customHeight="1" thickBot="1">
      <c r="A14" s="112"/>
      <c r="B14" s="320" t="s">
        <v>275</v>
      </c>
      <c r="C14" s="82" t="s">
        <v>364</v>
      </c>
      <c r="D14" s="134"/>
      <c r="F14" s="47"/>
    </row>
    <row r="15" spans="1:6" ht="20.100000000000001" customHeight="1" thickBot="1">
      <c r="A15" s="109" t="s">
        <v>5</v>
      </c>
      <c r="B15" s="94"/>
      <c r="C15" s="95" t="s">
        <v>135</v>
      </c>
      <c r="D15" s="131">
        <f>SUM(D16:D19)</f>
        <v>28584</v>
      </c>
      <c r="F15" s="47"/>
    </row>
    <row r="16" spans="1:6" ht="20.100000000000001" customHeight="1">
      <c r="A16" s="111"/>
      <c r="B16" s="96" t="s">
        <v>136</v>
      </c>
      <c r="C16" s="83" t="s">
        <v>137</v>
      </c>
      <c r="D16" s="133">
        <f>'[1]Önkormányzat bevétel'!$R$34</f>
        <v>9791</v>
      </c>
      <c r="F16" s="47"/>
    </row>
    <row r="17" spans="1:6" ht="20.100000000000001" customHeight="1">
      <c r="A17" s="111"/>
      <c r="B17" s="96" t="s">
        <v>138</v>
      </c>
      <c r="C17" s="81" t="s">
        <v>139</v>
      </c>
      <c r="D17" s="133">
        <f>'[1]Önkormányzat bevétel'!$R$100</f>
        <v>18793</v>
      </c>
      <c r="F17" s="47"/>
    </row>
    <row r="18" spans="1:6" ht="20.100000000000001" customHeight="1">
      <c r="A18" s="111"/>
      <c r="B18" s="96" t="s">
        <v>140</v>
      </c>
      <c r="C18" s="81" t="s">
        <v>141</v>
      </c>
      <c r="D18" s="133">
        <v>0</v>
      </c>
      <c r="F18" s="47"/>
    </row>
    <row r="19" spans="1:6" ht="20.100000000000001" customHeight="1" thickBot="1">
      <c r="A19" s="111"/>
      <c r="B19" s="96" t="s">
        <v>142</v>
      </c>
      <c r="C19" s="81" t="s">
        <v>92</v>
      </c>
      <c r="D19" s="133">
        <v>0</v>
      </c>
      <c r="F19" s="47"/>
    </row>
    <row r="20" spans="1:6" ht="20.100000000000001" customHeight="1" thickBot="1">
      <c r="A20" s="113" t="s">
        <v>6</v>
      </c>
      <c r="B20" s="84"/>
      <c r="C20" s="84" t="s">
        <v>343</v>
      </c>
      <c r="D20" s="135">
        <f>D21+D22</f>
        <v>0</v>
      </c>
      <c r="F20" s="47"/>
    </row>
    <row r="21" spans="1:6" ht="20.100000000000001" customHeight="1">
      <c r="A21" s="313"/>
      <c r="B21" s="314" t="s">
        <v>181</v>
      </c>
      <c r="C21" s="87" t="s">
        <v>388</v>
      </c>
      <c r="D21" s="315">
        <v>0</v>
      </c>
      <c r="F21" s="47"/>
    </row>
    <row r="22" spans="1:6" ht="20.100000000000001" customHeight="1" thickBot="1">
      <c r="A22" s="311"/>
      <c r="B22" s="312" t="s">
        <v>182</v>
      </c>
      <c r="C22" s="89" t="s">
        <v>342</v>
      </c>
      <c r="D22" s="316">
        <v>0</v>
      </c>
      <c r="F22" s="47"/>
    </row>
    <row r="23" spans="1:6" ht="20.100000000000001" customHeight="1" thickBot="1">
      <c r="A23" s="113" t="s">
        <v>7</v>
      </c>
      <c r="B23" s="84"/>
      <c r="C23" s="84" t="s">
        <v>365</v>
      </c>
      <c r="D23" s="135">
        <f>'[1]Önkormányzat bevétel'!$R$41</f>
        <v>56180</v>
      </c>
      <c r="F23" s="47"/>
    </row>
    <row r="24" spans="1:6" ht="20.100000000000001" customHeight="1" thickBot="1">
      <c r="A24" s="113" t="s">
        <v>8</v>
      </c>
      <c r="B24" s="94"/>
      <c r="C24" s="84" t="s">
        <v>144</v>
      </c>
      <c r="D24" s="135">
        <v>0</v>
      </c>
      <c r="F24" s="47"/>
    </row>
    <row r="25" spans="1:6" ht="20.100000000000001" customHeight="1" thickBot="1">
      <c r="A25" s="109" t="s">
        <v>9</v>
      </c>
      <c r="B25" s="85"/>
      <c r="C25" s="84" t="s">
        <v>145</v>
      </c>
      <c r="D25" s="136">
        <f>+D26+D27</f>
        <v>9000</v>
      </c>
      <c r="F25" s="47"/>
    </row>
    <row r="26" spans="1:6" ht="20.100000000000001" customHeight="1">
      <c r="A26" s="110"/>
      <c r="B26" s="86" t="s">
        <v>146</v>
      </c>
      <c r="C26" s="87" t="s">
        <v>147</v>
      </c>
      <c r="D26" s="137">
        <f>'[1]Önkormányzat bevétel'!$R$107</f>
        <v>9000</v>
      </c>
      <c r="F26" s="47"/>
    </row>
    <row r="27" spans="1:6" ht="20.100000000000001" customHeight="1" thickBot="1">
      <c r="A27" s="107"/>
      <c r="B27" s="88" t="s">
        <v>148</v>
      </c>
      <c r="C27" s="89" t="s">
        <v>149</v>
      </c>
      <c r="D27" s="138">
        <v>0</v>
      </c>
      <c r="F27" s="47"/>
    </row>
    <row r="28" spans="1:6" ht="20.100000000000001" customHeight="1" thickBot="1">
      <c r="A28" s="114" t="s">
        <v>10</v>
      </c>
      <c r="B28" s="97"/>
      <c r="C28" s="84" t="s">
        <v>366</v>
      </c>
      <c r="D28" s="135">
        <f>D29+D31+D30</f>
        <v>168022</v>
      </c>
      <c r="F28" s="47"/>
    </row>
    <row r="29" spans="1:6" ht="20.100000000000001" customHeight="1">
      <c r="A29" s="308"/>
      <c r="B29" s="86" t="s">
        <v>229</v>
      </c>
      <c r="C29" s="309" t="s">
        <v>338</v>
      </c>
      <c r="D29" s="310">
        <f>'[1]Önkormányzat bevétel'!$D$111-'[1]Hivatal bevétel'!$G$5-'[1]Óvoda bevétel'!$I$5</f>
        <v>39883</v>
      </c>
      <c r="F29" s="47"/>
    </row>
    <row r="30" spans="1:6" ht="20.100000000000001" customHeight="1">
      <c r="A30" s="358"/>
      <c r="B30" s="93" t="s">
        <v>230</v>
      </c>
      <c r="C30" s="359" t="s">
        <v>386</v>
      </c>
      <c r="D30" s="360">
        <f>'[1]Hivatal bevétel'!$G$5+'[1]Óvoda bevétel'!$I$5</f>
        <v>114648</v>
      </c>
      <c r="F30" s="47"/>
    </row>
    <row r="31" spans="1:6" ht="20.100000000000001" customHeight="1" thickBot="1">
      <c r="A31" s="305"/>
      <c r="B31" s="304" t="s">
        <v>231</v>
      </c>
      <c r="C31" s="306" t="s">
        <v>367</v>
      </c>
      <c r="D31" s="307">
        <f>'[1]Önkormányzat bevétel'!$R$105</f>
        <v>13491</v>
      </c>
      <c r="F31" s="47"/>
    </row>
    <row r="32" spans="1:6" ht="20.100000000000001" customHeight="1" thickBot="1">
      <c r="A32" s="114" t="s">
        <v>11</v>
      </c>
      <c r="B32" s="98"/>
      <c r="C32" s="99" t="s">
        <v>150</v>
      </c>
      <c r="D32" s="139">
        <f>SUM(D5,D15,D20,D23,D24,D25,D28)</f>
        <v>277030</v>
      </c>
      <c r="E32" s="148"/>
      <c r="F32" s="47"/>
    </row>
    <row r="33" spans="1:6" ht="20.100000000000001" customHeight="1">
      <c r="A33" s="120"/>
      <c r="B33" s="120"/>
      <c r="C33" s="121"/>
      <c r="D33" s="140"/>
    </row>
    <row r="34" spans="1:6" ht="20.100000000000001" customHeight="1" thickBot="1">
      <c r="A34" s="100"/>
      <c r="B34" s="100"/>
      <c r="C34" s="101"/>
      <c r="D34" s="148"/>
    </row>
    <row r="35" spans="1:6" ht="20.100000000000001" customHeight="1" thickBot="1">
      <c r="A35" s="417" t="s">
        <v>82</v>
      </c>
      <c r="B35" s="418"/>
      <c r="C35" s="418"/>
      <c r="D35" s="419"/>
    </row>
    <row r="36" spans="1:6" ht="20.100000000000001" customHeight="1" thickBot="1">
      <c r="A36" s="113" t="s">
        <v>4</v>
      </c>
      <c r="B36" s="90"/>
      <c r="C36" s="91" t="s">
        <v>165</v>
      </c>
      <c r="D36" s="131">
        <f>SUM(D37:D42)</f>
        <v>127037</v>
      </c>
      <c r="F36" s="47"/>
    </row>
    <row r="37" spans="1:6" ht="20.100000000000001" customHeight="1">
      <c r="A37" s="115"/>
      <c r="B37" s="445" t="s">
        <v>399</v>
      </c>
      <c r="C37" s="83" t="s">
        <v>151</v>
      </c>
      <c r="D37" s="141">
        <f>'[1]Önkormányzat kiadás'!$Z$5</f>
        <v>23453</v>
      </c>
      <c r="F37" s="47"/>
    </row>
    <row r="38" spans="1:6" ht="20.100000000000001" customHeight="1">
      <c r="A38" s="116"/>
      <c r="B38" s="93" t="s">
        <v>121</v>
      </c>
      <c r="C38" s="81" t="s">
        <v>152</v>
      </c>
      <c r="D38" s="142">
        <f>'[1]Önkormányzat kiadás'!$Z$19</f>
        <v>5314</v>
      </c>
      <c r="F38" s="47"/>
    </row>
    <row r="39" spans="1:6" ht="20.100000000000001" customHeight="1">
      <c r="A39" s="116"/>
      <c r="B39" s="93" t="s">
        <v>123</v>
      </c>
      <c r="C39" s="81" t="s">
        <v>153</v>
      </c>
      <c r="D39" s="142">
        <f>'[1]Önkormányzat kiadás'!$Z$25</f>
        <v>57454</v>
      </c>
      <c r="F39" s="47"/>
    </row>
    <row r="40" spans="1:6" ht="20.100000000000001" customHeight="1">
      <c r="A40" s="116"/>
      <c r="B40" s="93" t="s">
        <v>125</v>
      </c>
      <c r="C40" s="81" t="s">
        <v>154</v>
      </c>
      <c r="D40" s="142">
        <f>'[1]Önkormányzat kiadás'!$Z$129</f>
        <v>9097</v>
      </c>
      <c r="F40" s="47"/>
    </row>
    <row r="41" spans="1:6" ht="20.100000000000001" customHeight="1">
      <c r="A41" s="116"/>
      <c r="B41" s="93" t="s">
        <v>127</v>
      </c>
      <c r="C41" s="81" t="s">
        <v>344</v>
      </c>
      <c r="D41" s="142">
        <f>'[1]Önkormányzat kiadás'!$Z$138-'[1]Önkormányzat kiadás'!$Z$157-'[1]Önkormányzat kiadás'!$Z$159</f>
        <v>19977</v>
      </c>
      <c r="F41" s="47"/>
    </row>
    <row r="42" spans="1:6" ht="20.100000000000001" customHeight="1" thickBot="1">
      <c r="A42" s="116"/>
      <c r="B42" s="93" t="s">
        <v>129</v>
      </c>
      <c r="C42" s="81" t="s">
        <v>369</v>
      </c>
      <c r="D42" s="142">
        <f>'[1]Önkormányzat kiadás'!$Z$157+'[1]Önkormányzat kiadás'!$Z$159</f>
        <v>11742</v>
      </c>
      <c r="F42" s="47"/>
    </row>
    <row r="43" spans="1:6" ht="20.100000000000001" customHeight="1" thickBot="1">
      <c r="A43" s="113" t="s">
        <v>5</v>
      </c>
      <c r="B43" s="90"/>
      <c r="C43" s="91" t="s">
        <v>166</v>
      </c>
      <c r="D43" s="143">
        <f>SUM(D44:D47)</f>
        <v>19947</v>
      </c>
      <c r="F43" s="47"/>
    </row>
    <row r="44" spans="1:6" ht="20.100000000000001" customHeight="1">
      <c r="A44" s="115"/>
      <c r="B44" s="92" t="s">
        <v>136</v>
      </c>
      <c r="C44" s="83" t="s">
        <v>156</v>
      </c>
      <c r="D44" s="141">
        <f>'[1]Önkormányzat kiadás'!$Z$161</f>
        <v>16447</v>
      </c>
      <c r="F44" s="47"/>
    </row>
    <row r="45" spans="1:6" ht="20.100000000000001" customHeight="1">
      <c r="A45" s="116"/>
      <c r="B45" s="93" t="s">
        <v>138</v>
      </c>
      <c r="C45" s="81" t="s">
        <v>157</v>
      </c>
      <c r="D45" s="142">
        <v>0</v>
      </c>
      <c r="F45" s="47"/>
    </row>
    <row r="46" spans="1:6" ht="20.100000000000001" customHeight="1">
      <c r="A46" s="116"/>
      <c r="B46" s="93" t="s">
        <v>140</v>
      </c>
      <c r="C46" s="81" t="s">
        <v>159</v>
      </c>
      <c r="D46" s="142">
        <v>0</v>
      </c>
      <c r="F46" s="47"/>
    </row>
    <row r="47" spans="1:6" ht="20.100000000000001" customHeight="1" thickBot="1">
      <c r="A47" s="116"/>
      <c r="B47" s="93" t="s">
        <v>142</v>
      </c>
      <c r="C47" s="81" t="s">
        <v>160</v>
      </c>
      <c r="D47" s="142">
        <f>'[1]Önkormányzat kiadás'!$Z$186</f>
        <v>3500</v>
      </c>
      <c r="F47" s="47"/>
    </row>
    <row r="48" spans="1:6" ht="20.100000000000001" customHeight="1" thickBot="1">
      <c r="A48" s="113" t="s">
        <v>6</v>
      </c>
      <c r="B48" s="90"/>
      <c r="C48" s="91" t="s">
        <v>161</v>
      </c>
      <c r="D48" s="135">
        <v>0</v>
      </c>
      <c r="F48" s="47"/>
    </row>
    <row r="49" spans="1:6" ht="20.100000000000001" customHeight="1" thickBot="1">
      <c r="A49" s="344" t="s">
        <v>7</v>
      </c>
      <c r="B49" s="90"/>
      <c r="C49" s="91" t="s">
        <v>368</v>
      </c>
      <c r="D49" s="345">
        <f>D50+D51</f>
        <v>130046</v>
      </c>
      <c r="F49" s="47"/>
    </row>
    <row r="50" spans="1:6" s="325" customFormat="1" ht="20.100000000000001" customHeight="1">
      <c r="A50" s="346"/>
      <c r="B50" s="92" t="s">
        <v>292</v>
      </c>
      <c r="C50" s="349" t="s">
        <v>370</v>
      </c>
      <c r="D50" s="315">
        <f>'[1]Önkormányzat kiadás'!$Z$193</f>
        <v>9294</v>
      </c>
      <c r="E50" s="341"/>
      <c r="F50" s="341"/>
    </row>
    <row r="51" spans="1:6" s="325" customFormat="1" ht="20.100000000000001" customHeight="1" thickBot="1">
      <c r="A51" s="347"/>
      <c r="B51" s="93" t="s">
        <v>294</v>
      </c>
      <c r="C51" s="348" t="s">
        <v>371</v>
      </c>
      <c r="D51" s="138">
        <f>'[1]Önkormányzat kiadás'!$Z$195</f>
        <v>120752</v>
      </c>
      <c r="E51" s="341"/>
      <c r="F51" s="341"/>
    </row>
    <row r="52" spans="1:6" ht="20.100000000000001" customHeight="1" thickBot="1">
      <c r="A52" s="117" t="s">
        <v>7</v>
      </c>
      <c r="B52" s="118"/>
      <c r="C52" s="119" t="s">
        <v>162</v>
      </c>
      <c r="D52" s="144">
        <f>+D36+D43+D48+D49</f>
        <v>277030</v>
      </c>
      <c r="F52" s="47"/>
    </row>
    <row r="53" spans="1:6" ht="20.100000000000001" customHeight="1" thickTop="1" thickBot="1">
      <c r="A53" s="102"/>
      <c r="B53" s="103"/>
      <c r="C53" s="103"/>
      <c r="D53" s="145"/>
    </row>
    <row r="54" spans="1:6" ht="20.100000000000001" customHeight="1" thickTop="1" thickBot="1">
      <c r="A54" s="122" t="s">
        <v>163</v>
      </c>
      <c r="B54" s="123"/>
      <c r="C54" s="124"/>
      <c r="D54" s="125">
        <v>4</v>
      </c>
    </row>
    <row r="55" spans="1:6" ht="20.100000000000001" customHeight="1" thickBot="1">
      <c r="A55" s="414" t="s">
        <v>171</v>
      </c>
      <c r="B55" s="415"/>
      <c r="C55" s="416"/>
      <c r="D55" s="147">
        <v>0</v>
      </c>
    </row>
    <row r="56" spans="1:6" ht="20.100000000000001" customHeight="1" thickBot="1">
      <c r="A56" s="126" t="s">
        <v>164</v>
      </c>
      <c r="B56" s="127"/>
      <c r="C56" s="128"/>
      <c r="D56" s="129">
        <v>6</v>
      </c>
    </row>
    <row r="57" spans="1:6" ht="13.5" thickTop="1">
      <c r="A57" s="104"/>
      <c r="B57" s="105"/>
      <c r="C57" s="105"/>
      <c r="D57" s="146"/>
    </row>
    <row r="58" spans="1:6">
      <c r="A58" s="104"/>
      <c r="B58" s="105"/>
      <c r="C58" s="105"/>
      <c r="D58" s="146"/>
    </row>
    <row r="59" spans="1:6">
      <c r="A59" s="104"/>
      <c r="B59" s="105"/>
      <c r="C59" s="105"/>
      <c r="D59" s="146"/>
    </row>
    <row r="60" spans="1:6">
      <c r="A60" s="104"/>
      <c r="B60" s="105"/>
      <c r="C60" s="105"/>
      <c r="D60" s="146"/>
    </row>
    <row r="61" spans="1:6">
      <c r="A61" s="104"/>
      <c r="B61" s="105"/>
      <c r="C61" s="105"/>
      <c r="D61" s="146"/>
    </row>
    <row r="62" spans="1:6">
      <c r="A62" s="104"/>
      <c r="B62" s="105"/>
      <c r="C62" s="105"/>
      <c r="D62" s="146"/>
    </row>
    <row r="63" spans="1:6">
      <c r="A63" s="104"/>
      <c r="B63" s="105"/>
      <c r="C63" s="105"/>
      <c r="D63" s="146"/>
    </row>
    <row r="64" spans="1:6">
      <c r="A64" s="104"/>
      <c r="B64" s="105"/>
      <c r="C64" s="105"/>
      <c r="D64" s="146"/>
    </row>
  </sheetData>
  <mergeCells count="6">
    <mergeCell ref="A1:C1"/>
    <mergeCell ref="D1:D2"/>
    <mergeCell ref="A2:B2"/>
    <mergeCell ref="A55:C55"/>
    <mergeCell ref="A35:D35"/>
    <mergeCell ref="A4:D4"/>
  </mergeCells>
  <pageMargins left="0.39370078740157483" right="0.39370078740157483" top="1.5" bottom="0.98425196850393704" header="0.31496062992125984" footer="0.51181102362204722"/>
  <pageSetup paperSize="9" orientation="portrait" r:id="rId1"/>
  <headerFooter alignWithMargins="0">
    <oddHeader>&amp;C
Önkormányzat
bevételei és kiadásai
2015.&amp;R&amp;"Arial,Dőlt"9. melléklet 
az 1/2015. (II.24.)önkormányzati rendelethez  
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</sheetPr>
  <dimension ref="A1:F63"/>
  <sheetViews>
    <sheetView tabSelected="1" view="pageLayout" zoomScaleNormal="100" workbookViewId="0">
      <selection activeCell="B37" sqref="B37"/>
    </sheetView>
  </sheetViews>
  <sheetFormatPr defaultRowHeight="12.75"/>
  <cols>
    <col min="1" max="2" width="7.7109375" customWidth="1"/>
    <col min="3" max="3" width="60.7109375" customWidth="1"/>
    <col min="4" max="4" width="15.7109375" style="47" customWidth="1"/>
    <col min="5" max="5" width="8.7109375" style="47" customWidth="1"/>
    <col min="6" max="13" width="8.7109375" customWidth="1"/>
  </cols>
  <sheetData>
    <row r="1" spans="1:6" ht="20.100000000000001" customHeight="1" thickTop="1">
      <c r="A1" s="420" t="s">
        <v>167</v>
      </c>
      <c r="B1" s="421"/>
      <c r="C1" s="421"/>
      <c r="D1" s="422" t="s">
        <v>118</v>
      </c>
    </row>
    <row r="2" spans="1:6" ht="20.100000000000001" customHeight="1">
      <c r="A2" s="412" t="s">
        <v>117</v>
      </c>
      <c r="B2" s="413"/>
      <c r="C2" s="106" t="s">
        <v>168</v>
      </c>
      <c r="D2" s="411"/>
    </row>
    <row r="3" spans="1:6" ht="20.100000000000001" customHeight="1" thickBot="1">
      <c r="A3" s="107">
        <v>1</v>
      </c>
      <c r="B3" s="108">
        <v>2</v>
      </c>
      <c r="C3" s="108">
        <v>3</v>
      </c>
      <c r="D3" s="130">
        <v>4</v>
      </c>
    </row>
    <row r="4" spans="1:6" ht="20.100000000000001" customHeight="1" thickBot="1">
      <c r="A4" s="417" t="s">
        <v>81</v>
      </c>
      <c r="B4" s="418"/>
      <c r="C4" s="418"/>
      <c r="D4" s="419"/>
    </row>
    <row r="5" spans="1:6" ht="20.100000000000001" customHeight="1" thickBot="1">
      <c r="A5" s="109" t="s">
        <v>4</v>
      </c>
      <c r="B5" s="94"/>
      <c r="C5" s="95" t="s">
        <v>354</v>
      </c>
      <c r="D5" s="150">
        <f>SUM(D6:D14)</f>
        <v>908</v>
      </c>
      <c r="F5" s="47"/>
    </row>
    <row r="6" spans="1:6" ht="20.100000000000001" customHeight="1">
      <c r="A6" s="110"/>
      <c r="B6" s="96" t="s">
        <v>119</v>
      </c>
      <c r="C6" s="80" t="s">
        <v>120</v>
      </c>
      <c r="D6" s="132">
        <v>0</v>
      </c>
      <c r="F6" s="47"/>
    </row>
    <row r="7" spans="1:6" ht="20.100000000000001" customHeight="1">
      <c r="A7" s="111"/>
      <c r="B7" s="96" t="s">
        <v>121</v>
      </c>
      <c r="C7" s="81" t="s">
        <v>122</v>
      </c>
      <c r="D7" s="133">
        <f>'[1]Hivatal bevétel'!$G$10+'[1]Hivatal bevétel'!$G$13</f>
        <v>659</v>
      </c>
      <c r="F7" s="47"/>
    </row>
    <row r="8" spans="1:6" ht="20.100000000000001" customHeight="1">
      <c r="A8" s="111"/>
      <c r="B8" s="96" t="s">
        <v>123</v>
      </c>
      <c r="C8" s="81" t="s">
        <v>124</v>
      </c>
      <c r="D8" s="133">
        <v>0</v>
      </c>
      <c r="F8" s="47"/>
    </row>
    <row r="9" spans="1:6" ht="20.100000000000001" customHeight="1">
      <c r="A9" s="111"/>
      <c r="B9" s="96" t="s">
        <v>125</v>
      </c>
      <c r="C9" s="81" t="s">
        <v>126</v>
      </c>
      <c r="D9" s="133">
        <v>0</v>
      </c>
      <c r="F9" s="47"/>
    </row>
    <row r="10" spans="1:6" ht="20.100000000000001" customHeight="1">
      <c r="A10" s="111"/>
      <c r="B10" s="96" t="s">
        <v>127</v>
      </c>
      <c r="C10" s="82" t="s">
        <v>128</v>
      </c>
      <c r="D10" s="133">
        <v>0</v>
      </c>
      <c r="F10" s="47"/>
    </row>
    <row r="11" spans="1:6" ht="20.100000000000001" customHeight="1">
      <c r="A11" s="112"/>
      <c r="B11" s="96" t="s">
        <v>129</v>
      </c>
      <c r="C11" s="81" t="s">
        <v>130</v>
      </c>
      <c r="D11" s="134">
        <f>'[1]Hivatal bevétel'!$G$15+'[1]Hivatal bevétel'!$G$19</f>
        <v>249</v>
      </c>
      <c r="F11" s="47"/>
    </row>
    <row r="12" spans="1:6" ht="20.100000000000001" customHeight="1">
      <c r="A12" s="111"/>
      <c r="B12" s="96" t="s">
        <v>131</v>
      </c>
      <c r="C12" s="81" t="s">
        <v>132</v>
      </c>
      <c r="D12" s="133">
        <v>0</v>
      </c>
      <c r="F12" s="47"/>
    </row>
    <row r="13" spans="1:6" ht="20.100000000000001" customHeight="1">
      <c r="A13" s="111"/>
      <c r="B13" s="96" t="s">
        <v>133</v>
      </c>
      <c r="C13" s="81" t="s">
        <v>134</v>
      </c>
      <c r="D13" s="133">
        <v>0</v>
      </c>
      <c r="F13" s="47"/>
    </row>
    <row r="14" spans="1:6" ht="20.100000000000001" customHeight="1" thickBot="1">
      <c r="A14" s="112"/>
      <c r="B14" s="320" t="s">
        <v>275</v>
      </c>
      <c r="C14" s="82" t="s">
        <v>350</v>
      </c>
      <c r="D14" s="134"/>
      <c r="F14" s="47"/>
    </row>
    <row r="15" spans="1:6" ht="20.100000000000001" customHeight="1" thickBot="1">
      <c r="A15" s="109" t="s">
        <v>5</v>
      </c>
      <c r="B15" s="94"/>
      <c r="C15" s="95" t="s">
        <v>135</v>
      </c>
      <c r="D15" s="131">
        <f>SUM(D16:D19)</f>
        <v>0</v>
      </c>
      <c r="F15" s="47"/>
    </row>
    <row r="16" spans="1:6" ht="20.100000000000001" customHeight="1">
      <c r="A16" s="111"/>
      <c r="B16" s="96" t="s">
        <v>136</v>
      </c>
      <c r="C16" s="83" t="s">
        <v>137</v>
      </c>
      <c r="D16" s="133">
        <v>0</v>
      </c>
      <c r="F16" s="47"/>
    </row>
    <row r="17" spans="1:6" ht="20.100000000000001" customHeight="1">
      <c r="A17" s="111"/>
      <c r="B17" s="96" t="s">
        <v>138</v>
      </c>
      <c r="C17" s="81" t="s">
        <v>139</v>
      </c>
      <c r="D17" s="133">
        <v>0</v>
      </c>
      <c r="F17" s="47"/>
    </row>
    <row r="18" spans="1:6" ht="20.100000000000001" customHeight="1">
      <c r="A18" s="111"/>
      <c r="B18" s="96" t="s">
        <v>140</v>
      </c>
      <c r="C18" s="81" t="s">
        <v>141</v>
      </c>
      <c r="D18" s="133">
        <v>0</v>
      </c>
      <c r="F18" s="47"/>
    </row>
    <row r="19" spans="1:6" ht="20.100000000000001" customHeight="1" thickBot="1">
      <c r="A19" s="111"/>
      <c r="B19" s="96" t="s">
        <v>142</v>
      </c>
      <c r="C19" s="81" t="s">
        <v>92</v>
      </c>
      <c r="D19" s="133">
        <v>0</v>
      </c>
      <c r="F19" s="47"/>
    </row>
    <row r="20" spans="1:6" ht="20.100000000000001" customHeight="1" thickBot="1">
      <c r="A20" s="113" t="s">
        <v>6</v>
      </c>
      <c r="B20" s="84"/>
      <c r="C20" s="84" t="s">
        <v>143</v>
      </c>
      <c r="D20" s="135">
        <f>D21+D22</f>
        <v>240</v>
      </c>
      <c r="F20" s="47"/>
    </row>
    <row r="21" spans="1:6" ht="20.100000000000001" customHeight="1">
      <c r="A21" s="313"/>
      <c r="B21" s="314" t="s">
        <v>181</v>
      </c>
      <c r="C21" s="87" t="s">
        <v>341</v>
      </c>
      <c r="D21" s="315">
        <f>'[1]Hivatal bevétel'!$G$22</f>
        <v>240</v>
      </c>
      <c r="F21" s="47"/>
    </row>
    <row r="22" spans="1:6" ht="20.100000000000001" customHeight="1" thickBot="1">
      <c r="A22" s="311"/>
      <c r="B22" s="312" t="s">
        <v>182</v>
      </c>
      <c r="C22" s="89" t="s">
        <v>342</v>
      </c>
      <c r="D22" s="316">
        <v>0</v>
      </c>
      <c r="F22" s="47"/>
    </row>
    <row r="23" spans="1:6" ht="20.100000000000001" customHeight="1" thickBot="1">
      <c r="A23" s="113" t="s">
        <v>7</v>
      </c>
      <c r="B23" s="84"/>
      <c r="C23" s="84" t="s">
        <v>362</v>
      </c>
      <c r="D23" s="135">
        <v>0</v>
      </c>
      <c r="F23" s="47"/>
    </row>
    <row r="24" spans="1:6" ht="20.100000000000001" customHeight="1" thickBot="1">
      <c r="A24" s="113" t="s">
        <v>8</v>
      </c>
      <c r="B24" s="94"/>
      <c r="C24" s="84" t="s">
        <v>144</v>
      </c>
      <c r="D24" s="135">
        <v>0</v>
      </c>
      <c r="F24" s="47"/>
    </row>
    <row r="25" spans="1:6" ht="20.100000000000001" customHeight="1" thickBot="1">
      <c r="A25" s="109" t="s">
        <v>9</v>
      </c>
      <c r="B25" s="85"/>
      <c r="C25" s="84" t="s">
        <v>145</v>
      </c>
      <c r="D25" s="136">
        <f>+D26+D27</f>
        <v>0</v>
      </c>
      <c r="F25" s="47"/>
    </row>
    <row r="26" spans="1:6" ht="20.100000000000001" customHeight="1">
      <c r="A26" s="110"/>
      <c r="B26" s="86" t="s">
        <v>146</v>
      </c>
      <c r="C26" s="87" t="s">
        <v>147</v>
      </c>
      <c r="D26" s="137">
        <v>0</v>
      </c>
      <c r="F26" s="47"/>
    </row>
    <row r="27" spans="1:6" ht="20.100000000000001" customHeight="1" thickBot="1">
      <c r="A27" s="107"/>
      <c r="B27" s="88" t="s">
        <v>148</v>
      </c>
      <c r="C27" s="89" t="s">
        <v>149</v>
      </c>
      <c r="D27" s="138">
        <v>0</v>
      </c>
      <c r="F27" s="47"/>
    </row>
    <row r="28" spans="1:6" ht="20.100000000000001" customHeight="1" thickBot="1">
      <c r="A28" s="114" t="s">
        <v>10</v>
      </c>
      <c r="B28" s="97"/>
      <c r="C28" s="84" t="s">
        <v>366</v>
      </c>
      <c r="D28" s="154">
        <f>D29+D30</f>
        <v>42881</v>
      </c>
      <c r="F28" s="47"/>
    </row>
    <row r="29" spans="1:6" ht="20.100000000000001" customHeight="1">
      <c r="A29" s="308"/>
      <c r="B29" s="86" t="s">
        <v>229</v>
      </c>
      <c r="C29" s="309" t="s">
        <v>338</v>
      </c>
      <c r="D29" s="310">
        <f>'[1]Hivatal bevétel'!$G$5</f>
        <v>36777</v>
      </c>
      <c r="F29" s="47"/>
    </row>
    <row r="30" spans="1:6" ht="20.100000000000001" customHeight="1" thickBot="1">
      <c r="A30" s="305"/>
      <c r="B30" s="304" t="s">
        <v>230</v>
      </c>
      <c r="C30" s="306" t="s">
        <v>363</v>
      </c>
      <c r="D30" s="307">
        <f>'[1]Hivatal bevétel'!$G$6+'[1]Hivatal bevétel'!$G$7</f>
        <v>6104</v>
      </c>
      <c r="F30" s="47"/>
    </row>
    <row r="31" spans="1:6" ht="20.100000000000001" customHeight="1" thickBot="1">
      <c r="A31" s="114" t="s">
        <v>11</v>
      </c>
      <c r="B31" s="98"/>
      <c r="C31" s="99" t="s">
        <v>150</v>
      </c>
      <c r="D31" s="139">
        <f>D5+D15+D20+D23+D24+D25+D28</f>
        <v>44029</v>
      </c>
      <c r="E31" s="148"/>
      <c r="F31" s="47"/>
    </row>
    <row r="32" spans="1:6" ht="20.100000000000001" customHeight="1">
      <c r="A32" s="120"/>
      <c r="B32" s="120"/>
      <c r="C32" s="121"/>
      <c r="D32" s="140"/>
    </row>
    <row r="33" spans="1:6" ht="20.100000000000001" customHeight="1">
      <c r="A33" s="100"/>
      <c r="B33" s="100"/>
      <c r="C33" s="101"/>
      <c r="D33" s="148"/>
    </row>
    <row r="34" spans="1:6" ht="20.100000000000001" customHeight="1" thickBot="1">
      <c r="A34" s="100"/>
      <c r="B34" s="100"/>
      <c r="C34" s="101"/>
      <c r="D34" s="148"/>
    </row>
    <row r="35" spans="1:6" ht="20.100000000000001" customHeight="1" thickBot="1">
      <c r="A35" s="417" t="s">
        <v>82</v>
      </c>
      <c r="B35" s="418"/>
      <c r="C35" s="418"/>
      <c r="D35" s="419"/>
    </row>
    <row r="36" spans="1:6" ht="20.100000000000001" customHeight="1" thickBot="1">
      <c r="A36" s="113" t="s">
        <v>4</v>
      </c>
      <c r="B36" s="90"/>
      <c r="C36" s="91" t="s">
        <v>165</v>
      </c>
      <c r="D36" s="131">
        <f>SUM(D37:D43)</f>
        <v>44029</v>
      </c>
      <c r="F36" s="47"/>
    </row>
    <row r="37" spans="1:6" ht="20.100000000000001" customHeight="1">
      <c r="A37" s="115"/>
      <c r="B37" s="445" t="s">
        <v>399</v>
      </c>
      <c r="C37" s="83" t="s">
        <v>151</v>
      </c>
      <c r="D37" s="141">
        <f>'[1]Hivatal kiadás'!$H$5</f>
        <v>24718</v>
      </c>
      <c r="F37" s="47"/>
    </row>
    <row r="38" spans="1:6" ht="20.100000000000001" customHeight="1">
      <c r="A38" s="116"/>
      <c r="B38" s="93" t="s">
        <v>121</v>
      </c>
      <c r="C38" s="81" t="s">
        <v>152</v>
      </c>
      <c r="D38" s="142">
        <f>'[1]Hivatal kiadás'!$H$14</f>
        <v>6698</v>
      </c>
      <c r="F38" s="47"/>
    </row>
    <row r="39" spans="1:6" ht="20.100000000000001" customHeight="1">
      <c r="A39" s="116"/>
      <c r="B39" s="93" t="s">
        <v>123</v>
      </c>
      <c r="C39" s="81" t="s">
        <v>153</v>
      </c>
      <c r="D39" s="142">
        <f>'[1]Hivatal kiadás'!$H$20</f>
        <v>8952</v>
      </c>
      <c r="F39" s="47"/>
    </row>
    <row r="40" spans="1:6" ht="20.100000000000001" customHeight="1">
      <c r="A40" s="116"/>
      <c r="B40" s="93" t="s">
        <v>125</v>
      </c>
      <c r="C40" s="81" t="s">
        <v>154</v>
      </c>
      <c r="D40" s="142">
        <f>'[1]Hivatal kiadás'!$H$73</f>
        <v>3661</v>
      </c>
      <c r="F40" s="47"/>
    </row>
    <row r="41" spans="1:6" ht="20.100000000000001" customHeight="1">
      <c r="A41" s="116"/>
      <c r="B41" s="93" t="s">
        <v>127</v>
      </c>
      <c r="C41" s="81" t="s">
        <v>344</v>
      </c>
      <c r="D41" s="142">
        <v>0</v>
      </c>
      <c r="F41" s="47"/>
    </row>
    <row r="42" spans="1:6" ht="20.100000000000001" customHeight="1">
      <c r="A42" s="116"/>
      <c r="B42" s="93" t="s">
        <v>129</v>
      </c>
      <c r="C42" s="81" t="s">
        <v>345</v>
      </c>
      <c r="D42" s="142">
        <v>0</v>
      </c>
      <c r="F42" s="47"/>
    </row>
    <row r="43" spans="1:6" ht="20.100000000000001" customHeight="1" thickBot="1">
      <c r="A43" s="116"/>
      <c r="B43" s="93" t="s">
        <v>131</v>
      </c>
      <c r="C43" s="81" t="s">
        <v>169</v>
      </c>
      <c r="D43" s="142"/>
      <c r="F43" s="47"/>
    </row>
    <row r="44" spans="1:6" ht="20.100000000000001" customHeight="1" thickBot="1">
      <c r="A44" s="113" t="s">
        <v>5</v>
      </c>
      <c r="B44" s="90"/>
      <c r="C44" s="91" t="s">
        <v>166</v>
      </c>
      <c r="D44" s="143">
        <f>SUM(D45:D49)</f>
        <v>0</v>
      </c>
      <c r="F44" s="47"/>
    </row>
    <row r="45" spans="1:6" ht="20.100000000000001" customHeight="1">
      <c r="A45" s="115"/>
      <c r="B45" s="92" t="s">
        <v>136</v>
      </c>
      <c r="C45" s="83" t="s">
        <v>156</v>
      </c>
      <c r="D45" s="141">
        <v>0</v>
      </c>
      <c r="F45" s="47"/>
    </row>
    <row r="46" spans="1:6" ht="20.100000000000001" customHeight="1">
      <c r="A46" s="116"/>
      <c r="B46" s="93" t="s">
        <v>138</v>
      </c>
      <c r="C46" s="81" t="s">
        <v>157</v>
      </c>
      <c r="D46" s="142">
        <v>0</v>
      </c>
      <c r="F46" s="47"/>
    </row>
    <row r="47" spans="1:6" ht="20.100000000000001" customHeight="1">
      <c r="A47" s="116"/>
      <c r="B47" s="93" t="s">
        <v>140</v>
      </c>
      <c r="C47" s="81" t="s">
        <v>159</v>
      </c>
      <c r="D47" s="142">
        <v>0</v>
      </c>
      <c r="F47" s="47"/>
    </row>
    <row r="48" spans="1:6" ht="20.100000000000001" customHeight="1">
      <c r="A48" s="116"/>
      <c r="B48" s="93" t="s">
        <v>142</v>
      </c>
      <c r="C48" s="81" t="s">
        <v>160</v>
      </c>
      <c r="D48" s="142">
        <v>0</v>
      </c>
      <c r="F48" s="47"/>
    </row>
    <row r="49" spans="1:6" ht="20.100000000000001" customHeight="1" thickBot="1">
      <c r="A49" s="116"/>
      <c r="B49" s="93" t="s">
        <v>158</v>
      </c>
      <c r="C49" s="81" t="s">
        <v>170</v>
      </c>
      <c r="D49" s="142">
        <v>0</v>
      </c>
      <c r="F49" s="47"/>
    </row>
    <row r="50" spans="1:6" ht="20.100000000000001" customHeight="1" thickBot="1">
      <c r="A50" s="113" t="s">
        <v>6</v>
      </c>
      <c r="B50" s="90"/>
      <c r="C50" s="91" t="s">
        <v>161</v>
      </c>
      <c r="D50" s="135">
        <v>0</v>
      </c>
      <c r="F50" s="47"/>
    </row>
    <row r="51" spans="1:6" ht="20.100000000000001" customHeight="1" thickBot="1">
      <c r="A51" s="117" t="s">
        <v>7</v>
      </c>
      <c r="B51" s="118"/>
      <c r="C51" s="119" t="s">
        <v>162</v>
      </c>
      <c r="D51" s="144">
        <f>+D36+D44+D50</f>
        <v>44029</v>
      </c>
      <c r="F51" s="47"/>
    </row>
    <row r="52" spans="1:6" ht="20.100000000000001" customHeight="1" thickTop="1" thickBot="1">
      <c r="A52" s="102"/>
      <c r="B52" s="103"/>
      <c r="C52" s="103"/>
      <c r="D52" s="145"/>
    </row>
    <row r="53" spans="1:6" ht="20.100000000000001" customHeight="1" thickTop="1" thickBot="1">
      <c r="A53" s="122" t="s">
        <v>163</v>
      </c>
      <c r="B53" s="123"/>
      <c r="C53" s="124"/>
      <c r="D53" s="125">
        <v>8</v>
      </c>
    </row>
    <row r="54" spans="1:6" ht="20.100000000000001" customHeight="1" thickBot="1">
      <c r="A54" s="414" t="s">
        <v>171</v>
      </c>
      <c r="B54" s="415"/>
      <c r="C54" s="416"/>
      <c r="D54" s="147">
        <v>0</v>
      </c>
    </row>
    <row r="55" spans="1:6" ht="20.100000000000001" customHeight="1" thickBot="1">
      <c r="A55" s="126" t="s">
        <v>164</v>
      </c>
      <c r="B55" s="127"/>
      <c r="C55" s="128"/>
      <c r="D55" s="129">
        <v>0</v>
      </c>
    </row>
    <row r="56" spans="1:6" ht="13.5" thickTop="1">
      <c r="A56" s="104"/>
      <c r="B56" s="105"/>
      <c r="C56" s="105"/>
      <c r="D56" s="146"/>
    </row>
    <row r="57" spans="1:6">
      <c r="A57" s="104"/>
      <c r="B57" s="105"/>
      <c r="C57" s="105"/>
      <c r="D57" s="146"/>
    </row>
    <row r="58" spans="1:6">
      <c r="A58" s="104"/>
      <c r="B58" s="105"/>
      <c r="C58" s="105"/>
      <c r="D58" s="146"/>
    </row>
    <row r="59" spans="1:6">
      <c r="A59" s="104"/>
      <c r="B59" s="105"/>
      <c r="C59" s="105"/>
      <c r="D59" s="146"/>
    </row>
    <row r="60" spans="1:6">
      <c r="A60" s="104"/>
      <c r="B60" s="105"/>
      <c r="C60" s="105"/>
      <c r="D60" s="146"/>
    </row>
    <row r="61" spans="1:6">
      <c r="A61" s="104"/>
      <c r="B61" s="105"/>
      <c r="C61" s="105"/>
      <c r="D61" s="146"/>
    </row>
    <row r="62" spans="1:6">
      <c r="A62" s="104"/>
      <c r="B62" s="105"/>
      <c r="C62" s="105"/>
      <c r="D62" s="146"/>
    </row>
    <row r="63" spans="1:6">
      <c r="A63" s="104"/>
      <c r="B63" s="105"/>
      <c r="C63" s="105"/>
      <c r="D63" s="146"/>
    </row>
  </sheetData>
  <mergeCells count="6">
    <mergeCell ref="A2:B2"/>
    <mergeCell ref="D1:D2"/>
    <mergeCell ref="A1:C1"/>
    <mergeCell ref="A54:C54"/>
    <mergeCell ref="A4:D4"/>
    <mergeCell ref="A35:D35"/>
  </mergeCells>
  <phoneticPr fontId="3" type="noConversion"/>
  <pageMargins left="0.39370078740157483" right="0.39370078740157483" top="1.5104166666666667" bottom="0.98425196850393704" header="0.31496062992125984" footer="0.51181102362204722"/>
  <pageSetup paperSize="9" orientation="portrait" r:id="rId1"/>
  <headerFooter alignWithMargins="0">
    <oddHeader>&amp;C
Polgármesteri Hivatal
bevételei és kiadásai
2015.&amp;R&amp;"Arial,Dőlt"10. melléklet 
az 1/2015. (II.24.)önkormányzati rendelethez  
ezer ft-ban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/>
  </sheetPr>
  <dimension ref="A1:D63"/>
  <sheetViews>
    <sheetView tabSelected="1" view="pageLayout" topLeftCell="A19" zoomScaleNormal="100" workbookViewId="0">
      <selection activeCell="B37" sqref="B37"/>
    </sheetView>
  </sheetViews>
  <sheetFormatPr defaultRowHeight="12.75"/>
  <cols>
    <col min="1" max="2" width="7.7109375" customWidth="1"/>
    <col min="3" max="3" width="60.7109375" customWidth="1"/>
    <col min="4" max="4" width="15.7109375" style="166" customWidth="1"/>
    <col min="5" max="10" width="8.7109375" customWidth="1"/>
  </cols>
  <sheetData>
    <row r="1" spans="1:4" ht="20.100000000000001" customHeight="1" thickTop="1">
      <c r="A1" s="420" t="s">
        <v>167</v>
      </c>
      <c r="B1" s="421"/>
      <c r="C1" s="421"/>
      <c r="D1" s="423" t="s">
        <v>118</v>
      </c>
    </row>
    <row r="2" spans="1:4" ht="20.100000000000001" customHeight="1">
      <c r="A2" s="412" t="s">
        <v>117</v>
      </c>
      <c r="B2" s="413"/>
      <c r="C2" s="106" t="s">
        <v>168</v>
      </c>
      <c r="D2" s="424"/>
    </row>
    <row r="3" spans="1:4" ht="20.100000000000001" customHeight="1" thickBot="1">
      <c r="A3" s="107">
        <v>1</v>
      </c>
      <c r="B3" s="108">
        <v>2</v>
      </c>
      <c r="C3" s="108">
        <v>3</v>
      </c>
      <c r="D3" s="130">
        <v>4</v>
      </c>
    </row>
    <row r="4" spans="1:4" ht="20.100000000000001" customHeight="1" thickBot="1">
      <c r="A4" s="417" t="s">
        <v>81</v>
      </c>
      <c r="B4" s="418"/>
      <c r="C4" s="418"/>
      <c r="D4" s="419"/>
    </row>
    <row r="5" spans="1:4" ht="20.100000000000001" customHeight="1" thickBot="1">
      <c r="A5" s="109" t="s">
        <v>4</v>
      </c>
      <c r="B5" s="94"/>
      <c r="C5" s="95" t="s">
        <v>354</v>
      </c>
      <c r="D5" s="150">
        <f>SUM(D6:D14)</f>
        <v>18118</v>
      </c>
    </row>
    <row r="6" spans="1:4" ht="20.100000000000001" customHeight="1">
      <c r="A6" s="110"/>
      <c r="B6" s="96" t="s">
        <v>119</v>
      </c>
      <c r="C6" s="80" t="s">
        <v>120</v>
      </c>
      <c r="D6" s="151">
        <v>0</v>
      </c>
    </row>
    <row r="7" spans="1:4" ht="20.100000000000001" customHeight="1">
      <c r="A7" s="111"/>
      <c r="B7" s="96" t="s">
        <v>121</v>
      </c>
      <c r="C7" s="81" t="s">
        <v>122</v>
      </c>
      <c r="D7" s="152">
        <v>0</v>
      </c>
    </row>
    <row r="8" spans="1:4" ht="20.100000000000001" customHeight="1">
      <c r="A8" s="111"/>
      <c r="B8" s="96" t="s">
        <v>123</v>
      </c>
      <c r="C8" s="81" t="s">
        <v>124</v>
      </c>
      <c r="D8" s="152">
        <f>'[1]Óvoda bevétel'!$I$21</f>
        <v>2575</v>
      </c>
    </row>
    <row r="9" spans="1:4" ht="20.100000000000001" customHeight="1">
      <c r="A9" s="111"/>
      <c r="B9" s="96" t="s">
        <v>125</v>
      </c>
      <c r="C9" s="81" t="s">
        <v>126</v>
      </c>
      <c r="D9" s="152">
        <f>'[1]Óvoda bevétel'!$I$25</f>
        <v>9443</v>
      </c>
    </row>
    <row r="10" spans="1:4" ht="20.100000000000001" customHeight="1">
      <c r="A10" s="111"/>
      <c r="B10" s="96" t="s">
        <v>127</v>
      </c>
      <c r="C10" s="82" t="s">
        <v>128</v>
      </c>
      <c r="D10" s="152">
        <v>0</v>
      </c>
    </row>
    <row r="11" spans="1:4" ht="20.100000000000001" customHeight="1">
      <c r="A11" s="112"/>
      <c r="B11" s="96" t="s">
        <v>129</v>
      </c>
      <c r="C11" s="81" t="s">
        <v>340</v>
      </c>
      <c r="D11" s="153">
        <f>'[1]Óvoda bevétel'!$I$30+'[1]Óvoda bevétel'!$I$35</f>
        <v>6100</v>
      </c>
    </row>
    <row r="12" spans="1:4" ht="20.100000000000001" customHeight="1">
      <c r="A12" s="111"/>
      <c r="B12" s="96" t="s">
        <v>131</v>
      </c>
      <c r="C12" s="81" t="s">
        <v>132</v>
      </c>
      <c r="D12" s="152">
        <v>0</v>
      </c>
    </row>
    <row r="13" spans="1:4" ht="20.100000000000001" customHeight="1">
      <c r="A13" s="111"/>
      <c r="B13" s="96" t="s">
        <v>133</v>
      </c>
      <c r="C13" s="81" t="s">
        <v>134</v>
      </c>
      <c r="D13" s="152">
        <v>0</v>
      </c>
    </row>
    <row r="14" spans="1:4" ht="20.100000000000001" customHeight="1" thickBot="1">
      <c r="A14" s="112"/>
      <c r="B14" s="320" t="s">
        <v>275</v>
      </c>
      <c r="C14" s="82" t="s">
        <v>350</v>
      </c>
      <c r="D14" s="153">
        <v>0</v>
      </c>
    </row>
    <row r="15" spans="1:4" ht="20.100000000000001" customHeight="1" thickBot="1">
      <c r="A15" s="109" t="s">
        <v>5</v>
      </c>
      <c r="B15" s="94"/>
      <c r="C15" s="95" t="s">
        <v>135</v>
      </c>
      <c r="D15" s="150">
        <f>SUM(D16:D19)</f>
        <v>0</v>
      </c>
    </row>
    <row r="16" spans="1:4" ht="20.100000000000001" customHeight="1">
      <c r="A16" s="111"/>
      <c r="B16" s="96" t="s">
        <v>136</v>
      </c>
      <c r="C16" s="83" t="s">
        <v>137</v>
      </c>
      <c r="D16" s="152">
        <v>0</v>
      </c>
    </row>
    <row r="17" spans="1:4" ht="20.100000000000001" customHeight="1">
      <c r="A17" s="111"/>
      <c r="B17" s="96" t="s">
        <v>138</v>
      </c>
      <c r="C17" s="81" t="s">
        <v>139</v>
      </c>
      <c r="D17" s="152">
        <v>0</v>
      </c>
    </row>
    <row r="18" spans="1:4" ht="20.100000000000001" customHeight="1">
      <c r="A18" s="111"/>
      <c r="B18" s="96" t="s">
        <v>140</v>
      </c>
      <c r="C18" s="81" t="s">
        <v>141</v>
      </c>
      <c r="D18" s="152">
        <v>0</v>
      </c>
    </row>
    <row r="19" spans="1:4" ht="20.100000000000001" customHeight="1" thickBot="1">
      <c r="A19" s="111"/>
      <c r="B19" s="96" t="s">
        <v>142</v>
      </c>
      <c r="C19" s="81" t="s">
        <v>92</v>
      </c>
      <c r="D19" s="152">
        <v>0</v>
      </c>
    </row>
    <row r="20" spans="1:4" ht="20.100000000000001" customHeight="1" thickBot="1">
      <c r="A20" s="113" t="s">
        <v>6</v>
      </c>
      <c r="B20" s="84"/>
      <c r="C20" s="84" t="s">
        <v>143</v>
      </c>
      <c r="D20" s="135">
        <f>D21+D22</f>
        <v>0</v>
      </c>
    </row>
    <row r="21" spans="1:4" ht="20.100000000000001" customHeight="1">
      <c r="A21" s="313"/>
      <c r="B21" s="314" t="s">
        <v>181</v>
      </c>
      <c r="C21" s="87" t="s">
        <v>341</v>
      </c>
      <c r="D21" s="315">
        <v>0</v>
      </c>
    </row>
    <row r="22" spans="1:4" ht="20.100000000000001" customHeight="1" thickBot="1">
      <c r="A22" s="311"/>
      <c r="B22" s="312" t="s">
        <v>182</v>
      </c>
      <c r="C22" s="89" t="s">
        <v>342</v>
      </c>
      <c r="D22" s="316">
        <v>0</v>
      </c>
    </row>
    <row r="23" spans="1:4" ht="20.100000000000001" customHeight="1" thickBot="1">
      <c r="A23" s="113" t="s">
        <v>7</v>
      </c>
      <c r="B23" s="84"/>
      <c r="C23" s="84" t="s">
        <v>362</v>
      </c>
      <c r="D23" s="154">
        <v>0</v>
      </c>
    </row>
    <row r="24" spans="1:4" ht="20.100000000000001" customHeight="1" thickBot="1">
      <c r="A24" s="113" t="s">
        <v>8</v>
      </c>
      <c r="B24" s="94"/>
      <c r="C24" s="84" t="s">
        <v>144</v>
      </c>
      <c r="D24" s="154">
        <v>0</v>
      </c>
    </row>
    <row r="25" spans="1:4" ht="20.100000000000001" customHeight="1" thickBot="1">
      <c r="A25" s="109" t="s">
        <v>9</v>
      </c>
      <c r="B25" s="85"/>
      <c r="C25" s="84" t="s">
        <v>145</v>
      </c>
      <c r="D25" s="155">
        <f>+D26+D27</f>
        <v>0</v>
      </c>
    </row>
    <row r="26" spans="1:4" ht="20.100000000000001" customHeight="1">
      <c r="A26" s="110"/>
      <c r="B26" s="86" t="s">
        <v>146</v>
      </c>
      <c r="C26" s="87" t="s">
        <v>147</v>
      </c>
      <c r="D26" s="156">
        <v>0</v>
      </c>
    </row>
    <row r="27" spans="1:4" ht="20.100000000000001" customHeight="1" thickBot="1">
      <c r="A27" s="107"/>
      <c r="B27" s="88" t="s">
        <v>148</v>
      </c>
      <c r="C27" s="89" t="s">
        <v>149</v>
      </c>
      <c r="D27" s="157">
        <v>0</v>
      </c>
    </row>
    <row r="28" spans="1:4" ht="20.100000000000001" customHeight="1" thickBot="1">
      <c r="A28" s="114" t="s">
        <v>10</v>
      </c>
      <c r="B28" s="97"/>
      <c r="C28" s="84" t="s">
        <v>366</v>
      </c>
      <c r="D28" s="154">
        <f>D29+D30</f>
        <v>77871</v>
      </c>
    </row>
    <row r="29" spans="1:4" ht="20.100000000000001" customHeight="1">
      <c r="A29" s="308"/>
      <c r="B29" s="86" t="s">
        <v>229</v>
      </c>
      <c r="C29" s="309" t="s">
        <v>338</v>
      </c>
      <c r="D29" s="310">
        <f>'[1]Óvoda bevétel'!$I$5</f>
        <v>77871</v>
      </c>
    </row>
    <row r="30" spans="1:4" ht="20.100000000000001" customHeight="1" thickBot="1">
      <c r="A30" s="305"/>
      <c r="B30" s="304" t="s">
        <v>230</v>
      </c>
      <c r="C30" s="306" t="s">
        <v>339</v>
      </c>
      <c r="D30" s="307"/>
    </row>
    <row r="31" spans="1:4" ht="20.100000000000001" customHeight="1" thickBot="1">
      <c r="A31" s="114" t="s">
        <v>11</v>
      </c>
      <c r="B31" s="98"/>
      <c r="C31" s="99" t="s">
        <v>150</v>
      </c>
      <c r="D31" s="158">
        <f>SUM(D5,D15,D20,D23,D24,D25,D28)</f>
        <v>95989</v>
      </c>
    </row>
    <row r="32" spans="1:4" ht="20.100000000000001" customHeight="1">
      <c r="A32" s="120"/>
      <c r="B32" s="120"/>
      <c r="C32" s="121"/>
      <c r="D32" s="159"/>
    </row>
    <row r="33" spans="1:4" ht="20.100000000000001" customHeight="1">
      <c r="A33" s="100"/>
      <c r="B33" s="100"/>
      <c r="C33" s="101"/>
      <c r="D33" s="160"/>
    </row>
    <row r="34" spans="1:4" ht="20.100000000000001" customHeight="1" thickBot="1">
      <c r="A34" s="100"/>
      <c r="B34" s="100"/>
      <c r="C34" s="101"/>
      <c r="D34" s="160"/>
    </row>
    <row r="35" spans="1:4" ht="20.100000000000001" customHeight="1" thickBot="1">
      <c r="A35" s="417" t="s">
        <v>82</v>
      </c>
      <c r="B35" s="418"/>
      <c r="C35" s="418"/>
      <c r="D35" s="419"/>
    </row>
    <row r="36" spans="1:4" ht="20.100000000000001" customHeight="1" thickBot="1">
      <c r="A36" s="113" t="s">
        <v>4</v>
      </c>
      <c r="B36" s="90"/>
      <c r="C36" s="91" t="s">
        <v>165</v>
      </c>
      <c r="D36" s="150">
        <f>SUM(D37:D43)</f>
        <v>95688864.978341073</v>
      </c>
    </row>
    <row r="37" spans="1:4" ht="20.100000000000001" customHeight="1">
      <c r="A37" s="115"/>
      <c r="B37" s="445" t="s">
        <v>399</v>
      </c>
      <c r="C37" s="83" t="s">
        <v>151</v>
      </c>
      <c r="D37" s="149">
        <f>'[1]Óvoda kiadás'!$J$5</f>
        <v>52001972</v>
      </c>
    </row>
    <row r="38" spans="1:4" ht="20.100000000000001" customHeight="1">
      <c r="A38" s="116"/>
      <c r="B38" s="93" t="s">
        <v>121</v>
      </c>
      <c r="C38" s="81" t="s">
        <v>152</v>
      </c>
      <c r="D38" s="161">
        <f>'[1]Óvoda kiadás'!$J$13</f>
        <v>14448204.474246573</v>
      </c>
    </row>
    <row r="39" spans="1:4" ht="20.100000000000001" customHeight="1">
      <c r="A39" s="116"/>
      <c r="B39" s="93" t="s">
        <v>123</v>
      </c>
      <c r="C39" s="81" t="s">
        <v>153</v>
      </c>
      <c r="D39" s="161">
        <f>'[1]Óvoda kiadás'!$J$19</f>
        <v>29238688.504094489</v>
      </c>
    </row>
    <row r="40" spans="1:4" ht="20.100000000000001" customHeight="1">
      <c r="A40" s="116"/>
      <c r="B40" s="93" t="s">
        <v>125</v>
      </c>
      <c r="C40" s="81" t="s">
        <v>154</v>
      </c>
      <c r="D40" s="161">
        <v>0</v>
      </c>
    </row>
    <row r="41" spans="1:4" ht="20.100000000000001" customHeight="1">
      <c r="A41" s="116"/>
      <c r="B41" s="93" t="s">
        <v>127</v>
      </c>
      <c r="C41" s="81" t="s">
        <v>344</v>
      </c>
      <c r="D41" s="161">
        <v>0</v>
      </c>
    </row>
    <row r="42" spans="1:4" ht="20.100000000000001" customHeight="1">
      <c r="A42" s="116"/>
      <c r="B42" s="93" t="s">
        <v>129</v>
      </c>
      <c r="C42" s="81" t="s">
        <v>345</v>
      </c>
      <c r="D42" s="161">
        <v>0</v>
      </c>
    </row>
    <row r="43" spans="1:4" ht="20.100000000000001" customHeight="1" thickBot="1">
      <c r="A43" s="116"/>
      <c r="B43" s="93" t="s">
        <v>131</v>
      </c>
      <c r="C43" s="81" t="s">
        <v>356</v>
      </c>
      <c r="D43" s="161">
        <v>0</v>
      </c>
    </row>
    <row r="44" spans="1:4" ht="20.100000000000001" customHeight="1" thickBot="1">
      <c r="A44" s="113" t="s">
        <v>5</v>
      </c>
      <c r="B44" s="90"/>
      <c r="C44" s="91" t="s">
        <v>166</v>
      </c>
      <c r="D44" s="162">
        <f>SUM(D45:D49)</f>
        <v>300000</v>
      </c>
    </row>
    <row r="45" spans="1:4" ht="20.100000000000001" customHeight="1">
      <c r="A45" s="115"/>
      <c r="B45" s="92" t="s">
        <v>136</v>
      </c>
      <c r="C45" s="83" t="s">
        <v>156</v>
      </c>
      <c r="D45" s="149">
        <f>'[1]Óvoda kiadás'!$J$68</f>
        <v>300000</v>
      </c>
    </row>
    <row r="46" spans="1:4" ht="20.100000000000001" customHeight="1">
      <c r="A46" s="116"/>
      <c r="B46" s="93" t="s">
        <v>138</v>
      </c>
      <c r="C46" s="81" t="s">
        <v>157</v>
      </c>
      <c r="D46" s="161">
        <v>0</v>
      </c>
    </row>
    <row r="47" spans="1:4" ht="20.100000000000001" customHeight="1">
      <c r="A47" s="116"/>
      <c r="B47" s="93" t="s">
        <v>140</v>
      </c>
      <c r="C47" s="81" t="s">
        <v>159</v>
      </c>
      <c r="D47" s="161">
        <v>0</v>
      </c>
    </row>
    <row r="48" spans="1:4" ht="20.100000000000001" customHeight="1">
      <c r="A48" s="116"/>
      <c r="B48" s="93" t="s">
        <v>142</v>
      </c>
      <c r="C48" s="81" t="s">
        <v>160</v>
      </c>
      <c r="D48" s="161">
        <v>0</v>
      </c>
    </row>
    <row r="49" spans="1:4" ht="20.100000000000001" customHeight="1" thickBot="1">
      <c r="A49" s="116"/>
      <c r="B49" s="93" t="s">
        <v>158</v>
      </c>
      <c r="C49" s="81" t="s">
        <v>170</v>
      </c>
      <c r="D49" s="161">
        <v>0</v>
      </c>
    </row>
    <row r="50" spans="1:4" ht="20.100000000000001" customHeight="1" thickBot="1">
      <c r="A50" s="113" t="s">
        <v>6</v>
      </c>
      <c r="B50" s="90"/>
      <c r="C50" s="91" t="s">
        <v>161</v>
      </c>
      <c r="D50" s="154">
        <v>0</v>
      </c>
    </row>
    <row r="51" spans="1:4" ht="20.100000000000001" customHeight="1" thickBot="1">
      <c r="A51" s="117" t="s">
        <v>7</v>
      </c>
      <c r="B51" s="118"/>
      <c r="C51" s="119" t="s">
        <v>162</v>
      </c>
      <c r="D51" s="163">
        <f>+D36+D44+D50</f>
        <v>95988864.978341073</v>
      </c>
    </row>
    <row r="52" spans="1:4" ht="20.100000000000001" customHeight="1" thickTop="1" thickBot="1">
      <c r="A52" s="102"/>
      <c r="B52" s="103"/>
      <c r="C52" s="103"/>
      <c r="D52" s="164"/>
    </row>
    <row r="53" spans="1:4" ht="20.100000000000001" customHeight="1" thickTop="1" thickBot="1">
      <c r="A53" s="122" t="s">
        <v>163</v>
      </c>
      <c r="B53" s="123"/>
      <c r="C53" s="124"/>
      <c r="D53" s="125">
        <v>21</v>
      </c>
    </row>
    <row r="54" spans="1:4" ht="20.100000000000001" customHeight="1" thickBot="1">
      <c r="A54" s="414" t="s">
        <v>171</v>
      </c>
      <c r="B54" s="415"/>
      <c r="C54" s="416"/>
      <c r="D54" s="147">
        <v>0</v>
      </c>
    </row>
    <row r="55" spans="1:4" ht="20.100000000000001" customHeight="1" thickBot="1">
      <c r="A55" s="126" t="s">
        <v>164</v>
      </c>
      <c r="B55" s="127"/>
      <c r="C55" s="128"/>
      <c r="D55" s="129">
        <v>0</v>
      </c>
    </row>
    <row r="56" spans="1:4" ht="13.5" thickTop="1">
      <c r="A56" s="104"/>
      <c r="B56" s="105"/>
      <c r="C56" s="105"/>
      <c r="D56" s="165"/>
    </row>
    <row r="57" spans="1:4">
      <c r="A57" s="104"/>
      <c r="B57" s="105"/>
      <c r="C57" s="105"/>
      <c r="D57" s="165"/>
    </row>
    <row r="58" spans="1:4">
      <c r="A58" s="104"/>
      <c r="B58" s="105"/>
      <c r="C58" s="105"/>
      <c r="D58" s="165"/>
    </row>
    <row r="59" spans="1:4">
      <c r="A59" s="104"/>
      <c r="B59" s="105"/>
      <c r="C59" s="105"/>
      <c r="D59" s="165"/>
    </row>
    <row r="60" spans="1:4">
      <c r="A60" s="104"/>
      <c r="B60" s="105"/>
      <c r="C60" s="105"/>
      <c r="D60" s="165"/>
    </row>
    <row r="61" spans="1:4">
      <c r="A61" s="104"/>
      <c r="B61" s="105"/>
      <c r="C61" s="105"/>
      <c r="D61" s="165"/>
    </row>
    <row r="62" spans="1:4">
      <c r="A62" s="104"/>
      <c r="B62" s="105"/>
      <c r="C62" s="105"/>
      <c r="D62" s="165"/>
    </row>
    <row r="63" spans="1:4">
      <c r="A63" s="104"/>
      <c r="B63" s="105"/>
      <c r="C63" s="105"/>
      <c r="D63" s="165"/>
    </row>
  </sheetData>
  <mergeCells count="6">
    <mergeCell ref="A2:B2"/>
    <mergeCell ref="D1:D2"/>
    <mergeCell ref="A1:C1"/>
    <mergeCell ref="A54:C54"/>
    <mergeCell ref="A4:D4"/>
    <mergeCell ref="A35:D35"/>
  </mergeCells>
  <phoneticPr fontId="3" type="noConversion"/>
  <pageMargins left="0.39370078740157483" right="0.39370078740157483" top="1.4270833333333333" bottom="0.98425196850393704" header="0.31496062992125984" footer="0.51181102362204722"/>
  <pageSetup paperSize="9" orientation="portrait" r:id="rId1"/>
  <headerFooter alignWithMargins="0">
    <oddHeader>&amp;C
Mackó-Kuckó Napközi Otthonos Óvoda és Bölcsőde
bevételei és kiadásai
2015.&amp;R&amp;"Arial,Dőlt"11. melléklet 
az 1/2015. (II.24.)önkormányzati rendelethez  
ezer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/>
  </sheetPr>
  <dimension ref="A2:G37"/>
  <sheetViews>
    <sheetView tabSelected="1" view="pageLayout" zoomScaleNormal="100" workbookViewId="0">
      <selection activeCell="B37" sqref="B37"/>
    </sheetView>
  </sheetViews>
  <sheetFormatPr defaultRowHeight="12.75"/>
  <cols>
    <col min="1" max="1" width="5.7109375" customWidth="1"/>
    <col min="2" max="2" width="35.7109375" customWidth="1"/>
    <col min="3" max="5" width="8.7109375" customWidth="1"/>
    <col min="7" max="7" width="9.5703125" customWidth="1"/>
  </cols>
  <sheetData>
    <row r="2" spans="1:7">
      <c r="A2" s="425" t="s">
        <v>62</v>
      </c>
      <c r="B2" s="425"/>
      <c r="C2" s="425"/>
      <c r="D2" s="425"/>
      <c r="E2" s="425"/>
      <c r="F2" s="425"/>
      <c r="G2" s="425"/>
    </row>
    <row r="6" spans="1:7">
      <c r="A6" t="s">
        <v>63</v>
      </c>
      <c r="C6" s="341">
        <f>'[1]Önkormányzat kiadás'!$T$226</f>
        <v>296296.03887952759</v>
      </c>
      <c r="D6" t="s">
        <v>64</v>
      </c>
    </row>
    <row r="7" spans="1:7">
      <c r="A7" t="s">
        <v>65</v>
      </c>
      <c r="C7">
        <v>0</v>
      </c>
      <c r="D7" t="s">
        <v>66</v>
      </c>
    </row>
    <row r="9" spans="1:7" ht="13.5" thickBot="1"/>
    <row r="10" spans="1:7" s="2" customFormat="1" ht="20.100000000000001" customHeight="1" thickTop="1">
      <c r="A10" s="387" t="s">
        <v>0</v>
      </c>
      <c r="B10" s="389" t="s">
        <v>67</v>
      </c>
      <c r="C10" s="430" t="s">
        <v>68</v>
      </c>
      <c r="D10" s="426" t="s">
        <v>69</v>
      </c>
      <c r="E10" s="426" t="s">
        <v>70</v>
      </c>
      <c r="F10" s="426" t="s">
        <v>71</v>
      </c>
      <c r="G10" s="428" t="s">
        <v>72</v>
      </c>
    </row>
    <row r="11" spans="1:7" ht="22.5" customHeight="1" thickBot="1">
      <c r="A11" s="388"/>
      <c r="B11" s="390"/>
      <c r="C11" s="431"/>
      <c r="D11" s="427"/>
      <c r="E11" s="427"/>
      <c r="F11" s="427"/>
      <c r="G11" s="429"/>
    </row>
    <row r="12" spans="1:7" ht="15" customHeight="1">
      <c r="A12" s="49" t="s">
        <v>4</v>
      </c>
      <c r="B12" s="50" t="s">
        <v>73</v>
      </c>
      <c r="C12" s="51"/>
      <c r="D12" s="37"/>
      <c r="E12" s="37"/>
      <c r="F12" s="51"/>
      <c r="G12" s="52">
        <f t="shared" ref="G12:G17" si="0">SUM(C12:F12)</f>
        <v>0</v>
      </c>
    </row>
    <row r="13" spans="1:7" ht="15" customHeight="1">
      <c r="A13" s="4" t="s">
        <v>5</v>
      </c>
      <c r="B13" s="48" t="s">
        <v>74</v>
      </c>
      <c r="C13" s="5"/>
      <c r="D13" s="18"/>
      <c r="E13" s="18"/>
      <c r="F13" s="5"/>
      <c r="G13" s="43">
        <f t="shared" si="0"/>
        <v>0</v>
      </c>
    </row>
    <row r="14" spans="1:7" ht="15" customHeight="1">
      <c r="A14" s="4" t="s">
        <v>6</v>
      </c>
      <c r="B14" s="48" t="s">
        <v>75</v>
      </c>
      <c r="C14" s="5"/>
      <c r="D14" s="18"/>
      <c r="E14" s="18"/>
      <c r="F14" s="5"/>
      <c r="G14" s="43">
        <f t="shared" si="0"/>
        <v>0</v>
      </c>
    </row>
    <row r="15" spans="1:7" ht="15" customHeight="1">
      <c r="A15" s="4" t="s">
        <v>7</v>
      </c>
      <c r="B15" s="5" t="s">
        <v>76</v>
      </c>
      <c r="C15" s="5"/>
      <c r="D15" s="18"/>
      <c r="E15" s="18"/>
      <c r="F15" s="5"/>
      <c r="G15" s="43">
        <f t="shared" si="0"/>
        <v>0</v>
      </c>
    </row>
    <row r="16" spans="1:7" ht="15" customHeight="1">
      <c r="A16" s="4" t="s">
        <v>8</v>
      </c>
      <c r="B16" s="5" t="s">
        <v>77</v>
      </c>
      <c r="C16" s="5"/>
      <c r="D16" s="18"/>
      <c r="E16" s="18"/>
      <c r="F16" s="5"/>
      <c r="G16" s="43">
        <f t="shared" si="0"/>
        <v>0</v>
      </c>
    </row>
    <row r="17" spans="1:7" ht="15" customHeight="1" thickBot="1">
      <c r="A17" s="8" t="s">
        <v>9</v>
      </c>
      <c r="B17" s="9" t="s">
        <v>78</v>
      </c>
      <c r="C17" s="9"/>
      <c r="D17" s="20"/>
      <c r="E17" s="20"/>
      <c r="F17" s="9"/>
      <c r="G17" s="343">
        <f t="shared" si="0"/>
        <v>0</v>
      </c>
    </row>
    <row r="18" spans="1:7" s="13" customFormat="1" ht="15" customHeight="1" thickBot="1">
      <c r="A18" s="10" t="s">
        <v>34</v>
      </c>
      <c r="B18" s="11"/>
      <c r="C18" s="12">
        <f>SUM(C12:C17)</f>
        <v>0</v>
      </c>
      <c r="D18" s="12">
        <f>SUM(D12:D17)</f>
        <v>0</v>
      </c>
      <c r="E18" s="12">
        <f>SUM(E12:E17)</f>
        <v>0</v>
      </c>
      <c r="F18" s="12">
        <f>SUM(F12:F17)</f>
        <v>0</v>
      </c>
      <c r="G18" s="53" t="s">
        <v>79</v>
      </c>
    </row>
    <row r="19" spans="1:7" ht="13.5" thickTop="1"/>
    <row r="21" spans="1:7">
      <c r="A21" s="325"/>
    </row>
    <row r="23" spans="1:7">
      <c r="C23" s="425"/>
      <c r="D23" s="425"/>
      <c r="E23" s="425"/>
      <c r="F23" s="425"/>
    </row>
    <row r="24" spans="1:7">
      <c r="C24" s="425"/>
      <c r="D24" s="425"/>
      <c r="E24" s="425"/>
      <c r="F24" s="425"/>
    </row>
    <row r="37" spans="2:2">
      <c r="B37" s="444" t="s">
        <v>399</v>
      </c>
    </row>
  </sheetData>
  <mergeCells count="10">
    <mergeCell ref="C24:F24"/>
    <mergeCell ref="A2:G2"/>
    <mergeCell ref="D10:D11"/>
    <mergeCell ref="E10:E11"/>
    <mergeCell ref="F10:F11"/>
    <mergeCell ref="G10:G11"/>
    <mergeCell ref="A10:A11"/>
    <mergeCell ref="B10:B11"/>
    <mergeCell ref="C10:C11"/>
    <mergeCell ref="C23:F23"/>
  </mergeCells>
  <phoneticPr fontId="3" type="noConversion"/>
  <pageMargins left="0.39370078740157483" right="0.39370078740157483" top="1.4895833333333333" bottom="0.98425196850393704" header="0.31496062992125984" footer="0.51181102362204722"/>
  <pageSetup paperSize="9" orientation="portrait" r:id="rId1"/>
  <headerFooter alignWithMargins="0">
    <oddHeader>&amp;C
Adatszolgáltatás 
az elismert tartozásállományról
2015.
&amp;R&amp;"Arial,Dőlt"12. melléklet 
az 1/2015. (II.24.)önkormányzati rendelethez  
ezer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/>
  </sheetPr>
  <dimension ref="A2:E37"/>
  <sheetViews>
    <sheetView tabSelected="1" view="pageLayout" topLeftCell="A13" zoomScaleNormal="100" workbookViewId="0">
      <selection activeCell="B37" sqref="B37"/>
    </sheetView>
  </sheetViews>
  <sheetFormatPr defaultColWidth="9" defaultRowHeight="12.75"/>
  <cols>
    <col min="1" max="1" width="8.5703125" customWidth="1"/>
    <col min="2" max="2" width="35.140625" customWidth="1"/>
    <col min="3" max="5" width="15.28515625" customWidth="1"/>
  </cols>
  <sheetData>
    <row r="2" spans="1:5">
      <c r="A2" s="425" t="s">
        <v>62</v>
      </c>
      <c r="B2" s="425"/>
      <c r="C2" s="425"/>
      <c r="D2" s="425"/>
      <c r="E2" s="425"/>
    </row>
    <row r="4" spans="1:5" ht="13.5" thickBot="1"/>
    <row r="5" spans="1:5" s="2" customFormat="1" ht="20.100000000000001" customHeight="1">
      <c r="A5" s="432" t="s">
        <v>389</v>
      </c>
      <c r="B5" s="434" t="s">
        <v>390</v>
      </c>
      <c r="C5" s="435" t="s">
        <v>396</v>
      </c>
      <c r="D5" s="436" t="s">
        <v>397</v>
      </c>
      <c r="E5" s="437" t="s">
        <v>72</v>
      </c>
    </row>
    <row r="6" spans="1:5" ht="22.5" customHeight="1" thickBot="1">
      <c r="A6" s="433"/>
      <c r="B6" s="390"/>
      <c r="C6" s="431"/>
      <c r="D6" s="427"/>
      <c r="E6" s="438"/>
    </row>
    <row r="7" spans="1:5" ht="15" customHeight="1">
      <c r="A7" s="439" t="s">
        <v>61</v>
      </c>
      <c r="B7" s="50" t="s">
        <v>392</v>
      </c>
      <c r="C7" s="37"/>
      <c r="D7" s="37"/>
      <c r="E7" s="368">
        <f>C7+D7</f>
        <v>0</v>
      </c>
    </row>
    <row r="8" spans="1:5" ht="15" customHeight="1">
      <c r="A8" s="440"/>
      <c r="B8" s="364" t="s">
        <v>393</v>
      </c>
      <c r="C8" s="16"/>
      <c r="D8" s="16"/>
      <c r="E8" s="369">
        <f t="shared" ref="E8:E21" si="0">C8+D8</f>
        <v>0</v>
      </c>
    </row>
    <row r="9" spans="1:5" ht="15" customHeight="1">
      <c r="A9" s="441"/>
      <c r="B9" s="48" t="s">
        <v>394</v>
      </c>
      <c r="C9" s="18"/>
      <c r="D9" s="18"/>
      <c r="E9" s="369">
        <f t="shared" si="0"/>
        <v>0</v>
      </c>
    </row>
    <row r="10" spans="1:5" ht="15" customHeight="1">
      <c r="A10" s="441"/>
      <c r="B10" s="367" t="s">
        <v>395</v>
      </c>
      <c r="C10" s="20"/>
      <c r="D10" s="20">
        <v>159644</v>
      </c>
      <c r="E10" s="369">
        <f t="shared" si="0"/>
        <v>159644</v>
      </c>
    </row>
    <row r="11" spans="1:5" ht="15" customHeight="1" thickBot="1">
      <c r="A11" s="442"/>
      <c r="B11" s="365" t="s">
        <v>72</v>
      </c>
      <c r="C11" s="366">
        <f>SUM(C7:C10)</f>
        <v>0</v>
      </c>
      <c r="D11" s="366">
        <f t="shared" ref="D11" si="1">SUM(D7:D10)</f>
        <v>159644</v>
      </c>
      <c r="E11" s="370">
        <f t="shared" si="0"/>
        <v>159644</v>
      </c>
    </row>
    <row r="12" spans="1:5" ht="15" customHeight="1">
      <c r="A12" s="439" t="s">
        <v>372</v>
      </c>
      <c r="B12" s="50" t="s">
        <v>392</v>
      </c>
      <c r="C12" s="37">
        <v>4647000</v>
      </c>
      <c r="D12" s="37">
        <v>209115</v>
      </c>
      <c r="E12" s="371">
        <f t="shared" si="0"/>
        <v>4856115</v>
      </c>
    </row>
    <row r="13" spans="1:5" ht="15" customHeight="1">
      <c r="A13" s="441"/>
      <c r="B13" s="364" t="s">
        <v>393</v>
      </c>
      <c r="C13" s="18"/>
      <c r="D13" s="18">
        <v>140959</v>
      </c>
      <c r="E13" s="369">
        <f t="shared" si="0"/>
        <v>140959</v>
      </c>
    </row>
    <row r="14" spans="1:5" ht="15" customHeight="1">
      <c r="A14" s="441"/>
      <c r="B14" s="48" t="s">
        <v>394</v>
      </c>
      <c r="C14" s="18">
        <v>4647000</v>
      </c>
      <c r="D14" s="18">
        <v>142508</v>
      </c>
      <c r="E14" s="369">
        <f t="shared" si="0"/>
        <v>4789508</v>
      </c>
    </row>
    <row r="15" spans="1:5" ht="15" customHeight="1">
      <c r="A15" s="441"/>
      <c r="B15" s="367" t="s">
        <v>395</v>
      </c>
      <c r="C15" s="20"/>
      <c r="D15" s="20">
        <v>71254</v>
      </c>
      <c r="E15" s="369">
        <f t="shared" si="0"/>
        <v>71254</v>
      </c>
    </row>
    <row r="16" spans="1:5" ht="15" customHeight="1" thickBot="1">
      <c r="A16" s="442"/>
      <c r="B16" s="365" t="s">
        <v>72</v>
      </c>
      <c r="C16" s="366">
        <f>SUM(C12:C15)</f>
        <v>9294000</v>
      </c>
      <c r="D16" s="366">
        <f t="shared" ref="D16" si="2">SUM(D12:D15)</f>
        <v>563836</v>
      </c>
      <c r="E16" s="370">
        <f t="shared" si="0"/>
        <v>9857836</v>
      </c>
    </row>
    <row r="17" spans="1:5" ht="15" customHeight="1">
      <c r="A17" s="440" t="s">
        <v>391</v>
      </c>
      <c r="B17" s="364" t="s">
        <v>392</v>
      </c>
      <c r="C17" s="16">
        <v>4647000</v>
      </c>
      <c r="D17" s="16">
        <v>69705</v>
      </c>
      <c r="E17" s="371">
        <f t="shared" si="0"/>
        <v>4716705</v>
      </c>
    </row>
    <row r="18" spans="1:5" ht="15" customHeight="1">
      <c r="A18" s="441"/>
      <c r="B18" s="364" t="s">
        <v>393</v>
      </c>
      <c r="C18" s="18"/>
      <c r="D18" s="18"/>
      <c r="E18" s="369">
        <f t="shared" si="0"/>
        <v>0</v>
      </c>
    </row>
    <row r="19" spans="1:5" ht="15" customHeight="1">
      <c r="A19" s="441"/>
      <c r="B19" s="48" t="s">
        <v>394</v>
      </c>
      <c r="C19" s="18"/>
      <c r="D19" s="18"/>
      <c r="E19" s="369">
        <f t="shared" si="0"/>
        <v>0</v>
      </c>
    </row>
    <row r="20" spans="1:5" ht="15" customHeight="1">
      <c r="A20" s="441"/>
      <c r="B20" s="48" t="s">
        <v>395</v>
      </c>
      <c r="C20" s="18"/>
      <c r="D20" s="18"/>
      <c r="E20" s="369">
        <f t="shared" si="0"/>
        <v>0</v>
      </c>
    </row>
    <row r="21" spans="1:5" ht="15" customHeight="1" thickBot="1">
      <c r="A21" s="443"/>
      <c r="B21" s="48" t="s">
        <v>72</v>
      </c>
      <c r="C21" s="366">
        <f>SUM(C17:C20)</f>
        <v>4647000</v>
      </c>
      <c r="D21" s="366">
        <f t="shared" ref="D21" si="3">SUM(D17:D20)</f>
        <v>69705</v>
      </c>
      <c r="E21" s="370">
        <f t="shared" si="0"/>
        <v>4716705</v>
      </c>
    </row>
    <row r="22" spans="1:5" s="13" customFormat="1" ht="15" customHeight="1" thickBot="1">
      <c r="A22" s="372" t="s">
        <v>34</v>
      </c>
      <c r="B22" s="373"/>
      <c r="C22" s="374">
        <f>C11+C16+C21</f>
        <v>13941000</v>
      </c>
      <c r="D22" s="374">
        <f t="shared" ref="D22:E22" si="4">D11+D16+D21</f>
        <v>793185</v>
      </c>
      <c r="E22" s="375">
        <f t="shared" si="4"/>
        <v>14734185</v>
      </c>
    </row>
    <row r="25" spans="1:5">
      <c r="A25" s="325"/>
    </row>
    <row r="27" spans="1:5">
      <c r="C27" s="425"/>
      <c r="D27" s="425"/>
      <c r="E27" s="425"/>
    </row>
    <row r="28" spans="1:5">
      <c r="C28" s="425"/>
      <c r="D28" s="425"/>
      <c r="E28" s="425"/>
    </row>
    <row r="37" spans="2:2">
      <c r="B37" s="444" t="s">
        <v>399</v>
      </c>
    </row>
  </sheetData>
  <mergeCells count="11">
    <mergeCell ref="C27:E27"/>
    <mergeCell ref="C28:E28"/>
    <mergeCell ref="A7:A11"/>
    <mergeCell ref="A12:A16"/>
    <mergeCell ref="A17:A21"/>
    <mergeCell ref="A2:E2"/>
    <mergeCell ref="A5:A6"/>
    <mergeCell ref="B5:B6"/>
    <mergeCell ref="C5:C6"/>
    <mergeCell ref="D5:D6"/>
    <mergeCell ref="E5:E6"/>
  </mergeCells>
  <pageMargins left="0.39370078740157483" right="0.39370078740157483" top="1.4166666666666667" bottom="0.98425196850393704" header="0.31496062992125984" footer="0.51181102362204722"/>
  <pageSetup paperSize="9" orientation="portrait" r:id="rId1"/>
  <headerFooter alignWithMargins="0">
    <oddHeader>&amp;C
Adatszolgáltatás
az adósságot keletkeztető ügylet fizetési kötelezettségéről
2015.
&amp;R&amp;"Arial,Dőlt"13. melléklet 
az 1/2015. (II.24.)önkormányzati rendelethez  
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E47"/>
  <sheetViews>
    <sheetView tabSelected="1" view="pageLayout" zoomScaleNormal="120" workbookViewId="0">
      <selection activeCell="B37" sqref="B37"/>
    </sheetView>
  </sheetViews>
  <sheetFormatPr defaultRowHeight="12.75"/>
  <cols>
    <col min="1" max="1" width="5.7109375" customWidth="1"/>
    <col min="2" max="2" width="50.7109375" customWidth="1"/>
    <col min="3" max="3" width="13.7109375" style="47" customWidth="1"/>
    <col min="4" max="4" width="50.7109375" customWidth="1"/>
    <col min="5" max="5" width="13.7109375" style="47" customWidth="1"/>
    <col min="6" max="6" width="8.7109375" customWidth="1"/>
    <col min="7" max="7" width="15.7109375" customWidth="1"/>
  </cols>
  <sheetData>
    <row r="1" spans="1:5" ht="15" customHeight="1">
      <c r="A1" s="54"/>
      <c r="B1" s="55"/>
      <c r="C1" s="262"/>
      <c r="D1" s="56"/>
      <c r="E1" s="262"/>
    </row>
    <row r="2" spans="1:5" ht="15" customHeight="1" thickBot="1">
      <c r="A2" s="54"/>
      <c r="B2" s="57"/>
      <c r="C2" s="146"/>
      <c r="D2" s="54"/>
      <c r="E2" s="263"/>
    </row>
    <row r="3" spans="1:5" ht="15" customHeight="1" thickBot="1">
      <c r="A3" s="379" t="s">
        <v>80</v>
      </c>
      <c r="B3" s="58" t="s">
        <v>81</v>
      </c>
      <c r="C3" s="277"/>
      <c r="D3" s="58" t="s">
        <v>82</v>
      </c>
      <c r="E3" s="264"/>
    </row>
    <row r="4" spans="1:5" ht="25.5" customHeight="1" thickBot="1">
      <c r="A4" s="380"/>
      <c r="B4" s="59" t="s">
        <v>83</v>
      </c>
      <c r="C4" s="278" t="s">
        <v>355</v>
      </c>
      <c r="D4" s="59" t="s">
        <v>83</v>
      </c>
      <c r="E4" s="265" t="s">
        <v>355</v>
      </c>
    </row>
    <row r="5" spans="1:5" ht="15" customHeight="1" thickBot="1">
      <c r="A5" s="60">
        <v>1</v>
      </c>
      <c r="B5" s="61">
        <v>2</v>
      </c>
      <c r="C5" s="279" t="s">
        <v>6</v>
      </c>
      <c r="D5" s="61" t="s">
        <v>7</v>
      </c>
      <c r="E5" s="266" t="s">
        <v>8</v>
      </c>
    </row>
    <row r="6" spans="1:5" ht="15" customHeight="1">
      <c r="A6" s="62" t="s">
        <v>4</v>
      </c>
      <c r="B6" s="63" t="s">
        <v>361</v>
      </c>
      <c r="C6" s="280">
        <f>'8.mell. összesen'!D5</f>
        <v>34270</v>
      </c>
      <c r="D6" s="63" t="s">
        <v>84</v>
      </c>
      <c r="E6" s="267">
        <f>'8.mell. összesen'!D36</f>
        <v>52050143</v>
      </c>
    </row>
    <row r="7" spans="1:5" ht="15" customHeight="1">
      <c r="A7" s="64" t="s">
        <v>5</v>
      </c>
      <c r="B7" s="65" t="s">
        <v>85</v>
      </c>
      <c r="C7" s="281">
        <v>0</v>
      </c>
      <c r="D7" s="65" t="s">
        <v>86</v>
      </c>
      <c r="E7" s="268">
        <f>'8.mell. összesen'!D37</f>
        <v>14460216.474246573</v>
      </c>
    </row>
    <row r="8" spans="1:5" ht="15" customHeight="1">
      <c r="A8" s="62" t="s">
        <v>6</v>
      </c>
      <c r="B8" s="65" t="s">
        <v>87</v>
      </c>
      <c r="C8" s="281">
        <f>'8.mell. összesen'!D23</f>
        <v>56180</v>
      </c>
      <c r="D8" s="65" t="s">
        <v>88</v>
      </c>
      <c r="E8" s="268">
        <f>'8.mell. összesen'!D38</f>
        <v>29305094.504094489</v>
      </c>
    </row>
    <row r="9" spans="1:5" ht="15" customHeight="1">
      <c r="A9" s="64" t="s">
        <v>7</v>
      </c>
      <c r="B9" s="66" t="s">
        <v>349</v>
      </c>
      <c r="C9" s="281">
        <f>'8.mell. összesen'!D29</f>
        <v>154531</v>
      </c>
      <c r="D9" s="65" t="s">
        <v>154</v>
      </c>
      <c r="E9" s="268">
        <f>'8.mell. összesen'!D39</f>
        <v>12758</v>
      </c>
    </row>
    <row r="10" spans="1:5" ht="15" customHeight="1">
      <c r="A10" s="62" t="s">
        <v>8</v>
      </c>
      <c r="B10" s="65" t="s">
        <v>137</v>
      </c>
      <c r="C10" s="281">
        <f>'8.mell. összesen'!D16</f>
        <v>9791</v>
      </c>
      <c r="D10" s="65" t="s">
        <v>155</v>
      </c>
      <c r="E10" s="268">
        <f>'8.mell. összesen'!D40</f>
        <v>19977</v>
      </c>
    </row>
    <row r="11" spans="1:5" ht="15" customHeight="1">
      <c r="A11" s="64" t="s">
        <v>9</v>
      </c>
      <c r="B11" s="65" t="s">
        <v>91</v>
      </c>
      <c r="C11" s="282">
        <v>0</v>
      </c>
      <c r="D11" s="65" t="s">
        <v>169</v>
      </c>
      <c r="E11" s="268">
        <f>'8.mell. összesen'!D41</f>
        <v>11742</v>
      </c>
    </row>
    <row r="12" spans="1:5" ht="15" customHeight="1">
      <c r="A12" s="62" t="s">
        <v>10</v>
      </c>
      <c r="B12" s="65" t="s">
        <v>92</v>
      </c>
      <c r="C12" s="281">
        <v>0</v>
      </c>
      <c r="D12" s="65"/>
      <c r="E12" s="268"/>
    </row>
    <row r="13" spans="1:5" ht="15" customHeight="1">
      <c r="A13" s="64" t="s">
        <v>11</v>
      </c>
      <c r="B13" s="65" t="s">
        <v>93</v>
      </c>
      <c r="C13" s="281">
        <v>0</v>
      </c>
      <c r="D13" s="65"/>
      <c r="E13" s="268"/>
    </row>
    <row r="14" spans="1:5" ht="15" customHeight="1">
      <c r="A14" s="62" t="s">
        <v>12</v>
      </c>
      <c r="B14" s="67"/>
      <c r="C14" s="282"/>
      <c r="D14" s="65"/>
      <c r="E14" s="268"/>
    </row>
    <row r="15" spans="1:5" ht="13.5" thickBot="1">
      <c r="A15" s="75" t="s">
        <v>13</v>
      </c>
      <c r="B15" s="68"/>
      <c r="C15" s="283"/>
      <c r="D15" s="65"/>
      <c r="E15" s="269"/>
    </row>
    <row r="16" spans="1:5" ht="15" customHeight="1" thickBot="1">
      <c r="A16" s="78" t="s">
        <v>14</v>
      </c>
      <c r="B16" s="69" t="s">
        <v>94</v>
      </c>
      <c r="C16" s="284">
        <f>SUM(C6:C15)</f>
        <v>254772</v>
      </c>
      <c r="D16" s="70" t="s">
        <v>95</v>
      </c>
      <c r="E16" s="270">
        <f>SUM(E6:E15)</f>
        <v>95859930.978341073</v>
      </c>
    </row>
    <row r="17" spans="1:5" ht="15" customHeight="1">
      <c r="A17" s="79" t="s">
        <v>15</v>
      </c>
      <c r="B17" s="71" t="s">
        <v>96</v>
      </c>
      <c r="C17" s="285">
        <f>'8.mell. összesen'!D25</f>
        <v>9000</v>
      </c>
      <c r="D17" s="72" t="s">
        <v>97</v>
      </c>
      <c r="E17" s="271">
        <v>0</v>
      </c>
    </row>
    <row r="18" spans="1:5" ht="15" customHeight="1">
      <c r="A18" s="79" t="s">
        <v>16</v>
      </c>
      <c r="B18" s="73" t="s">
        <v>98</v>
      </c>
      <c r="C18" s="286">
        <v>0</v>
      </c>
      <c r="D18" s="72" t="s">
        <v>99</v>
      </c>
      <c r="E18" s="272">
        <v>0</v>
      </c>
    </row>
    <row r="19" spans="1:5" ht="15" customHeight="1">
      <c r="A19" s="64" t="s">
        <v>17</v>
      </c>
      <c r="B19" s="72" t="s">
        <v>100</v>
      </c>
      <c r="C19" s="287">
        <v>0</v>
      </c>
      <c r="D19" s="72" t="s">
        <v>101</v>
      </c>
      <c r="E19" s="272">
        <v>0</v>
      </c>
    </row>
    <row r="20" spans="1:5" ht="15" customHeight="1">
      <c r="A20" s="62" t="s">
        <v>18</v>
      </c>
      <c r="B20" s="72" t="s">
        <v>102</v>
      </c>
      <c r="C20" s="287">
        <f>'8.mell. összesen'!D31</f>
        <v>13491</v>
      </c>
      <c r="D20" s="72" t="s">
        <v>103</v>
      </c>
      <c r="E20" s="272">
        <f>'8.mell. összesen'!D49</f>
        <v>9294</v>
      </c>
    </row>
    <row r="21" spans="1:5" ht="15" customHeight="1">
      <c r="A21" s="64" t="s">
        <v>19</v>
      </c>
      <c r="B21" s="72" t="s">
        <v>104</v>
      </c>
      <c r="C21" s="287">
        <v>0</v>
      </c>
      <c r="D21" s="74" t="s">
        <v>105</v>
      </c>
      <c r="E21" s="272">
        <v>0</v>
      </c>
    </row>
    <row r="22" spans="1:5" ht="15" customHeight="1">
      <c r="A22" s="62" t="s">
        <v>20</v>
      </c>
      <c r="B22" s="72" t="s">
        <v>106</v>
      </c>
      <c r="C22" s="287">
        <v>0</v>
      </c>
      <c r="D22" s="72" t="s">
        <v>107</v>
      </c>
      <c r="E22" s="272">
        <v>0</v>
      </c>
    </row>
    <row r="23" spans="1:5" ht="15" customHeight="1">
      <c r="A23" s="64" t="s">
        <v>21</v>
      </c>
      <c r="B23" s="74" t="s">
        <v>108</v>
      </c>
      <c r="C23" s="288">
        <v>0</v>
      </c>
      <c r="D23" s="63" t="s">
        <v>109</v>
      </c>
      <c r="E23" s="271">
        <v>0</v>
      </c>
    </row>
    <row r="24" spans="1:5" ht="15" customHeight="1">
      <c r="A24" s="62" t="s">
        <v>22</v>
      </c>
      <c r="B24" s="72" t="s">
        <v>110</v>
      </c>
      <c r="C24" s="287">
        <v>0</v>
      </c>
      <c r="D24" s="65" t="s">
        <v>111</v>
      </c>
      <c r="E24" s="272">
        <v>0</v>
      </c>
    </row>
    <row r="25" spans="1:5" ht="15" customHeight="1">
      <c r="A25" s="64" t="s">
        <v>23</v>
      </c>
      <c r="B25" s="63"/>
      <c r="C25" s="289"/>
      <c r="D25" s="63" t="s">
        <v>112</v>
      </c>
      <c r="E25" s="273">
        <v>0</v>
      </c>
    </row>
    <row r="26" spans="1:5" ht="15" customHeight="1">
      <c r="A26" s="62" t="s">
        <v>24</v>
      </c>
      <c r="B26" s="68"/>
      <c r="C26" s="290"/>
      <c r="D26" s="68"/>
      <c r="E26" s="274"/>
    </row>
    <row r="27" spans="1:5" ht="15" customHeight="1" thickBot="1">
      <c r="A27" s="75" t="s">
        <v>25</v>
      </c>
      <c r="B27" s="76"/>
      <c r="C27" s="291"/>
      <c r="D27" s="76"/>
      <c r="E27" s="275"/>
    </row>
    <row r="28" spans="1:5" ht="15" customHeight="1" thickBot="1">
      <c r="A28" s="78" t="s">
        <v>26</v>
      </c>
      <c r="B28" s="69" t="s">
        <v>113</v>
      </c>
      <c r="C28" s="284">
        <f>SUM(C19:C27)</f>
        <v>13491</v>
      </c>
      <c r="D28" s="69" t="s">
        <v>114</v>
      </c>
      <c r="E28" s="270">
        <f>SUM(E17:E27)</f>
        <v>9294</v>
      </c>
    </row>
    <row r="29" spans="1:5" ht="15" customHeight="1" thickBot="1">
      <c r="A29" s="78" t="s">
        <v>27</v>
      </c>
      <c r="B29" s="77" t="s">
        <v>115</v>
      </c>
      <c r="C29" s="284">
        <f>+C16+C17+C18+C28</f>
        <v>277263</v>
      </c>
      <c r="D29" s="77" t="s">
        <v>116</v>
      </c>
      <c r="E29" s="270">
        <f>+E16+E28</f>
        <v>95869224.978341073</v>
      </c>
    </row>
    <row r="30" spans="1:5" ht="15" customHeight="1">
      <c r="A30" s="54"/>
      <c r="B30" s="57"/>
      <c r="C30" s="146"/>
      <c r="D30" s="54"/>
      <c r="E30" s="146"/>
    </row>
    <row r="31" spans="1:5" ht="15" customHeight="1">
      <c r="A31" s="54"/>
      <c r="B31" s="57"/>
      <c r="C31" s="146"/>
      <c r="D31" s="54"/>
      <c r="E31" s="146"/>
    </row>
    <row r="32" spans="1:5" ht="15" customHeight="1"/>
    <row r="37" spans="1:5">
      <c r="B37" s="444" t="s">
        <v>399</v>
      </c>
    </row>
    <row r="47" spans="1:5">
      <c r="A47" s="13"/>
      <c r="B47" s="13"/>
      <c r="C47" s="276"/>
      <c r="D47" s="13"/>
      <c r="E47" s="276"/>
    </row>
  </sheetData>
  <mergeCells count="1">
    <mergeCell ref="A3:A4"/>
  </mergeCells>
  <phoneticPr fontId="3" type="noConversion"/>
  <pageMargins left="0.39370078740157483" right="0.39370078740157483" top="1.0208333333333333" bottom="0.98425196850393704" header="0.31496062992125984" footer="0.51181102362204722"/>
  <pageSetup paperSize="9" orientation="landscape" r:id="rId1"/>
  <headerFooter alignWithMargins="0">
    <oddHeader>&amp;CMűködési célú bevételek és kiadások mérlege
(Önkormányzati szinten)
2015.&amp;R&amp;"Arial,Dőlt"2.1. melléklet 
az 1/2015. (II.24.)önkormányzati rendelethez  
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E44"/>
  <sheetViews>
    <sheetView tabSelected="1" view="pageLayout" zoomScaleNormal="120" workbookViewId="0">
      <selection activeCell="B37" sqref="B37"/>
    </sheetView>
  </sheetViews>
  <sheetFormatPr defaultRowHeight="12.75"/>
  <cols>
    <col min="1" max="1" width="5.7109375" customWidth="1"/>
    <col min="2" max="2" width="50.7109375" customWidth="1"/>
    <col min="3" max="3" width="13.7109375" style="47" customWidth="1"/>
    <col min="4" max="4" width="50.7109375" customWidth="1"/>
    <col min="5" max="5" width="13.7109375" style="47" customWidth="1"/>
    <col min="6" max="6" width="8.7109375" customWidth="1"/>
    <col min="7" max="7" width="15.7109375" customWidth="1"/>
  </cols>
  <sheetData>
    <row r="1" spans="1:5" ht="22.5" customHeight="1" thickBot="1">
      <c r="A1" s="54"/>
      <c r="B1" s="57"/>
      <c r="C1" s="146"/>
      <c r="D1" s="54"/>
      <c r="E1" s="263"/>
    </row>
    <row r="2" spans="1:5" ht="15" customHeight="1" thickBot="1">
      <c r="A2" s="381" t="s">
        <v>80</v>
      </c>
      <c r="B2" s="58" t="s">
        <v>81</v>
      </c>
      <c r="C2" s="277"/>
      <c r="D2" s="58" t="s">
        <v>82</v>
      </c>
      <c r="E2" s="264"/>
    </row>
    <row r="3" spans="1:5" ht="24.75" customHeight="1" thickBot="1">
      <c r="A3" s="382"/>
      <c r="B3" s="59" t="s">
        <v>83</v>
      </c>
      <c r="C3" s="278" t="s">
        <v>375</v>
      </c>
      <c r="D3" s="59" t="s">
        <v>83</v>
      </c>
      <c r="E3" s="265" t="s">
        <v>375</v>
      </c>
    </row>
    <row r="4" spans="1:5" ht="15" customHeight="1" thickBot="1">
      <c r="A4" s="60">
        <v>1</v>
      </c>
      <c r="B4" s="61">
        <v>2</v>
      </c>
      <c r="C4" s="279">
        <v>3</v>
      </c>
      <c r="D4" s="61">
        <v>4</v>
      </c>
      <c r="E4" s="266">
        <v>5</v>
      </c>
    </row>
    <row r="5" spans="1:5" ht="15" customHeight="1">
      <c r="A5" s="62" t="s">
        <v>4</v>
      </c>
      <c r="B5" s="63" t="s">
        <v>312</v>
      </c>
      <c r="C5" s="280"/>
      <c r="D5" s="63" t="s">
        <v>156</v>
      </c>
      <c r="E5" s="267">
        <f>'5.sz.mell. beruh.'!E13</f>
        <v>16747.129540000002</v>
      </c>
    </row>
    <row r="6" spans="1:5" ht="15" customHeight="1">
      <c r="A6" s="64" t="s">
        <v>5</v>
      </c>
      <c r="B6" s="63" t="s">
        <v>348</v>
      </c>
      <c r="C6" s="281">
        <v>0</v>
      </c>
      <c r="D6" s="65" t="s">
        <v>157</v>
      </c>
      <c r="E6" s="268">
        <f>'6.sz.mell.felúj.'!E8</f>
        <v>0</v>
      </c>
    </row>
    <row r="7" spans="1:5" ht="15" customHeight="1">
      <c r="A7" s="64" t="s">
        <v>6</v>
      </c>
      <c r="B7" s="65" t="s">
        <v>232</v>
      </c>
      <c r="C7" s="281">
        <v>0</v>
      </c>
      <c r="D7" s="65" t="s">
        <v>277</v>
      </c>
      <c r="E7" s="268">
        <v>0</v>
      </c>
    </row>
    <row r="8" spans="1:5" ht="15" customHeight="1">
      <c r="A8" s="64" t="s">
        <v>7</v>
      </c>
      <c r="B8" s="65" t="s">
        <v>205</v>
      </c>
      <c r="C8" s="281">
        <v>0</v>
      </c>
      <c r="D8" s="65" t="s">
        <v>278</v>
      </c>
      <c r="E8" s="268">
        <v>0</v>
      </c>
    </row>
    <row r="9" spans="1:5" ht="15" customHeight="1">
      <c r="A9" s="64" t="s">
        <v>8</v>
      </c>
      <c r="B9" s="65" t="s">
        <v>313</v>
      </c>
      <c r="C9" s="281">
        <v>0</v>
      </c>
      <c r="D9" s="65" t="s">
        <v>314</v>
      </c>
      <c r="E9" s="268">
        <v>0</v>
      </c>
    </row>
    <row r="10" spans="1:5" ht="15" customHeight="1">
      <c r="A10" s="64" t="s">
        <v>9</v>
      </c>
      <c r="B10" s="65" t="s">
        <v>315</v>
      </c>
      <c r="C10" s="282">
        <v>0</v>
      </c>
      <c r="D10" s="65" t="s">
        <v>316</v>
      </c>
      <c r="E10" s="268">
        <v>0</v>
      </c>
    </row>
    <row r="11" spans="1:5" ht="15" customHeight="1">
      <c r="A11" s="64" t="s">
        <v>10</v>
      </c>
      <c r="B11" s="65" t="s">
        <v>89</v>
      </c>
      <c r="C11" s="281">
        <f>'8.mell. összesen'!D17+'8.mell. összesen'!D21</f>
        <v>19033</v>
      </c>
      <c r="D11" s="65" t="s">
        <v>325</v>
      </c>
      <c r="E11" s="268">
        <f>'8.mell. összesen'!D46</f>
        <v>3500</v>
      </c>
    </row>
    <row r="12" spans="1:5">
      <c r="A12" s="64" t="s">
        <v>11</v>
      </c>
      <c r="B12" s="65" t="s">
        <v>317</v>
      </c>
      <c r="C12" s="281">
        <v>0</v>
      </c>
      <c r="D12" s="72" t="s">
        <v>90</v>
      </c>
      <c r="E12" s="268"/>
    </row>
    <row r="13" spans="1:5" ht="15" customHeight="1">
      <c r="A13" s="64" t="s">
        <v>12</v>
      </c>
      <c r="B13" s="65" t="s">
        <v>318</v>
      </c>
      <c r="C13" s="282">
        <v>0</v>
      </c>
      <c r="D13" s="65"/>
      <c r="E13" s="268"/>
    </row>
    <row r="14" spans="1:5" ht="15" customHeight="1" thickBot="1">
      <c r="A14" s="64" t="s">
        <v>13</v>
      </c>
      <c r="B14" s="65"/>
      <c r="C14" s="268"/>
      <c r="D14" s="65"/>
      <c r="E14" s="268"/>
    </row>
    <row r="15" spans="1:5" ht="15" customHeight="1" thickBot="1">
      <c r="A15" s="292" t="s">
        <v>14</v>
      </c>
      <c r="B15" s="69" t="s">
        <v>94</v>
      </c>
      <c r="C15" s="284">
        <f>SUM(C5:C14)</f>
        <v>19033</v>
      </c>
      <c r="D15" s="69" t="s">
        <v>95</v>
      </c>
      <c r="E15" s="270">
        <f>SUM(E5:E14)</f>
        <v>20247.129540000002</v>
      </c>
    </row>
    <row r="16" spans="1:5" ht="15" customHeight="1">
      <c r="A16" s="293" t="s">
        <v>15</v>
      </c>
      <c r="B16" s="71" t="s">
        <v>319</v>
      </c>
      <c r="C16" s="296">
        <v>0</v>
      </c>
      <c r="D16" s="72" t="s">
        <v>97</v>
      </c>
      <c r="E16" s="273">
        <v>0</v>
      </c>
    </row>
    <row r="17" spans="1:5" ht="15" customHeight="1">
      <c r="A17" s="64" t="s">
        <v>16</v>
      </c>
      <c r="B17" s="72" t="s">
        <v>100</v>
      </c>
      <c r="C17" s="287">
        <v>0</v>
      </c>
      <c r="D17" s="72" t="s">
        <v>305</v>
      </c>
      <c r="E17" s="272">
        <v>0</v>
      </c>
    </row>
    <row r="18" spans="1:5" ht="15" customHeight="1">
      <c r="A18" s="64" t="s">
        <v>17</v>
      </c>
      <c r="B18" s="72" t="s">
        <v>262</v>
      </c>
      <c r="C18" s="287">
        <v>0</v>
      </c>
      <c r="D18" s="72" t="s">
        <v>299</v>
      </c>
      <c r="E18" s="272">
        <v>0</v>
      </c>
    </row>
    <row r="19" spans="1:5" ht="15" customHeight="1">
      <c r="A19" s="64" t="s">
        <v>18</v>
      </c>
      <c r="B19" s="72" t="s">
        <v>264</v>
      </c>
      <c r="C19" s="287">
        <v>0</v>
      </c>
      <c r="D19" s="72" t="s">
        <v>103</v>
      </c>
      <c r="E19" s="272">
        <v>0</v>
      </c>
    </row>
    <row r="20" spans="1:5" ht="15" customHeight="1">
      <c r="A20" s="64" t="s">
        <v>19</v>
      </c>
      <c r="B20" s="72" t="s">
        <v>252</v>
      </c>
      <c r="C20" s="287">
        <v>0</v>
      </c>
      <c r="D20" s="74" t="s">
        <v>105</v>
      </c>
      <c r="E20" s="272">
        <v>0</v>
      </c>
    </row>
    <row r="21" spans="1:5" ht="15" customHeight="1">
      <c r="A21" s="64" t="s">
        <v>20</v>
      </c>
      <c r="B21" s="74" t="s">
        <v>320</v>
      </c>
      <c r="C21" s="287">
        <v>0</v>
      </c>
      <c r="D21" s="72" t="s">
        <v>307</v>
      </c>
      <c r="E21" s="272">
        <v>0</v>
      </c>
    </row>
    <row r="22" spans="1:5" ht="15" customHeight="1">
      <c r="A22" s="64" t="s">
        <v>21</v>
      </c>
      <c r="B22" s="72" t="s">
        <v>108</v>
      </c>
      <c r="C22" s="287">
        <v>0</v>
      </c>
      <c r="D22" s="63" t="s">
        <v>111</v>
      </c>
      <c r="E22" s="272">
        <v>0</v>
      </c>
    </row>
    <row r="23" spans="1:5" ht="15" customHeight="1">
      <c r="A23" s="64" t="s">
        <v>22</v>
      </c>
      <c r="B23" s="63" t="s">
        <v>270</v>
      </c>
      <c r="C23" s="287">
        <v>0</v>
      </c>
      <c r="D23" s="65" t="s">
        <v>310</v>
      </c>
      <c r="E23" s="272">
        <v>0</v>
      </c>
    </row>
    <row r="24" spans="1:5" ht="15" customHeight="1">
      <c r="A24" s="64" t="s">
        <v>23</v>
      </c>
      <c r="B24" s="68"/>
      <c r="C24" s="287"/>
      <c r="D24" s="63"/>
      <c r="E24" s="272"/>
    </row>
    <row r="25" spans="1:5" ht="15" customHeight="1" thickBot="1">
      <c r="A25" s="75" t="s">
        <v>24</v>
      </c>
      <c r="B25" s="76"/>
      <c r="C25" s="290"/>
      <c r="D25" s="68"/>
      <c r="E25" s="274"/>
    </row>
    <row r="26" spans="1:5" ht="15" customHeight="1" thickBot="1">
      <c r="A26" s="292" t="s">
        <v>25</v>
      </c>
      <c r="B26" s="69" t="s">
        <v>321</v>
      </c>
      <c r="C26" s="284">
        <f>SUM(C17:C25)</f>
        <v>0</v>
      </c>
      <c r="D26" s="69" t="s">
        <v>322</v>
      </c>
      <c r="E26" s="294">
        <f>SUM(E16:E25)</f>
        <v>0</v>
      </c>
    </row>
    <row r="27" spans="1:5" ht="15" customHeight="1" thickBot="1">
      <c r="A27" s="292" t="s">
        <v>26</v>
      </c>
      <c r="B27" s="77" t="s">
        <v>323</v>
      </c>
      <c r="C27" s="297">
        <f>+C15+C16+C26</f>
        <v>19033</v>
      </c>
      <c r="D27" s="77" t="s">
        <v>324</v>
      </c>
      <c r="E27" s="295">
        <f>+E15+E26</f>
        <v>20247.129540000002</v>
      </c>
    </row>
    <row r="28" spans="1:5" ht="15" customHeight="1">
      <c r="A28" s="54"/>
      <c r="B28" s="57"/>
      <c r="C28" s="146"/>
      <c r="D28" s="54"/>
      <c r="E28" s="146"/>
    </row>
    <row r="29" spans="1:5" ht="15" customHeight="1"/>
    <row r="37" spans="1:5">
      <c r="B37" s="444" t="s">
        <v>399</v>
      </c>
    </row>
    <row r="44" spans="1:5">
      <c r="A44" s="13"/>
      <c r="B44" s="13"/>
      <c r="C44" s="276"/>
      <c r="D44" s="13"/>
      <c r="E44" s="276"/>
    </row>
  </sheetData>
  <mergeCells count="1">
    <mergeCell ref="A2:A3"/>
  </mergeCells>
  <phoneticPr fontId="3" type="noConversion"/>
  <pageMargins left="0.39370078740157483" right="0.39370078740157483" top="1.0416666666666667" bottom="0.98425196850393704" header="0.31496062992125984" footer="0.51181102362204722"/>
  <pageSetup paperSize="9" orientation="landscape" r:id="rId1"/>
  <headerFooter alignWithMargins="0">
    <oddHeader>&amp;CFelhalmozási célú bevételek és kiadások mérlege
(Önkormányzati szinten)
2015.&amp;R&amp;"Arial,Dőlt"2.2. melléklet 
az 1/2015. (II.24.)önkormányzati rendelethez  
ezer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D37"/>
  <sheetViews>
    <sheetView tabSelected="1" view="pageLayout" zoomScaleNormal="100" workbookViewId="0">
      <selection activeCell="B37" sqref="B37"/>
    </sheetView>
  </sheetViews>
  <sheetFormatPr defaultRowHeight="12.75"/>
  <cols>
    <col min="1" max="1" width="5.7109375" customWidth="1"/>
    <col min="2" max="2" width="55.28515625" customWidth="1"/>
    <col min="3" max="4" width="14.7109375" customWidth="1"/>
  </cols>
  <sheetData>
    <row r="1" spans="1:4" s="2" customFormat="1" ht="15" customHeight="1" thickTop="1">
      <c r="A1" s="387" t="s">
        <v>0</v>
      </c>
      <c r="B1" s="389" t="s">
        <v>42</v>
      </c>
      <c r="C1" s="391" t="s">
        <v>355</v>
      </c>
      <c r="D1" s="383" t="s">
        <v>375</v>
      </c>
    </row>
    <row r="2" spans="1:4" ht="15" customHeight="1" thickBot="1">
      <c r="A2" s="388"/>
      <c r="B2" s="390"/>
      <c r="C2" s="392"/>
      <c r="D2" s="384"/>
    </row>
    <row r="3" spans="1:4" s="3" customFormat="1" ht="15" customHeight="1" thickBot="1">
      <c r="A3" s="24" t="s">
        <v>4</v>
      </c>
      <c r="B3" s="25" t="s">
        <v>5</v>
      </c>
      <c r="C3" s="336" t="s">
        <v>7</v>
      </c>
      <c r="D3" s="26" t="s">
        <v>7</v>
      </c>
    </row>
    <row r="4" spans="1:4" ht="24.95" customHeight="1">
      <c r="A4" s="27" t="s">
        <v>4</v>
      </c>
      <c r="B4" s="7" t="s">
        <v>346</v>
      </c>
      <c r="C4" s="337">
        <v>48570</v>
      </c>
      <c r="D4" s="28">
        <f>('[1]Önkormányzat bevétel'!$E$46+'[1]Önkormányzat bevétel'!$E$49+'[1]Önkormányzat bevétel'!$E$53)/1000</f>
        <v>48700</v>
      </c>
    </row>
    <row r="5" spans="1:4" ht="24.95" customHeight="1">
      <c r="A5" s="29" t="s">
        <v>5</v>
      </c>
      <c r="B5" s="30" t="s">
        <v>43</v>
      </c>
      <c r="C5" s="338">
        <v>0</v>
      </c>
      <c r="D5" s="31">
        <v>0</v>
      </c>
    </row>
    <row r="6" spans="1:4" ht="24.95" customHeight="1">
      <c r="A6" s="27" t="s">
        <v>6</v>
      </c>
      <c r="B6" s="319" t="s">
        <v>347</v>
      </c>
      <c r="C6" s="338">
        <v>330</v>
      </c>
      <c r="D6" s="31">
        <f>('[1]Önkormányzat bevétel'!$E$54+'[1]Önkormányzat bevétel'!$E$56+'[1]Önkormányzat bevétel'!$E$57+'[1]Önkormányzat bevétel'!$E$44)/1000</f>
        <v>480</v>
      </c>
    </row>
    <row r="7" spans="1:4" s="1" customFormat="1" ht="24.95" customHeight="1">
      <c r="A7" s="32" t="s">
        <v>7</v>
      </c>
      <c r="B7" s="33" t="s">
        <v>44</v>
      </c>
      <c r="C7" s="339">
        <v>0</v>
      </c>
      <c r="D7" s="34">
        <v>0</v>
      </c>
    </row>
    <row r="8" spans="1:4" ht="24.95" customHeight="1">
      <c r="A8" s="27" t="s">
        <v>8</v>
      </c>
      <c r="B8" s="30" t="s">
        <v>45</v>
      </c>
      <c r="C8" s="338">
        <v>0</v>
      </c>
      <c r="D8" s="31">
        <v>0</v>
      </c>
    </row>
    <row r="9" spans="1:4" ht="24.95" customHeight="1">
      <c r="A9" s="29" t="s">
        <v>9</v>
      </c>
      <c r="B9" s="30" t="s">
        <v>46</v>
      </c>
      <c r="C9" s="338">
        <v>0</v>
      </c>
      <c r="D9" s="31">
        <v>0</v>
      </c>
    </row>
    <row r="10" spans="1:4" ht="24.95" customHeight="1" thickBot="1">
      <c r="A10" s="27" t="s">
        <v>10</v>
      </c>
      <c r="B10" s="30" t="s">
        <v>47</v>
      </c>
      <c r="C10" s="338">
        <v>0</v>
      </c>
      <c r="D10" s="31">
        <v>0</v>
      </c>
    </row>
    <row r="11" spans="1:4" s="13" customFormat="1" ht="24.95" customHeight="1" thickBot="1">
      <c r="A11" s="385" t="s">
        <v>34</v>
      </c>
      <c r="B11" s="386"/>
      <c r="C11" s="340">
        <f>SUM(C4:C10)</f>
        <v>48900</v>
      </c>
      <c r="D11" s="35">
        <f>SUM(D4:D10)</f>
        <v>49180</v>
      </c>
    </row>
    <row r="12" spans="1:4" ht="13.5" thickTop="1"/>
    <row r="37" spans="2:2">
      <c r="B37" s="444" t="s">
        <v>399</v>
      </c>
    </row>
  </sheetData>
  <mergeCells count="5">
    <mergeCell ref="D1:D2"/>
    <mergeCell ref="A11:B11"/>
    <mergeCell ref="A1:A2"/>
    <mergeCell ref="B1:B2"/>
    <mergeCell ref="C1:C2"/>
  </mergeCells>
  <phoneticPr fontId="3" type="noConversion"/>
  <pageMargins left="0.39370078740157483" right="0.39370078740157483" top="1.5" bottom="0.98425196850393704" header="0.31496062992125984" footer="0.51181102362204722"/>
  <pageSetup paperSize="9" orientation="portrait" r:id="rId1"/>
  <headerFooter alignWithMargins="0">
    <oddHeader>&amp;C
Saját bevételek részletezése az adósságot keletkeztető ügyletből
származó tárgyévi fizetési kötelezettség megállapításához
2015.&amp;R&amp;"Arial,Dőlt"3. melléklet 
az 1/2015. (II.24.)önkormányzati rendelethez  
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/>
  </sheetPr>
  <dimension ref="A1:D37"/>
  <sheetViews>
    <sheetView tabSelected="1" view="pageLayout" zoomScaleNormal="100" workbookViewId="0">
      <selection activeCell="B37" sqref="B37"/>
    </sheetView>
  </sheetViews>
  <sheetFormatPr defaultRowHeight="12.75"/>
  <cols>
    <col min="1" max="1" width="7.7109375" customWidth="1"/>
    <col min="2" max="2" width="75.7109375" customWidth="1"/>
    <col min="3" max="4" width="18.7109375" customWidth="1"/>
  </cols>
  <sheetData>
    <row r="1" spans="1:4" s="2" customFormat="1" ht="20.100000000000001" customHeight="1" thickTop="1">
      <c r="A1" s="399" t="s">
        <v>53</v>
      </c>
      <c r="B1" s="400"/>
      <c r="C1" s="393" t="s">
        <v>61</v>
      </c>
      <c r="D1" s="396" t="s">
        <v>372</v>
      </c>
    </row>
    <row r="2" spans="1:4" ht="15" customHeight="1">
      <c r="A2" s="401"/>
      <c r="B2" s="402"/>
      <c r="C2" s="394"/>
      <c r="D2" s="397"/>
    </row>
    <row r="3" spans="1:4" ht="15" customHeight="1">
      <c r="A3" s="401"/>
      <c r="B3" s="402"/>
      <c r="C3" s="395"/>
      <c r="D3" s="398"/>
    </row>
    <row r="4" spans="1:4" s="3" customFormat="1" ht="15" customHeight="1" thickBot="1">
      <c r="A4" s="403" t="s">
        <v>4</v>
      </c>
      <c r="B4" s="404"/>
      <c r="C4" s="333" t="s">
        <v>6</v>
      </c>
      <c r="D4" s="329" t="s">
        <v>6</v>
      </c>
    </row>
    <row r="5" spans="1:4">
      <c r="A5" s="6" t="s">
        <v>4</v>
      </c>
      <c r="B5" s="300" t="s">
        <v>332</v>
      </c>
      <c r="C5" s="40">
        <v>36411000</v>
      </c>
      <c r="D5" s="330">
        <f>'[1]Önkormányzat bevétel'!$D$7</f>
        <v>36777400</v>
      </c>
    </row>
    <row r="6" spans="1:4">
      <c r="A6" s="4" t="s">
        <v>5</v>
      </c>
      <c r="B6" s="300" t="s">
        <v>333</v>
      </c>
      <c r="C6" s="40">
        <v>16139347</v>
      </c>
      <c r="D6" s="330">
        <f>'[1]Önkormányzat bevétel'!$D$8+'[1]Önkormányzat bevétel'!$D$9+'[1]Önkormányzat bevétel'!$D$10+'[1]Önkormányzat bevétel'!$D$11</f>
        <v>16822351</v>
      </c>
    </row>
    <row r="7" spans="1:4">
      <c r="A7" s="6" t="s">
        <v>6</v>
      </c>
      <c r="B7" s="300" t="s">
        <v>334</v>
      </c>
      <c r="C7" s="40">
        <v>-2346763</v>
      </c>
      <c r="D7" s="330">
        <v>0</v>
      </c>
    </row>
    <row r="8" spans="1:4">
      <c r="A8" s="4" t="s">
        <v>7</v>
      </c>
      <c r="B8" s="300" t="s">
        <v>335</v>
      </c>
      <c r="C8" s="40">
        <v>8029800</v>
      </c>
      <c r="D8" s="330">
        <f>'[1]Önkormányzat bevétel'!$D$12</f>
        <v>5641861</v>
      </c>
    </row>
    <row r="9" spans="1:4">
      <c r="A9" s="6"/>
      <c r="B9" s="38"/>
      <c r="C9" s="40"/>
      <c r="D9" s="330"/>
    </row>
    <row r="10" spans="1:4">
      <c r="A10" s="301" t="s">
        <v>8</v>
      </c>
      <c r="B10" s="300" t="s">
        <v>336</v>
      </c>
      <c r="C10" s="40">
        <v>3390360</v>
      </c>
      <c r="D10" s="330">
        <f>'[1]Önkormányzat bevétel'!$D$33</f>
        <v>3432540</v>
      </c>
    </row>
    <row r="11" spans="1:4">
      <c r="A11" s="301"/>
      <c r="B11" s="300"/>
      <c r="C11" s="40"/>
      <c r="D11" s="330"/>
    </row>
    <row r="12" spans="1:4">
      <c r="A12" s="27" t="s">
        <v>9</v>
      </c>
      <c r="B12" s="38" t="s">
        <v>54</v>
      </c>
      <c r="C12" s="40">
        <v>3916219</v>
      </c>
      <c r="D12" s="330">
        <f>'[1]Önkormányzat bevétel'!$D$26</f>
        <v>9096880</v>
      </c>
    </row>
    <row r="13" spans="1:4">
      <c r="A13" s="301"/>
      <c r="B13" s="38"/>
      <c r="C13" s="40"/>
      <c r="D13" s="330"/>
    </row>
    <row r="14" spans="1:4">
      <c r="A14" s="27" t="s">
        <v>10</v>
      </c>
      <c r="B14" s="38" t="s">
        <v>55</v>
      </c>
      <c r="C14" s="40">
        <v>1217920</v>
      </c>
      <c r="D14" s="330">
        <f>'[1]Önkormányzat bevétel'!$D$27</f>
        <v>1384000</v>
      </c>
    </row>
    <row r="15" spans="1:4">
      <c r="A15" s="27" t="s">
        <v>11</v>
      </c>
      <c r="B15" s="38" t="s">
        <v>56</v>
      </c>
      <c r="C15" s="40">
        <v>435000</v>
      </c>
      <c r="D15" s="330">
        <f>'[1]Önkormányzat bevétel'!$D$28</f>
        <v>435000</v>
      </c>
    </row>
    <row r="16" spans="1:4">
      <c r="A16" s="27" t="s">
        <v>12</v>
      </c>
      <c r="B16" s="38" t="s">
        <v>57</v>
      </c>
      <c r="C16" s="40">
        <v>4941000</v>
      </c>
      <c r="D16" s="330">
        <f>'[1]Önkormányzat bevétel'!$D$29</f>
        <v>5929200</v>
      </c>
    </row>
    <row r="17" spans="1:4">
      <c r="A17" s="302" t="s">
        <v>13</v>
      </c>
      <c r="B17" s="328" t="s">
        <v>329</v>
      </c>
      <c r="C17" s="334"/>
      <c r="D17" s="331"/>
    </row>
    <row r="18" spans="1:4">
      <c r="A18" s="301" t="s">
        <v>14</v>
      </c>
      <c r="B18" s="38" t="s">
        <v>327</v>
      </c>
      <c r="C18" s="40">
        <v>3733333</v>
      </c>
      <c r="D18" s="330">
        <f>'[1]Önkormányzat bevétel'!$D$22</f>
        <v>5226667</v>
      </c>
    </row>
    <row r="19" spans="1:4">
      <c r="A19" s="302" t="s">
        <v>15</v>
      </c>
      <c r="B19" s="38" t="s">
        <v>328</v>
      </c>
      <c r="C19" s="40">
        <v>1866667</v>
      </c>
      <c r="D19" s="330">
        <f>'[1]Önkormányzat bevétel'!$D$23</f>
        <v>2356667</v>
      </c>
    </row>
    <row r="20" spans="1:4">
      <c r="A20" s="301" t="s">
        <v>16</v>
      </c>
      <c r="B20" s="38" t="s">
        <v>330</v>
      </c>
      <c r="C20" s="40"/>
      <c r="D20" s="330"/>
    </row>
    <row r="21" spans="1:4">
      <c r="A21" s="302" t="s">
        <v>17</v>
      </c>
      <c r="B21" s="38" t="s">
        <v>327</v>
      </c>
      <c r="C21" s="40">
        <v>24874400</v>
      </c>
      <c r="D21" s="330">
        <f>'[1]Önkormányzat bevétel'!$D$16</f>
        <v>28787200</v>
      </c>
    </row>
    <row r="22" spans="1:4">
      <c r="A22" s="301" t="s">
        <v>18</v>
      </c>
      <c r="B22" s="38" t="s">
        <v>328</v>
      </c>
      <c r="C22" s="40">
        <v>12437200</v>
      </c>
      <c r="D22" s="330">
        <f>'[1]Önkormányzat bevétel'!$D$19</f>
        <v>13148000</v>
      </c>
    </row>
    <row r="23" spans="1:4">
      <c r="A23" s="302" t="s">
        <v>19</v>
      </c>
      <c r="B23" s="38" t="s">
        <v>331</v>
      </c>
      <c r="C23" s="40"/>
      <c r="D23" s="330"/>
    </row>
    <row r="24" spans="1:4">
      <c r="A24" s="301" t="s">
        <v>20</v>
      </c>
      <c r="B24" s="38" t="s">
        <v>327</v>
      </c>
      <c r="C24" s="40">
        <v>7200000</v>
      </c>
      <c r="D24" s="330">
        <f>'[1]Önkormányzat bevétel'!$D$17</f>
        <v>8400000</v>
      </c>
    </row>
    <row r="25" spans="1:4">
      <c r="A25" s="302" t="s">
        <v>21</v>
      </c>
      <c r="B25" s="38" t="s">
        <v>328</v>
      </c>
      <c r="C25" s="40">
        <v>3600000</v>
      </c>
      <c r="D25" s="330">
        <f>'[1]Önkormányzat bevétel'!$D$21</f>
        <v>4200000</v>
      </c>
    </row>
    <row r="26" spans="1:4">
      <c r="A26" s="27" t="s">
        <v>22</v>
      </c>
      <c r="B26" s="335" t="s">
        <v>360</v>
      </c>
      <c r="C26" s="40">
        <v>319920</v>
      </c>
      <c r="D26" s="330">
        <f>'[1]Önkormányzat bevétel'!$D$20</f>
        <v>332500</v>
      </c>
    </row>
    <row r="27" spans="1:4">
      <c r="A27" s="27" t="s">
        <v>23</v>
      </c>
      <c r="B27" s="357" t="s">
        <v>385</v>
      </c>
      <c r="C27" s="40"/>
      <c r="D27" s="330">
        <f>'[1]Önkormányzat bevétel'!$D$24</f>
        <v>352000</v>
      </c>
    </row>
    <row r="28" spans="1:4">
      <c r="A28" s="29" t="s">
        <v>23</v>
      </c>
      <c r="B28" s="335" t="s">
        <v>357</v>
      </c>
      <c r="C28" s="40">
        <v>6462720</v>
      </c>
      <c r="D28" s="330">
        <f>'[1]Önkormányzat bevétel'!$D$30</f>
        <v>9139200</v>
      </c>
    </row>
    <row r="29" spans="1:4">
      <c r="A29" s="27" t="s">
        <v>24</v>
      </c>
      <c r="B29" s="335" t="s">
        <v>358</v>
      </c>
      <c r="C29" s="40">
        <v>2278201</v>
      </c>
      <c r="D29" s="330">
        <f>'[1]Önkormányzat bevétel'!$D$31</f>
        <v>2327125</v>
      </c>
    </row>
    <row r="30" spans="1:4">
      <c r="A30" s="301"/>
      <c r="B30" s="335"/>
      <c r="C30" s="40"/>
      <c r="D30" s="330"/>
    </row>
    <row r="31" spans="1:4">
      <c r="A31" s="27" t="s">
        <v>25</v>
      </c>
      <c r="B31" s="335" t="s">
        <v>359</v>
      </c>
      <c r="C31" s="40">
        <v>497700</v>
      </c>
      <c r="D31" s="330">
        <f>'[1]Önkormányzat bevétel'!$D$13</f>
        <v>742450</v>
      </c>
    </row>
    <row r="32" spans="1:4" ht="13.5" thickBot="1">
      <c r="A32" s="302"/>
      <c r="B32" s="328"/>
      <c r="C32" s="40"/>
      <c r="D32" s="330"/>
    </row>
    <row r="33" spans="1:4" ht="13.5" thickBot="1">
      <c r="A33" s="36"/>
      <c r="B33" s="39" t="s">
        <v>34</v>
      </c>
      <c r="C33" s="41">
        <f>SUM(C5:C32)</f>
        <v>135404024</v>
      </c>
      <c r="D33" s="332">
        <f>SUM(D5:D32)</f>
        <v>154531041</v>
      </c>
    </row>
    <row r="34" spans="1:4" ht="13.5" thickTop="1"/>
    <row r="37" spans="1:4">
      <c r="B37" s="444" t="s">
        <v>399</v>
      </c>
    </row>
  </sheetData>
  <mergeCells count="4">
    <mergeCell ref="C1:C3"/>
    <mergeCell ref="D1:D3"/>
    <mergeCell ref="A1:B3"/>
    <mergeCell ref="A4:B4"/>
  </mergeCells>
  <phoneticPr fontId="3" type="noConversion"/>
  <pageMargins left="0.39370078740157483" right="0.39370078740157483" top="1.0833333333333333" bottom="0.98425196850393704" header="0.31496062992125984" footer="0.51181102362204722"/>
  <pageSetup paperSize="9" orientation="landscape" r:id="rId1"/>
  <headerFooter alignWithMargins="0">
    <oddHeader>&amp;CA 2015. évi normatív hozzájárulások alakulása jogcímenként
&amp;R&amp;"Arial,Dőlt"4. melléklet 
az 1/2015. (II.24.)önkormányzati rendelethez  
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F37"/>
  <sheetViews>
    <sheetView tabSelected="1" view="pageLayout" zoomScaleNormal="100" workbookViewId="0">
      <selection activeCell="B37" sqref="B37"/>
    </sheetView>
  </sheetViews>
  <sheetFormatPr defaultRowHeight="12.75"/>
  <cols>
    <col min="1" max="1" width="50.7109375" customWidth="1"/>
    <col min="2" max="3" width="16.7109375" customWidth="1"/>
    <col min="4" max="4" width="16.7109375" style="47" customWidth="1"/>
    <col min="5" max="6" width="16.7109375" customWidth="1"/>
    <col min="7" max="11" width="8.7109375" customWidth="1"/>
  </cols>
  <sheetData>
    <row r="1" spans="1:6" ht="14.25" thickBot="1">
      <c r="A1" s="167"/>
      <c r="B1" s="168"/>
      <c r="C1" s="168"/>
      <c r="D1" s="168"/>
      <c r="E1" s="168"/>
      <c r="F1" s="169"/>
    </row>
    <row r="2" spans="1:6" ht="48.75" thickBot="1">
      <c r="A2" s="171" t="s">
        <v>172</v>
      </c>
      <c r="B2" s="172" t="s">
        <v>173</v>
      </c>
      <c r="C2" s="172" t="s">
        <v>174</v>
      </c>
      <c r="D2" s="172" t="s">
        <v>374</v>
      </c>
      <c r="E2" s="172" t="s">
        <v>375</v>
      </c>
      <c r="F2" s="173" t="s">
        <v>376</v>
      </c>
    </row>
    <row r="3" spans="1:6" ht="13.5" thickBot="1">
      <c r="A3" s="174">
        <v>1</v>
      </c>
      <c r="B3" s="175">
        <v>2</v>
      </c>
      <c r="C3" s="175">
        <v>3</v>
      </c>
      <c r="D3" s="175">
        <v>4</v>
      </c>
      <c r="E3" s="175">
        <v>5</v>
      </c>
      <c r="F3" s="176" t="s">
        <v>175</v>
      </c>
    </row>
    <row r="4" spans="1:6">
      <c r="A4" s="351" t="s">
        <v>377</v>
      </c>
      <c r="B4" s="178">
        <f>('[1]Önkormányzat kiadás'!$Y$163+'[1]Önkormányzat kiadás'!$Y$175)/1000</f>
        <v>3000</v>
      </c>
      <c r="C4" s="326" t="s">
        <v>372</v>
      </c>
      <c r="D4" s="178">
        <v>0</v>
      </c>
      <c r="E4" s="178">
        <f>B4</f>
        <v>3000</v>
      </c>
      <c r="F4" s="354">
        <f>B4-D4-E4</f>
        <v>0</v>
      </c>
    </row>
    <row r="5" spans="1:6" ht="12.75" customHeight="1">
      <c r="A5" s="352" t="s">
        <v>378</v>
      </c>
      <c r="B5" s="178">
        <f>('[1]Önkormányzat kiadás'!$Y$165+'[1]Önkormányzat kiadás'!$Y$176)/1000</f>
        <v>3000</v>
      </c>
      <c r="C5" s="326" t="s">
        <v>372</v>
      </c>
      <c r="D5" s="178"/>
      <c r="E5" s="178">
        <f t="shared" ref="E5:E12" si="0">B5</f>
        <v>3000</v>
      </c>
      <c r="F5" s="354">
        <f>B5-D5-E5</f>
        <v>0</v>
      </c>
    </row>
    <row r="6" spans="1:6" ht="12.75" customHeight="1">
      <c r="A6" s="353" t="s">
        <v>379</v>
      </c>
      <c r="B6" s="178">
        <f>('[1]Önkormányzat kiadás'!$Y$167+'[1]Önkormányzat kiadás'!$Y$177)/1000</f>
        <v>3149.7295399999998</v>
      </c>
      <c r="C6" s="326" t="s">
        <v>372</v>
      </c>
      <c r="D6" s="178"/>
      <c r="E6" s="178">
        <f t="shared" si="0"/>
        <v>3149.7295399999998</v>
      </c>
      <c r="F6" s="354">
        <f>B6-D6-E6</f>
        <v>0</v>
      </c>
    </row>
    <row r="7" spans="1:6" ht="12.75" customHeight="1">
      <c r="A7" s="353" t="s">
        <v>380</v>
      </c>
      <c r="B7" s="182">
        <f>('[1]Önkormányzat kiadás'!$Y$168+'[1]Önkormányzat kiadás'!$Y$178)/1000</f>
        <v>6400</v>
      </c>
      <c r="C7" s="327" t="s">
        <v>372</v>
      </c>
      <c r="D7" s="182"/>
      <c r="E7" s="178">
        <f t="shared" si="0"/>
        <v>6400</v>
      </c>
      <c r="F7" s="354">
        <f t="shared" ref="F7:F11" si="1">B7-D7-E7</f>
        <v>0</v>
      </c>
    </row>
    <row r="8" spans="1:6" ht="12.75" customHeight="1">
      <c r="A8" s="353" t="s">
        <v>381</v>
      </c>
      <c r="B8" s="182">
        <f>('[1]Önkormányzat kiadás'!$Y$169+'[1]Önkormányzat kiadás'!$Y$179)/1000</f>
        <v>152.4</v>
      </c>
      <c r="C8" s="327" t="s">
        <v>372</v>
      </c>
      <c r="D8" s="182"/>
      <c r="E8" s="178">
        <f t="shared" si="0"/>
        <v>152.4</v>
      </c>
      <c r="F8" s="354">
        <f t="shared" ref="F8:F9" si="2">B8-D8-E8</f>
        <v>0</v>
      </c>
    </row>
    <row r="9" spans="1:6" ht="12.75" customHeight="1">
      <c r="A9" s="353" t="s">
        <v>382</v>
      </c>
      <c r="B9" s="182">
        <f>('[1]Önkormányzat kiadás'!$Y$170+'[1]Önkormányzat kiadás'!$Y$180)/1000</f>
        <v>400</v>
      </c>
      <c r="C9" s="327" t="s">
        <v>372</v>
      </c>
      <c r="D9" s="182"/>
      <c r="E9" s="178">
        <f t="shared" si="0"/>
        <v>400</v>
      </c>
      <c r="F9" s="354">
        <f t="shared" si="2"/>
        <v>0</v>
      </c>
    </row>
    <row r="10" spans="1:6" ht="12.75" customHeight="1">
      <c r="A10" s="353" t="s">
        <v>383</v>
      </c>
      <c r="B10" s="182">
        <f>('[1]Önkormányzat kiadás'!$Y$171+'[1]Önkormányzat kiadás'!$Y$181)/1000</f>
        <v>100</v>
      </c>
      <c r="C10" s="327" t="s">
        <v>372</v>
      </c>
      <c r="D10" s="182"/>
      <c r="E10" s="178">
        <f t="shared" si="0"/>
        <v>100</v>
      </c>
      <c r="F10" s="354">
        <f t="shared" si="1"/>
        <v>0</v>
      </c>
    </row>
    <row r="11" spans="1:6" ht="12.75" customHeight="1">
      <c r="A11" s="353" t="s">
        <v>384</v>
      </c>
      <c r="B11" s="182">
        <f>('[1]Önkormányzat kiadás'!$Y$172+'[1]Önkormányzat kiadás'!$Y$182)/1000</f>
        <v>245</v>
      </c>
      <c r="C11" s="327" t="s">
        <v>372</v>
      </c>
      <c r="D11" s="182"/>
      <c r="E11" s="178">
        <f t="shared" si="0"/>
        <v>245</v>
      </c>
      <c r="F11" s="354">
        <f t="shared" si="1"/>
        <v>0</v>
      </c>
    </row>
    <row r="12" spans="1:6" ht="13.5" thickBot="1">
      <c r="A12" s="362" t="s">
        <v>387</v>
      </c>
      <c r="B12" s="182">
        <v>300</v>
      </c>
      <c r="C12" s="327" t="s">
        <v>372</v>
      </c>
      <c r="D12" s="182"/>
      <c r="E12" s="178">
        <f t="shared" si="0"/>
        <v>300</v>
      </c>
      <c r="F12" s="355">
        <f>B12-D12-E12</f>
        <v>0</v>
      </c>
    </row>
    <row r="13" spans="1:6" ht="13.5" thickBot="1">
      <c r="A13" s="184" t="s">
        <v>176</v>
      </c>
      <c r="B13" s="185">
        <f>SUM(B4:B12)</f>
        <v>16747.129540000002</v>
      </c>
      <c r="C13" s="186"/>
      <c r="D13" s="185">
        <f>SUM(D4:D12)</f>
        <v>0</v>
      </c>
      <c r="E13" s="185">
        <f>SUM(E4:E12)</f>
        <v>16747.129540000002</v>
      </c>
      <c r="F13" s="356">
        <f>SUM(F4:F12)</f>
        <v>0</v>
      </c>
    </row>
    <row r="14" spans="1:6">
      <c r="A14" s="187"/>
      <c r="B14" s="170"/>
      <c r="C14" s="170"/>
      <c r="D14" s="170"/>
      <c r="E14" s="170"/>
      <c r="F14" s="168"/>
    </row>
    <row r="15" spans="1:6">
      <c r="A15" s="303"/>
    </row>
    <row r="37" spans="2:2">
      <c r="B37" s="444" t="s">
        <v>399</v>
      </c>
    </row>
  </sheetData>
  <phoneticPr fontId="3" type="noConversion"/>
  <pageMargins left="0.39370078740157483" right="0.39370078740157483" top="1.0416666666666667" bottom="0.98425196850393704" header="0.31496062992125984" footer="0.51181102362204722"/>
  <pageSetup paperSize="9" orientation="landscape" r:id="rId1"/>
  <headerFooter alignWithMargins="0">
    <oddHeader>&amp;CBeruházások előirányzata beruházásonként
2015.&amp;R&amp;"Arial,Dőlt"5. melléklet 
az 1/2015. (II.24.)önkormányzati rendelethez  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F37"/>
  <sheetViews>
    <sheetView tabSelected="1" view="pageLayout" zoomScaleNormal="100" workbookViewId="0">
      <selection activeCell="B37" sqref="B37"/>
    </sheetView>
  </sheetViews>
  <sheetFormatPr defaultRowHeight="12.75"/>
  <cols>
    <col min="1" max="1" width="50.7109375" customWidth="1"/>
    <col min="2" max="3" width="16.7109375" customWidth="1"/>
    <col min="4" max="4" width="16.7109375" style="47" customWidth="1"/>
    <col min="5" max="6" width="16.7109375" customWidth="1"/>
    <col min="7" max="11" width="8.7109375" customWidth="1"/>
  </cols>
  <sheetData>
    <row r="1" spans="1:6" ht="14.25" thickBot="1">
      <c r="A1" s="167"/>
      <c r="B1" s="168"/>
      <c r="C1" s="168"/>
      <c r="D1" s="168"/>
      <c r="E1" s="168"/>
      <c r="F1" s="169"/>
    </row>
    <row r="2" spans="1:6" ht="48.75" thickBot="1">
      <c r="A2" s="171" t="s">
        <v>172</v>
      </c>
      <c r="B2" s="172" t="s">
        <v>173</v>
      </c>
      <c r="C2" s="172" t="s">
        <v>174</v>
      </c>
      <c r="D2" s="172" t="s">
        <v>374</v>
      </c>
      <c r="E2" s="172" t="s">
        <v>375</v>
      </c>
      <c r="F2" s="173" t="s">
        <v>376</v>
      </c>
    </row>
    <row r="3" spans="1:6" ht="13.5" thickBot="1">
      <c r="A3" s="174">
        <v>1</v>
      </c>
      <c r="B3" s="175">
        <v>2</v>
      </c>
      <c r="C3" s="175">
        <v>3</v>
      </c>
      <c r="D3" s="175">
        <v>4</v>
      </c>
      <c r="E3" s="175">
        <v>5</v>
      </c>
      <c r="F3" s="176" t="s">
        <v>175</v>
      </c>
    </row>
    <row r="4" spans="1:6">
      <c r="A4" s="350" t="s">
        <v>373</v>
      </c>
      <c r="B4" s="178"/>
      <c r="C4" s="179"/>
      <c r="D4" s="178"/>
      <c r="E4" s="178"/>
      <c r="F4" s="180">
        <f>B4-D4-E4</f>
        <v>0</v>
      </c>
    </row>
    <row r="5" spans="1:6" ht="12.75" customHeight="1">
      <c r="A5" s="177"/>
      <c r="B5" s="178"/>
      <c r="C5" s="188"/>
      <c r="D5" s="178"/>
      <c r="E5" s="178"/>
      <c r="F5" s="189">
        <f>B5-D5-E5</f>
        <v>0</v>
      </c>
    </row>
    <row r="6" spans="1:6" ht="12.75" customHeight="1">
      <c r="A6" s="177"/>
      <c r="B6" s="178"/>
      <c r="C6" s="188"/>
      <c r="D6" s="178"/>
      <c r="E6" s="178"/>
      <c r="F6" s="189">
        <f>B6-D6-E6</f>
        <v>0</v>
      </c>
    </row>
    <row r="7" spans="1:6" ht="13.5" thickBot="1">
      <c r="A7" s="181"/>
      <c r="B7" s="182"/>
      <c r="C7" s="183"/>
      <c r="D7" s="182"/>
      <c r="E7" s="182"/>
      <c r="F7" s="190">
        <f>B7-D7-E7</f>
        <v>0</v>
      </c>
    </row>
    <row r="8" spans="1:6" ht="13.5" thickBot="1">
      <c r="A8" s="184" t="s">
        <v>176</v>
      </c>
      <c r="B8" s="185">
        <f>SUM(B4:B7)</f>
        <v>0</v>
      </c>
      <c r="C8" s="186"/>
      <c r="D8" s="185">
        <f>SUM(D4:D7)</f>
        <v>0</v>
      </c>
      <c r="E8" s="185">
        <f>SUM(E4:E7)</f>
        <v>0</v>
      </c>
      <c r="F8" s="191">
        <f>SUM(F4:F7)</f>
        <v>0</v>
      </c>
    </row>
    <row r="9" spans="1:6">
      <c r="A9" s="187"/>
      <c r="B9" s="170"/>
      <c r="C9" s="170"/>
      <c r="D9" s="170"/>
      <c r="E9" s="170"/>
      <c r="F9" s="168"/>
    </row>
    <row r="10" spans="1:6">
      <c r="A10" s="303"/>
    </row>
    <row r="37" spans="2:2">
      <c r="B37" s="444" t="s">
        <v>399</v>
      </c>
    </row>
  </sheetData>
  <phoneticPr fontId="3" type="noConversion"/>
  <pageMargins left="0.39370078740157483" right="0.39370078740157483" top="1.0833333333333333" bottom="0.98425196850393704" header="0.31496062992125984" footer="0.51181102362204722"/>
  <pageSetup paperSize="9" orientation="landscape" r:id="rId1"/>
  <headerFooter alignWithMargins="0">
    <oddHeader>&amp;CFelújítások előirányzata felújításonként
2015.&amp;R&amp;"Arial,Dőlt"6. melléklet 
az 1/2015. (II.24.)önkormányzati rendelethez  
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A1:E37"/>
  <sheetViews>
    <sheetView tabSelected="1" view="pageLayout" zoomScaleNormal="100" workbookViewId="0">
      <selection activeCell="B37" sqref="B37"/>
    </sheetView>
  </sheetViews>
  <sheetFormatPr defaultRowHeight="12.75"/>
  <cols>
    <col min="1" max="1" width="5.7109375" customWidth="1"/>
    <col min="2" max="2" width="35.7109375" customWidth="1"/>
    <col min="3" max="3" width="30.7109375" customWidth="1"/>
    <col min="4" max="5" width="9.7109375" customWidth="1"/>
  </cols>
  <sheetData>
    <row r="1" spans="1:5" s="2" customFormat="1" ht="15" customHeight="1" thickTop="1">
      <c r="A1" s="387" t="s">
        <v>0</v>
      </c>
      <c r="B1" s="389" t="s">
        <v>1</v>
      </c>
      <c r="C1" s="389" t="s">
        <v>2</v>
      </c>
      <c r="D1" s="389" t="s">
        <v>3</v>
      </c>
      <c r="E1" s="407"/>
    </row>
    <row r="2" spans="1:5" ht="15" customHeight="1" thickBot="1">
      <c r="A2" s="388"/>
      <c r="B2" s="390"/>
      <c r="C2" s="390"/>
      <c r="D2" s="14" t="s">
        <v>61</v>
      </c>
      <c r="E2" s="15" t="s">
        <v>372</v>
      </c>
    </row>
    <row r="3" spans="1:5" ht="15" customHeight="1">
      <c r="A3" s="6" t="s">
        <v>4</v>
      </c>
      <c r="B3" s="7" t="s">
        <v>35</v>
      </c>
      <c r="C3" s="7" t="s">
        <v>36</v>
      </c>
      <c r="D3" s="16"/>
      <c r="E3" s="17"/>
    </row>
    <row r="4" spans="1:5" ht="15" customHeight="1">
      <c r="A4" s="4" t="s">
        <v>5</v>
      </c>
      <c r="B4" s="5" t="s">
        <v>37</v>
      </c>
      <c r="C4" s="5" t="s">
        <v>36</v>
      </c>
      <c r="D4" s="18"/>
      <c r="E4" s="19"/>
    </row>
    <row r="5" spans="1:5" ht="15" customHeight="1">
      <c r="A5" s="4" t="s">
        <v>6</v>
      </c>
      <c r="B5" s="5" t="s">
        <v>38</v>
      </c>
      <c r="C5" s="5" t="s">
        <v>36</v>
      </c>
      <c r="D5" s="18"/>
      <c r="E5" s="19"/>
    </row>
    <row r="6" spans="1:5" ht="15" customHeight="1">
      <c r="A6" s="4" t="s">
        <v>7</v>
      </c>
      <c r="B6" s="5" t="s">
        <v>326</v>
      </c>
      <c r="C6" s="5" t="s">
        <v>36</v>
      </c>
      <c r="D6" s="18"/>
      <c r="E6" s="19"/>
    </row>
    <row r="7" spans="1:5" ht="15" customHeight="1">
      <c r="A7" s="4" t="s">
        <v>8</v>
      </c>
      <c r="B7" s="5" t="s">
        <v>39</v>
      </c>
      <c r="C7" s="5" t="s">
        <v>36</v>
      </c>
      <c r="D7" s="18"/>
      <c r="E7" s="19"/>
    </row>
    <row r="8" spans="1:5" ht="15" customHeight="1">
      <c r="A8" s="4" t="s">
        <v>9</v>
      </c>
      <c r="B8" s="5" t="s">
        <v>40</v>
      </c>
      <c r="C8" s="5" t="s">
        <v>36</v>
      </c>
      <c r="D8" s="18"/>
      <c r="E8" s="19"/>
    </row>
    <row r="9" spans="1:5" ht="15" customHeight="1">
      <c r="A9" s="4" t="s">
        <v>10</v>
      </c>
      <c r="B9" s="5" t="s">
        <v>41</v>
      </c>
      <c r="C9" s="5" t="s">
        <v>36</v>
      </c>
      <c r="D9" s="18"/>
      <c r="E9" s="19"/>
    </row>
    <row r="10" spans="1:5" ht="15" customHeight="1">
      <c r="A10" s="405" t="s">
        <v>58</v>
      </c>
      <c r="B10" s="406"/>
      <c r="C10" s="5"/>
      <c r="D10" s="18">
        <v>5000</v>
      </c>
      <c r="E10" s="19">
        <v>3000</v>
      </c>
    </row>
    <row r="11" spans="1:5" ht="15" customHeight="1">
      <c r="A11" s="4" t="s">
        <v>11</v>
      </c>
      <c r="B11" s="42" t="s">
        <v>59</v>
      </c>
      <c r="C11" s="5"/>
      <c r="D11" s="5"/>
      <c r="E11" s="43"/>
    </row>
    <row r="12" spans="1:5" ht="15" customHeight="1">
      <c r="A12" s="4" t="s">
        <v>12</v>
      </c>
      <c r="B12" s="5" t="s">
        <v>48</v>
      </c>
      <c r="C12" s="30" t="s">
        <v>398</v>
      </c>
      <c r="D12" s="18">
        <v>880</v>
      </c>
      <c r="E12" s="19">
        <v>891</v>
      </c>
    </row>
    <row r="13" spans="1:5" ht="15" customHeight="1">
      <c r="A13" s="4" t="s">
        <v>13</v>
      </c>
      <c r="B13" s="5" t="s">
        <v>50</v>
      </c>
      <c r="C13" s="5" t="s">
        <v>49</v>
      </c>
      <c r="D13" s="18">
        <v>3271</v>
      </c>
      <c r="E13" s="19">
        <v>3500</v>
      </c>
    </row>
    <row r="14" spans="1:5" ht="15" customHeight="1">
      <c r="A14" s="4" t="s">
        <v>14</v>
      </c>
      <c r="B14" s="5" t="s">
        <v>51</v>
      </c>
      <c r="C14" s="5" t="s">
        <v>52</v>
      </c>
      <c r="D14" s="18">
        <v>120</v>
      </c>
      <c r="E14" s="19">
        <v>153</v>
      </c>
    </row>
    <row r="15" spans="1:5" ht="15" customHeight="1">
      <c r="A15" s="4" t="s">
        <v>15</v>
      </c>
      <c r="B15" s="44" t="s">
        <v>60</v>
      </c>
      <c r="D15" s="45">
        <v>500</v>
      </c>
      <c r="E15" s="46"/>
    </row>
    <row r="16" spans="1:5" ht="15" customHeight="1">
      <c r="A16" s="4" t="s">
        <v>16</v>
      </c>
      <c r="B16" s="5"/>
      <c r="C16" s="5"/>
      <c r="D16" s="18"/>
      <c r="E16" s="19"/>
    </row>
    <row r="17" spans="1:5" ht="15" customHeight="1">
      <c r="A17" s="4" t="s">
        <v>17</v>
      </c>
      <c r="B17" s="44"/>
      <c r="D17" s="45"/>
      <c r="E17" s="46"/>
    </row>
    <row r="18" spans="1:5" ht="15" customHeight="1">
      <c r="A18" s="4" t="s">
        <v>18</v>
      </c>
      <c r="B18" s="5"/>
      <c r="C18" s="5"/>
      <c r="D18" s="18"/>
      <c r="E18" s="19"/>
    </row>
    <row r="19" spans="1:5" ht="15" customHeight="1">
      <c r="A19" s="4" t="s">
        <v>19</v>
      </c>
      <c r="B19" s="5"/>
      <c r="C19" s="5"/>
      <c r="D19" s="18"/>
      <c r="E19" s="19"/>
    </row>
    <row r="20" spans="1:5" ht="15" customHeight="1">
      <c r="A20" s="4" t="s">
        <v>20</v>
      </c>
      <c r="B20" s="5"/>
      <c r="C20" s="5"/>
      <c r="D20" s="18"/>
      <c r="E20" s="19"/>
    </row>
    <row r="21" spans="1:5" ht="15" customHeight="1">
      <c r="A21" s="4" t="s">
        <v>21</v>
      </c>
      <c r="B21" s="5"/>
      <c r="C21" s="5"/>
      <c r="D21" s="18"/>
      <c r="E21" s="19"/>
    </row>
    <row r="22" spans="1:5" ht="15" customHeight="1">
      <c r="A22" s="4" t="s">
        <v>22</v>
      </c>
      <c r="B22" s="5"/>
      <c r="C22" s="5"/>
      <c r="D22" s="18"/>
      <c r="E22" s="19"/>
    </row>
    <row r="23" spans="1:5" ht="15" customHeight="1">
      <c r="A23" s="4" t="s">
        <v>23</v>
      </c>
      <c r="B23" s="5"/>
      <c r="C23" s="5"/>
      <c r="D23" s="18"/>
      <c r="E23" s="19"/>
    </row>
    <row r="24" spans="1:5" ht="15" customHeight="1">
      <c r="A24" s="4" t="s">
        <v>24</v>
      </c>
      <c r="B24" s="5"/>
      <c r="C24" s="5"/>
      <c r="D24" s="18"/>
      <c r="E24" s="19"/>
    </row>
    <row r="25" spans="1:5" ht="15" customHeight="1">
      <c r="A25" s="4" t="s">
        <v>25</v>
      </c>
      <c r="B25" s="5"/>
      <c r="C25" s="5"/>
      <c r="D25" s="18"/>
      <c r="E25" s="19"/>
    </row>
    <row r="26" spans="1:5" ht="15" customHeight="1">
      <c r="A26" s="4" t="s">
        <v>26</v>
      </c>
      <c r="B26" s="5"/>
      <c r="C26" s="5"/>
      <c r="D26" s="18"/>
      <c r="E26" s="19"/>
    </row>
    <row r="27" spans="1:5" ht="15" customHeight="1">
      <c r="A27" s="4" t="s">
        <v>27</v>
      </c>
      <c r="B27" s="5"/>
      <c r="C27" s="5"/>
      <c r="D27" s="18"/>
      <c r="E27" s="19"/>
    </row>
    <row r="28" spans="1:5" ht="15" customHeight="1">
      <c r="A28" s="4" t="s">
        <v>28</v>
      </c>
      <c r="B28" s="5"/>
      <c r="C28" s="5"/>
      <c r="D28" s="18"/>
      <c r="E28" s="19"/>
    </row>
    <row r="29" spans="1:5" ht="15" customHeight="1">
      <c r="A29" s="4" t="s">
        <v>29</v>
      </c>
      <c r="B29" s="5"/>
      <c r="C29" s="5"/>
      <c r="D29" s="18"/>
      <c r="E29" s="19"/>
    </row>
    <row r="30" spans="1:5" ht="15" customHeight="1">
      <c r="A30" s="4" t="s">
        <v>30</v>
      </c>
      <c r="B30" s="5"/>
      <c r="C30" s="5"/>
      <c r="D30" s="18"/>
      <c r="E30" s="19"/>
    </row>
    <row r="31" spans="1:5" ht="15" customHeight="1">
      <c r="A31" s="4" t="s">
        <v>31</v>
      </c>
      <c r="B31" s="5"/>
      <c r="C31" s="5"/>
      <c r="D31" s="18"/>
      <c r="E31" s="19"/>
    </row>
    <row r="32" spans="1:5" ht="15" customHeight="1">
      <c r="A32" s="4" t="s">
        <v>32</v>
      </c>
      <c r="B32" s="5"/>
      <c r="C32" s="5"/>
      <c r="D32" s="18"/>
      <c r="E32" s="19"/>
    </row>
    <row r="33" spans="1:5" ht="15" customHeight="1" thickBot="1">
      <c r="A33" s="8" t="s">
        <v>33</v>
      </c>
      <c r="B33" s="9"/>
      <c r="C33" s="9"/>
      <c r="D33" s="20"/>
      <c r="E33" s="21"/>
    </row>
    <row r="34" spans="1:5" s="13" customFormat="1" ht="15" customHeight="1" thickBot="1">
      <c r="A34" s="10" t="s">
        <v>34</v>
      </c>
      <c r="B34" s="11"/>
      <c r="C34" s="12"/>
      <c r="D34" s="22">
        <f>SUM(D10:D33)</f>
        <v>9771</v>
      </c>
      <c r="E34" s="23">
        <f>SUM(E10:E33)</f>
        <v>7544</v>
      </c>
    </row>
    <row r="35" spans="1:5" ht="13.5" thickTop="1"/>
    <row r="37" spans="1:5">
      <c r="B37" s="444" t="s">
        <v>399</v>
      </c>
    </row>
  </sheetData>
  <mergeCells count="5">
    <mergeCell ref="A10:B10"/>
    <mergeCell ref="D1:E1"/>
    <mergeCell ref="A1:A2"/>
    <mergeCell ref="B1:B2"/>
    <mergeCell ref="C1:C2"/>
  </mergeCells>
  <phoneticPr fontId="3" type="noConversion"/>
  <pageMargins left="0.39370078740157483" right="0.39370078740157483" top="1.71875" bottom="0.98425196850393704" header="0.31496062992125984" footer="0.51181102362204722"/>
  <pageSetup paperSize="9" orientation="portrait" r:id="rId1"/>
  <headerFooter alignWithMargins="0">
    <oddHeader>&amp;C
Céljelleggel nyújtott támogatások 
2015.
&amp;R&amp;"Arial,Dőlt"7. melléklet 
az 1/2015. (II.24.)önkormányzati rendelethez  
ezer ft-ban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/>
  </sheetPr>
  <dimension ref="A1:F57"/>
  <sheetViews>
    <sheetView tabSelected="1" view="pageLayout" topLeftCell="A34" zoomScaleNormal="100" workbookViewId="0">
      <selection activeCell="B37" sqref="B37"/>
    </sheetView>
  </sheetViews>
  <sheetFormatPr defaultRowHeight="12.75"/>
  <cols>
    <col min="1" max="2" width="7.7109375" customWidth="1"/>
    <col min="3" max="3" width="60.7109375" customWidth="1"/>
    <col min="4" max="4" width="15.7109375" style="47" customWidth="1"/>
    <col min="5" max="5" width="8.7109375" style="47" customWidth="1"/>
    <col min="6" max="13" width="8.7109375" customWidth="1"/>
  </cols>
  <sheetData>
    <row r="1" spans="1:6" ht="20.100000000000001" customHeight="1">
      <c r="A1" s="408" t="s">
        <v>167</v>
      </c>
      <c r="B1" s="409"/>
      <c r="C1" s="409"/>
      <c r="D1" s="410" t="s">
        <v>118</v>
      </c>
    </row>
    <row r="2" spans="1:6" ht="20.100000000000001" customHeight="1">
      <c r="A2" s="412" t="s">
        <v>117</v>
      </c>
      <c r="B2" s="413"/>
      <c r="C2" s="106" t="s">
        <v>168</v>
      </c>
      <c r="D2" s="411"/>
    </row>
    <row r="3" spans="1:6" ht="20.100000000000001" customHeight="1" thickBot="1">
      <c r="A3" s="107">
        <v>1</v>
      </c>
      <c r="B3" s="108">
        <v>2</v>
      </c>
      <c r="C3" s="108">
        <v>3</v>
      </c>
      <c r="D3" s="130">
        <v>4</v>
      </c>
    </row>
    <row r="4" spans="1:6" ht="20.100000000000001" customHeight="1" thickBot="1">
      <c r="A4" s="417" t="s">
        <v>81</v>
      </c>
      <c r="B4" s="418"/>
      <c r="C4" s="418"/>
      <c r="D4" s="419"/>
    </row>
    <row r="5" spans="1:6" ht="20.100000000000001" customHeight="1" thickBot="1">
      <c r="A5" s="109" t="s">
        <v>4</v>
      </c>
      <c r="B5" s="94"/>
      <c r="C5" s="95" t="s">
        <v>354</v>
      </c>
      <c r="D5" s="131">
        <f>SUM(D6:D14)</f>
        <v>34270</v>
      </c>
      <c r="F5" s="47"/>
    </row>
    <row r="6" spans="1:6" ht="20.100000000000001" customHeight="1">
      <c r="A6" s="110"/>
      <c r="B6" s="314" t="s">
        <v>119</v>
      </c>
      <c r="C6" s="80" t="s">
        <v>120</v>
      </c>
      <c r="D6" s="132">
        <f>'9.mell. önkorm.'!D6+'10.mell. hivatal'!D6+'11.mell. óvoda'!D6</f>
        <v>0</v>
      </c>
      <c r="F6" s="47"/>
    </row>
    <row r="7" spans="1:6" ht="20.100000000000001" customHeight="1">
      <c r="A7" s="111"/>
      <c r="B7" s="96" t="s">
        <v>121</v>
      </c>
      <c r="C7" s="81" t="s">
        <v>122</v>
      </c>
      <c r="D7" s="133">
        <f>'9.mell. önkorm.'!D7+'10.mell. hivatal'!D7+'11.mell. óvoda'!D7</f>
        <v>1271</v>
      </c>
      <c r="F7" s="47"/>
    </row>
    <row r="8" spans="1:6" ht="20.100000000000001" customHeight="1">
      <c r="A8" s="111"/>
      <c r="B8" s="96" t="s">
        <v>123</v>
      </c>
      <c r="C8" s="81" t="s">
        <v>124</v>
      </c>
      <c r="D8" s="133">
        <f>'9.mell. önkorm.'!D8+'10.mell. hivatal'!D8+'11.mell. óvoda'!D8</f>
        <v>3746</v>
      </c>
      <c r="F8" s="47"/>
    </row>
    <row r="9" spans="1:6" ht="20.100000000000001" customHeight="1">
      <c r="A9" s="111"/>
      <c r="B9" s="96" t="s">
        <v>125</v>
      </c>
      <c r="C9" s="81" t="s">
        <v>126</v>
      </c>
      <c r="D9" s="133">
        <f>'9.mell. önkorm.'!D9+'10.mell. hivatal'!D9+'11.mell. óvoda'!D9</f>
        <v>17523</v>
      </c>
      <c r="F9" s="47"/>
    </row>
    <row r="10" spans="1:6" ht="20.100000000000001" customHeight="1">
      <c r="A10" s="111"/>
      <c r="B10" s="96" t="s">
        <v>127</v>
      </c>
      <c r="C10" s="81" t="s">
        <v>128</v>
      </c>
      <c r="D10" s="133">
        <f>'9.mell. önkorm.'!D10+'10.mell. hivatal'!D10+'11.mell. óvoda'!D10</f>
        <v>0</v>
      </c>
      <c r="F10" s="47"/>
    </row>
    <row r="11" spans="1:6" ht="20.100000000000001" customHeight="1">
      <c r="A11" s="111"/>
      <c r="B11" s="96" t="s">
        <v>129</v>
      </c>
      <c r="C11" s="81" t="s">
        <v>130</v>
      </c>
      <c r="D11" s="133">
        <f>'9.mell. önkorm.'!D11+'10.mell. hivatal'!D11+'11.mell. óvoda'!D11</f>
        <v>11730</v>
      </c>
      <c r="F11" s="47"/>
    </row>
    <row r="12" spans="1:6" ht="20.100000000000001" customHeight="1">
      <c r="A12" s="111"/>
      <c r="B12" s="96" t="s">
        <v>131</v>
      </c>
      <c r="C12" s="81" t="s">
        <v>132</v>
      </c>
      <c r="D12" s="133">
        <f>'9.mell. önkorm.'!D12+'10.mell. hivatal'!D12+'11.mell. óvoda'!D12</f>
        <v>0</v>
      </c>
      <c r="F12" s="47"/>
    </row>
    <row r="13" spans="1:6" ht="20.100000000000001" customHeight="1">
      <c r="A13" s="111"/>
      <c r="B13" s="96" t="s">
        <v>133</v>
      </c>
      <c r="C13" s="81" t="s">
        <v>134</v>
      </c>
      <c r="D13" s="133">
        <f>'9.mell. önkorm.'!D13+'10.mell. hivatal'!D13+'11.mell. óvoda'!D13</f>
        <v>0</v>
      </c>
      <c r="F13" s="47"/>
    </row>
    <row r="14" spans="1:6" ht="20.100000000000001" customHeight="1" thickBot="1">
      <c r="A14" s="107"/>
      <c r="B14" s="321" t="s">
        <v>275</v>
      </c>
      <c r="C14" s="322" t="s">
        <v>350</v>
      </c>
      <c r="D14" s="298">
        <f>'9.mell. önkorm.'!D14+'10.mell. hivatal'!D14+'11.mell. óvoda'!D14</f>
        <v>0</v>
      </c>
      <c r="F14" s="47"/>
    </row>
    <row r="15" spans="1:6" ht="20.100000000000001" customHeight="1" thickBot="1">
      <c r="A15" s="109" t="s">
        <v>5</v>
      </c>
      <c r="B15" s="94"/>
      <c r="C15" s="95" t="s">
        <v>135</v>
      </c>
      <c r="D15" s="131">
        <f>SUM(D16:D19)</f>
        <v>28584</v>
      </c>
      <c r="F15" s="47"/>
    </row>
    <row r="16" spans="1:6" ht="20.100000000000001" customHeight="1">
      <c r="A16" s="110"/>
      <c r="B16" s="314" t="s">
        <v>136</v>
      </c>
      <c r="C16" s="80" t="s">
        <v>137</v>
      </c>
      <c r="D16" s="132">
        <f>'9.mell. önkorm.'!D16+'10.mell. hivatal'!D16+'11.mell. óvoda'!D16</f>
        <v>9791</v>
      </c>
      <c r="F16" s="47"/>
    </row>
    <row r="17" spans="1:6" ht="20.100000000000001" customHeight="1">
      <c r="A17" s="111"/>
      <c r="B17" s="96" t="s">
        <v>138</v>
      </c>
      <c r="C17" s="81" t="s">
        <v>139</v>
      </c>
      <c r="D17" s="133">
        <f>'9.mell. önkorm.'!D17+'10.mell. hivatal'!D17+'11.mell. óvoda'!D17</f>
        <v>18793</v>
      </c>
      <c r="F17" s="47"/>
    </row>
    <row r="18" spans="1:6" ht="20.100000000000001" customHeight="1">
      <c r="A18" s="111"/>
      <c r="B18" s="96" t="s">
        <v>140</v>
      </c>
      <c r="C18" s="81" t="s">
        <v>141</v>
      </c>
      <c r="D18" s="133">
        <f>'9.mell. önkorm.'!D18+'10.mell. hivatal'!D18+'11.mell. óvoda'!D18</f>
        <v>0</v>
      </c>
      <c r="F18" s="47"/>
    </row>
    <row r="19" spans="1:6" ht="20.100000000000001" customHeight="1" thickBot="1">
      <c r="A19" s="107"/>
      <c r="B19" s="321" t="s">
        <v>142</v>
      </c>
      <c r="C19" s="322" t="s">
        <v>92</v>
      </c>
      <c r="D19" s="298">
        <f>'9.mell. önkorm.'!D19+'10.mell. hivatal'!D19+'11.mell. óvoda'!D19</f>
        <v>0</v>
      </c>
      <c r="F19" s="47"/>
    </row>
    <row r="20" spans="1:6" ht="20.100000000000001" customHeight="1" thickBot="1">
      <c r="A20" s="113" t="s">
        <v>6</v>
      </c>
      <c r="B20" s="84"/>
      <c r="C20" s="84" t="s">
        <v>343</v>
      </c>
      <c r="D20" s="135">
        <f>D21+D22</f>
        <v>240</v>
      </c>
      <c r="F20" s="47"/>
    </row>
    <row r="21" spans="1:6" ht="20.100000000000001" customHeight="1">
      <c r="A21" s="313"/>
      <c r="B21" s="314" t="s">
        <v>181</v>
      </c>
      <c r="C21" s="87" t="s">
        <v>388</v>
      </c>
      <c r="D21" s="132">
        <f>'9.mell. önkorm.'!D21+'10.mell. hivatal'!D21+'11.mell. óvoda'!D21</f>
        <v>240</v>
      </c>
      <c r="F21" s="47"/>
    </row>
    <row r="22" spans="1:6" ht="20.100000000000001" customHeight="1" thickBot="1">
      <c r="A22" s="323"/>
      <c r="B22" s="321" t="s">
        <v>182</v>
      </c>
      <c r="C22" s="324" t="s">
        <v>342</v>
      </c>
      <c r="D22" s="342">
        <f>'9.mell. önkorm.'!D22+'10.mell. hivatal'!D22+'11.mell. óvoda'!D22</f>
        <v>0</v>
      </c>
      <c r="F22" s="47"/>
    </row>
    <row r="23" spans="1:6" ht="20.100000000000001" customHeight="1" thickBot="1">
      <c r="A23" s="113" t="s">
        <v>7</v>
      </c>
      <c r="B23" s="84"/>
      <c r="C23" s="84" t="s">
        <v>365</v>
      </c>
      <c r="D23" s="299">
        <f>'9.mell. önkorm.'!D23+'10.mell. hivatal'!D23+'11.mell. óvoda'!D23</f>
        <v>56180</v>
      </c>
      <c r="F23" s="47"/>
    </row>
    <row r="24" spans="1:6" ht="20.100000000000001" customHeight="1" thickBot="1">
      <c r="A24" s="113" t="s">
        <v>8</v>
      </c>
      <c r="B24" s="94"/>
      <c r="C24" s="84" t="s">
        <v>144</v>
      </c>
      <c r="D24" s="299">
        <f>'9.mell. önkorm.'!D24+'10.mell. hivatal'!D24+'11.mell. óvoda'!D24</f>
        <v>0</v>
      </c>
      <c r="F24" s="47"/>
    </row>
    <row r="25" spans="1:6" ht="20.100000000000001" customHeight="1" thickBot="1">
      <c r="A25" s="109" t="s">
        <v>9</v>
      </c>
      <c r="B25" s="85"/>
      <c r="C25" s="84" t="s">
        <v>145</v>
      </c>
      <c r="D25" s="136">
        <f>+D26+D27</f>
        <v>9000</v>
      </c>
      <c r="F25" s="47"/>
    </row>
    <row r="26" spans="1:6" ht="20.100000000000001" customHeight="1">
      <c r="A26" s="110"/>
      <c r="B26" s="86" t="s">
        <v>146</v>
      </c>
      <c r="C26" s="87" t="s">
        <v>147</v>
      </c>
      <c r="D26" s="132">
        <f>'9.mell. önkorm.'!D26+'10.mell. hivatal'!D26+'11.mell. óvoda'!D26</f>
        <v>9000</v>
      </c>
      <c r="F26" s="47"/>
    </row>
    <row r="27" spans="1:6" ht="20.100000000000001" customHeight="1" thickBot="1">
      <c r="A27" s="107"/>
      <c r="B27" s="88" t="s">
        <v>148</v>
      </c>
      <c r="C27" s="324" t="s">
        <v>149</v>
      </c>
      <c r="D27" s="298">
        <f>'9.mell. önkorm.'!D27+'10.mell. hivatal'!D27+'11.mell. óvoda'!D27</f>
        <v>0</v>
      </c>
      <c r="F27" s="47"/>
    </row>
    <row r="28" spans="1:6" ht="20.100000000000001" customHeight="1" thickBot="1">
      <c r="A28" s="114" t="s">
        <v>10</v>
      </c>
      <c r="B28" s="97"/>
      <c r="C28" s="84" t="s">
        <v>366</v>
      </c>
      <c r="D28" s="135">
        <f>D29+D31</f>
        <v>168022</v>
      </c>
      <c r="F28" s="47"/>
    </row>
    <row r="29" spans="1:6" ht="20.100000000000001" customHeight="1">
      <c r="A29" s="308"/>
      <c r="B29" s="86" t="s">
        <v>229</v>
      </c>
      <c r="C29" s="309" t="s">
        <v>338</v>
      </c>
      <c r="D29" s="310">
        <f>'9.mell. önkorm.'!D29+'10.mell. hivatal'!D29+'11.mell. óvoda'!D29</f>
        <v>154531</v>
      </c>
      <c r="F29" s="47"/>
    </row>
    <row r="30" spans="1:6" ht="20.100000000000001" customHeight="1">
      <c r="A30" s="358"/>
      <c r="B30" s="93" t="s">
        <v>230</v>
      </c>
      <c r="C30" s="359" t="s">
        <v>386</v>
      </c>
      <c r="D30" s="360">
        <v>0</v>
      </c>
      <c r="F30" s="47"/>
    </row>
    <row r="31" spans="1:6" ht="20.100000000000001" customHeight="1" thickBot="1">
      <c r="A31" s="305"/>
      <c r="B31" s="304" t="s">
        <v>231</v>
      </c>
      <c r="C31" s="306" t="s">
        <v>367</v>
      </c>
      <c r="D31" s="307">
        <f>'[1]Önkormányzat bevétel'!$R$105</f>
        <v>13491</v>
      </c>
      <c r="F31" s="47"/>
    </row>
    <row r="32" spans="1:6" ht="20.100000000000001" customHeight="1" thickBot="1">
      <c r="A32" s="114" t="s">
        <v>11</v>
      </c>
      <c r="B32" s="98"/>
      <c r="C32" s="99" t="s">
        <v>150</v>
      </c>
      <c r="D32" s="139">
        <f>SUM(D5,D15,D20,D23,D24,D25,D28)</f>
        <v>296296</v>
      </c>
      <c r="E32" s="148"/>
      <c r="F32" s="47"/>
    </row>
    <row r="33" spans="1:6" ht="20.100000000000001" customHeight="1" thickBot="1">
      <c r="A33" s="120"/>
      <c r="B33" s="120"/>
      <c r="C33" s="121"/>
      <c r="D33" s="140"/>
    </row>
    <row r="34" spans="1:6" ht="20.100000000000001" customHeight="1" thickBot="1">
      <c r="A34" s="417" t="s">
        <v>82</v>
      </c>
      <c r="B34" s="418"/>
      <c r="C34" s="418"/>
      <c r="D34" s="419"/>
    </row>
    <row r="35" spans="1:6" ht="20.100000000000001" customHeight="1" thickBot="1">
      <c r="A35" s="113" t="s">
        <v>4</v>
      </c>
      <c r="B35" s="90"/>
      <c r="C35" s="91" t="s">
        <v>165</v>
      </c>
      <c r="D35" s="131">
        <f>SUM(D36:D41)</f>
        <v>95859930.978341073</v>
      </c>
      <c r="F35" s="47"/>
    </row>
    <row r="36" spans="1:6" ht="20.100000000000001" customHeight="1">
      <c r="A36" s="313"/>
      <c r="B36" s="86" t="s">
        <v>119</v>
      </c>
      <c r="C36" s="80" t="s">
        <v>151</v>
      </c>
      <c r="D36" s="132">
        <f>'9.mell. önkorm.'!D37+'10.mell. hivatal'!D37+'11.mell. óvoda'!D37</f>
        <v>52050143</v>
      </c>
      <c r="F36" s="47"/>
    </row>
    <row r="37" spans="1:6" ht="20.100000000000001" customHeight="1">
      <c r="A37" s="116"/>
      <c r="B37" s="446" t="s">
        <v>399</v>
      </c>
      <c r="C37" s="81" t="s">
        <v>152</v>
      </c>
      <c r="D37" s="133">
        <f>'9.mell. önkorm.'!D38+'10.mell. hivatal'!D38+'11.mell. óvoda'!D38</f>
        <v>14460216.474246573</v>
      </c>
      <c r="F37" s="47"/>
    </row>
    <row r="38" spans="1:6" ht="20.100000000000001" customHeight="1">
      <c r="A38" s="116"/>
      <c r="B38" s="93" t="s">
        <v>123</v>
      </c>
      <c r="C38" s="81" t="s">
        <v>153</v>
      </c>
      <c r="D38" s="133">
        <f>'9.mell. önkorm.'!D39+'10.mell. hivatal'!D39+'11.mell. óvoda'!D39</f>
        <v>29305094.504094489</v>
      </c>
      <c r="F38" s="47"/>
    </row>
    <row r="39" spans="1:6" ht="20.100000000000001" customHeight="1">
      <c r="A39" s="116"/>
      <c r="B39" s="93" t="s">
        <v>125</v>
      </c>
      <c r="C39" s="81" t="s">
        <v>154</v>
      </c>
      <c r="D39" s="133">
        <f>'9.mell. önkorm.'!D40+'10.mell. hivatal'!D40+'11.mell. óvoda'!D40</f>
        <v>12758</v>
      </c>
      <c r="F39" s="47"/>
    </row>
    <row r="40" spans="1:6" ht="20.100000000000001" customHeight="1">
      <c r="A40" s="116"/>
      <c r="B40" s="93" t="s">
        <v>127</v>
      </c>
      <c r="C40" s="81" t="s">
        <v>344</v>
      </c>
      <c r="D40" s="133">
        <f>'9.mell. önkorm.'!D41+'10.mell. hivatal'!D41+'11.mell. óvoda'!D41</f>
        <v>19977</v>
      </c>
      <c r="F40" s="47"/>
    </row>
    <row r="41" spans="1:6" ht="20.100000000000001" customHeight="1" thickBot="1">
      <c r="A41" s="116"/>
      <c r="B41" s="93" t="s">
        <v>129</v>
      </c>
      <c r="C41" s="81" t="s">
        <v>169</v>
      </c>
      <c r="D41" s="133">
        <f>'9.mell. önkorm.'!D42+'10.mell. hivatal'!D42+'11.mell. óvoda'!D42</f>
        <v>11742</v>
      </c>
      <c r="F41" s="47"/>
    </row>
    <row r="42" spans="1:6" ht="20.100000000000001" customHeight="1" thickBot="1">
      <c r="A42" s="113" t="s">
        <v>5</v>
      </c>
      <c r="B42" s="90"/>
      <c r="C42" s="91" t="s">
        <v>166</v>
      </c>
      <c r="D42" s="143">
        <f>SUM(D43:D46)</f>
        <v>319947</v>
      </c>
      <c r="F42" s="47"/>
    </row>
    <row r="43" spans="1:6" ht="20.100000000000001" customHeight="1">
      <c r="A43" s="313"/>
      <c r="B43" s="86" t="s">
        <v>136</v>
      </c>
      <c r="C43" s="80" t="s">
        <v>156</v>
      </c>
      <c r="D43" s="132">
        <f>'9.mell. önkorm.'!D44+'10.mell. hivatal'!D45+'11.mell. óvoda'!D45</f>
        <v>316447</v>
      </c>
      <c r="F43" s="47"/>
    </row>
    <row r="44" spans="1:6" ht="20.100000000000001" customHeight="1">
      <c r="A44" s="116"/>
      <c r="B44" s="93" t="s">
        <v>138</v>
      </c>
      <c r="C44" s="81" t="s">
        <v>157</v>
      </c>
      <c r="D44" s="133">
        <f>'9.mell. önkorm.'!D45+'10.mell. hivatal'!D46+'11.mell. óvoda'!D46</f>
        <v>0</v>
      </c>
      <c r="F44" s="47"/>
    </row>
    <row r="45" spans="1:6" ht="20.100000000000001" customHeight="1">
      <c r="A45" s="116"/>
      <c r="B45" s="93" t="s">
        <v>140</v>
      </c>
      <c r="C45" s="81" t="s">
        <v>159</v>
      </c>
      <c r="D45" s="133">
        <f>'9.mell. önkorm.'!D46+'10.mell. hivatal'!D47+'11.mell. óvoda'!D47</f>
        <v>0</v>
      </c>
      <c r="F45" s="47"/>
    </row>
    <row r="46" spans="1:6" ht="20.100000000000001" customHeight="1" thickBot="1">
      <c r="A46" s="116"/>
      <c r="B46" s="93" t="s">
        <v>142</v>
      </c>
      <c r="C46" s="81" t="s">
        <v>160</v>
      </c>
      <c r="D46" s="133">
        <f>'9.mell. önkorm.'!D47+'10.mell. hivatal'!D48+'11.mell. óvoda'!D48</f>
        <v>3500</v>
      </c>
      <c r="F46" s="47"/>
    </row>
    <row r="47" spans="1:6" ht="20.100000000000001" customHeight="1" thickBot="1">
      <c r="A47" s="113" t="s">
        <v>6</v>
      </c>
      <c r="B47" s="90"/>
      <c r="C47" s="91" t="s">
        <v>161</v>
      </c>
      <c r="D47" s="135">
        <v>0</v>
      </c>
      <c r="F47" s="47"/>
    </row>
    <row r="48" spans="1:6" ht="20.100000000000001" customHeight="1" thickBot="1">
      <c r="A48" s="344" t="s">
        <v>7</v>
      </c>
      <c r="B48" s="90"/>
      <c r="C48" s="91" t="s">
        <v>368</v>
      </c>
      <c r="D48" s="135">
        <f>D49+D50</f>
        <v>9294</v>
      </c>
      <c r="F48" s="47"/>
    </row>
    <row r="49" spans="1:6" ht="20.100000000000001" customHeight="1">
      <c r="A49" s="346"/>
      <c r="B49" s="92" t="s">
        <v>292</v>
      </c>
      <c r="C49" s="349" t="s">
        <v>370</v>
      </c>
      <c r="D49" s="361">
        <f>'9.mell. önkorm.'!D50</f>
        <v>9294</v>
      </c>
      <c r="F49" s="47"/>
    </row>
    <row r="50" spans="1:6" ht="20.100000000000001" customHeight="1" thickBot="1">
      <c r="A50" s="347"/>
      <c r="B50" s="93" t="s">
        <v>294</v>
      </c>
      <c r="C50" s="348" t="s">
        <v>371</v>
      </c>
      <c r="D50" s="133">
        <v>0</v>
      </c>
      <c r="F50" s="47"/>
    </row>
    <row r="51" spans="1:6" ht="20.100000000000001" customHeight="1" thickBot="1">
      <c r="A51" s="117" t="s">
        <v>7</v>
      </c>
      <c r="B51" s="118"/>
      <c r="C51" s="119" t="s">
        <v>162</v>
      </c>
      <c r="D51" s="144">
        <f>+D35+D42+D47+D48</f>
        <v>96189171.978341073</v>
      </c>
      <c r="F51" s="47"/>
    </row>
    <row r="52" spans="1:6" ht="20.100000000000001" customHeight="1" thickTop="1" thickBot="1">
      <c r="A52" s="102"/>
      <c r="B52" s="103"/>
      <c r="C52" s="103"/>
      <c r="D52" s="145"/>
    </row>
    <row r="53" spans="1:6" ht="20.100000000000001" customHeight="1" thickTop="1" thickBot="1">
      <c r="A53" s="122" t="s">
        <v>163</v>
      </c>
      <c r="B53" s="123"/>
      <c r="C53" s="124"/>
      <c r="D53" s="317">
        <f>'9.mell. önkorm.'!D54+'10.mell. hivatal'!D53+'11.mell. óvoda'!D53</f>
        <v>33</v>
      </c>
    </row>
    <row r="54" spans="1:6" ht="20.100000000000001" customHeight="1" thickBot="1">
      <c r="A54" s="414" t="s">
        <v>171</v>
      </c>
      <c r="B54" s="415"/>
      <c r="C54" s="416"/>
      <c r="D54" s="132">
        <f>'9.mell. önkorm.'!D55+'10.mell. hivatal'!D54+'11.mell. óvoda'!D54</f>
        <v>0</v>
      </c>
    </row>
    <row r="55" spans="1:6" ht="20.100000000000001" customHeight="1" thickBot="1">
      <c r="A55" s="126" t="s">
        <v>164</v>
      </c>
      <c r="B55" s="127"/>
      <c r="C55" s="128"/>
      <c r="D55" s="318">
        <f>'9.mell. önkorm.'!D56+'10.mell. hivatal'!D55+'11.mell. óvoda'!D55</f>
        <v>6</v>
      </c>
    </row>
    <row r="56" spans="1:6" ht="13.5" thickTop="1">
      <c r="A56" s="104"/>
      <c r="B56" s="105"/>
      <c r="C56" s="105"/>
      <c r="D56" s="146"/>
    </row>
    <row r="57" spans="1:6">
      <c r="A57" s="104"/>
      <c r="B57" s="105"/>
      <c r="C57" s="105"/>
      <c r="D57" s="146"/>
    </row>
  </sheetData>
  <mergeCells count="6">
    <mergeCell ref="A1:C1"/>
    <mergeCell ref="D1:D2"/>
    <mergeCell ref="A2:B2"/>
    <mergeCell ref="A54:C54"/>
    <mergeCell ref="A4:D4"/>
    <mergeCell ref="A34:D34"/>
  </mergeCells>
  <pageMargins left="0.39370078740157483" right="0.39370078740157483" top="1.75" bottom="0.98425196850393704" header="0.31496062992125984" footer="0.51181102362204722"/>
  <pageSetup paperSize="9" orientation="portrait" r:id="rId1"/>
  <headerFooter alignWithMargins="0">
    <oddHeader>&amp;C
ÖNKORMÁNYZAT NETTÓ ÖSSZESEN
bevételek és kiadások
2015.&amp;R&amp;"Arial,Dőlt"8. melléklet 
az 1/2015. (II.24.)önkormányzati rendelethez  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 mell. </vt:lpstr>
      <vt:lpstr>2.1.Műk.mérleg</vt:lpstr>
      <vt:lpstr>2.2.Felhalm..mérleg</vt:lpstr>
      <vt:lpstr>3. mell.</vt:lpstr>
      <vt:lpstr>4.mell.Normatíva</vt:lpstr>
      <vt:lpstr>5.sz.mell. beruh.</vt:lpstr>
      <vt:lpstr>6.sz.mell.felúj.</vt:lpstr>
      <vt:lpstr>7.mell.Támogatások</vt:lpstr>
      <vt:lpstr>8.mell. összesen</vt:lpstr>
      <vt:lpstr>9.mell. önkorm.</vt:lpstr>
      <vt:lpstr>10.mell. hivatal</vt:lpstr>
      <vt:lpstr>11.mell. óvoda</vt:lpstr>
      <vt:lpstr>12. tartozásállomány</vt:lpstr>
      <vt:lpstr>13. AKÜ</vt:lpstr>
      <vt:lpstr>'10.mell. hivatal'!Nyomtatási_cím</vt:lpstr>
      <vt:lpstr>'11.mell. óvoda'!Nyomtatási_cím</vt:lpstr>
      <vt:lpstr>'8.mell. összesen'!Nyomtatási_cím</vt:lpstr>
      <vt:lpstr>'9.mell. önkorm.'!Nyomtatási_cím</vt:lpstr>
    </vt:vector>
  </TitlesOfParts>
  <Company>Öttevény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halasz.sandorne</dc:creator>
  <cp:lastModifiedBy>Halász Sándorné</cp:lastModifiedBy>
  <cp:lastPrinted>2015-02-25T09:21:35Z</cp:lastPrinted>
  <dcterms:created xsi:type="dcterms:W3CDTF">2012-01-30T08:50:59Z</dcterms:created>
  <dcterms:modified xsi:type="dcterms:W3CDTF">2015-02-25T09:22:12Z</dcterms:modified>
</cp:coreProperties>
</file>