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8" activeTab="12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2">'2. számú melléklet  '!$A$1:$J$26</definedName>
    <definedName name="_xlnm.Print_Area" localSheetId="4">'3.a. számú melléklet'!$A$1:$S$17</definedName>
    <definedName name="_xlnm.Print_Area" localSheetId="5">'4. számú melléklet   '!$A$1:$T$32</definedName>
    <definedName name="_xlnm.Print_Area" localSheetId="11">'8.számú melléklet '!$A$1:$Q$8</definedName>
  </definedNames>
  <calcPr fullCalcOnLoad="1"/>
</workbook>
</file>

<file path=xl/sharedStrings.xml><?xml version="1.0" encoding="utf-8"?>
<sst xmlns="http://schemas.openxmlformats.org/spreadsheetml/2006/main" count="498" uniqueCount="415">
  <si>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</si>
  <si>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</si>
  <si>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</si>
  <si>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</si>
  <si>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</si>
  <si>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</si>
  <si>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</si>
  <si>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Működési célú kiadások összesen</t>
  </si>
  <si>
    <t xml:space="preserve">2. </t>
  </si>
  <si>
    <t xml:space="preserve">3. </t>
  </si>
  <si>
    <t xml:space="preserve">4. </t>
  </si>
  <si>
    <t>Összesen</t>
  </si>
  <si>
    <t>előirányzat</t>
  </si>
  <si>
    <t>Feladat megnevezése</t>
  </si>
  <si>
    <t>Megnevezés</t>
  </si>
  <si>
    <t>ssz.</t>
  </si>
  <si>
    <t>10.</t>
  </si>
  <si>
    <t>előir.</t>
  </si>
  <si>
    <t>ezer Ft-ban</t>
  </si>
  <si>
    <t>Sor-sz.</t>
  </si>
  <si>
    <t>Sor- sz.</t>
  </si>
  <si>
    <t>II.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</si>
  <si>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</si>
  <si>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</si>
  <si>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</si>
  <si>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</si>
  <si>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</si>
  <si>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</si>
  <si>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</si>
  <si>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</si>
  <si>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</si>
  <si>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</si>
  <si>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</si>
  <si>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</si>
  <si>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</si>
  <si>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</si>
  <si>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</si>
  <si>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</si>
  <si>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</si>
  <si>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</si>
  <si>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</si>
  <si>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</si>
  <si>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</si>
  <si>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</si>
  <si>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</si>
  <si>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Működési bevételek</t>
  </si>
  <si>
    <t>Kölcsönök visszatérülése</t>
  </si>
  <si>
    <t>Működési célú bevételek összesen</t>
  </si>
  <si>
    <t xml:space="preserve">Bevételek főösszege </t>
  </si>
  <si>
    <t xml:space="preserve">MŰKÖDÉSI CÉLÚ BEVÉTELEK </t>
  </si>
  <si>
    <t>Sorsz.</t>
  </si>
  <si>
    <t xml:space="preserve">Bevétel </t>
  </si>
  <si>
    <t>Kiadás</t>
  </si>
  <si>
    <t>További években</t>
  </si>
  <si>
    <t>Kedvezmény</t>
  </si>
  <si>
    <t>Helyi adók, gépjárműadó</t>
  </si>
  <si>
    <t>Szakfeladat száma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</si>
  <si>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</si>
  <si>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</si>
  <si>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</si>
  <si>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</si>
  <si>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</si>
  <si>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Támogat.-ból előző évek</t>
  </si>
  <si>
    <t>terv</t>
  </si>
  <si>
    <t>Beruházások összesen:</t>
  </si>
  <si>
    <t>Ellátottak pénzbeli juttatásai</t>
  </si>
  <si>
    <t>Lét-    számfő</t>
  </si>
  <si>
    <t>Összesen:</t>
  </si>
  <si>
    <t>Kiadások összesen</t>
  </si>
  <si>
    <t>A</t>
  </si>
  <si>
    <t>B</t>
  </si>
  <si>
    <t>Projekt megnevezés (támogatást biztosító)</t>
  </si>
  <si>
    <t xml:space="preserve">Ápolási díj (helyi megállapítás)  </t>
  </si>
  <si>
    <t>2015. évi számított előirányz.</t>
  </si>
  <si>
    <t xml:space="preserve">2013.évi </t>
  </si>
  <si>
    <r>
      <t>FELHALMOZÁSI CÉLÚ KIADÁSOK</t>
    </r>
    <r>
      <rPr>
        <i/>
        <sz val="11"/>
        <rFont val="Arial CE"/>
        <family val="0"/>
      </rPr>
      <t xml:space="preserve"> </t>
    </r>
  </si>
  <si>
    <t>2. Közhatalmi bevételek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</si>
  <si>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</si>
  <si>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</si>
  <si>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</si>
  <si>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</si>
  <si>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</si>
  <si>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</si>
  <si>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</si>
  <si>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</si>
  <si>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</si>
  <si>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</si>
  <si>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</si>
  <si>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</si>
  <si>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</si>
  <si>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</si>
  <si>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3. Ingyenes és kedvezményes gyermek étkeztetés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</si>
  <si>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</si>
  <si>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</si>
  <si>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</si>
  <si>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2. Hozzájárulás a pénzbeli szociális ellátásokhoz ( egyösszegű)</t>
  </si>
  <si>
    <t xml:space="preserve">     Pénzbeni és természetbeni szociális és gyermekjól.ell.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</si>
  <si>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</si>
  <si>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</si>
  <si>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</si>
  <si>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</si>
  <si>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</si>
  <si>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</si>
  <si>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</si>
  <si>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2014.</t>
  </si>
  <si>
    <t>2015. évi</t>
  </si>
  <si>
    <t>2016.évi</t>
  </si>
  <si>
    <t>Egyéb működési célú támogatások  államházt., kívülre (K511)</t>
  </si>
  <si>
    <t>II</t>
  </si>
  <si>
    <t>Egyéb működési célú tám.  államháztart. belülre összesen</t>
  </si>
  <si>
    <t>Egyéb működési célú tám.   államházt., kívülre összesen</t>
  </si>
  <si>
    <t>Egyéb felhalmozási célú támogatások államházt. Kívülre (K88)</t>
  </si>
  <si>
    <t>Egyéb felhalmozási célú támogat.  államházt. kívülre összesen</t>
  </si>
  <si>
    <t>Kormányzati funkció száma</t>
  </si>
  <si>
    <t>Közhatalmi bevételek     B3</t>
  </si>
  <si>
    <t>Működési bevételek B4</t>
  </si>
  <si>
    <t>Felhalmozá- si bevételek B5</t>
  </si>
  <si>
    <t>Maradvány igénybevét.    B813</t>
  </si>
  <si>
    <t>Intézmény finansz.    B816</t>
  </si>
  <si>
    <t>Műk.célú    B62</t>
  </si>
  <si>
    <t>Felhalm.   B72</t>
  </si>
  <si>
    <t>01.</t>
  </si>
  <si>
    <t>ÁLTALÁNOS KÖZSZOLGÁLTATÁSOK</t>
  </si>
  <si>
    <t>011130</t>
  </si>
  <si>
    <t>Önkorm.és önk.hiv.jogalkotó és ált.igazg.tev.</t>
  </si>
  <si>
    <t>01. Összesen</t>
  </si>
  <si>
    <t>06.</t>
  </si>
  <si>
    <t>LAKÁS- ÉS KÖZMŰELLÁTÁS</t>
  </si>
  <si>
    <t>066020</t>
  </si>
  <si>
    <t>Város-,községgazdálkodási egyéb feladatok</t>
  </si>
  <si>
    <t>06. Összesen</t>
  </si>
  <si>
    <t>SZOCIÁLIS BIZTONSÁG</t>
  </si>
  <si>
    <t>10. Összesen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</si>
  <si>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</si>
  <si>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</si>
  <si>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</si>
  <si>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</si>
  <si>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</si>
  <si>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</si>
  <si>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>Beruhá- zások   K6</t>
  </si>
  <si>
    <t xml:space="preserve">Kölcsönök   nyújtása     </t>
  </si>
  <si>
    <t>Hitelek törlesztés   K911</t>
  </si>
  <si>
    <t>Finanszí- rozás      K915</t>
  </si>
  <si>
    <t>Tartalék        K512</t>
  </si>
  <si>
    <t>ÁHB   K506</t>
  </si>
  <si>
    <t>ÁHK   K511</t>
  </si>
  <si>
    <t>Működési   K50</t>
  </si>
  <si>
    <t>Felhalm.   K8</t>
  </si>
  <si>
    <t>2014.évi</t>
  </si>
  <si>
    <t>b) település-üzemeltetéshez kapcsolódó feladataellátás t.besz .után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</si>
  <si>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</si>
  <si>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</si>
  <si>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</si>
  <si>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>d) egyéb kötelező önkormányzati feladatok támogatása után</t>
  </si>
  <si>
    <t xml:space="preserve">1Óvodapedagógusok bére </t>
  </si>
  <si>
    <t>1. Óvodapedagógusok nevelő munkáját közvetlenül segítők bértámogatása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</si>
  <si>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</si>
  <si>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</si>
  <si>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</si>
  <si>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</si>
  <si>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</si>
  <si>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</si>
  <si>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</si>
  <si>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</si>
  <si>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</si>
  <si>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</si>
  <si>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</si>
  <si>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</si>
  <si>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- Átmeneti segély</t>
  </si>
  <si>
    <t>- Rendkívüli gyermekvédelmi támogatás</t>
  </si>
  <si>
    <t xml:space="preserve">- Temetési segély 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</si>
  <si>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</si>
  <si>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</si>
  <si>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</si>
  <si>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</si>
  <si>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</si>
  <si>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</si>
  <si>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</si>
  <si>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Helyi önkorm. Működésének általános támogatása</t>
  </si>
  <si>
    <t>Települési önk. Egyes köznevelési felad. Tám.</t>
  </si>
  <si>
    <t>Települési önk. Szoc. És gyermekjóléti feladatainak tám.</t>
  </si>
  <si>
    <t>B112</t>
  </si>
  <si>
    <t>B113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</si>
  <si>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</si>
  <si>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</si>
  <si>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</si>
  <si>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</si>
  <si>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</si>
  <si>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</si>
  <si>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</si>
  <si>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</si>
  <si>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</si>
  <si>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</si>
  <si>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</si>
  <si>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</si>
  <si>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</si>
  <si>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</si>
  <si>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</si>
  <si>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</si>
  <si>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</si>
  <si>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</si>
  <si>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</si>
  <si>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</si>
  <si>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</si>
  <si>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</si>
  <si>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</si>
  <si>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</si>
  <si>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</si>
  <si>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</si>
  <si>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</si>
  <si>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</si>
  <si>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</si>
  <si>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</si>
  <si>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</si>
  <si>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</si>
  <si>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B16</t>
  </si>
  <si>
    <t>Egyéb célú támogatások áh-on belülről</t>
  </si>
  <si>
    <t>B52</t>
  </si>
  <si>
    <t>Ingatlanok értékesítése</t>
  </si>
  <si>
    <t>B62</t>
  </si>
  <si>
    <t>Műk. Célú kölcsönök visszatérülése áh-n kívül</t>
  </si>
  <si>
    <t>B72</t>
  </si>
  <si>
    <t>Felhalm. Célú kölcsön visszatérülése</t>
  </si>
  <si>
    <t>B63</t>
  </si>
  <si>
    <t>Egyéb működ. Célú átvett pénzeszközök</t>
  </si>
  <si>
    <t>B73</t>
  </si>
  <si>
    <t>Egyéb felh. Célú átvett pénzeszközök</t>
  </si>
  <si>
    <t>előző  években</t>
  </si>
  <si>
    <t>Kiadás előző  években</t>
  </si>
  <si>
    <t>években</t>
  </si>
  <si>
    <t>2014. évben  tervezett</t>
  </si>
  <si>
    <t>2014. évben tervezett</t>
  </si>
  <si>
    <t xml:space="preserve">  BEVÉTELEK</t>
  </si>
  <si>
    <t>Működési célú támogatások államhástartáson belülről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</si>
  <si>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</si>
  <si>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</si>
  <si>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</si>
  <si>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</si>
  <si>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Vagyoni típusú adók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</si>
  <si>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</si>
  <si>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</si>
  <si>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</si>
  <si>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</si>
  <si>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Értékesítési és forgalmi adók (helyi iparűzési adó,</t>
  </si>
  <si>
    <t xml:space="preserve">Gépjárműadók </t>
  </si>
  <si>
    <t>B8</t>
  </si>
  <si>
    <t xml:space="preserve">BEVÉTELEK ÖSSZESEN </t>
  </si>
  <si>
    <t>Közhatalmi bevételek összesen</t>
  </si>
  <si>
    <t>K</t>
  </si>
  <si>
    <t>Rovat száma</t>
  </si>
  <si>
    <t>2014. évi terv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</si>
  <si>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</si>
  <si>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</si>
  <si>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</si>
  <si>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</si>
  <si>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</si>
  <si>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</si>
  <si>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</si>
  <si>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</si>
  <si>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</si>
  <si>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</si>
  <si>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 xml:space="preserve">Egyéb működési célú kiadások összesen </t>
  </si>
  <si>
    <t>EGYÉB MŰKÖDÉSI CÉLÚ KIADÁSOK</t>
  </si>
  <si>
    <t xml:space="preserve">Egyéb felhalmozási célú kiadások összesen </t>
  </si>
  <si>
    <t>Költségvetési szerv megnevezése</t>
  </si>
  <si>
    <t>Fizikai dolgozó</t>
  </si>
  <si>
    <t>2013.évi záró létszám. ei.</t>
  </si>
  <si>
    <t xml:space="preserve">    Önkormányzati alkalmazottak </t>
  </si>
  <si>
    <t>2014. évi  létszám-  keret</t>
  </si>
  <si>
    <t>Finanszírozási bevételek  PM</t>
  </si>
  <si>
    <t>Működési célú támogatások     áht.-n belülről</t>
  </si>
  <si>
    <t>Felhalmozási célú támogatatások áht-n belülről</t>
  </si>
  <si>
    <t>Felhalmozási célú átvett pénzeszköz</t>
  </si>
  <si>
    <t xml:space="preserve">Egyéb célú támogatás </t>
  </si>
  <si>
    <t>Önkormányz. működési tám</t>
  </si>
  <si>
    <t>Sor- szám</t>
  </si>
  <si>
    <t>Szak- feladat száma</t>
  </si>
  <si>
    <t xml:space="preserve"> Működési célú  átvett pénzeszköz</t>
  </si>
  <si>
    <t xml:space="preserve">Műk.célú kölcsön visszatérülése </t>
  </si>
  <si>
    <t>Egyéb műk.c. átvett pénzeszköz</t>
  </si>
  <si>
    <t xml:space="preserve">Felhalm.cCélú kölcsön visszatérülése </t>
  </si>
  <si>
    <t>Egyéb felhalm. C. átvett pénzeszköz</t>
  </si>
  <si>
    <t>Felújítások           K7</t>
  </si>
  <si>
    <t>Áht.belül         K84</t>
  </si>
  <si>
    <t>Áht. kivül     K88</t>
  </si>
  <si>
    <t xml:space="preserve">Felhalmozási célú kölcsön </t>
  </si>
  <si>
    <t xml:space="preserve">2014.évi </t>
  </si>
  <si>
    <t>1. Működési célú támogatás aht-n belülről</t>
  </si>
  <si>
    <t xml:space="preserve">3. Működési bevételek </t>
  </si>
  <si>
    <t>4. Működési célú átvett pénzeszközök</t>
  </si>
  <si>
    <t xml:space="preserve"> 5. Felhalmozási c. támogatás áht.belülről</t>
  </si>
  <si>
    <t xml:space="preserve"> 6. Felhalmozási bevételek </t>
  </si>
  <si>
    <t xml:space="preserve"> 8. Egyéb felhalm. Célú átvett pénzeszköz</t>
  </si>
  <si>
    <t xml:space="preserve"> 9. Előző évi felhalm. célú pénzmaradvány</t>
  </si>
  <si>
    <t xml:space="preserve"> 7. Felhalmozási célú kölcs. visszatérülése</t>
  </si>
  <si>
    <t xml:space="preserve">1.1 Beruházások </t>
  </si>
  <si>
    <t>1.3 Felhalm.célú pénzeszköz átadások</t>
  </si>
  <si>
    <t>1.2 Felújítások</t>
  </si>
  <si>
    <t>1.4. Felhalm célú kölcsön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</si>
  <si>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</si>
  <si>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</si>
  <si>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</si>
  <si>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</si>
  <si>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</si>
  <si>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1.5 Működési célú kölcsönök</t>
  </si>
  <si>
    <t xml:space="preserve">Költségvetési bevételek </t>
  </si>
  <si>
    <t>Működési célú támogatások államházt. Belülről</t>
  </si>
  <si>
    <t>Működési célú támogatások államhástartáson belülről összesen</t>
  </si>
  <si>
    <t>2014.évi előirányzat</t>
  </si>
  <si>
    <t>1.2 Köznevezelési és gyermekétkeztetési fel.tám.</t>
  </si>
  <si>
    <t xml:space="preserve">1.3 Önk. szociális és gyermekjóléti feladatok tám. </t>
  </si>
  <si>
    <t>1.4. Működési célú támogatás (IFA)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</si>
  <si>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</si>
  <si>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</si>
  <si>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</si>
  <si>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</si>
  <si>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</si>
  <si>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</si>
  <si>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</si>
  <si>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Működési célú átvett pénzeszköz </t>
  </si>
  <si>
    <t xml:space="preserve">Pénzmaradvány igénybevétele </t>
  </si>
  <si>
    <t xml:space="preserve">1.1Helyi önkorm. Működési általános támogatása </t>
  </si>
  <si>
    <t xml:space="preserve">Finanszírozási bevételek </t>
  </si>
  <si>
    <t>B402</t>
  </si>
  <si>
    <t>Szolgáltatások ellenértéke</t>
  </si>
  <si>
    <t>Működési bevételek összesen</t>
  </si>
  <si>
    <t>011210</t>
  </si>
  <si>
    <t>Belső ellenőrzés</t>
  </si>
  <si>
    <t>Hozzájárulás</t>
  </si>
  <si>
    <t>eFt/fő</t>
  </si>
  <si>
    <t>TÁRSULÁS MINDÖSSZESEN</t>
  </si>
  <si>
    <t xml:space="preserve">Társulás összesen </t>
  </si>
  <si>
    <t>TÁRSULÁS</t>
  </si>
  <si>
    <t xml:space="preserve">Társulás </t>
  </si>
  <si>
    <t>Pénzmaradvány igénybevétele</t>
  </si>
  <si>
    <r>
      <rPr>
        <i/>
        <sz val="11"/>
        <rFont val="Arial"/>
        <family val="2"/>
      </rPr>
      <t>1.Működési támogatás</t>
    </r>
    <r>
      <rPr>
        <b/>
        <i/>
        <sz val="11"/>
        <rFont val="Arial"/>
        <family val="2"/>
      </rPr>
      <t xml:space="preserve"> </t>
    </r>
  </si>
  <si>
    <t>Szakdolgozó</t>
  </si>
  <si>
    <t>eei.</t>
  </si>
  <si>
    <t>tény</t>
  </si>
  <si>
    <t>B405</t>
  </si>
  <si>
    <t>Ellátási díjak</t>
  </si>
  <si>
    <t>B116</t>
  </si>
  <si>
    <t>Helyi önkormányzatok kiegészítő támogatásai</t>
  </si>
  <si>
    <t>B354</t>
  </si>
  <si>
    <t>B355</t>
  </si>
  <si>
    <t>Egyéb áruhasználati és szolgáltatási adók</t>
  </si>
  <si>
    <t>B406</t>
  </si>
  <si>
    <t>Kiszámlázott áfa</t>
  </si>
  <si>
    <t xml:space="preserve">       Falugondnoki és tanyagondnoki szolgálat</t>
  </si>
  <si>
    <t xml:space="preserve">       Kistelepülések szoc feladatainak támogatása</t>
  </si>
  <si>
    <t>Önkormányzat</t>
  </si>
  <si>
    <t>1.5 Hitel törlesztés</t>
  </si>
  <si>
    <t>összesen</t>
  </si>
  <si>
    <t xml:space="preserve"> összesen</t>
  </si>
  <si>
    <t>1.4.Helyi önk-ok kiegészítő támogatásai</t>
  </si>
  <si>
    <t>Önkormányzat bevételei összesen:</t>
  </si>
  <si>
    <t>013320</t>
  </si>
  <si>
    <t>Köztemető fenntartása</t>
  </si>
  <si>
    <t>013350</t>
  </si>
  <si>
    <t>Önk. Vagyonnal való gazdálkodással kapcs fa-ok</t>
  </si>
  <si>
    <t>018010</t>
  </si>
  <si>
    <t>Önk elszámolásai közp ktgv -vel</t>
  </si>
  <si>
    <t>04.</t>
  </si>
  <si>
    <t>GAZDASÁGI ÜGYEK</t>
  </si>
  <si>
    <t>041232</t>
  </si>
  <si>
    <t>téli közfoglalkoztatás</t>
  </si>
  <si>
    <t>107051</t>
  </si>
  <si>
    <t>Szociális étkeztetés</t>
  </si>
  <si>
    <t>Önk. Vagyonnal való gazdálkodás</t>
  </si>
  <si>
    <t>Téli közfoglalkoztatás</t>
  </si>
  <si>
    <t>045160</t>
  </si>
  <si>
    <t>Közutak, hidak, üzemeltetése, fenntartása</t>
  </si>
  <si>
    <t>04. összesen</t>
  </si>
  <si>
    <t>05.</t>
  </si>
  <si>
    <t>KÖRNYEZETVÉDELEM</t>
  </si>
  <si>
    <t>051030</t>
  </si>
  <si>
    <t>Nem veszélyes hulladék begyűjtése, szállítása</t>
  </si>
  <si>
    <t>05. összesen</t>
  </si>
  <si>
    <t>064010</t>
  </si>
  <si>
    <t>közvilágítás</t>
  </si>
  <si>
    <t>101150</t>
  </si>
  <si>
    <t>betegséggel kapcsolatos pbeli ellátások</t>
  </si>
  <si>
    <t>103010</t>
  </si>
  <si>
    <t>Elhúnyt személyek hátramaradott ell</t>
  </si>
  <si>
    <t>104051</t>
  </si>
  <si>
    <t>gyvédelmi pénzbeli ellátások</t>
  </si>
  <si>
    <t>105010</t>
  </si>
  <si>
    <t>mnélküli aktív korúak ellátása</t>
  </si>
  <si>
    <t>106020</t>
  </si>
  <si>
    <t>lakásfenntartással, lakhatással kapcs. Ellátások</t>
  </si>
  <si>
    <t>szociális étkeztetés</t>
  </si>
  <si>
    <t>107055</t>
  </si>
  <si>
    <t>falugondnoki szolgálat</t>
  </si>
  <si>
    <t>egyéb szoc ellátások</t>
  </si>
  <si>
    <t>ZKTT támogatása</t>
  </si>
  <si>
    <t>Fogorvosi ügyelet</t>
  </si>
  <si>
    <t>Orvosi ügyelet</t>
  </si>
  <si>
    <t>Helyi Vöröskereszt támogatása</t>
  </si>
  <si>
    <t>A.  Önkormányzat</t>
  </si>
  <si>
    <t>közalkalmazott</t>
  </si>
  <si>
    <t xml:space="preserve"> Önkormányzat</t>
  </si>
  <si>
    <t>Magánszemélyek kommunális adója</t>
  </si>
  <si>
    <t>Gépjárműadó</t>
  </si>
  <si>
    <t>Helyi iparűzési adó</t>
  </si>
  <si>
    <t>Idegenforgalmi adó tartózkodás után</t>
  </si>
  <si>
    <t>25-75%</t>
  </si>
  <si>
    <t>Egyéb</t>
  </si>
  <si>
    <t>mentesség</t>
  </si>
  <si>
    <t>mozgáskorl. Ktgv-i mentesség</t>
  </si>
  <si>
    <t>magánszemély igénybevevő vendég</t>
  </si>
  <si>
    <t>törvényi mentesség</t>
  </si>
  <si>
    <t>Helyi adók összesen(1-4)</t>
  </si>
  <si>
    <t>Közösségi Ház, Játszótér, Sportközpont fejlesztése</t>
  </si>
  <si>
    <t>Önkormányzat összesen</t>
  </si>
  <si>
    <t>Közfoglalkoztatás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</si>
</sst>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6" fillId="25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7" borderId="7" applyNumberFormat="0" applyFont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5" fillId="0" borderId="0" xfId="66">
      <alignment/>
      <protection/>
    </xf>
    <xf numFmtId="0" fontId="7" fillId="0" borderId="11" xfId="66" applyFont="1" applyBorder="1">
      <alignment/>
      <protection/>
    </xf>
    <xf numFmtId="0" fontId="5" fillId="0" borderId="11" xfId="66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6" applyFont="1" applyBorder="1">
      <alignment/>
      <protection/>
    </xf>
    <xf numFmtId="0" fontId="5" fillId="0" borderId="12" xfId="66" applyBorder="1">
      <alignment/>
      <protection/>
    </xf>
    <xf numFmtId="0" fontId="5" fillId="0" borderId="11" xfId="66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6" applyFont="1" applyFill="1" applyBorder="1">
      <alignment/>
      <protection/>
    </xf>
    <xf numFmtId="0" fontId="7" fillId="0" borderId="12" xfId="66" applyFont="1" applyFill="1" applyBorder="1" applyAlignment="1">
      <alignment horizontal="right"/>
      <protection/>
    </xf>
    <xf numFmtId="0" fontId="5" fillId="0" borderId="0" xfId="66" applyFill="1">
      <alignment/>
      <protection/>
    </xf>
    <xf numFmtId="0" fontId="5" fillId="0" borderId="0" xfId="59" applyFont="1">
      <alignment/>
      <protection/>
    </xf>
    <xf numFmtId="3" fontId="10" fillId="0" borderId="11" xfId="59" applyNumberFormat="1" applyFont="1" applyBorder="1" applyAlignment="1">
      <alignment horizontal="right"/>
      <protection/>
    </xf>
    <xf numFmtId="3" fontId="11" fillId="0" borderId="11" xfId="59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8" fillId="0" borderId="0" xfId="64">
      <alignment/>
      <protection/>
    </xf>
    <xf numFmtId="0" fontId="15" fillId="0" borderId="11" xfId="64" applyFont="1" applyBorder="1">
      <alignment/>
      <protection/>
    </xf>
    <xf numFmtId="0" fontId="8" fillId="0" borderId="0" xfId="62">
      <alignment/>
      <protection/>
    </xf>
    <xf numFmtId="0" fontId="8" fillId="0" borderId="0" xfId="62" applyBorder="1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3" fontId="10" fillId="0" borderId="12" xfId="62" applyNumberFormat="1" applyFont="1" applyBorder="1" applyAlignment="1">
      <alignment horizontal="right"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6" applyFont="1" applyBorder="1">
      <alignment/>
      <protection/>
    </xf>
    <xf numFmtId="0" fontId="8" fillId="0" borderId="11" xfId="62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3" fontId="10" fillId="0" borderId="11" xfId="59" applyNumberFormat="1" applyFont="1" applyBorder="1" applyAlignment="1">
      <alignment horizontal="right"/>
      <protection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3" xfId="0" applyFont="1" applyFill="1" applyBorder="1" applyAlignment="1">
      <alignment horizontal="center" vertical="center"/>
    </xf>
    <xf numFmtId="3" fontId="20" fillId="0" borderId="11" xfId="62" applyNumberFormat="1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3" fontId="17" fillId="0" borderId="11" xfId="62" applyNumberFormat="1" applyFont="1" applyBorder="1" applyAlignment="1">
      <alignment horizontal="right"/>
      <protection/>
    </xf>
    <xf numFmtId="0" fontId="8" fillId="0" borderId="11" xfId="57" applyFont="1" applyBorder="1" applyAlignment="1">
      <alignment horizontal="center" vertical="distributed"/>
      <protection/>
    </xf>
    <xf numFmtId="0" fontId="15" fillId="0" borderId="12" xfId="64" applyFont="1" applyBorder="1">
      <alignment/>
      <protection/>
    </xf>
    <xf numFmtId="0" fontId="16" fillId="32" borderId="10" xfId="64" applyFont="1" applyFill="1" applyBorder="1" applyAlignment="1">
      <alignment horizontal="center" vertical="center" wrapText="1"/>
      <protection/>
    </xf>
    <xf numFmtId="0" fontId="16" fillId="32" borderId="14" xfId="64" applyFont="1" applyFill="1" applyBorder="1" applyAlignment="1">
      <alignment horizontal="center" vertical="center" wrapText="1"/>
      <protection/>
    </xf>
    <xf numFmtId="0" fontId="16" fillId="32" borderId="12" xfId="64" applyFont="1" applyFill="1" applyBorder="1" applyAlignment="1">
      <alignment horizontal="center" vertical="center" wrapText="1"/>
      <protection/>
    </xf>
    <xf numFmtId="9" fontId="8" fillId="0" borderId="11" xfId="57" applyNumberFormat="1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8" fillId="0" borderId="0" xfId="57" applyAlignment="1">
      <alignment horizontal="right"/>
      <protection/>
    </xf>
    <xf numFmtId="0" fontId="7" fillId="0" borderId="11" xfId="63" applyFont="1" applyBorder="1" applyAlignment="1">
      <alignment vertical="distributed"/>
      <protection/>
    </xf>
    <xf numFmtId="0" fontId="19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8" fillId="0" borderId="11" xfId="58" applyNumberFormat="1" applyFont="1" applyBorder="1">
      <alignment/>
      <protection/>
    </xf>
    <xf numFmtId="3" fontId="9" fillId="0" borderId="11" xfId="58" applyNumberFormat="1" applyFont="1" applyBorder="1">
      <alignment/>
      <protection/>
    </xf>
    <xf numFmtId="3" fontId="9" fillId="0" borderId="11" xfId="58" applyNumberFormat="1" applyFont="1" applyBorder="1">
      <alignment/>
      <protection/>
    </xf>
    <xf numFmtId="0" fontId="2" fillId="0" borderId="11" xfId="0" applyFont="1" applyBorder="1" applyAlignment="1">
      <alignment/>
    </xf>
    <xf numFmtId="3" fontId="18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4" fillId="0" borderId="11" xfId="64" applyNumberFormat="1" applyFont="1" applyBorder="1">
      <alignment/>
      <protection/>
    </xf>
    <xf numFmtId="3" fontId="5" fillId="0" borderId="11" xfId="66" applyNumberFormat="1" applyBorder="1">
      <alignment/>
      <protection/>
    </xf>
    <xf numFmtId="3" fontId="7" fillId="0" borderId="11" xfId="66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7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7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7" fillId="32" borderId="11" xfId="0" applyFont="1" applyFill="1" applyBorder="1" applyAlignment="1">
      <alignment/>
    </xf>
    <xf numFmtId="0" fontId="20" fillId="0" borderId="11" xfId="62" applyFont="1" applyBorder="1" applyAlignment="1">
      <alignment horizontal="left"/>
      <protection/>
    </xf>
    <xf numFmtId="0" fontId="2" fillId="0" borderId="11" xfId="0" applyFont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7" xfId="59" applyFont="1" applyBorder="1" applyAlignment="1">
      <alignment horizontal="left"/>
      <protection/>
    </xf>
    <xf numFmtId="0" fontId="2" fillId="0" borderId="15" xfId="0" applyFont="1" applyBorder="1" applyAlignment="1">
      <alignment horizontal="center" vertical="distributed"/>
    </xf>
    <xf numFmtId="0" fontId="2" fillId="32" borderId="15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0" borderId="15" xfId="0" applyFont="1" applyBorder="1" applyAlignment="1">
      <alignment horizontal="center" vertical="distributed"/>
    </xf>
    <xf numFmtId="0" fontId="28" fillId="0" borderId="18" xfId="0" applyFont="1" applyFill="1" applyBorder="1" applyAlignment="1">
      <alignment horizontal="center" vertical="distributed"/>
    </xf>
    <xf numFmtId="0" fontId="28" fillId="0" borderId="12" xfId="0" applyFont="1" applyFill="1" applyBorder="1" applyAlignment="1">
      <alignment horizontal="center" vertical="distributed"/>
    </xf>
    <xf numFmtId="0" fontId="28" fillId="0" borderId="11" xfId="0" applyFont="1" applyFill="1" applyBorder="1" applyAlignment="1">
      <alignment horizontal="center" vertical="distributed"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6" applyNumberFormat="1" applyBorder="1">
      <alignment/>
      <protection/>
    </xf>
    <xf numFmtId="3" fontId="5" fillId="0" borderId="11" xfId="61" applyNumberForma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7" fillId="32" borderId="14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0" fontId="5" fillId="0" borderId="11" xfId="61" applyBorder="1" applyAlignment="1">
      <alignment horizontal="right"/>
      <protection/>
    </xf>
    <xf numFmtId="3" fontId="12" fillId="0" borderId="11" xfId="64" applyNumberFormat="1" applyFont="1" applyBorder="1">
      <alignment/>
      <protection/>
    </xf>
    <xf numFmtId="0" fontId="29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29" fillId="0" borderId="11" xfId="0" applyNumberFormat="1" applyFont="1" applyBorder="1" applyAlignment="1">
      <alignment vertical="center"/>
    </xf>
    <xf numFmtId="3" fontId="19" fillId="0" borderId="11" xfId="66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5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5" fillId="0" borderId="11" xfId="64" applyFont="1" applyBorder="1" applyAlignment="1">
      <alignment horizontal="left"/>
      <protection/>
    </xf>
    <xf numFmtId="0" fontId="15" fillId="0" borderId="11" xfId="64" applyFont="1" applyBorder="1" applyAlignment="1">
      <alignment horizontal="center"/>
      <protection/>
    </xf>
    <xf numFmtId="0" fontId="31" fillId="0" borderId="11" xfId="64" applyFont="1" applyBorder="1" applyAlignment="1">
      <alignment horizontal="right"/>
      <protection/>
    </xf>
    <xf numFmtId="0" fontId="31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6" fillId="32" borderId="11" xfId="64" applyFont="1" applyFill="1" applyBorder="1" applyAlignment="1">
      <alignment horizontal="left" vertical="distributed"/>
      <protection/>
    </xf>
    <xf numFmtId="0" fontId="31" fillId="0" borderId="11" xfId="64" applyFont="1" applyBorder="1" applyAlignment="1">
      <alignment horizontal="right" vertical="distributed"/>
      <protection/>
    </xf>
    <xf numFmtId="0" fontId="31" fillId="0" borderId="11" xfId="64" applyFont="1" applyBorder="1" applyAlignment="1">
      <alignment horizontal="left" vertical="distributed"/>
      <protection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7" fillId="0" borderId="11" xfId="62" applyFont="1" applyBorder="1" applyAlignment="1">
      <alignment horizontal="left"/>
      <protection/>
    </xf>
    <xf numFmtId="0" fontId="14" fillId="0" borderId="11" xfId="64" applyFont="1" applyBorder="1">
      <alignment/>
      <protection/>
    </xf>
    <xf numFmtId="0" fontId="13" fillId="0" borderId="11" xfId="64" applyFont="1" applyBorder="1" applyAlignment="1">
      <alignment horizontal="left"/>
      <protection/>
    </xf>
    <xf numFmtId="3" fontId="32" fillId="0" borderId="11" xfId="0" applyNumberFormat="1" applyFont="1" applyBorder="1" applyAlignment="1">
      <alignment vertical="center"/>
    </xf>
    <xf numFmtId="3" fontId="29" fillId="33" borderId="11" xfId="0" applyNumberFormat="1" applyFont="1" applyFill="1" applyBorder="1" applyAlignment="1">
      <alignment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3" fontId="7" fillId="0" borderId="11" xfId="61" applyNumberFormat="1" applyFont="1" applyBorder="1">
      <alignment/>
      <protection/>
    </xf>
    <xf numFmtId="3" fontId="13" fillId="32" borderId="11" xfId="64" applyNumberFormat="1" applyFont="1" applyFill="1" applyBorder="1" applyAlignment="1">
      <alignment vertical="distributed"/>
      <protection/>
    </xf>
    <xf numFmtId="0" fontId="33" fillId="0" borderId="11" xfId="63" applyFont="1" applyBorder="1" applyAlignment="1">
      <alignment vertical="distributed"/>
      <protection/>
    </xf>
    <xf numFmtId="0" fontId="2" fillId="0" borderId="11" xfId="0" applyFont="1" applyFill="1" applyBorder="1" applyAlignment="1">
      <alignment horizontal="left" vertical="center"/>
    </xf>
    <xf numFmtId="16" fontId="7" fillId="0" borderId="12" xfId="66" applyNumberFormat="1" applyFont="1" applyBorder="1">
      <alignment/>
      <protection/>
    </xf>
    <xf numFmtId="0" fontId="5" fillId="0" borderId="0" xfId="66" applyBorder="1">
      <alignment/>
      <protection/>
    </xf>
    <xf numFmtId="0" fontId="1" fillId="0" borderId="18" xfId="0" applyFont="1" applyBorder="1" applyAlignment="1">
      <alignment horizontal="center" vertical="distributed"/>
    </xf>
    <xf numFmtId="0" fontId="29" fillId="0" borderId="18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distributed"/>
    </xf>
    <xf numFmtId="49" fontId="2" fillId="0" borderId="18" xfId="0" applyNumberFormat="1" applyFont="1" applyBorder="1" applyAlignment="1">
      <alignment horizontal="center" vertical="distributed"/>
    </xf>
    <xf numFmtId="3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distributed"/>
    </xf>
    <xf numFmtId="0" fontId="0" fillId="32" borderId="15" xfId="0" applyFill="1" applyBorder="1" applyAlignment="1">
      <alignment/>
    </xf>
    <xf numFmtId="0" fontId="3" fillId="32" borderId="19" xfId="0" applyFont="1" applyFill="1" applyBorder="1" applyAlignment="1">
      <alignment horizontal="center" vertical="distributed"/>
    </xf>
    <xf numFmtId="0" fontId="2" fillId="34" borderId="0" xfId="0" applyFont="1" applyFill="1" applyBorder="1" applyAlignment="1">
      <alignment horizontal="left" vertical="center"/>
    </xf>
    <xf numFmtId="166" fontId="2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4" fontId="11" fillId="0" borderId="11" xfId="60" applyNumberFormat="1" applyFont="1" applyFill="1" applyBorder="1">
      <alignment/>
      <protection/>
    </xf>
    <xf numFmtId="3" fontId="10" fillId="0" borderId="20" xfId="56" applyNumberFormat="1" applyFont="1" applyFill="1" applyBorder="1" applyAlignment="1">
      <alignment horizontal="center" vertical="center"/>
      <protection/>
    </xf>
    <xf numFmtId="4" fontId="10" fillId="0" borderId="20" xfId="56" applyNumberFormat="1" applyFont="1" applyFill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1" fillId="0" borderId="21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vertical="center"/>
      <protection/>
    </xf>
    <xf numFmtId="3" fontId="11" fillId="0" borderId="16" xfId="56" applyNumberFormat="1" applyFont="1" applyFill="1" applyBorder="1" applyAlignment="1">
      <alignment vertical="center"/>
      <protection/>
    </xf>
    <xf numFmtId="3" fontId="10" fillId="0" borderId="0" xfId="60" applyNumberFormat="1" applyFont="1" applyFill="1" applyBorder="1">
      <alignment/>
      <protection/>
    </xf>
    <xf numFmtId="3" fontId="10" fillId="0" borderId="11" xfId="60" applyNumberFormat="1" applyFont="1" applyFill="1" applyBorder="1">
      <alignment/>
      <protection/>
    </xf>
    <xf numFmtId="166" fontId="10" fillId="0" borderId="22" xfId="56" applyNumberFormat="1" applyFont="1" applyBorder="1" applyAlignment="1">
      <alignment vertical="center"/>
      <protection/>
    </xf>
    <xf numFmtId="3" fontId="10" fillId="0" borderId="22" xfId="56" applyNumberFormat="1" applyFont="1" applyFill="1" applyBorder="1" applyAlignment="1">
      <alignment vertical="center"/>
      <protection/>
    </xf>
    <xf numFmtId="4" fontId="10" fillId="0" borderId="22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5" applyFont="1" applyBorder="1">
      <alignment/>
      <protection/>
    </xf>
    <xf numFmtId="0" fontId="11" fillId="0" borderId="11" xfId="65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166" fontId="11" fillId="0" borderId="11" xfId="60" applyNumberFormat="1" applyFont="1" applyFill="1" applyBorder="1">
      <alignment/>
      <protection/>
    </xf>
    <xf numFmtId="3" fontId="11" fillId="34" borderId="11" xfId="60" applyNumberFormat="1" applyFont="1" applyFill="1" applyBorder="1">
      <alignment/>
      <protection/>
    </xf>
    <xf numFmtId="3" fontId="10" fillId="34" borderId="11" xfId="60" applyNumberFormat="1" applyFont="1" applyFill="1" applyBorder="1">
      <alignment/>
      <protection/>
    </xf>
    <xf numFmtId="0" fontId="10" fillId="34" borderId="11" xfId="65" applyFont="1" applyFill="1" applyBorder="1">
      <alignment/>
      <protection/>
    </xf>
    <xf numFmtId="0" fontId="16" fillId="0" borderId="11" xfId="64" applyFont="1" applyBorder="1" applyAlignment="1">
      <alignment horizontal="left" vertical="distributed"/>
      <protection/>
    </xf>
    <xf numFmtId="3" fontId="13" fillId="0" borderId="11" xfId="64" applyNumberFormat="1" applyFont="1" applyBorder="1">
      <alignment/>
      <protection/>
    </xf>
    <xf numFmtId="49" fontId="8" fillId="0" borderId="11" xfId="61" applyNumberFormat="1" applyFont="1" applyBorder="1" applyAlignment="1">
      <alignment vertical="distributed"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49" fontId="2" fillId="0" borderId="10" xfId="0" applyNumberFormat="1" applyFont="1" applyBorder="1" applyAlignment="1">
      <alignment horizontal="center" vertical="distributed"/>
    </xf>
    <xf numFmtId="0" fontId="11" fillId="0" borderId="11" xfId="62" applyFont="1" applyBorder="1" applyAlignment="1">
      <alignment horizont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62" applyFont="1" applyBorder="1">
      <alignment/>
      <protection/>
    </xf>
    <xf numFmtId="0" fontId="5" fillId="34" borderId="12" xfId="66" applyFill="1" applyBorder="1">
      <alignment/>
      <protection/>
    </xf>
    <xf numFmtId="0" fontId="7" fillId="34" borderId="10" xfId="66" applyFont="1" applyFill="1" applyBorder="1">
      <alignment/>
      <protection/>
    </xf>
    <xf numFmtId="0" fontId="7" fillId="34" borderId="10" xfId="66" applyFont="1" applyFill="1" applyBorder="1" applyAlignment="1">
      <alignment horizontal="center"/>
      <protection/>
    </xf>
    <xf numFmtId="0" fontId="7" fillId="34" borderId="23" xfId="66" applyFont="1" applyFill="1" applyBorder="1" applyAlignment="1">
      <alignment horizontal="center"/>
      <protection/>
    </xf>
    <xf numFmtId="0" fontId="7" fillId="34" borderId="23" xfId="66" applyFont="1" applyFill="1" applyBorder="1" applyAlignment="1">
      <alignment horizontal="right"/>
      <protection/>
    </xf>
    <xf numFmtId="0" fontId="7" fillId="34" borderId="10" xfId="66" applyFont="1" applyFill="1" applyBorder="1" applyAlignment="1">
      <alignment horizontal="right"/>
      <protection/>
    </xf>
    <xf numFmtId="0" fontId="7" fillId="34" borderId="12" xfId="66" applyFont="1" applyFill="1" applyBorder="1">
      <alignment/>
      <protection/>
    </xf>
    <xf numFmtId="0" fontId="7" fillId="34" borderId="12" xfId="66" applyFont="1" applyFill="1" applyBorder="1" applyAlignment="1">
      <alignment horizontal="center"/>
      <protection/>
    </xf>
    <xf numFmtId="0" fontId="7" fillId="34" borderId="13" xfId="66" applyFont="1" applyFill="1" applyBorder="1" applyAlignment="1">
      <alignment horizontal="center"/>
      <protection/>
    </xf>
    <xf numFmtId="3" fontId="7" fillId="0" borderId="0" xfId="66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7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7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3" fontId="11" fillId="32" borderId="12" xfId="62" applyNumberFormat="1" applyFont="1" applyFill="1" applyBorder="1" applyAlignment="1">
      <alignment horizontal="right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7" xfId="62" applyFont="1" applyFill="1" applyBorder="1" applyAlignment="1">
      <alignment horizontal="left"/>
      <protection/>
    </xf>
    <xf numFmtId="3" fontId="17" fillId="32" borderId="12" xfId="62" applyNumberFormat="1" applyFont="1" applyFill="1" applyBorder="1" applyAlignment="1">
      <alignment horizontal="right"/>
      <protection/>
    </xf>
    <xf numFmtId="0" fontId="11" fillId="34" borderId="12" xfId="59" applyFont="1" applyFill="1" applyBorder="1" applyAlignment="1">
      <alignment horizontal="center" vertical="center" wrapText="1"/>
      <protection/>
    </xf>
    <xf numFmtId="0" fontId="10" fillId="0" borderId="11" xfId="59" applyFont="1" applyBorder="1">
      <alignment/>
      <protection/>
    </xf>
    <xf numFmtId="0" fontId="11" fillId="34" borderId="11" xfId="59" applyFont="1" applyFill="1" applyBorder="1" applyAlignment="1">
      <alignment horizontal="left" vertical="center"/>
      <protection/>
    </xf>
    <xf numFmtId="0" fontId="17" fillId="0" borderId="11" xfId="59" applyFont="1" applyBorder="1" applyAlignment="1">
      <alignment horizontal="left"/>
      <protection/>
    </xf>
    <xf numFmtId="0" fontId="17" fillId="0" borderId="17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7" xfId="59" applyFont="1" applyFill="1" applyBorder="1" applyAlignment="1">
      <alignment horizontal="left"/>
      <protection/>
    </xf>
    <xf numFmtId="3" fontId="11" fillId="32" borderId="11" xfId="59" applyNumberFormat="1" applyFont="1" applyFill="1" applyBorder="1" applyAlignment="1">
      <alignment horizontal="right"/>
      <protection/>
    </xf>
    <xf numFmtId="0" fontId="9" fillId="0" borderId="20" xfId="56" applyFont="1" applyBorder="1" applyAlignment="1">
      <alignment vertical="center"/>
      <protection/>
    </xf>
    <xf numFmtId="0" fontId="8" fillId="0" borderId="20" xfId="56" applyFont="1" applyBorder="1" applyAlignment="1">
      <alignment vertical="center"/>
      <protection/>
    </xf>
    <xf numFmtId="0" fontId="8" fillId="0" borderId="20" xfId="56" applyFont="1" applyBorder="1" applyAlignment="1">
      <alignment vertical="center" wrapText="1"/>
      <protection/>
    </xf>
    <xf numFmtId="0" fontId="9" fillId="0" borderId="11" xfId="56" applyFont="1" applyBorder="1" applyAlignment="1">
      <alignment vertical="center"/>
      <protection/>
    </xf>
    <xf numFmtId="0" fontId="9" fillId="0" borderId="11" xfId="60" applyFont="1" applyFill="1" applyBorder="1">
      <alignment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3" fontId="11" fillId="32" borderId="11" xfId="60" applyNumberFormat="1" applyFont="1" applyFill="1" applyBorder="1">
      <alignment/>
      <protection/>
    </xf>
    <xf numFmtId="0" fontId="11" fillId="32" borderId="11" xfId="65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0" fontId="10" fillId="32" borderId="0" xfId="0" applyFont="1" applyFill="1" applyAlignment="1">
      <alignment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8" xfId="60" applyFont="1" applyFill="1" applyBorder="1" applyAlignment="1">
      <alignment horizontal="right" vertical="center" wrapText="1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24" xfId="60" applyFont="1" applyFill="1" applyBorder="1" applyAlignment="1">
      <alignment horizontal="right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11" fillId="32" borderId="26" xfId="60" applyFont="1" applyFill="1" applyBorder="1" applyAlignment="1">
      <alignment horizontal="center" vertical="center"/>
      <protection/>
    </xf>
    <xf numFmtId="0" fontId="19" fillId="0" borderId="12" xfId="66" applyFont="1" applyBorder="1">
      <alignment/>
      <protection/>
    </xf>
    <xf numFmtId="0" fontId="7" fillId="0" borderId="11" xfId="66" applyNumberFormat="1" applyFont="1" applyBorder="1">
      <alignment/>
      <protection/>
    </xf>
    <xf numFmtId="0" fontId="19" fillId="0" borderId="11" xfId="66" applyFont="1" applyBorder="1">
      <alignment/>
      <protection/>
    </xf>
    <xf numFmtId="0" fontId="14" fillId="32" borderId="11" xfId="64" applyFont="1" applyFill="1" applyBorder="1">
      <alignment/>
      <protection/>
    </xf>
    <xf numFmtId="0" fontId="19" fillId="32" borderId="11" xfId="61" applyFont="1" applyFill="1" applyBorder="1">
      <alignment/>
      <protection/>
    </xf>
    <xf numFmtId="3" fontId="19" fillId="32" borderId="11" xfId="61" applyNumberFormat="1" applyFont="1" applyFill="1" applyBorder="1">
      <alignment/>
      <protection/>
    </xf>
    <xf numFmtId="0" fontId="30" fillId="0" borderId="11" xfId="0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distributed"/>
    </xf>
    <xf numFmtId="0" fontId="2" fillId="34" borderId="15" xfId="0" applyFont="1" applyFill="1" applyBorder="1" applyAlignment="1">
      <alignment horizontal="center" vertical="distributed"/>
    </xf>
    <xf numFmtId="0" fontId="2" fillId="34" borderId="10" xfId="0" applyFont="1" applyFill="1" applyBorder="1" applyAlignment="1">
      <alignment horizontal="center" vertical="distributed"/>
    </xf>
    <xf numFmtId="3" fontId="2" fillId="34" borderId="0" xfId="0" applyNumberFormat="1" applyFont="1" applyFill="1" applyBorder="1" applyAlignment="1">
      <alignment vertical="center"/>
    </xf>
    <xf numFmtId="1" fontId="1" fillId="0" borderId="11" xfId="68" applyNumberFormat="1" applyFont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7" fillId="32" borderId="11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1" xfId="68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0" borderId="11" xfId="0" applyFont="1" applyBorder="1" applyAlignment="1">
      <alignment horizontal="right"/>
    </xf>
    <xf numFmtId="166" fontId="1" fillId="0" borderId="1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30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9" fillId="33" borderId="11" xfId="0" applyNumberFormat="1" applyFont="1" applyFill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2" applyNumberFormat="1" applyFont="1" applyBorder="1" applyAlignment="1">
      <alignment horizontal="right"/>
      <protection/>
    </xf>
    <xf numFmtId="0" fontId="22" fillId="0" borderId="11" xfId="62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10" fillId="0" borderId="11" xfId="62" applyNumberFormat="1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35" borderId="11" xfId="0" applyFill="1" applyBorder="1" applyAlignment="1">
      <alignment/>
    </xf>
    <xf numFmtId="0" fontId="35" fillId="35" borderId="11" xfId="0" applyFont="1" applyFill="1" applyBorder="1" applyAlignment="1">
      <alignment/>
    </xf>
    <xf numFmtId="49" fontId="10" fillId="36" borderId="11" xfId="62" applyNumberFormat="1" applyFont="1" applyFill="1" applyBorder="1" applyAlignment="1">
      <alignment horizontal="center"/>
      <protection/>
    </xf>
    <xf numFmtId="0" fontId="10" fillId="36" borderId="11" xfId="62" applyFont="1" applyFill="1" applyBorder="1" applyAlignment="1">
      <alignment horizontal="left"/>
      <protection/>
    </xf>
    <xf numFmtId="3" fontId="10" fillId="36" borderId="11" xfId="62" applyNumberFormat="1" applyFont="1" applyFill="1" applyBorder="1" applyAlignment="1">
      <alignment horizontal="right"/>
      <protection/>
    </xf>
    <xf numFmtId="3" fontId="1" fillId="0" borderId="11" xfId="68" applyNumberFormat="1" applyFont="1" applyBorder="1" applyAlignment="1">
      <alignment horizontal="right" vertical="center"/>
    </xf>
    <xf numFmtId="0" fontId="7" fillId="0" borderId="0" xfId="62" applyFont="1" applyAlignment="1">
      <alignment horizontal="center"/>
      <protection/>
    </xf>
    <xf numFmtId="0" fontId="1" fillId="0" borderId="15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center" vertical="distributed"/>
    </xf>
    <xf numFmtId="0" fontId="0" fillId="35" borderId="0" xfId="0" applyFill="1" applyAlignment="1">
      <alignment/>
    </xf>
    <xf numFmtId="0" fontId="35" fillId="35" borderId="11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wrapText="1"/>
    </xf>
    <xf numFmtId="49" fontId="10" fillId="0" borderId="11" xfId="62" applyNumberFormat="1" applyFont="1" applyBorder="1" applyAlignment="1">
      <alignment horizontal="center"/>
      <protection/>
    </xf>
    <xf numFmtId="0" fontId="10" fillId="0" borderId="11" xfId="62" applyFont="1" applyBorder="1" applyAlignment="1">
      <alignment horizontal="center"/>
      <protection/>
    </xf>
    <xf numFmtId="0" fontId="10" fillId="0" borderId="11" xfId="62" applyFont="1" applyBorder="1">
      <alignment/>
      <protection/>
    </xf>
    <xf numFmtId="0" fontId="9" fillId="0" borderId="27" xfId="56" applyFont="1" applyBorder="1" applyAlignment="1">
      <alignment vertical="center"/>
      <protection/>
    </xf>
    <xf numFmtId="3" fontId="10" fillId="0" borderId="28" xfId="56" applyNumberFormat="1" applyFont="1" applyFill="1" applyBorder="1" applyAlignment="1">
      <alignment horizontal="center" vertical="center"/>
      <protection/>
    </xf>
    <xf numFmtId="4" fontId="10" fillId="0" borderId="28" xfId="56" applyNumberFormat="1" applyFont="1" applyFill="1" applyBorder="1" applyAlignment="1">
      <alignment vertical="center"/>
      <protection/>
    </xf>
    <xf numFmtId="3" fontId="10" fillId="0" borderId="29" xfId="56" applyNumberFormat="1" applyFont="1" applyFill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8" fillId="0" borderId="30" xfId="56" applyFont="1" applyBorder="1" applyAlignment="1">
      <alignment vertical="center"/>
      <protection/>
    </xf>
    <xf numFmtId="0" fontId="10" fillId="0" borderId="11" xfId="62" applyNumberFormat="1" applyFont="1" applyBorder="1" applyAlignment="1">
      <alignment horizontal="left"/>
      <protection/>
    </xf>
    <xf numFmtId="0" fontId="1" fillId="0" borderId="11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5" fillId="0" borderId="12" xfId="66" applyFont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8" fillId="0" borderId="11" xfId="57" applyFont="1" applyBorder="1" applyAlignment="1">
      <alignment horizontal="center" wrapText="1"/>
      <protection/>
    </xf>
    <xf numFmtId="0" fontId="71" fillId="0" borderId="11" xfId="61" applyFont="1" applyBorder="1">
      <alignment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7" fillId="32" borderId="12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7" xfId="60" applyFont="1" applyFill="1" applyBorder="1" applyAlignment="1">
      <alignment horizontal="center" vertical="center"/>
      <protection/>
    </xf>
    <xf numFmtId="0" fontId="11" fillId="32" borderId="19" xfId="60" applyFont="1" applyFill="1" applyBorder="1" applyAlignment="1">
      <alignment horizontal="center" vertical="center"/>
      <protection/>
    </xf>
    <xf numFmtId="0" fontId="11" fillId="32" borderId="15" xfId="60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7" xfId="0" applyFont="1" applyFill="1" applyBorder="1" applyAlignment="1">
      <alignment horizontal="center" vertical="distributed"/>
    </xf>
    <xf numFmtId="0" fontId="0" fillId="32" borderId="19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26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distributed"/>
    </xf>
    <xf numFmtId="0" fontId="16" fillId="0" borderId="17" xfId="64" applyFont="1" applyFill="1" applyBorder="1" applyAlignment="1">
      <alignment horizontal="center" vertical="center"/>
      <protection/>
    </xf>
    <xf numFmtId="0" fontId="16" fillId="0" borderId="19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6" fillId="32" borderId="11" xfId="64" applyFont="1" applyFill="1" applyBorder="1" applyAlignment="1">
      <alignment horizontal="center" vertical="center"/>
      <protection/>
    </xf>
    <xf numFmtId="0" fontId="16" fillId="32" borderId="11" xfId="64" applyFont="1" applyFill="1" applyBorder="1" applyAlignment="1">
      <alignment horizontal="center" vertical="center" wrapText="1"/>
      <protection/>
    </xf>
    <xf numFmtId="0" fontId="16" fillId="32" borderId="10" xfId="64" applyFont="1" applyFill="1" applyBorder="1" applyAlignment="1">
      <alignment horizontal="center" vertical="center" wrapText="1"/>
      <protection/>
    </xf>
    <xf numFmtId="0" fontId="16" fillId="32" borderId="14" xfId="64" applyFont="1" applyFill="1" applyBorder="1" applyAlignment="1">
      <alignment horizontal="center" vertical="center" wrapText="1"/>
      <protection/>
    </xf>
    <xf numFmtId="0" fontId="16" fillId="32" borderId="12" xfId="64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4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23" xfId="63" applyFont="1" applyFill="1" applyBorder="1" applyAlignment="1">
      <alignment horizontal="center" vertical="center" wrapText="1"/>
      <protection/>
    </xf>
    <xf numFmtId="0" fontId="7" fillId="32" borderId="17" xfId="63" applyFont="1" applyFill="1" applyBorder="1" applyAlignment="1">
      <alignment horizontal="center" vertical="center" wrapText="1"/>
      <protection/>
    </xf>
    <xf numFmtId="0" fontId="7" fillId="32" borderId="19" xfId="63" applyFont="1" applyFill="1" applyBorder="1" applyAlignment="1">
      <alignment horizontal="center" vertical="center" wrapText="1"/>
      <protection/>
    </xf>
    <xf numFmtId="0" fontId="7" fillId="32" borderId="15" xfId="63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0" borderId="17" xfId="57" applyFont="1" applyBorder="1" applyAlignment="1">
      <alignment horizontal="left" vertical="distributed"/>
      <protection/>
    </xf>
    <xf numFmtId="0" fontId="9" fillId="0" borderId="19" xfId="57" applyFont="1" applyBorder="1" applyAlignment="1">
      <alignment horizontal="left" vertical="distributed"/>
      <protection/>
    </xf>
    <xf numFmtId="0" fontId="9" fillId="0" borderId="15" xfId="57" applyFont="1" applyBorder="1" applyAlignment="1">
      <alignment horizontal="left" vertical="distributed"/>
      <protection/>
    </xf>
    <xf numFmtId="0" fontId="9" fillId="0" borderId="17" xfId="57" applyFont="1" applyFill="1" applyBorder="1" applyAlignment="1">
      <alignment horizontal="left" vertical="center" wrapText="1"/>
      <protection/>
    </xf>
    <xf numFmtId="0" fontId="9" fillId="0" borderId="19" xfId="57" applyFont="1" applyFill="1" applyBorder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left" vertical="center" wrapText="1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6" fillId="0" borderId="24" xfId="58" applyFont="1" applyBorder="1" applyAlignment="1">
      <alignment horizontal="right"/>
      <protection/>
    </xf>
    <xf numFmtId="0" fontId="9" fillId="0" borderId="11" xfId="58" applyFont="1" applyBorder="1" applyAlignment="1">
      <alignment horizontal="left"/>
      <protection/>
    </xf>
    <xf numFmtId="0" fontId="9" fillId="32" borderId="11" xfId="58" applyFont="1" applyFill="1" applyBorder="1" applyAlignment="1">
      <alignment horizontal="center" vertical="center"/>
      <protection/>
    </xf>
    <xf numFmtId="0" fontId="8" fillId="0" borderId="11" xfId="58" applyFont="1" applyBorder="1" applyAlignment="1">
      <alignment horizontal="left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költségvetés módosítás I." xfId="65"/>
    <cellStyle name="Normál_pe.átadások, támogatások 2003.évben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87"/>
  <sheetViews>
    <sheetView view="pageLayout" zoomScaleSheetLayoutView="100" workbookViewId="0" topLeftCell="A49">
      <selection activeCell="C65" sqref="C65"/>
    </sheetView>
  </sheetViews>
  <sheetFormatPr defaultColWidth="9.00390625" defaultRowHeight="12.75"/>
  <cols>
    <col min="1" max="1" width="13.125" style="25" customWidth="1"/>
    <col min="2" max="2" width="74.375" style="25" customWidth="1"/>
    <col min="3" max="3" width="27.125" style="25" customWidth="1"/>
    <col min="4" max="16384" width="9.125" style="25" customWidth="1"/>
  </cols>
  <sheetData>
    <row r="1" spans="2:3" ht="15.75">
      <c r="B1" s="329"/>
      <c r="C1" s="233"/>
    </row>
    <row r="2" spans="1:3" ht="15" customHeight="1">
      <c r="A2" s="363" t="s">
        <v>177</v>
      </c>
      <c r="B2" s="364" t="s">
        <v>14</v>
      </c>
      <c r="C2" s="365" t="s">
        <v>185</v>
      </c>
    </row>
    <row r="3" spans="1:3" ht="15" customHeight="1">
      <c r="A3" s="363"/>
      <c r="B3" s="364"/>
      <c r="C3" s="366"/>
    </row>
    <row r="4" spans="1:3" ht="24.75" customHeight="1">
      <c r="A4" s="35" t="s">
        <v>70</v>
      </c>
      <c r="B4" s="90" t="s">
        <v>232</v>
      </c>
      <c r="C4" s="27"/>
    </row>
    <row r="5" spans="1:3" ht="19.5" customHeight="1">
      <c r="A5" s="35" t="s">
        <v>175</v>
      </c>
      <c r="B5" s="90" t="s">
        <v>233</v>
      </c>
      <c r="C5" s="28"/>
    </row>
    <row r="6" spans="1:3" ht="19.5" customHeight="1">
      <c r="A6" s="30" t="s">
        <v>183</v>
      </c>
      <c r="B6" s="89" t="s">
        <v>184</v>
      </c>
      <c r="C6" s="28"/>
    </row>
    <row r="7" spans="1:3" ht="19.5" customHeight="1">
      <c r="A7" s="27" t="s">
        <v>176</v>
      </c>
      <c r="B7" s="88" t="s">
        <v>178</v>
      </c>
      <c r="C7" s="29">
        <v>7308</v>
      </c>
    </row>
    <row r="8" spans="1:3" ht="19.5" customHeight="1">
      <c r="A8" s="27" t="s">
        <v>181</v>
      </c>
      <c r="B8" s="89" t="s">
        <v>179</v>
      </c>
      <c r="C8" s="29">
        <v>0</v>
      </c>
    </row>
    <row r="9" spans="1:3" ht="19.5" customHeight="1">
      <c r="A9" s="30" t="s">
        <v>182</v>
      </c>
      <c r="B9" s="88" t="s">
        <v>180</v>
      </c>
      <c r="C9" s="29">
        <v>4422</v>
      </c>
    </row>
    <row r="10" spans="1:3" ht="19.5" customHeight="1">
      <c r="A10" s="335" t="s">
        <v>341</v>
      </c>
      <c r="B10" s="321" t="s">
        <v>342</v>
      </c>
      <c r="C10" s="29">
        <v>205</v>
      </c>
    </row>
    <row r="11" spans="1:3" ht="19.5" customHeight="1">
      <c r="A11" s="30" t="s">
        <v>215</v>
      </c>
      <c r="B11" s="89" t="s">
        <v>216</v>
      </c>
      <c r="C11" s="29">
        <v>3009</v>
      </c>
    </row>
    <row r="12" spans="1:3" ht="19.5" customHeight="1">
      <c r="A12" s="235"/>
      <c r="B12" s="236" t="s">
        <v>307</v>
      </c>
      <c r="C12" s="237">
        <f>SUM(C7:C11)</f>
        <v>14944</v>
      </c>
    </row>
    <row r="13" spans="1:3" ht="19.5" customHeight="1">
      <c r="A13" s="220" t="s">
        <v>186</v>
      </c>
      <c r="B13" s="218" t="s">
        <v>236</v>
      </c>
      <c r="C13" s="53"/>
    </row>
    <row r="14" spans="1:3" ht="19.5" customHeight="1">
      <c r="A14" s="27" t="s">
        <v>234</v>
      </c>
      <c r="B14" s="234" t="s">
        <v>235</v>
      </c>
      <c r="C14" s="29">
        <v>10133</v>
      </c>
    </row>
    <row r="15" spans="1:3" ht="19.5" customHeight="1">
      <c r="A15" s="238"/>
      <c r="B15" s="239" t="s">
        <v>237</v>
      </c>
      <c r="C15" s="237">
        <f>SUM(C14)</f>
        <v>10133</v>
      </c>
    </row>
    <row r="16" spans="1:3" ht="19.5" customHeight="1">
      <c r="A16" s="33" t="s">
        <v>187</v>
      </c>
      <c r="B16" s="91" t="s">
        <v>102</v>
      </c>
      <c r="C16" s="53"/>
    </row>
    <row r="17" spans="1:3" ht="19.5" customHeight="1">
      <c r="A17" s="30" t="s">
        <v>214</v>
      </c>
      <c r="B17" s="89" t="s">
        <v>238</v>
      </c>
      <c r="C17" s="29">
        <v>3700</v>
      </c>
    </row>
    <row r="18" spans="1:3" ht="19.5" customHeight="1">
      <c r="A18" s="30" t="s">
        <v>188</v>
      </c>
      <c r="B18" s="88" t="s">
        <v>189</v>
      </c>
      <c r="C18" s="29"/>
    </row>
    <row r="19" spans="1:3" ht="19.5" customHeight="1">
      <c r="A19" s="30" t="s">
        <v>242</v>
      </c>
      <c r="B19" s="88" t="s">
        <v>243</v>
      </c>
      <c r="C19" s="29">
        <v>1300</v>
      </c>
    </row>
    <row r="20" spans="1:3" ht="19.5" customHeight="1">
      <c r="A20" s="335" t="s">
        <v>343</v>
      </c>
      <c r="B20" s="88" t="s">
        <v>244</v>
      </c>
      <c r="C20" s="29">
        <v>250</v>
      </c>
    </row>
    <row r="21" spans="1:3" ht="19.5" customHeight="1">
      <c r="A21" s="335" t="s">
        <v>344</v>
      </c>
      <c r="B21" s="321" t="s">
        <v>345</v>
      </c>
      <c r="C21" s="29">
        <v>60</v>
      </c>
    </row>
    <row r="22" spans="1:3" ht="19.5" customHeight="1">
      <c r="A22" s="235"/>
      <c r="B22" s="240" t="s">
        <v>247</v>
      </c>
      <c r="C22" s="237">
        <f>SUM(C17+C19+C20+C21)</f>
        <v>5310</v>
      </c>
    </row>
    <row r="23" spans="1:3" ht="19.5" customHeight="1">
      <c r="A23" s="241" t="s">
        <v>190</v>
      </c>
      <c r="B23" s="236" t="s">
        <v>45</v>
      </c>
      <c r="C23" s="237">
        <v>0</v>
      </c>
    </row>
    <row r="24" spans="1:3" ht="19.5" customHeight="1">
      <c r="A24" s="336" t="s">
        <v>323</v>
      </c>
      <c r="B24" s="337" t="s">
        <v>324</v>
      </c>
      <c r="C24" s="337">
        <v>300</v>
      </c>
    </row>
    <row r="25" spans="1:3" ht="19.5" customHeight="1">
      <c r="A25" s="325" t="s">
        <v>339</v>
      </c>
      <c r="B25" s="326" t="s">
        <v>340</v>
      </c>
      <c r="C25" s="327">
        <v>566</v>
      </c>
    </row>
    <row r="26" spans="1:3" ht="19.5" customHeight="1">
      <c r="A26" s="325" t="s">
        <v>346</v>
      </c>
      <c r="B26" s="326" t="s">
        <v>347</v>
      </c>
      <c r="C26" s="327">
        <v>400</v>
      </c>
    </row>
    <row r="27" spans="1:3" ht="19.5" customHeight="1">
      <c r="A27" s="241"/>
      <c r="B27" s="236" t="s">
        <v>325</v>
      </c>
      <c r="C27" s="237">
        <f>SUM(C24:C26)</f>
        <v>1266</v>
      </c>
    </row>
    <row r="28" spans="1:3" ht="19.5" customHeight="1">
      <c r="A28" s="33" t="s">
        <v>191</v>
      </c>
      <c r="B28" s="90" t="s">
        <v>77</v>
      </c>
      <c r="C28" s="37"/>
    </row>
    <row r="29" spans="1:3" ht="19.5" customHeight="1">
      <c r="A29" s="30" t="s">
        <v>217</v>
      </c>
      <c r="B29" s="88" t="s">
        <v>218</v>
      </c>
      <c r="C29" s="222">
        <v>2209</v>
      </c>
    </row>
    <row r="30" spans="1:3" ht="19.5" customHeight="1">
      <c r="A30" s="235"/>
      <c r="B30" s="236" t="s">
        <v>239</v>
      </c>
      <c r="C30" s="239">
        <f>SUM(C29)</f>
        <v>2209</v>
      </c>
    </row>
    <row r="31" spans="1:4" ht="19.5" customHeight="1">
      <c r="A31" s="33" t="s">
        <v>192</v>
      </c>
      <c r="B31" s="90" t="s">
        <v>193</v>
      </c>
      <c r="C31" s="28"/>
      <c r="D31" s="26"/>
    </row>
    <row r="32" spans="1:4" ht="19.5" customHeight="1">
      <c r="A32" s="30" t="s">
        <v>219</v>
      </c>
      <c r="B32" s="88" t="s">
        <v>220</v>
      </c>
      <c r="C32" s="29">
        <v>0</v>
      </c>
      <c r="D32" s="26"/>
    </row>
    <row r="33" spans="1:4" ht="19.5" customHeight="1">
      <c r="A33" s="30" t="s">
        <v>223</v>
      </c>
      <c r="B33" s="88" t="s">
        <v>224</v>
      </c>
      <c r="C33" s="29">
        <v>0</v>
      </c>
      <c r="D33" s="26"/>
    </row>
    <row r="34" spans="1:4" ht="19.5" customHeight="1">
      <c r="A34" s="235"/>
      <c r="B34" s="236" t="s">
        <v>240</v>
      </c>
      <c r="C34" s="237">
        <f>SUM(C32:C33)</f>
        <v>0</v>
      </c>
      <c r="D34" s="26"/>
    </row>
    <row r="35" spans="1:4" ht="19.5" customHeight="1">
      <c r="A35" s="34" t="s">
        <v>194</v>
      </c>
      <c r="B35" s="90" t="s">
        <v>195</v>
      </c>
      <c r="C35" s="28"/>
      <c r="D35" s="26"/>
    </row>
    <row r="36" spans="1:4" ht="19.5" customHeight="1">
      <c r="A36" s="221" t="s">
        <v>221</v>
      </c>
      <c r="B36" s="89" t="s">
        <v>222</v>
      </c>
      <c r="C36" s="32">
        <v>0</v>
      </c>
      <c r="D36" s="26"/>
    </row>
    <row r="37" spans="1:4" ht="19.5" customHeight="1">
      <c r="A37" s="221" t="s">
        <v>225</v>
      </c>
      <c r="B37" s="89" t="s">
        <v>226</v>
      </c>
      <c r="C37" s="32">
        <v>0</v>
      </c>
      <c r="D37" s="26"/>
    </row>
    <row r="38" spans="1:4" ht="19.5" customHeight="1">
      <c r="A38" s="242"/>
      <c r="B38" s="236" t="s">
        <v>241</v>
      </c>
      <c r="C38" s="243">
        <f>SUM(C36:C37)</f>
        <v>0</v>
      </c>
      <c r="D38" s="26"/>
    </row>
    <row r="39" spans="1:4" ht="19.5" customHeight="1">
      <c r="A39" s="244" t="s">
        <v>196</v>
      </c>
      <c r="B39" s="245" t="s">
        <v>197</v>
      </c>
      <c r="C39" s="246">
        <f>C12+C15+C22+C30+C34+C38+C27</f>
        <v>33862</v>
      </c>
      <c r="D39" s="26"/>
    </row>
    <row r="40" spans="1:3" ht="19.5" customHeight="1">
      <c r="A40" s="33" t="s">
        <v>245</v>
      </c>
      <c r="B40" s="90" t="s">
        <v>269</v>
      </c>
      <c r="C40" s="28">
        <v>0</v>
      </c>
    </row>
    <row r="41" spans="1:3" ht="19.5" customHeight="1">
      <c r="A41" s="235"/>
      <c r="B41" s="236" t="s">
        <v>246</v>
      </c>
      <c r="C41" s="237">
        <f>C39+C40</f>
        <v>33862</v>
      </c>
    </row>
    <row r="42" spans="1:3" ht="14.25">
      <c r="A42" s="31"/>
      <c r="B42" s="31"/>
      <c r="C42" s="31"/>
    </row>
    <row r="43" spans="1:3" ht="14.25">
      <c r="A43" s="31"/>
      <c r="B43" s="31"/>
      <c r="C43" s="31"/>
    </row>
    <row r="44" spans="1:3" ht="14.25">
      <c r="A44" s="31"/>
      <c r="B44" s="31"/>
      <c r="C44" s="31"/>
    </row>
    <row r="45" spans="1:3" ht="12.75" customHeight="1">
      <c r="A45" s="31"/>
      <c r="B45" s="31"/>
      <c r="C45" s="31"/>
    </row>
    <row r="46" spans="1:3" ht="18" customHeight="1">
      <c r="A46" s="369" t="s">
        <v>249</v>
      </c>
      <c r="B46" s="370" t="s">
        <v>14</v>
      </c>
      <c r="C46" s="367" t="s">
        <v>250</v>
      </c>
    </row>
    <row r="47" spans="1:3" ht="15" customHeight="1">
      <c r="A47" s="369"/>
      <c r="B47" s="370"/>
      <c r="C47" s="368"/>
    </row>
    <row r="48" spans="1:3" ht="15">
      <c r="A48" s="123" t="s">
        <v>248</v>
      </c>
      <c r="B48" s="249" t="s">
        <v>251</v>
      </c>
      <c r="C48" s="247"/>
    </row>
    <row r="49" spans="1:3" ht="14.25">
      <c r="A49" s="164" t="s">
        <v>198</v>
      </c>
      <c r="B49" s="122" t="s">
        <v>252</v>
      </c>
      <c r="C49" s="248"/>
    </row>
    <row r="50" spans="1:3" ht="14.25">
      <c r="A50" s="27" t="s">
        <v>199</v>
      </c>
      <c r="B50" s="122" t="s">
        <v>200</v>
      </c>
      <c r="C50" s="41">
        <v>4603</v>
      </c>
    </row>
    <row r="51" spans="1:3" ht="19.5" customHeight="1">
      <c r="A51" s="164" t="s">
        <v>201</v>
      </c>
      <c r="B51" s="122" t="s">
        <v>202</v>
      </c>
      <c r="C51" s="17">
        <v>2212</v>
      </c>
    </row>
    <row r="52" spans="1:3" ht="19.5" customHeight="1">
      <c r="A52" s="123" t="s">
        <v>198</v>
      </c>
      <c r="B52" s="163" t="s">
        <v>253</v>
      </c>
      <c r="C52" s="18">
        <f>SUM(C50:C51)</f>
        <v>6815</v>
      </c>
    </row>
    <row r="53" spans="1:3" ht="19.5" customHeight="1">
      <c r="A53" s="123" t="s">
        <v>203</v>
      </c>
      <c r="B53" s="163" t="s">
        <v>254</v>
      </c>
      <c r="C53" s="18">
        <v>1337</v>
      </c>
    </row>
    <row r="54" spans="1:3" ht="19.5" customHeight="1">
      <c r="A54" s="124" t="s">
        <v>204</v>
      </c>
      <c r="B54" s="163" t="s">
        <v>205</v>
      </c>
      <c r="C54" s="18">
        <v>8834</v>
      </c>
    </row>
    <row r="55" spans="1:3" ht="19.5" customHeight="1">
      <c r="A55" s="124" t="s">
        <v>206</v>
      </c>
      <c r="B55" s="163" t="s">
        <v>65</v>
      </c>
      <c r="C55" s="18">
        <v>3540</v>
      </c>
    </row>
    <row r="56" spans="1:3" ht="19.5" customHeight="1">
      <c r="A56" s="124" t="s">
        <v>207</v>
      </c>
      <c r="B56" s="163" t="s">
        <v>208</v>
      </c>
      <c r="C56" s="18">
        <v>467</v>
      </c>
    </row>
    <row r="57" spans="1:3" ht="19.5" customHeight="1">
      <c r="A57" s="124"/>
      <c r="B57" s="250" t="s">
        <v>255</v>
      </c>
      <c r="C57" s="18">
        <f>C52+C53+C54+C55+C56</f>
        <v>20993</v>
      </c>
    </row>
    <row r="58" spans="1:3" ht="19.5" customHeight="1">
      <c r="A58" s="124" t="s">
        <v>209</v>
      </c>
      <c r="B58" s="163" t="s">
        <v>210</v>
      </c>
      <c r="C58" s="18">
        <v>12869</v>
      </c>
    </row>
    <row r="59" spans="1:3" ht="19.5" customHeight="1">
      <c r="A59" s="124" t="s">
        <v>211</v>
      </c>
      <c r="B59" s="163" t="s">
        <v>78</v>
      </c>
      <c r="C59" s="18">
        <v>0</v>
      </c>
    </row>
    <row r="60" spans="1:3" ht="19.5" customHeight="1">
      <c r="A60" s="124" t="s">
        <v>212</v>
      </c>
      <c r="B60" s="163" t="s">
        <v>213</v>
      </c>
      <c r="C60" s="18">
        <v>0</v>
      </c>
    </row>
    <row r="61" spans="1:3" ht="19.5" customHeight="1">
      <c r="A61" s="124"/>
      <c r="B61" s="114" t="s">
        <v>285</v>
      </c>
      <c r="C61" s="18">
        <v>0</v>
      </c>
    </row>
    <row r="62" spans="1:3" ht="19.5" customHeight="1">
      <c r="A62" s="124"/>
      <c r="B62" s="251" t="s">
        <v>256</v>
      </c>
      <c r="C62" s="18">
        <v>12869</v>
      </c>
    </row>
    <row r="63" spans="1:3" ht="19.5" customHeight="1">
      <c r="A63" s="124" t="s">
        <v>257</v>
      </c>
      <c r="B63" s="114" t="s">
        <v>258</v>
      </c>
      <c r="C63" s="18">
        <v>0</v>
      </c>
    </row>
    <row r="64" spans="1:3" ht="19.5" customHeight="1">
      <c r="A64" s="252"/>
      <c r="B64" s="253" t="s">
        <v>259</v>
      </c>
      <c r="C64" s="254">
        <f>C57+C63+C58</f>
        <v>33862</v>
      </c>
    </row>
    <row r="65" spans="1:3" ht="15">
      <c r="A65" s="16"/>
      <c r="B65" s="16"/>
      <c r="C65" s="16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  <row r="180" spans="1:3" ht="14.25">
      <c r="A180" s="31"/>
      <c r="B180" s="31"/>
      <c r="C180" s="31"/>
    </row>
    <row r="181" spans="1:3" ht="14.25">
      <c r="A181" s="31"/>
      <c r="B181" s="31"/>
      <c r="C181" s="31"/>
    </row>
    <row r="182" spans="1:3" ht="14.25">
      <c r="A182" s="31"/>
      <c r="B182" s="31"/>
      <c r="C182" s="31"/>
    </row>
    <row r="183" spans="1:3" ht="14.25">
      <c r="A183" s="31"/>
      <c r="B183" s="31"/>
      <c r="C183" s="31"/>
    </row>
    <row r="184" spans="1:3" ht="14.25">
      <c r="A184" s="31"/>
      <c r="B184" s="31"/>
      <c r="C184" s="31"/>
    </row>
    <row r="185" spans="1:3" ht="14.25">
      <c r="A185" s="31"/>
      <c r="B185" s="31"/>
      <c r="C185" s="31"/>
    </row>
    <row r="186" spans="1:3" ht="14.25">
      <c r="A186" s="31"/>
      <c r="B186" s="31"/>
      <c r="C186" s="31"/>
    </row>
    <row r="187" spans="1:3" ht="14.25">
      <c r="A187" s="31"/>
      <c r="B187" s="31"/>
      <c r="C187" s="31"/>
    </row>
  </sheetData>
  <sheetProtection/>
  <mergeCells count="6">
    <mergeCell ref="A2:A3"/>
    <mergeCell ref="B2:B3"/>
    <mergeCell ref="C2:C3"/>
    <mergeCell ref="C46:C47"/>
    <mergeCell ref="A46:A47"/>
    <mergeCell ref="B46:B47"/>
  </mergeCells>
  <printOptions horizontalCentered="1"/>
  <pageMargins left="0.35" right="0.2362204724409449" top="1.16" bottom="0.19" header="0.37" footer="0.19"/>
  <pageSetup horizontalDpi="600" verticalDpi="600" orientation="portrait" paperSize="9" scale="77" r:id="rId1"/>
  <headerFooter alignWithMargins="0">
    <oddHeader>&amp;C&amp;"Arial CE,Félkövér"&amp;12.../2014.(II.....) számú költségvetési rendelethez
&amp;14Zalamerenye Községi Önkormányzat&amp;12
Bevételi és Kiadási előirányzatának összesítője rovatonként
2014. évben&amp;"Arial CE,Normál"&amp;10
&amp;R&amp;A
&amp;P.oldal
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workbookViewId="0" topLeftCell="B1">
      <selection activeCell="D7" sqref="D7"/>
    </sheetView>
  </sheetViews>
  <sheetFormatPr defaultColWidth="9.00390625" defaultRowHeight="12.75"/>
  <cols>
    <col min="1" max="1" width="8.75390625" style="20" customWidth="1"/>
    <col min="2" max="2" width="49.625" style="20" customWidth="1"/>
    <col min="3" max="4" width="14.375" style="20" customWidth="1"/>
    <col min="5" max="6" width="13.25390625" style="20" customWidth="1"/>
    <col min="7" max="8" width="14.75390625" style="20" customWidth="1"/>
    <col min="9" max="9" width="13.25390625" style="20" customWidth="1"/>
    <col min="10" max="10" width="13.875" style="20" customWidth="1"/>
    <col min="11" max="16384" width="9.125" style="20" customWidth="1"/>
  </cols>
  <sheetData>
    <row r="1" spans="1:10" ht="12.75">
      <c r="A1" s="19"/>
      <c r="B1" s="19"/>
      <c r="C1" s="19"/>
      <c r="D1" s="19"/>
      <c r="E1" s="422" t="s">
        <v>18</v>
      </c>
      <c r="F1" s="422"/>
      <c r="G1" s="422"/>
      <c r="H1" s="422"/>
      <c r="I1" s="422"/>
      <c r="J1" s="422"/>
    </row>
    <row r="2" spans="1:10" ht="15" customHeight="1">
      <c r="A2" s="423" t="s">
        <v>50</v>
      </c>
      <c r="B2" s="426" t="s">
        <v>71</v>
      </c>
      <c r="C2" s="427" t="s">
        <v>51</v>
      </c>
      <c r="D2" s="428"/>
      <c r="E2" s="428"/>
      <c r="F2" s="429"/>
      <c r="G2" s="427" t="s">
        <v>52</v>
      </c>
      <c r="H2" s="428"/>
      <c r="I2" s="428"/>
      <c r="J2" s="429"/>
    </row>
    <row r="3" spans="1:10" ht="15" customHeight="1">
      <c r="A3" s="424"/>
      <c r="B3" s="424"/>
      <c r="C3" s="424" t="s">
        <v>61</v>
      </c>
      <c r="D3" s="424" t="s">
        <v>62</v>
      </c>
      <c r="E3" s="424" t="s">
        <v>231</v>
      </c>
      <c r="F3" s="424" t="s">
        <v>53</v>
      </c>
      <c r="G3" s="424" t="s">
        <v>11</v>
      </c>
      <c r="H3" s="128" t="s">
        <v>228</v>
      </c>
      <c r="I3" s="424" t="s">
        <v>230</v>
      </c>
      <c r="J3" s="424" t="s">
        <v>53</v>
      </c>
    </row>
    <row r="4" spans="1:10" ht="15" customHeight="1">
      <c r="A4" s="424"/>
      <c r="B4" s="424"/>
      <c r="C4" s="424"/>
      <c r="D4" s="424"/>
      <c r="E4" s="424"/>
      <c r="F4" s="424"/>
      <c r="G4" s="424"/>
      <c r="H4" s="128" t="s">
        <v>227</v>
      </c>
      <c r="I4" s="424"/>
      <c r="J4" s="424"/>
    </row>
    <row r="5" spans="1:10" ht="15" customHeight="1">
      <c r="A5" s="425"/>
      <c r="B5" s="425"/>
      <c r="C5" s="425"/>
      <c r="D5" s="425"/>
      <c r="E5" s="425"/>
      <c r="F5" s="425"/>
      <c r="G5" s="425"/>
      <c r="H5" s="129" t="s">
        <v>229</v>
      </c>
      <c r="I5" s="425"/>
      <c r="J5" s="425"/>
    </row>
    <row r="6" spans="1:10" ht="39.75" customHeight="1">
      <c r="A6" s="64" t="s">
        <v>1</v>
      </c>
      <c r="B6" s="63" t="s">
        <v>412</v>
      </c>
      <c r="C6" s="156">
        <v>10133</v>
      </c>
      <c r="D6" s="156">
        <v>1159</v>
      </c>
      <c r="E6" s="65">
        <v>11292</v>
      </c>
      <c r="F6" s="65">
        <v>0</v>
      </c>
      <c r="G6" s="65">
        <v>14341</v>
      </c>
      <c r="H6" s="65">
        <v>1472</v>
      </c>
      <c r="I6" s="65">
        <v>12869</v>
      </c>
      <c r="J6" s="65">
        <v>0</v>
      </c>
    </row>
    <row r="7" spans="1:10" ht="39.75" customHeight="1">
      <c r="A7" s="22"/>
      <c r="B7" s="167" t="s">
        <v>67</v>
      </c>
      <c r="C7" s="157">
        <f aca="true" t="shared" si="0" ref="C7:J7">SUM(C6:C6)</f>
        <v>10133</v>
      </c>
      <c r="D7" s="157">
        <f t="shared" si="0"/>
        <v>1159</v>
      </c>
      <c r="E7" s="157">
        <f t="shared" si="0"/>
        <v>11292</v>
      </c>
      <c r="F7" s="157">
        <f t="shared" si="0"/>
        <v>0</v>
      </c>
      <c r="G7" s="157">
        <f t="shared" si="0"/>
        <v>14341</v>
      </c>
      <c r="H7" s="157">
        <f t="shared" si="0"/>
        <v>1472</v>
      </c>
      <c r="I7" s="157">
        <f t="shared" si="0"/>
        <v>12869</v>
      </c>
      <c r="J7" s="157">
        <f t="shared" si="0"/>
        <v>0</v>
      </c>
    </row>
    <row r="8" ht="39.75" customHeight="1"/>
    <row r="9" ht="39.75" customHeight="1"/>
    <row r="40" ht="12.75">
      <c r="K40" s="21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&amp;C&amp;"Garamond,Félkövér"&amp;14.../2014. (.....) számú költségvetési határozat
TÁRSULÁS 2014.ÉVI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3.75390625" style="38" customWidth="1"/>
    <col min="2" max="2" width="9.125" style="38" customWidth="1"/>
    <col min="3" max="3" width="8.375" style="38" customWidth="1"/>
    <col min="4" max="4" width="22.875" style="38" customWidth="1"/>
    <col min="5" max="5" width="25.625" style="38" customWidth="1"/>
    <col min="6" max="6" width="10.875" style="38" customWidth="1"/>
    <col min="7" max="7" width="11.125" style="38" customWidth="1"/>
    <col min="8" max="8" width="16.75390625" style="38" customWidth="1"/>
    <col min="9" max="9" width="9.125" style="38" customWidth="1"/>
    <col min="10" max="10" width="11.125" style="38" customWidth="1"/>
    <col min="11" max="11" width="11.375" style="38" customWidth="1"/>
    <col min="12" max="16384" width="9.125" style="38" customWidth="1"/>
  </cols>
  <sheetData>
    <row r="1" spans="10:11" ht="12.75">
      <c r="J1" s="440" t="s">
        <v>18</v>
      </c>
      <c r="K1" s="440"/>
    </row>
    <row r="2" spans="1:11" ht="24.75" customHeight="1">
      <c r="A2" s="430" t="s">
        <v>20</v>
      </c>
      <c r="B2" s="430" t="s">
        <v>24</v>
      </c>
      <c r="C2" s="430"/>
      <c r="D2" s="430"/>
      <c r="E2" s="442" t="s">
        <v>54</v>
      </c>
      <c r="F2" s="442"/>
      <c r="G2" s="442"/>
      <c r="H2" s="442" t="s">
        <v>406</v>
      </c>
      <c r="I2" s="442"/>
      <c r="J2" s="442"/>
      <c r="K2" s="39" t="s">
        <v>11</v>
      </c>
    </row>
    <row r="3" spans="1:11" ht="24.75" customHeight="1">
      <c r="A3" s="430"/>
      <c r="B3" s="430"/>
      <c r="C3" s="430"/>
      <c r="D3" s="430"/>
      <c r="E3" s="430" t="s">
        <v>25</v>
      </c>
      <c r="F3" s="430" t="s">
        <v>26</v>
      </c>
      <c r="G3" s="430" t="s">
        <v>27</v>
      </c>
      <c r="H3" s="430" t="s">
        <v>25</v>
      </c>
      <c r="I3" s="430" t="s">
        <v>26</v>
      </c>
      <c r="J3" s="430" t="s">
        <v>27</v>
      </c>
      <c r="K3" s="441" t="s">
        <v>28</v>
      </c>
    </row>
    <row r="4" spans="1:11" ht="24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41"/>
    </row>
    <row r="5" spans="1:11" ht="24.75" customHeight="1">
      <c r="A5" s="71" t="s">
        <v>29</v>
      </c>
      <c r="B5" s="437" t="s">
        <v>55</v>
      </c>
      <c r="C5" s="438"/>
      <c r="D5" s="439"/>
      <c r="E5" s="71"/>
      <c r="F5" s="71"/>
      <c r="G5" s="71"/>
      <c r="H5" s="71"/>
      <c r="I5" s="71"/>
      <c r="J5" s="71"/>
      <c r="K5" s="72"/>
    </row>
    <row r="6" spans="1:11" ht="49.5" customHeight="1">
      <c r="A6" s="40" t="s">
        <v>2</v>
      </c>
      <c r="B6" s="432" t="s">
        <v>401</v>
      </c>
      <c r="C6" s="433"/>
      <c r="D6" s="433"/>
      <c r="E6" s="54"/>
      <c r="F6" s="127" t="s">
        <v>405</v>
      </c>
      <c r="G6" s="131">
        <v>1573</v>
      </c>
      <c r="H6" s="52" t="s">
        <v>407</v>
      </c>
      <c r="I6" s="59">
        <v>1</v>
      </c>
      <c r="J6" s="52">
        <v>806</v>
      </c>
      <c r="K6" s="131">
        <v>2379</v>
      </c>
    </row>
    <row r="7" spans="1:11" ht="30" customHeight="1">
      <c r="A7" s="40" t="s">
        <v>8</v>
      </c>
      <c r="B7" s="432" t="s">
        <v>402</v>
      </c>
      <c r="C7" s="433"/>
      <c r="D7" s="433"/>
      <c r="E7" s="52"/>
      <c r="F7" s="52"/>
      <c r="G7" s="52"/>
      <c r="H7" s="361" t="s">
        <v>408</v>
      </c>
      <c r="I7" s="59">
        <v>1</v>
      </c>
      <c r="J7" s="52">
        <v>30</v>
      </c>
      <c r="K7" s="52">
        <v>30</v>
      </c>
    </row>
    <row r="8" spans="1:11" ht="30" customHeight="1">
      <c r="A8" s="40" t="s">
        <v>9</v>
      </c>
      <c r="B8" s="432" t="s">
        <v>403</v>
      </c>
      <c r="C8" s="433"/>
      <c r="D8" s="433"/>
      <c r="E8" s="52"/>
      <c r="F8" s="59">
        <v>0</v>
      </c>
      <c r="G8" s="131">
        <v>0</v>
      </c>
      <c r="H8" s="52"/>
      <c r="I8" s="52"/>
      <c r="J8" s="52"/>
      <c r="K8" s="131">
        <v>0</v>
      </c>
    </row>
    <row r="9" spans="1:11" ht="30" customHeight="1">
      <c r="A9" s="40" t="s">
        <v>10</v>
      </c>
      <c r="B9" s="432" t="s">
        <v>404</v>
      </c>
      <c r="C9" s="433"/>
      <c r="D9" s="433"/>
      <c r="E9" s="361" t="s">
        <v>409</v>
      </c>
      <c r="F9" s="59">
        <v>0.2</v>
      </c>
      <c r="G9" s="52">
        <v>1</v>
      </c>
      <c r="H9" s="52" t="s">
        <v>410</v>
      </c>
      <c r="I9" s="59">
        <v>1</v>
      </c>
      <c r="J9" s="52">
        <v>0</v>
      </c>
      <c r="K9" s="54">
        <v>1</v>
      </c>
    </row>
    <row r="10" spans="1:11" ht="33" customHeight="1">
      <c r="A10" s="66"/>
      <c r="B10" s="434" t="s">
        <v>411</v>
      </c>
      <c r="C10" s="435"/>
      <c r="D10" s="436"/>
      <c r="E10" s="67"/>
      <c r="F10" s="68"/>
      <c r="G10" s="130">
        <f>SUM(G6:G9)</f>
        <v>1574</v>
      </c>
      <c r="H10" s="67"/>
      <c r="I10" s="70"/>
      <c r="J10" s="69">
        <f>SUM(J6:J9)</f>
        <v>836</v>
      </c>
      <c r="K10" s="130">
        <f>SUM(K5:K9)</f>
        <v>2410</v>
      </c>
    </row>
    <row r="11" spans="2:4" ht="12.75">
      <c r="B11" s="431"/>
      <c r="C11" s="431"/>
      <c r="D11" s="431"/>
    </row>
    <row r="19" ht="12.75">
      <c r="D19" s="62"/>
    </row>
  </sheetData>
  <sheetProtection/>
  <mergeCells count="19">
    <mergeCell ref="J1:K1"/>
    <mergeCell ref="J3:J4"/>
    <mergeCell ref="K3:K4"/>
    <mergeCell ref="E2:G2"/>
    <mergeCell ref="H2:J2"/>
    <mergeCell ref="E3:E4"/>
    <mergeCell ref="H3:H4"/>
    <mergeCell ref="I3:I4"/>
    <mergeCell ref="F3:F4"/>
    <mergeCell ref="G3:G4"/>
    <mergeCell ref="A2:A4"/>
    <mergeCell ref="B11:D11"/>
    <mergeCell ref="B9:D9"/>
    <mergeCell ref="B6:D6"/>
    <mergeCell ref="B7:D7"/>
    <mergeCell ref="B10:D10"/>
    <mergeCell ref="B8:D8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&amp;C&amp;"Garamond,Félkövér"&amp;14../2014. (...) számú költségvetési rendelet
Zalamerenye Községi Önkormányzat
2014.ÉVI KÖZVETETT TÁMOGATÁSAI
&amp;R&amp;A
&amp;P.oldal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Q8"/>
  <sheetViews>
    <sheetView view="pageLayout" workbookViewId="0" topLeftCell="A1">
      <selection activeCell="M5" sqref="M5"/>
    </sheetView>
  </sheetViews>
  <sheetFormatPr defaultColWidth="9.00390625" defaultRowHeight="12.75"/>
  <cols>
    <col min="1" max="1" width="3.75390625" style="44" customWidth="1"/>
    <col min="2" max="3" width="9.125" style="44" customWidth="1"/>
    <col min="4" max="4" width="10.875" style="44" customWidth="1"/>
    <col min="5" max="5" width="8.75390625" style="44" customWidth="1"/>
    <col min="6" max="6" width="9.125" style="44" customWidth="1"/>
    <col min="7" max="7" width="8.375" style="44" customWidth="1"/>
    <col min="8" max="8" width="8.25390625" style="44" customWidth="1"/>
    <col min="9" max="10" width="8.375" style="44" customWidth="1"/>
    <col min="11" max="11" width="9.625" style="44" customWidth="1"/>
    <col min="12" max="12" width="9.00390625" style="44" customWidth="1"/>
    <col min="13" max="13" width="8.625" style="44" customWidth="1"/>
    <col min="14" max="14" width="9.00390625" style="44" customWidth="1"/>
    <col min="15" max="16" width="8.00390625" style="44" customWidth="1"/>
    <col min="17" max="17" width="9.75390625" style="44" customWidth="1"/>
    <col min="18" max="16384" width="9.125" style="44" customWidth="1"/>
  </cols>
  <sheetData>
    <row r="1" spans="15:17" ht="12.75">
      <c r="O1" s="443" t="s">
        <v>18</v>
      </c>
      <c r="P1" s="443"/>
      <c r="Q1" s="443"/>
    </row>
    <row r="2" spans="1:17" ht="24.75" customHeight="1">
      <c r="A2" s="45" t="s">
        <v>19</v>
      </c>
      <c r="B2" s="445" t="s">
        <v>14</v>
      </c>
      <c r="C2" s="445"/>
      <c r="D2" s="445"/>
      <c r="E2" s="46" t="s">
        <v>30</v>
      </c>
      <c r="F2" s="46" t="s">
        <v>31</v>
      </c>
      <c r="G2" s="46" t="s">
        <v>32</v>
      </c>
      <c r="H2" s="46" t="s">
        <v>33</v>
      </c>
      <c r="I2" s="46" t="s">
        <v>34</v>
      </c>
      <c r="J2" s="46" t="s">
        <v>35</v>
      </c>
      <c r="K2" s="46" t="s">
        <v>36</v>
      </c>
      <c r="L2" s="46" t="s">
        <v>37</v>
      </c>
      <c r="M2" s="46" t="s">
        <v>38</v>
      </c>
      <c r="N2" s="46" t="s">
        <v>39</v>
      </c>
      <c r="O2" s="46" t="s">
        <v>40</v>
      </c>
      <c r="P2" s="46" t="s">
        <v>41</v>
      </c>
      <c r="Q2" s="46" t="s">
        <v>11</v>
      </c>
    </row>
    <row r="3" spans="1:17" ht="24.75" customHeight="1">
      <c r="A3" s="48"/>
      <c r="B3" s="444" t="s">
        <v>42</v>
      </c>
      <c r="C3" s="444"/>
      <c r="D3" s="444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.75" customHeight="1">
      <c r="A4" s="49" t="s">
        <v>1</v>
      </c>
      <c r="B4" s="446" t="s">
        <v>400</v>
      </c>
      <c r="C4" s="446"/>
      <c r="D4" s="446"/>
      <c r="E4" s="73">
        <f>597+602+105</f>
        <v>1304</v>
      </c>
      <c r="F4" s="73">
        <f>954+602+105</f>
        <v>1661</v>
      </c>
      <c r="G4" s="73">
        <f>1552+602+2655+105</f>
        <v>4914</v>
      </c>
      <c r="H4" s="73">
        <f>955+601+106</f>
        <v>1662</v>
      </c>
      <c r="I4" s="73">
        <f>955+603+106</f>
        <v>1664</v>
      </c>
      <c r="J4" s="73">
        <f>955+105</f>
        <v>1060</v>
      </c>
      <c r="K4" s="73">
        <f>955+106</f>
        <v>1061</v>
      </c>
      <c r="L4" s="73">
        <f>955+106+2094</f>
        <v>3155</v>
      </c>
      <c r="M4" s="73">
        <f>954+9707+2000+105+541</f>
        <v>13307</v>
      </c>
      <c r="N4" s="73">
        <f>954+106</f>
        <v>1060</v>
      </c>
      <c r="O4" s="73">
        <f>954+106</f>
        <v>1060</v>
      </c>
      <c r="P4" s="73">
        <f>1194+655+105</f>
        <v>1954</v>
      </c>
      <c r="Q4" s="74">
        <f>SUM(E4:P4)</f>
        <v>33862</v>
      </c>
    </row>
    <row r="5" spans="1:17" ht="24.75" customHeight="1">
      <c r="A5" s="49"/>
      <c r="B5" s="444" t="s">
        <v>57</v>
      </c>
      <c r="C5" s="444"/>
      <c r="D5" s="444"/>
      <c r="E5" s="75">
        <f aca="true" t="shared" si="0" ref="E5:Q5">SUM(E4:E4)</f>
        <v>1304</v>
      </c>
      <c r="F5" s="75">
        <f t="shared" si="0"/>
        <v>1661</v>
      </c>
      <c r="G5" s="75">
        <f t="shared" si="0"/>
        <v>4914</v>
      </c>
      <c r="H5" s="75">
        <f t="shared" si="0"/>
        <v>1662</v>
      </c>
      <c r="I5" s="75">
        <f t="shared" si="0"/>
        <v>1664</v>
      </c>
      <c r="J5" s="75">
        <f t="shared" si="0"/>
        <v>1060</v>
      </c>
      <c r="K5" s="75">
        <f t="shared" si="0"/>
        <v>1061</v>
      </c>
      <c r="L5" s="75">
        <f t="shared" si="0"/>
        <v>3155</v>
      </c>
      <c r="M5" s="75">
        <f t="shared" si="0"/>
        <v>13307</v>
      </c>
      <c r="N5" s="75">
        <f t="shared" si="0"/>
        <v>1060</v>
      </c>
      <c r="O5" s="75">
        <f t="shared" si="0"/>
        <v>1060</v>
      </c>
      <c r="P5" s="75">
        <f t="shared" si="0"/>
        <v>1954</v>
      </c>
      <c r="Q5" s="75">
        <f t="shared" si="0"/>
        <v>33862</v>
      </c>
    </row>
    <row r="6" spans="1:17" ht="24.75" customHeight="1">
      <c r="A6" s="48"/>
      <c r="B6" s="444" t="s">
        <v>43</v>
      </c>
      <c r="C6" s="444"/>
      <c r="D6" s="44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4.75" customHeight="1">
      <c r="A7" s="49" t="s">
        <v>1</v>
      </c>
      <c r="B7" s="446" t="s">
        <v>350</v>
      </c>
      <c r="C7" s="446"/>
      <c r="D7" s="446"/>
      <c r="E7" s="73">
        <f>680+248</f>
        <v>928</v>
      </c>
      <c r="F7" s="73">
        <f>680+1422+249+300</f>
        <v>2651</v>
      </c>
      <c r="G7" s="73">
        <f>679+700+248</f>
        <v>1627</v>
      </c>
      <c r="H7" s="73">
        <f>679+711+249+139</f>
        <v>1778</v>
      </c>
      <c r="I7" s="73">
        <f>680+711+249+467</f>
        <v>2107</v>
      </c>
      <c r="J7" s="73">
        <f>680+711+249</f>
        <v>1640</v>
      </c>
      <c r="K7" s="73">
        <f>679+700+248+139+12328+541</f>
        <v>14635</v>
      </c>
      <c r="L7" s="73">
        <f>679+711+249</f>
        <v>1639</v>
      </c>
      <c r="M7" s="73">
        <f>679+711+249+139</f>
        <v>1778</v>
      </c>
      <c r="N7" s="73">
        <f>679+700+249</f>
        <v>1628</v>
      </c>
      <c r="O7" s="73">
        <f>679+711+249+139</f>
        <v>1778</v>
      </c>
      <c r="P7" s="73">
        <f>679+711+35+248</f>
        <v>1673</v>
      </c>
      <c r="Q7" s="74">
        <f>SUM(E7:P7)</f>
        <v>33862</v>
      </c>
    </row>
    <row r="8" spans="1:17" ht="24.75" customHeight="1">
      <c r="A8" s="49"/>
      <c r="B8" s="444" t="s">
        <v>58</v>
      </c>
      <c r="C8" s="444"/>
      <c r="D8" s="444"/>
      <c r="E8" s="74">
        <f aca="true" t="shared" si="1" ref="E8:Q8">SUM(E7:E7)</f>
        <v>928</v>
      </c>
      <c r="F8" s="74">
        <f t="shared" si="1"/>
        <v>2651</v>
      </c>
      <c r="G8" s="74">
        <f t="shared" si="1"/>
        <v>1627</v>
      </c>
      <c r="H8" s="74">
        <f t="shared" si="1"/>
        <v>1778</v>
      </c>
      <c r="I8" s="74">
        <f t="shared" si="1"/>
        <v>2107</v>
      </c>
      <c r="J8" s="74">
        <f t="shared" si="1"/>
        <v>1640</v>
      </c>
      <c r="K8" s="74">
        <f t="shared" si="1"/>
        <v>14635</v>
      </c>
      <c r="L8" s="74">
        <f t="shared" si="1"/>
        <v>1639</v>
      </c>
      <c r="M8" s="74">
        <f t="shared" si="1"/>
        <v>1778</v>
      </c>
      <c r="N8" s="74">
        <f t="shared" si="1"/>
        <v>1628</v>
      </c>
      <c r="O8" s="74">
        <f t="shared" si="1"/>
        <v>1778</v>
      </c>
      <c r="P8" s="74">
        <f t="shared" si="1"/>
        <v>1673</v>
      </c>
      <c r="Q8" s="74">
        <f t="shared" si="1"/>
        <v>33862</v>
      </c>
    </row>
  </sheetData>
  <sheetProtection/>
  <mergeCells count="8">
    <mergeCell ref="O1:Q1"/>
    <mergeCell ref="B8:D8"/>
    <mergeCell ref="B2:D2"/>
    <mergeCell ref="B3:D3"/>
    <mergeCell ref="B4:D4"/>
    <mergeCell ref="B6:D6"/>
    <mergeCell ref="B5:D5"/>
    <mergeCell ref="B7:D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  <headerFooter alignWithMargins="0">
    <oddHeader>&amp;C&amp;"Garamond,Félkövér"&amp;14  .../2014. (II...) számú költségvetési rendeletéhez
 Zalamerenye Község Önkormányzatának
2014 .évi előirányzat felhasználási ütemterve 
&amp;R&amp;A
&amp;P.oldal
1000.-Ft-ban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Layout" zoomScaleSheetLayoutView="100" workbookViewId="0" topLeftCell="A1">
      <selection activeCell="E6" sqref="E6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1.125" style="0" customWidth="1"/>
    <col min="4" max="4" width="8.625" style="0" customWidth="1"/>
    <col min="5" max="5" width="9.875" style="0" customWidth="1"/>
  </cols>
  <sheetData>
    <row r="1" spans="1:5" ht="51">
      <c r="A1" s="333" t="s">
        <v>264</v>
      </c>
      <c r="B1" s="334" t="s">
        <v>266</v>
      </c>
      <c r="C1" s="334" t="s">
        <v>336</v>
      </c>
      <c r="D1" s="334" t="s">
        <v>265</v>
      </c>
      <c r="E1" s="334" t="s">
        <v>268</v>
      </c>
    </row>
    <row r="2" spans="1:5" ht="24.75" customHeight="1">
      <c r="A2" s="278" t="s">
        <v>398</v>
      </c>
      <c r="B2" s="323"/>
      <c r="C2" s="92"/>
      <c r="D2" s="92"/>
      <c r="E2" s="323"/>
    </row>
    <row r="3" spans="1:5" ht="24.75" customHeight="1">
      <c r="A3" s="92" t="s">
        <v>399</v>
      </c>
      <c r="B3" s="323">
        <v>1</v>
      </c>
      <c r="C3" s="92"/>
      <c r="D3" s="92">
        <v>1</v>
      </c>
      <c r="E3" s="323">
        <f>SUM(D3:D3)</f>
        <v>1</v>
      </c>
    </row>
    <row r="4" spans="1:5" s="332" customFormat="1" ht="24.75" customHeight="1">
      <c r="A4" s="324" t="s">
        <v>267</v>
      </c>
      <c r="B4" s="324">
        <f>SUM(B3:B3)</f>
        <v>1</v>
      </c>
      <c r="C4" s="324">
        <f>SUM(C3:C3)</f>
        <v>0</v>
      </c>
      <c r="D4" s="324">
        <f>SUM(D3:D3)</f>
        <v>1</v>
      </c>
      <c r="E4" s="324">
        <f>SUM(E3:E3)</f>
        <v>1</v>
      </c>
    </row>
    <row r="5" spans="1:5" ht="27" customHeight="1">
      <c r="A5" s="92" t="s">
        <v>414</v>
      </c>
      <c r="B5" s="92">
        <v>15</v>
      </c>
      <c r="C5" s="92">
        <v>0</v>
      </c>
      <c r="D5" s="92">
        <v>10</v>
      </c>
      <c r="E5" s="92">
        <v>10</v>
      </c>
    </row>
    <row r="6" spans="1:5" ht="30" customHeight="1">
      <c r="A6" s="278" t="s">
        <v>413</v>
      </c>
      <c r="B6" s="278">
        <f>SUM(B4:B5)</f>
        <v>16</v>
      </c>
      <c r="C6" s="278">
        <f>SUM(C4:C5)</f>
        <v>0</v>
      </c>
      <c r="D6" s="278">
        <f>SUM(D4:D5)</f>
        <v>11</v>
      </c>
      <c r="E6" s="278">
        <f>SUM(E4:E5)</f>
        <v>11</v>
      </c>
    </row>
    <row r="7" ht="12.75">
      <c r="A7" s="186"/>
    </row>
    <row r="8" ht="12.75">
      <c r="A8" s="186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&amp;C..../2014.(......) számú rendelet
Zalamerenye Község Önkormányzatának
 2014.ÉVI LÉTSZÁMÁNAK ALAKULÁSA&amp;R12.számú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5:D41"/>
  <sheetViews>
    <sheetView zoomScaleSheetLayoutView="100" zoomScalePageLayoutView="75" workbookViewId="0" topLeftCell="A13">
      <selection activeCell="D3" sqref="D3"/>
    </sheetView>
  </sheetViews>
  <sheetFormatPr defaultColWidth="9.00390625" defaultRowHeight="12.75"/>
  <cols>
    <col min="1" max="1" width="76.75390625" style="190" customWidth="1"/>
    <col min="2" max="2" width="12.125" style="190" customWidth="1"/>
    <col min="3" max="3" width="15.125" style="190" customWidth="1"/>
    <col min="4" max="4" width="16.125" style="190" customWidth="1"/>
    <col min="5" max="16384" width="9.125" style="190" customWidth="1"/>
  </cols>
  <sheetData>
    <row r="5" spans="1:4" ht="15">
      <c r="A5" s="371" t="s">
        <v>44</v>
      </c>
      <c r="B5" s="373" t="s">
        <v>148</v>
      </c>
      <c r="C5" s="374"/>
      <c r="D5" s="375"/>
    </row>
    <row r="6" spans="1:4" s="260" customFormat="1" ht="30">
      <c r="A6" s="372"/>
      <c r="B6" s="266" t="s">
        <v>260</v>
      </c>
      <c r="C6" s="266" t="s">
        <v>101</v>
      </c>
      <c r="D6" s="267" t="s">
        <v>328</v>
      </c>
    </row>
    <row r="7" spans="1:4" ht="15">
      <c r="A7" s="268"/>
      <c r="B7" s="269"/>
      <c r="C7" s="270" t="s">
        <v>329</v>
      </c>
      <c r="D7" s="271" t="s">
        <v>28</v>
      </c>
    </row>
    <row r="8" spans="1:4" ht="15">
      <c r="A8" s="255" t="s">
        <v>79</v>
      </c>
      <c r="B8" s="191"/>
      <c r="C8" s="191"/>
      <c r="D8" s="191"/>
    </row>
    <row r="9" spans="1:4" ht="15">
      <c r="A9" s="255" t="s">
        <v>80</v>
      </c>
      <c r="B9" s="192"/>
      <c r="C9" s="191"/>
      <c r="D9" s="191"/>
    </row>
    <row r="10" spans="1:4" ht="15">
      <c r="A10" s="255" t="s">
        <v>81</v>
      </c>
      <c r="B10" s="191"/>
      <c r="C10" s="191"/>
      <c r="D10" s="191"/>
    </row>
    <row r="11" spans="1:4" ht="15">
      <c r="A11" s="338" t="s">
        <v>149</v>
      </c>
      <c r="B11" s="191">
        <v>180</v>
      </c>
      <c r="C11" s="191"/>
      <c r="D11" s="191">
        <v>3308</v>
      </c>
    </row>
    <row r="12" spans="1:4" ht="14.25">
      <c r="A12" s="256" t="s">
        <v>82</v>
      </c>
      <c r="B12" s="339"/>
      <c r="C12" s="340"/>
      <c r="D12" s="341"/>
    </row>
    <row r="13" spans="1:4" ht="14.25">
      <c r="A13" s="256" t="s">
        <v>150</v>
      </c>
      <c r="B13" s="193"/>
      <c r="C13" s="194"/>
      <c r="D13" s="195">
        <v>1271</v>
      </c>
    </row>
    <row r="14" spans="1:4" ht="14.25">
      <c r="A14" s="256" t="s">
        <v>83</v>
      </c>
      <c r="B14" s="196"/>
      <c r="C14" s="196"/>
      <c r="D14" s="195"/>
    </row>
    <row r="15" spans="1:4" ht="14.25">
      <c r="A15" s="256" t="s">
        <v>151</v>
      </c>
      <c r="B15" s="196"/>
      <c r="C15" s="196"/>
      <c r="D15" s="195">
        <v>991</v>
      </c>
    </row>
    <row r="16" spans="1:4" ht="14.25">
      <c r="A16" s="256" t="s">
        <v>84</v>
      </c>
      <c r="B16" s="196"/>
      <c r="C16" s="196"/>
      <c r="D16" s="195"/>
    </row>
    <row r="17" spans="1:4" ht="14.25">
      <c r="A17" s="256" t="s">
        <v>152</v>
      </c>
      <c r="B17" s="196"/>
      <c r="C17" s="196"/>
      <c r="D17" s="195">
        <v>100</v>
      </c>
    </row>
    <row r="18" spans="1:4" ht="14.25">
      <c r="A18" s="256" t="s">
        <v>85</v>
      </c>
      <c r="B18" s="196"/>
      <c r="C18" s="196"/>
      <c r="D18" s="195"/>
    </row>
    <row r="19" spans="1:4" ht="14.25">
      <c r="A19" s="256" t="s">
        <v>85</v>
      </c>
      <c r="B19" s="196"/>
      <c r="C19" s="196"/>
      <c r="D19" s="195">
        <v>945</v>
      </c>
    </row>
    <row r="20" spans="1:4" ht="15">
      <c r="A20" s="255" t="s">
        <v>86</v>
      </c>
      <c r="B20" s="197"/>
      <c r="C20" s="197"/>
      <c r="D20" s="198">
        <v>4000</v>
      </c>
    </row>
    <row r="21" spans="1:4" ht="15">
      <c r="A21" s="255" t="s">
        <v>87</v>
      </c>
      <c r="B21" s="197"/>
      <c r="C21" s="197"/>
      <c r="D21" s="198"/>
    </row>
    <row r="22" spans="1:4" ht="14.25" customHeight="1">
      <c r="A22" s="255" t="s">
        <v>153</v>
      </c>
      <c r="B22" s="199"/>
      <c r="C22" s="199"/>
      <c r="D22" s="200"/>
    </row>
    <row r="23" spans="1:4" ht="15">
      <c r="A23" s="255" t="s">
        <v>88</v>
      </c>
      <c r="B23" s="191"/>
      <c r="C23" s="191"/>
      <c r="D23" s="191">
        <v>7308</v>
      </c>
    </row>
    <row r="24" spans="1:4" ht="15">
      <c r="A24" s="255" t="s">
        <v>89</v>
      </c>
      <c r="B24" s="191"/>
      <c r="C24" s="191"/>
      <c r="D24" s="191"/>
    </row>
    <row r="25" spans="1:4" ht="14.25">
      <c r="A25" s="256" t="s">
        <v>154</v>
      </c>
      <c r="B25" s="201"/>
      <c r="C25" s="202"/>
      <c r="D25" s="202"/>
    </row>
    <row r="26" spans="1:4" ht="14.25">
      <c r="A26" s="257" t="s">
        <v>155</v>
      </c>
      <c r="B26" s="196"/>
      <c r="C26" s="202"/>
      <c r="D26" s="202"/>
    </row>
    <row r="27" spans="1:4" ht="14.25">
      <c r="A27" s="256" t="s">
        <v>90</v>
      </c>
      <c r="B27" s="196"/>
      <c r="C27" s="194"/>
      <c r="D27" s="202"/>
    </row>
    <row r="28" spans="1:4" ht="14.25">
      <c r="A28" s="256" t="s">
        <v>91</v>
      </c>
      <c r="B28" s="196"/>
      <c r="C28" s="196"/>
      <c r="D28" s="196"/>
    </row>
    <row r="29" spans="1:4" ht="15">
      <c r="A29" s="255" t="s">
        <v>92</v>
      </c>
      <c r="B29" s="191"/>
      <c r="C29" s="191"/>
      <c r="D29" s="191"/>
    </row>
    <row r="30" spans="1:4" ht="15">
      <c r="A30" s="255" t="s">
        <v>93</v>
      </c>
      <c r="B30" s="191"/>
      <c r="C30" s="191"/>
      <c r="D30" s="191"/>
    </row>
    <row r="31" spans="1:4" ht="14.25">
      <c r="A31" s="256" t="s">
        <v>94</v>
      </c>
      <c r="B31" s="202"/>
      <c r="C31" s="202"/>
      <c r="D31" s="202"/>
    </row>
    <row r="32" spans="1:4" ht="14.25">
      <c r="A32" s="256" t="s">
        <v>95</v>
      </c>
      <c r="B32" s="202"/>
      <c r="C32" s="202"/>
      <c r="D32" s="202">
        <v>990</v>
      </c>
    </row>
    <row r="33" spans="1:4" ht="14.25">
      <c r="A33" s="256" t="s">
        <v>96</v>
      </c>
      <c r="B33" s="202"/>
      <c r="C33" s="202"/>
      <c r="D33" s="202"/>
    </row>
    <row r="34" spans="1:4" ht="14.25">
      <c r="A34" s="256" t="s">
        <v>97</v>
      </c>
      <c r="B34" s="202"/>
      <c r="C34" s="196"/>
      <c r="D34" s="196"/>
    </row>
    <row r="35" spans="1:4" ht="14.25">
      <c r="A35" s="256" t="s">
        <v>99</v>
      </c>
      <c r="B35" s="203">
        <v>6</v>
      </c>
      <c r="C35" s="205"/>
      <c r="D35" s="204">
        <v>332</v>
      </c>
    </row>
    <row r="36" spans="1:4" ht="14.25">
      <c r="A36" s="342" t="s">
        <v>348</v>
      </c>
      <c r="B36" s="206">
        <v>12</v>
      </c>
      <c r="C36" s="207"/>
      <c r="D36" s="204">
        <v>2500</v>
      </c>
    </row>
    <row r="37" spans="1:4" ht="14.25">
      <c r="A37" s="343" t="s">
        <v>349</v>
      </c>
      <c r="B37" s="206">
        <v>180</v>
      </c>
      <c r="C37" s="207"/>
      <c r="D37" s="204">
        <v>600</v>
      </c>
    </row>
    <row r="38" spans="1:4" ht="15">
      <c r="A38" s="258" t="s">
        <v>98</v>
      </c>
      <c r="B38" s="210"/>
      <c r="C38" s="208"/>
      <c r="D38" s="209">
        <v>4422</v>
      </c>
    </row>
    <row r="39" spans="1:4" ht="15">
      <c r="A39" s="258"/>
      <c r="B39" s="212"/>
      <c r="C39" s="213"/>
      <c r="D39" s="211"/>
    </row>
    <row r="40" spans="1:4" s="265" customFormat="1" ht="15">
      <c r="A40" s="261" t="s">
        <v>100</v>
      </c>
      <c r="B40" s="262"/>
      <c r="C40" s="263"/>
      <c r="D40" s="264">
        <f>D23+D29+D38+D39</f>
        <v>11730</v>
      </c>
    </row>
    <row r="41" ht="14.25">
      <c r="A41" s="259"/>
    </row>
  </sheetData>
  <sheetProtection/>
  <mergeCells count="2">
    <mergeCell ref="A5:A6"/>
    <mergeCell ref="B5:D5"/>
  </mergeCells>
  <printOptions horizontalCentered="1"/>
  <pageMargins left="0.25" right="0.25" top="0.75" bottom="0.75" header="0.3" footer="0.3"/>
  <pageSetup horizontalDpi="600" verticalDpi="600" orientation="portrait" paperSize="9" scale="83" r:id="rId1"/>
  <headerFooter alignWithMargins="0">
    <oddHeader>&amp;C&amp;"Garamond,Félkövér"&amp;14 ../2014. (..) számú rendelet
AZ ÁLLAMI HOZZÁJÁRULÁSOK 2014 .ÉVI ALAKULÁSÁRÓL
ZALAMERENYE KÖZSÉG ÖNKORMÁNYZATÁNÁL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32"/>
  <sheetViews>
    <sheetView zoomScale="80" zoomScaleNormal="80" zoomScaleSheetLayoutView="100" workbookViewId="0" topLeftCell="A1">
      <selection activeCell="E21" sqref="E21"/>
    </sheetView>
  </sheetViews>
  <sheetFormatPr defaultColWidth="9.00390625" defaultRowHeight="12.75"/>
  <cols>
    <col min="1" max="1" width="4.625" style="0" customWidth="1"/>
    <col min="2" max="2" width="46.125" style="0" customWidth="1"/>
    <col min="3" max="3" width="10.875" style="0" customWidth="1"/>
    <col min="4" max="5" width="11.75390625" style="0" customWidth="1"/>
    <col min="6" max="6" width="4.625" style="0" customWidth="1"/>
    <col min="7" max="7" width="43.625" style="0" customWidth="1"/>
    <col min="8" max="8" width="14.125" style="0" customWidth="1"/>
    <col min="9" max="9" width="12.75390625" style="0" customWidth="1"/>
    <col min="10" max="10" width="11.375" style="0" customWidth="1"/>
  </cols>
  <sheetData>
    <row r="1" spans="1:10" ht="18" customHeight="1">
      <c r="A1" s="385" t="s">
        <v>15</v>
      </c>
      <c r="B1" s="383" t="s">
        <v>0</v>
      </c>
      <c r="C1" s="2" t="s">
        <v>74</v>
      </c>
      <c r="D1" s="2" t="s">
        <v>74</v>
      </c>
      <c r="E1" s="2" t="s">
        <v>286</v>
      </c>
      <c r="F1" s="385" t="s">
        <v>15</v>
      </c>
      <c r="G1" s="383" t="s">
        <v>0</v>
      </c>
      <c r="H1" s="2" t="s">
        <v>74</v>
      </c>
      <c r="I1" s="2" t="s">
        <v>74</v>
      </c>
      <c r="J1" s="2" t="s">
        <v>286</v>
      </c>
    </row>
    <row r="2" spans="1:10" ht="18" customHeight="1">
      <c r="A2" s="386"/>
      <c r="B2" s="384"/>
      <c r="C2" s="50" t="s">
        <v>337</v>
      </c>
      <c r="D2" s="50" t="s">
        <v>338</v>
      </c>
      <c r="E2" s="50" t="s">
        <v>337</v>
      </c>
      <c r="F2" s="386"/>
      <c r="G2" s="384"/>
      <c r="H2" s="50" t="s">
        <v>337</v>
      </c>
      <c r="I2" s="50" t="s">
        <v>338</v>
      </c>
      <c r="J2" s="50" t="s">
        <v>337</v>
      </c>
    </row>
    <row r="3" spans="1:10" ht="15" customHeight="1">
      <c r="A3" s="378" t="s">
        <v>49</v>
      </c>
      <c r="B3" s="379"/>
      <c r="C3" s="379"/>
      <c r="D3" s="379"/>
      <c r="E3" s="380"/>
      <c r="F3" s="378" t="s">
        <v>22</v>
      </c>
      <c r="G3" s="379"/>
      <c r="H3" s="379"/>
      <c r="I3" s="379"/>
      <c r="J3" s="380"/>
    </row>
    <row r="4" spans="1:10" ht="15" customHeight="1">
      <c r="A4" s="144" t="s">
        <v>69</v>
      </c>
      <c r="B4" s="12" t="s">
        <v>350</v>
      </c>
      <c r="C4" s="3"/>
      <c r="D4" s="3"/>
      <c r="E4" s="3"/>
      <c r="F4" s="136" t="s">
        <v>69</v>
      </c>
      <c r="G4" s="141" t="s">
        <v>350</v>
      </c>
      <c r="H4" s="3"/>
      <c r="I4" s="3"/>
      <c r="J4" s="3"/>
    </row>
    <row r="5" spans="1:10" ht="15" customHeight="1">
      <c r="A5" s="144"/>
      <c r="B5" s="314" t="s">
        <v>287</v>
      </c>
      <c r="C5" s="315">
        <v>18978</v>
      </c>
      <c r="D5" s="315">
        <v>36286</v>
      </c>
      <c r="E5" s="315">
        <v>14944</v>
      </c>
      <c r="F5" s="143"/>
      <c r="G5" s="80" t="s">
        <v>300</v>
      </c>
      <c r="H5" s="77">
        <v>15207</v>
      </c>
      <c r="I5" s="77">
        <v>29766</v>
      </c>
      <c r="J5" s="77">
        <v>16986</v>
      </c>
    </row>
    <row r="6" spans="1:10" ht="15" customHeight="1">
      <c r="A6" s="144"/>
      <c r="B6" s="316" t="s">
        <v>76</v>
      </c>
      <c r="C6" s="317">
        <v>4550</v>
      </c>
      <c r="D6" s="317">
        <v>5618</v>
      </c>
      <c r="E6" s="317">
        <v>5310</v>
      </c>
      <c r="F6" s="136"/>
      <c r="G6" s="313" t="s">
        <v>301</v>
      </c>
      <c r="H6" s="77">
        <v>3840</v>
      </c>
      <c r="I6" s="77">
        <v>4005</v>
      </c>
      <c r="J6" s="77">
        <v>3540</v>
      </c>
    </row>
    <row r="7" spans="1:10" ht="15" customHeight="1">
      <c r="A7" s="144"/>
      <c r="B7" s="314" t="s">
        <v>288</v>
      </c>
      <c r="C7" s="317">
        <v>3179</v>
      </c>
      <c r="D7" s="317">
        <v>2967</v>
      </c>
      <c r="E7" s="317">
        <v>1266</v>
      </c>
      <c r="F7" s="136"/>
      <c r="G7" s="80" t="s">
        <v>302</v>
      </c>
      <c r="H7" s="77">
        <v>5599</v>
      </c>
      <c r="I7" s="77">
        <v>8784</v>
      </c>
      <c r="J7" s="77">
        <v>467</v>
      </c>
    </row>
    <row r="8" spans="1:10" ht="15" customHeight="1">
      <c r="A8" s="144"/>
      <c r="B8" s="314" t="s">
        <v>289</v>
      </c>
      <c r="C8" s="317"/>
      <c r="D8" s="317"/>
      <c r="E8" s="317">
        <v>0</v>
      </c>
      <c r="F8" s="136"/>
      <c r="G8" s="80" t="s">
        <v>303</v>
      </c>
      <c r="H8" s="77">
        <v>60</v>
      </c>
      <c r="I8" s="77">
        <v>20</v>
      </c>
      <c r="J8" s="77">
        <v>0</v>
      </c>
    </row>
    <row r="9" spans="1:10" ht="15" customHeight="1">
      <c r="A9" s="144"/>
      <c r="B9" s="93" t="s">
        <v>352</v>
      </c>
      <c r="C9" s="308">
        <f>SUM(C5:C8)</f>
        <v>26707</v>
      </c>
      <c r="D9" s="308">
        <f>SUM(D5:D8)</f>
        <v>44871</v>
      </c>
      <c r="E9" s="308">
        <f>SUM(E5:E8)</f>
        <v>21520</v>
      </c>
      <c r="F9" s="136"/>
      <c r="G9" s="80" t="s">
        <v>304</v>
      </c>
      <c r="H9" s="77"/>
      <c r="I9" s="77">
        <v>100</v>
      </c>
      <c r="J9" s="77">
        <v>0</v>
      </c>
    </row>
    <row r="10" spans="1:10" ht="15" customHeight="1">
      <c r="A10" s="144"/>
      <c r="B10" s="93"/>
      <c r="C10" s="135"/>
      <c r="D10" s="135"/>
      <c r="E10" s="135"/>
      <c r="F10" s="136"/>
      <c r="G10" s="80" t="s">
        <v>351</v>
      </c>
      <c r="H10" s="77">
        <v>1070</v>
      </c>
      <c r="I10" s="77">
        <v>1070</v>
      </c>
      <c r="J10" s="77">
        <v>0</v>
      </c>
    </row>
    <row r="11" spans="1:10" ht="15" customHeight="1">
      <c r="A11" s="144"/>
      <c r="B11" s="93"/>
      <c r="C11" s="285"/>
      <c r="D11" s="285"/>
      <c r="E11" s="285"/>
      <c r="F11" s="136"/>
      <c r="G11" s="12" t="s">
        <v>353</v>
      </c>
      <c r="H11" s="42">
        <f>SUM(H5:H10)</f>
        <v>25776</v>
      </c>
      <c r="I11" s="42">
        <f>SUM(I5:I10)</f>
        <v>43745</v>
      </c>
      <c r="J11" s="42">
        <f>SUM(J5:J10)</f>
        <v>20993</v>
      </c>
    </row>
    <row r="12" spans="1:10" ht="15" customHeight="1">
      <c r="A12" s="144"/>
      <c r="B12" s="80"/>
      <c r="C12" s="306"/>
      <c r="D12" s="306"/>
      <c r="E12" s="306"/>
      <c r="F12" s="136"/>
      <c r="G12" s="12"/>
      <c r="H12" s="3"/>
      <c r="I12" s="3"/>
      <c r="J12" s="3"/>
    </row>
    <row r="13" spans="1:11" ht="15" customHeight="1">
      <c r="A13" s="144"/>
      <c r="B13" s="80"/>
      <c r="C13" s="306"/>
      <c r="D13" s="306"/>
      <c r="E13" s="306"/>
      <c r="F13" s="136"/>
      <c r="G13" s="79"/>
      <c r="H13" s="77"/>
      <c r="I13" s="77"/>
      <c r="J13" s="77"/>
      <c r="K13" s="77"/>
    </row>
    <row r="14" spans="1:10" ht="15" customHeight="1">
      <c r="A14" s="144"/>
      <c r="B14" s="168"/>
      <c r="C14" s="92"/>
      <c r="D14" s="92"/>
      <c r="E14" s="76"/>
      <c r="F14" s="136"/>
      <c r="G14" s="79"/>
      <c r="H14" s="139"/>
      <c r="I14" s="139"/>
      <c r="J14" s="77"/>
    </row>
    <row r="15" spans="1:10" ht="15" customHeight="1">
      <c r="A15" s="144"/>
      <c r="B15" s="93"/>
      <c r="C15" s="135"/>
      <c r="D15" s="135"/>
      <c r="E15" s="135"/>
      <c r="F15" s="136"/>
      <c r="G15" s="12"/>
      <c r="H15" s="42"/>
      <c r="I15" s="42"/>
      <c r="J15" s="42"/>
    </row>
    <row r="16" spans="1:10" ht="15" customHeight="1">
      <c r="A16" s="377" t="s">
        <v>47</v>
      </c>
      <c r="B16" s="377"/>
      <c r="C16" s="307">
        <f>C9+C15</f>
        <v>26707</v>
      </c>
      <c r="D16" s="307">
        <f>D9+D15</f>
        <v>44871</v>
      </c>
      <c r="E16" s="307">
        <f>E9+E15</f>
        <v>21520</v>
      </c>
      <c r="F16" s="377" t="s">
        <v>7</v>
      </c>
      <c r="G16" s="377" t="s">
        <v>7</v>
      </c>
      <c r="H16" s="162">
        <f>H11+H15</f>
        <v>25776</v>
      </c>
      <c r="I16" s="162">
        <f>I11+I15</f>
        <v>43745</v>
      </c>
      <c r="J16" s="162">
        <f>J11+J15</f>
        <v>20993</v>
      </c>
    </row>
    <row r="17" spans="1:10" ht="15" customHeight="1">
      <c r="A17" s="381" t="s">
        <v>23</v>
      </c>
      <c r="B17" s="382"/>
      <c r="C17" s="82"/>
      <c r="D17" s="82"/>
      <c r="E17" s="82"/>
      <c r="F17" s="381" t="s">
        <v>75</v>
      </c>
      <c r="G17" s="382"/>
      <c r="H17" s="83"/>
      <c r="I17" s="83"/>
      <c r="J17" s="83"/>
    </row>
    <row r="18" spans="1:10" ht="15" customHeight="1">
      <c r="A18" s="144" t="s">
        <v>69</v>
      </c>
      <c r="B18" s="145" t="s">
        <v>350</v>
      </c>
      <c r="C18" s="8"/>
      <c r="D18" s="8"/>
      <c r="E18" s="8"/>
      <c r="F18" s="144" t="s">
        <v>69</v>
      </c>
      <c r="G18" s="141" t="s">
        <v>350</v>
      </c>
      <c r="H18" s="3"/>
      <c r="I18" s="3"/>
      <c r="J18" s="3"/>
    </row>
    <row r="19" spans="1:10" ht="15" customHeight="1">
      <c r="A19" s="142"/>
      <c r="B19" s="318" t="s">
        <v>290</v>
      </c>
      <c r="C19" s="77"/>
      <c r="D19" s="77"/>
      <c r="E19" s="77">
        <v>10133</v>
      </c>
      <c r="F19" s="144"/>
      <c r="G19" s="80" t="s">
        <v>295</v>
      </c>
      <c r="H19" s="77"/>
      <c r="I19" s="77">
        <v>1902</v>
      </c>
      <c r="J19" s="77">
        <v>12869</v>
      </c>
    </row>
    <row r="20" spans="1:10" ht="15" customHeight="1">
      <c r="A20" s="142"/>
      <c r="B20" s="318" t="s">
        <v>291</v>
      </c>
      <c r="C20" s="77"/>
      <c r="D20" s="77"/>
      <c r="E20" s="77">
        <v>2209</v>
      </c>
      <c r="F20" s="144"/>
      <c r="G20" s="79" t="s">
        <v>297</v>
      </c>
      <c r="H20" s="77"/>
      <c r="I20" s="77"/>
      <c r="J20" s="77">
        <v>0</v>
      </c>
    </row>
    <row r="21" spans="1:10" ht="15" customHeight="1">
      <c r="A21" s="142"/>
      <c r="B21" s="318" t="s">
        <v>294</v>
      </c>
      <c r="C21" s="77"/>
      <c r="D21" s="77"/>
      <c r="E21" s="77">
        <v>0</v>
      </c>
      <c r="F21" s="144"/>
      <c r="G21" s="79" t="s">
        <v>296</v>
      </c>
      <c r="H21" s="77">
        <v>931</v>
      </c>
      <c r="I21" s="77">
        <v>1019</v>
      </c>
      <c r="J21" s="77">
        <v>0</v>
      </c>
    </row>
    <row r="22" spans="1:10" ht="15" customHeight="1">
      <c r="A22" s="142"/>
      <c r="B22" s="318" t="s">
        <v>292</v>
      </c>
      <c r="C22" s="77"/>
      <c r="D22" s="77"/>
      <c r="E22" s="77">
        <v>0</v>
      </c>
      <c r="F22" s="144"/>
      <c r="G22" s="80" t="s">
        <v>298</v>
      </c>
      <c r="H22" s="77"/>
      <c r="I22" s="77"/>
      <c r="J22" s="77">
        <v>0</v>
      </c>
    </row>
    <row r="23" spans="1:10" s="311" customFormat="1" ht="15.75">
      <c r="A23" s="309"/>
      <c r="B23" s="319" t="s">
        <v>293</v>
      </c>
      <c r="C23" s="161"/>
      <c r="D23" s="161"/>
      <c r="E23" s="161">
        <v>0</v>
      </c>
      <c r="F23" s="310"/>
      <c r="G23" s="12" t="s">
        <v>353</v>
      </c>
      <c r="H23" s="312">
        <f>SUM(H19:H22)</f>
        <v>931</v>
      </c>
      <c r="I23" s="312">
        <f>SUM(I19:I22)</f>
        <v>2921</v>
      </c>
      <c r="J23" s="312">
        <f>SUM(J19:J22)</f>
        <v>12869</v>
      </c>
    </row>
    <row r="24" spans="1:10" ht="15" customHeight="1">
      <c r="A24" s="142"/>
      <c r="B24" s="12" t="s">
        <v>352</v>
      </c>
      <c r="C24" s="42"/>
      <c r="D24" s="42"/>
      <c r="E24" s="42">
        <f>SUM(E19:E23)</f>
        <v>12342</v>
      </c>
      <c r="F24" s="144"/>
      <c r="G24" s="12"/>
      <c r="H24" s="3"/>
      <c r="I24" s="3"/>
      <c r="J24" s="3"/>
    </row>
    <row r="25" spans="1:10" ht="15" customHeight="1">
      <c r="A25" s="142"/>
      <c r="B25" s="189" t="s">
        <v>334</v>
      </c>
      <c r="C25" s="42"/>
      <c r="D25" s="42"/>
      <c r="E25" s="42">
        <v>0</v>
      </c>
      <c r="F25" s="144"/>
      <c r="G25" s="79"/>
      <c r="H25" s="77"/>
      <c r="I25" s="77"/>
      <c r="J25" s="77"/>
    </row>
    <row r="26" spans="1:10" ht="15" customHeight="1">
      <c r="A26" s="376" t="s">
        <v>48</v>
      </c>
      <c r="B26" s="376"/>
      <c r="C26" s="84">
        <f>C16+C24+C25</f>
        <v>26707</v>
      </c>
      <c r="D26" s="84">
        <f>D16+D24+D25</f>
        <v>44871</v>
      </c>
      <c r="E26" s="84">
        <f>E16+E24+E25</f>
        <v>33862</v>
      </c>
      <c r="F26" s="305"/>
      <c r="G26" s="305" t="s">
        <v>299</v>
      </c>
      <c r="H26" s="84">
        <f>H16+H23</f>
        <v>26707</v>
      </c>
      <c r="I26" s="84">
        <f>I16+I23</f>
        <v>46666</v>
      </c>
      <c r="J26" s="84">
        <f>J16+J23</f>
        <v>33862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>
      <c r="G32" s="60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</sheetData>
  <sheetProtection/>
  <mergeCells count="11">
    <mergeCell ref="G1:G2"/>
    <mergeCell ref="A1:A2"/>
    <mergeCell ref="B1:B2"/>
    <mergeCell ref="F1:F2"/>
    <mergeCell ref="A26:B26"/>
    <mergeCell ref="A16:B16"/>
    <mergeCell ref="F16:G16"/>
    <mergeCell ref="A3:E3"/>
    <mergeCell ref="F3:J3"/>
    <mergeCell ref="A17:B17"/>
    <mergeCell ref="F17:G17"/>
  </mergeCells>
  <printOptions horizontalCentered="1"/>
  <pageMargins left="0.25" right="0.25" top="0.75" bottom="0.75" header="0.3" footer="0.3"/>
  <pageSetup horizontalDpi="600" verticalDpi="600" orientation="landscape" paperSize="9" scale="85" r:id="rId1"/>
  <headerFooter alignWithMargins="0">
    <oddHeader>&amp;C&amp;"Garamond,Félkövér"&amp;12  .../2014. (...) számú költségvetési rendeletéhez
Zalamerenye Község Önkormányzatának
2014.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176"/>
  <sheetViews>
    <sheetView zoomScaleSheetLayoutView="100" workbookViewId="0" topLeftCell="B1">
      <selection activeCell="C19" sqref="C19"/>
    </sheetView>
  </sheetViews>
  <sheetFormatPr defaultColWidth="9.00390625" defaultRowHeight="12.75"/>
  <cols>
    <col min="1" max="1" width="5.625" style="25" customWidth="1"/>
    <col min="2" max="2" width="49.875" style="25" customWidth="1"/>
    <col min="3" max="3" width="15.25390625" style="25" customWidth="1"/>
    <col min="4" max="16384" width="9.125" style="25" customWidth="1"/>
  </cols>
  <sheetData>
    <row r="1" ht="12.75">
      <c r="C1" s="233" t="s">
        <v>18</v>
      </c>
    </row>
    <row r="2" spans="1:3" ht="15" customHeight="1">
      <c r="A2" s="363" t="s">
        <v>19</v>
      </c>
      <c r="B2" s="364" t="s">
        <v>14</v>
      </c>
      <c r="C2" s="363" t="s">
        <v>308</v>
      </c>
    </row>
    <row r="3" spans="1:3" ht="15" customHeight="1">
      <c r="A3" s="363"/>
      <c r="B3" s="364"/>
      <c r="C3" s="363"/>
    </row>
    <row r="4" spans="1:3" ht="19.5" customHeight="1">
      <c r="A4" s="35" t="s">
        <v>69</v>
      </c>
      <c r="B4" s="90" t="s">
        <v>350</v>
      </c>
      <c r="C4" s="27"/>
    </row>
    <row r="5" spans="1:3" ht="19.5" customHeight="1">
      <c r="A5" s="35" t="s">
        <v>29</v>
      </c>
      <c r="B5" s="90" t="s">
        <v>305</v>
      </c>
      <c r="C5" s="28"/>
    </row>
    <row r="6" spans="1:3" ht="19.5" customHeight="1">
      <c r="A6" s="35">
        <v>1</v>
      </c>
      <c r="B6" s="90" t="s">
        <v>306</v>
      </c>
      <c r="C6" s="28"/>
    </row>
    <row r="7" spans="1:3" ht="19.5" customHeight="1">
      <c r="A7" s="35"/>
      <c r="B7" s="158" t="s">
        <v>335</v>
      </c>
      <c r="C7" s="28"/>
    </row>
    <row r="8" spans="1:3" ht="19.5" customHeight="1">
      <c r="A8" s="35"/>
      <c r="B8" s="322" t="s">
        <v>321</v>
      </c>
      <c r="C8" s="29">
        <v>7308</v>
      </c>
    </row>
    <row r="9" spans="1:3" ht="19.5" customHeight="1">
      <c r="A9" s="35"/>
      <c r="B9" s="320" t="s">
        <v>309</v>
      </c>
      <c r="C9" s="29">
        <v>0</v>
      </c>
    </row>
    <row r="10" spans="1:3" ht="19.5" customHeight="1">
      <c r="A10" s="35"/>
      <c r="B10" s="320" t="s">
        <v>310</v>
      </c>
      <c r="C10" s="29">
        <v>4422</v>
      </c>
    </row>
    <row r="11" spans="1:3" ht="19.5" customHeight="1">
      <c r="A11" s="35"/>
      <c r="B11" s="344" t="s">
        <v>354</v>
      </c>
      <c r="C11" s="29">
        <v>205</v>
      </c>
    </row>
    <row r="12" spans="1:3" ht="19.5" customHeight="1">
      <c r="A12" s="35"/>
      <c r="B12" s="320" t="s">
        <v>311</v>
      </c>
      <c r="C12" s="29">
        <v>3009</v>
      </c>
    </row>
    <row r="13" spans="1:3" ht="19.5" customHeight="1">
      <c r="A13" s="35"/>
      <c r="B13" s="95" t="s">
        <v>312</v>
      </c>
      <c r="C13" s="51">
        <f>SUM(C8:C12)</f>
        <v>14944</v>
      </c>
    </row>
    <row r="14" spans="1:3" ht="19.5" customHeight="1">
      <c r="A14" s="35"/>
      <c r="B14" s="90" t="s">
        <v>314</v>
      </c>
      <c r="C14" s="28">
        <f>C13</f>
        <v>14944</v>
      </c>
    </row>
    <row r="15" spans="1:3" ht="19.5" customHeight="1">
      <c r="A15" s="35">
        <v>2</v>
      </c>
      <c r="B15" s="90" t="s">
        <v>313</v>
      </c>
      <c r="C15" s="28">
        <v>10133</v>
      </c>
    </row>
    <row r="16" spans="1:3" ht="19.5" customHeight="1">
      <c r="A16" s="35" t="s">
        <v>4</v>
      </c>
      <c r="B16" s="90" t="s">
        <v>315</v>
      </c>
      <c r="C16" s="28">
        <v>5310</v>
      </c>
    </row>
    <row r="17" spans="1:3" ht="19.5" customHeight="1">
      <c r="A17" s="35" t="s">
        <v>5</v>
      </c>
      <c r="B17" s="90" t="s">
        <v>316</v>
      </c>
      <c r="C17" s="28">
        <v>1266</v>
      </c>
    </row>
    <row r="18" spans="1:3" ht="19.5" customHeight="1">
      <c r="A18" s="35" t="s">
        <v>6</v>
      </c>
      <c r="B18" s="90" t="s">
        <v>317</v>
      </c>
      <c r="C18" s="28">
        <v>2209</v>
      </c>
    </row>
    <row r="19" spans="1:3" ht="19.5" customHeight="1">
      <c r="A19" s="35" t="s">
        <v>318</v>
      </c>
      <c r="B19" s="90" t="s">
        <v>319</v>
      </c>
      <c r="C19" s="28">
        <v>0</v>
      </c>
    </row>
    <row r="20" spans="1:3" ht="19.5" customHeight="1">
      <c r="A20" s="33"/>
      <c r="B20" s="90" t="s">
        <v>197</v>
      </c>
      <c r="C20" s="28">
        <f>C14+C15+C17+C16+C18</f>
        <v>33862</v>
      </c>
    </row>
    <row r="21" spans="1:3" ht="19.5" customHeight="1">
      <c r="A21" s="33" t="s">
        <v>108</v>
      </c>
      <c r="B21" s="90" t="s">
        <v>322</v>
      </c>
      <c r="C21" s="28"/>
    </row>
    <row r="22" spans="1:3" ht="19.5" customHeight="1">
      <c r="A22" s="33"/>
      <c r="B22" s="90" t="s">
        <v>320</v>
      </c>
      <c r="C22" s="28">
        <v>0</v>
      </c>
    </row>
    <row r="23" spans="1:3" ht="19.5" customHeight="1">
      <c r="A23" s="235"/>
      <c r="B23" s="236" t="s">
        <v>355</v>
      </c>
      <c r="C23" s="237">
        <f>C20+C22</f>
        <v>33862</v>
      </c>
    </row>
    <row r="24" spans="1:3" ht="14.25">
      <c r="A24" s="31"/>
      <c r="B24" s="31"/>
      <c r="C24" s="31"/>
    </row>
    <row r="25" spans="1:3" ht="14.25">
      <c r="A25" s="31"/>
      <c r="B25" s="31"/>
      <c r="C25" s="31"/>
    </row>
    <row r="26" spans="1:3" ht="14.25">
      <c r="A26" s="31"/>
      <c r="B26" s="31"/>
      <c r="C26" s="31"/>
    </row>
    <row r="27" spans="1:3" ht="14.25">
      <c r="A27" s="31"/>
      <c r="B27" s="31"/>
      <c r="C27" s="31"/>
    </row>
    <row r="28" spans="1:3" ht="18" customHeight="1">
      <c r="A28" s="31"/>
      <c r="B28" s="31"/>
      <c r="C28" s="31"/>
    </row>
    <row r="29" spans="1:3" ht="14.25">
      <c r="A29" s="31"/>
      <c r="B29" s="31"/>
      <c r="C29" s="31"/>
    </row>
    <row r="30" spans="1:3" ht="14.25">
      <c r="A30" s="31"/>
      <c r="B30" s="31"/>
      <c r="C30" s="31"/>
    </row>
    <row r="31" spans="1:3" ht="13.5" customHeight="1">
      <c r="A31" s="31"/>
      <c r="B31" s="31"/>
      <c r="C31" s="31"/>
    </row>
    <row r="32" spans="1:3" ht="14.25">
      <c r="A32" s="31"/>
      <c r="B32" s="31"/>
      <c r="C32" s="31"/>
    </row>
    <row r="33" spans="1:3" ht="14.25">
      <c r="A33" s="31"/>
      <c r="B33" s="31"/>
      <c r="C33" s="31"/>
    </row>
    <row r="34" spans="1:3" ht="14.25">
      <c r="A34" s="31"/>
      <c r="B34" s="31"/>
      <c r="C34" s="31"/>
    </row>
    <row r="35" spans="1:3" ht="14.25">
      <c r="A35" s="31"/>
      <c r="B35" s="31"/>
      <c r="C35" s="31"/>
    </row>
    <row r="36" spans="1:3" ht="14.25">
      <c r="A36" s="31"/>
      <c r="B36" s="31"/>
      <c r="C36" s="31"/>
    </row>
    <row r="37" spans="1:3" ht="14.25">
      <c r="A37" s="31"/>
      <c r="B37" s="31"/>
      <c r="C37" s="31"/>
    </row>
    <row r="38" spans="1:3" ht="14.25">
      <c r="A38" s="31"/>
      <c r="B38" s="31"/>
      <c r="C38" s="31"/>
    </row>
    <row r="39" spans="1:3" ht="14.25">
      <c r="A39" s="31"/>
      <c r="B39" s="31"/>
      <c r="C39" s="31"/>
    </row>
    <row r="40" spans="1:3" ht="14.25">
      <c r="A40" s="31"/>
      <c r="B40" s="31"/>
      <c r="C40" s="31"/>
    </row>
    <row r="41" spans="1:3" ht="14.25">
      <c r="A41" s="31"/>
      <c r="B41" s="31"/>
      <c r="C41" s="31"/>
    </row>
    <row r="42" spans="1:3" ht="14.25">
      <c r="A42" s="31"/>
      <c r="B42" s="31"/>
      <c r="C42" s="31"/>
    </row>
    <row r="43" spans="1:3" ht="18" customHeight="1">
      <c r="A43" s="31"/>
      <c r="B43" s="31"/>
      <c r="C43" s="31"/>
    </row>
    <row r="44" spans="1:3" ht="12.75" customHeight="1">
      <c r="A44" s="31"/>
      <c r="B44" s="31"/>
      <c r="C44" s="31"/>
    </row>
    <row r="45" spans="1:3" ht="14.25">
      <c r="A45" s="31"/>
      <c r="B45" s="31"/>
      <c r="C45" s="31"/>
    </row>
    <row r="46" spans="1:3" ht="14.25">
      <c r="A46" s="31"/>
      <c r="B46" s="31"/>
      <c r="C46" s="31"/>
    </row>
    <row r="47" spans="1:3" ht="15" customHeight="1">
      <c r="A47" s="31"/>
      <c r="B47" s="31"/>
      <c r="C47" s="31"/>
    </row>
    <row r="48" spans="1:3" ht="14.25">
      <c r="A48" s="31"/>
      <c r="B48" s="31"/>
      <c r="C48" s="31"/>
    </row>
    <row r="49" spans="1:3" ht="14.25">
      <c r="A49" s="31"/>
      <c r="B49" s="31"/>
      <c r="C49" s="31"/>
    </row>
    <row r="50" spans="1:3" ht="14.25">
      <c r="A50" s="31"/>
      <c r="B50" s="31"/>
      <c r="C50" s="31"/>
    </row>
    <row r="51" spans="1:3" ht="14.25">
      <c r="A51" s="31"/>
      <c r="B51" s="31"/>
      <c r="C51" s="31"/>
    </row>
    <row r="52" spans="1:3" ht="14.25">
      <c r="A52" s="31"/>
      <c r="B52" s="31"/>
      <c r="C52" s="31"/>
    </row>
    <row r="53" spans="1:3" ht="14.25">
      <c r="A53" s="31"/>
      <c r="B53" s="31"/>
      <c r="C53" s="31"/>
    </row>
    <row r="54" spans="1:3" ht="14.25">
      <c r="A54" s="31"/>
      <c r="B54" s="31"/>
      <c r="C54" s="31"/>
    </row>
    <row r="55" spans="1:3" ht="14.25">
      <c r="A55" s="31"/>
      <c r="B55" s="31"/>
      <c r="C55" s="31"/>
    </row>
    <row r="56" spans="1:3" ht="14.25">
      <c r="A56" s="31"/>
      <c r="B56" s="31"/>
      <c r="C56" s="31"/>
    </row>
    <row r="57" spans="1:3" ht="14.25">
      <c r="A57" s="31"/>
      <c r="B57" s="31"/>
      <c r="C57" s="31"/>
    </row>
    <row r="58" spans="1:3" ht="14.25">
      <c r="A58" s="31"/>
      <c r="B58" s="31"/>
      <c r="C58" s="31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</sheetData>
  <sheetProtection/>
  <mergeCells count="3">
    <mergeCell ref="A2:A3"/>
    <mergeCell ref="B2:B3"/>
    <mergeCell ref="C2:C3"/>
  </mergeCells>
  <printOptions horizontalCentered="1"/>
  <pageMargins left="0.2362204724409449" right="0.2362204724409449" top="0.88" bottom="0.19" header="0.2" footer="0.19"/>
  <pageSetup horizontalDpi="600" verticalDpi="600" orientation="portrait" paperSize="9" scale="88" r:id="rId1"/>
  <headerFooter alignWithMargins="0">
    <oddHeader>&amp;C&amp;"Garamond,Félkövér"&amp;12 .../2014. (...) számú költségvetési rendeletéhez
Zalamerenye Község Önkormányzatának
 2014.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84" zoomScaleNormal="84" zoomScaleSheetLayoutView="100" workbookViewId="0" topLeftCell="C1">
      <selection activeCell="J8" sqref="J8"/>
    </sheetView>
  </sheetViews>
  <sheetFormatPr defaultColWidth="9.00390625" defaultRowHeight="12.75"/>
  <cols>
    <col min="1" max="1" width="5.875" style="0" customWidth="1"/>
    <col min="2" max="2" width="10.00390625" style="0" customWidth="1"/>
    <col min="3" max="3" width="7.125" style="0" customWidth="1"/>
    <col min="4" max="4" width="54.125" style="0" customWidth="1"/>
    <col min="5" max="5" width="14.125" style="0" customWidth="1"/>
    <col min="6" max="6" width="13.375" style="0" customWidth="1"/>
    <col min="7" max="7" width="13.625" style="0" customWidth="1"/>
    <col min="8" max="8" width="12.125" style="0" customWidth="1"/>
    <col min="9" max="9" width="11.375" style="0" customWidth="1"/>
    <col min="10" max="10" width="12.625" style="0" customWidth="1"/>
    <col min="11" max="14" width="12.875" style="0" customWidth="1"/>
    <col min="15" max="15" width="13.00390625" style="0" customWidth="1"/>
    <col min="16" max="16" width="12.125" style="0" customWidth="1"/>
    <col min="17" max="17" width="13.00390625" style="0" customWidth="1"/>
    <col min="18" max="18" width="12.625" style="0" customWidth="1"/>
    <col min="19" max="19" width="18.00390625" style="0" customWidth="1"/>
  </cols>
  <sheetData>
    <row r="1" spans="1:19" ht="45" customHeight="1">
      <c r="A1" s="396" t="s">
        <v>275</v>
      </c>
      <c r="B1" s="391" t="s">
        <v>113</v>
      </c>
      <c r="C1" s="391" t="s">
        <v>276</v>
      </c>
      <c r="D1" s="398" t="s">
        <v>14</v>
      </c>
      <c r="E1" s="393" t="s">
        <v>270</v>
      </c>
      <c r="F1" s="394"/>
      <c r="G1" s="391" t="s">
        <v>271</v>
      </c>
      <c r="H1" s="391" t="s">
        <v>114</v>
      </c>
      <c r="I1" s="391" t="s">
        <v>115</v>
      </c>
      <c r="J1" s="391" t="s">
        <v>116</v>
      </c>
      <c r="K1" s="393" t="s">
        <v>277</v>
      </c>
      <c r="L1" s="394"/>
      <c r="M1" s="395" t="s">
        <v>272</v>
      </c>
      <c r="N1" s="395"/>
      <c r="O1" s="389" t="s">
        <v>46</v>
      </c>
      <c r="P1" s="390"/>
      <c r="Q1" s="391" t="s">
        <v>117</v>
      </c>
      <c r="R1" s="391" t="s">
        <v>118</v>
      </c>
      <c r="S1" s="387" t="s">
        <v>11</v>
      </c>
    </row>
    <row r="2" spans="1:19" ht="48" customHeight="1">
      <c r="A2" s="397"/>
      <c r="B2" s="392"/>
      <c r="C2" s="392"/>
      <c r="D2" s="399"/>
      <c r="E2" s="292" t="s">
        <v>274</v>
      </c>
      <c r="F2" s="294" t="s">
        <v>273</v>
      </c>
      <c r="G2" s="392"/>
      <c r="H2" s="392"/>
      <c r="I2" s="392"/>
      <c r="J2" s="392"/>
      <c r="K2" s="296" t="s">
        <v>278</v>
      </c>
      <c r="L2" s="296" t="s">
        <v>279</v>
      </c>
      <c r="M2" s="293" t="s">
        <v>280</v>
      </c>
      <c r="N2" s="293" t="s">
        <v>281</v>
      </c>
      <c r="O2" s="295" t="s">
        <v>119</v>
      </c>
      <c r="P2" s="295" t="s">
        <v>120</v>
      </c>
      <c r="Q2" s="392"/>
      <c r="R2" s="392"/>
      <c r="S2" s="388"/>
    </row>
    <row r="3" spans="1:19" ht="24.75" customHeight="1">
      <c r="A3" s="118"/>
      <c r="B3" s="171"/>
      <c r="C3" s="119"/>
      <c r="D3" s="172" t="s">
        <v>332</v>
      </c>
      <c r="E3" s="284"/>
      <c r="F3" s="120"/>
      <c r="G3" s="120"/>
      <c r="H3" s="121"/>
      <c r="I3" s="121"/>
      <c r="J3" s="120"/>
      <c r="K3" s="121"/>
      <c r="L3" s="121"/>
      <c r="M3" s="121"/>
      <c r="N3" s="120"/>
      <c r="O3" s="120"/>
      <c r="P3" s="120"/>
      <c r="Q3" s="120"/>
      <c r="R3" s="120"/>
      <c r="S3" s="120"/>
    </row>
    <row r="4" spans="1:19" ht="21.75" customHeight="1">
      <c r="A4" s="136" t="s">
        <v>121</v>
      </c>
      <c r="B4" s="173"/>
      <c r="C4" s="115"/>
      <c r="D4" s="174" t="s">
        <v>122</v>
      </c>
      <c r="E4" s="285"/>
      <c r="F4" s="3"/>
      <c r="G4" s="3"/>
      <c r="H4" s="3"/>
      <c r="I4" s="3"/>
      <c r="J4" s="285"/>
      <c r="K4" s="285"/>
      <c r="L4" s="285"/>
      <c r="M4" s="285"/>
      <c r="N4" s="285"/>
      <c r="O4" s="285"/>
      <c r="P4" s="3"/>
      <c r="Q4" s="3"/>
      <c r="R4" s="3"/>
      <c r="S4" s="297"/>
    </row>
    <row r="5" spans="1:19" ht="21.75" customHeight="1">
      <c r="A5" s="136"/>
      <c r="B5" s="175" t="s">
        <v>123</v>
      </c>
      <c r="C5" s="115"/>
      <c r="D5" s="318" t="s">
        <v>124</v>
      </c>
      <c r="E5" s="285"/>
      <c r="F5" s="3"/>
      <c r="G5" s="3"/>
      <c r="H5" s="285"/>
      <c r="I5" s="3"/>
      <c r="J5" s="285"/>
      <c r="K5" s="285"/>
      <c r="L5" s="285"/>
      <c r="M5" s="285"/>
      <c r="N5" s="285"/>
      <c r="O5" s="285"/>
      <c r="P5" s="285"/>
      <c r="Q5" s="285"/>
      <c r="R5" s="285"/>
      <c r="S5" s="297">
        <f aca="true" t="shared" si="0" ref="S5:S16">SUM(E5:R5)</f>
        <v>0</v>
      </c>
    </row>
    <row r="6" spans="1:19" ht="21.75" customHeight="1">
      <c r="A6" s="136"/>
      <c r="B6" s="175" t="s">
        <v>356</v>
      </c>
      <c r="C6" s="115"/>
      <c r="D6" s="318" t="s">
        <v>357</v>
      </c>
      <c r="E6" s="285"/>
      <c r="F6" s="3"/>
      <c r="G6" s="3"/>
      <c r="H6" s="285"/>
      <c r="I6" s="3"/>
      <c r="J6" s="285"/>
      <c r="K6" s="285"/>
      <c r="L6" s="285"/>
      <c r="M6" s="285"/>
      <c r="N6" s="285"/>
      <c r="O6" s="285"/>
      <c r="P6" s="285"/>
      <c r="Q6" s="285"/>
      <c r="R6" s="285"/>
      <c r="S6" s="297">
        <f t="shared" si="0"/>
        <v>0</v>
      </c>
    </row>
    <row r="7" spans="1:19" ht="21.75" customHeight="1">
      <c r="A7" s="136"/>
      <c r="B7" s="178" t="s">
        <v>358</v>
      </c>
      <c r="C7" s="115"/>
      <c r="D7" s="318" t="s">
        <v>359</v>
      </c>
      <c r="E7" s="285"/>
      <c r="F7" s="3"/>
      <c r="G7" s="3">
        <v>10133</v>
      </c>
      <c r="H7" s="285"/>
      <c r="I7" s="3">
        <v>547</v>
      </c>
      <c r="J7" s="285">
        <v>2209</v>
      </c>
      <c r="K7" s="285"/>
      <c r="L7" s="285"/>
      <c r="M7" s="285"/>
      <c r="N7" s="285"/>
      <c r="O7" s="285"/>
      <c r="P7" s="285"/>
      <c r="Q7" s="285"/>
      <c r="R7" s="285"/>
      <c r="S7" s="297">
        <f t="shared" si="0"/>
        <v>12889</v>
      </c>
    </row>
    <row r="8" spans="1:19" ht="21.75" customHeight="1">
      <c r="A8" s="136"/>
      <c r="B8" s="178" t="s">
        <v>360</v>
      </c>
      <c r="C8" s="115"/>
      <c r="D8" s="318" t="s">
        <v>361</v>
      </c>
      <c r="E8" s="285">
        <v>11935</v>
      </c>
      <c r="F8" s="3"/>
      <c r="G8" s="3"/>
      <c r="H8" s="285">
        <v>5310</v>
      </c>
      <c r="I8" s="3"/>
      <c r="J8" s="285"/>
      <c r="K8" s="285"/>
      <c r="L8" s="285"/>
      <c r="M8" s="285"/>
      <c r="N8" s="285"/>
      <c r="O8" s="285"/>
      <c r="P8" s="285"/>
      <c r="Q8" s="285"/>
      <c r="R8" s="285"/>
      <c r="S8" s="297">
        <f t="shared" si="0"/>
        <v>17245</v>
      </c>
    </row>
    <row r="9" spans="1:19" ht="21.75" customHeight="1">
      <c r="A9" s="146"/>
      <c r="B9" s="178"/>
      <c r="C9" s="115"/>
      <c r="D9" s="168" t="s">
        <v>125</v>
      </c>
      <c r="E9" s="283">
        <f>SUM(E5:E8)</f>
        <v>11935</v>
      </c>
      <c r="F9" s="328">
        <f>SUM(F5:F6)</f>
        <v>0</v>
      </c>
      <c r="G9" s="289">
        <f>SUM(G5:G7)</f>
        <v>10133</v>
      </c>
      <c r="H9" s="283">
        <f>SUM(H5:H8)</f>
        <v>5310</v>
      </c>
      <c r="I9" s="290">
        <f>SUM(I5:I7)</f>
        <v>547</v>
      </c>
      <c r="J9" s="286">
        <f>SUM(J5:J7)</f>
        <v>2209</v>
      </c>
      <c r="K9" s="291"/>
      <c r="L9" s="291"/>
      <c r="M9" s="291"/>
      <c r="N9" s="286"/>
      <c r="O9" s="291"/>
      <c r="P9" s="291"/>
      <c r="Q9" s="291"/>
      <c r="R9" s="291"/>
      <c r="S9" s="297">
        <f t="shared" si="0"/>
        <v>30134</v>
      </c>
    </row>
    <row r="10" spans="1:19" ht="21.75" customHeight="1">
      <c r="A10" s="136" t="s">
        <v>362</v>
      </c>
      <c r="B10" s="178"/>
      <c r="C10" s="115"/>
      <c r="D10" s="330" t="s">
        <v>363</v>
      </c>
      <c r="E10" s="283"/>
      <c r="F10" s="328"/>
      <c r="G10" s="289"/>
      <c r="H10" s="283"/>
      <c r="I10" s="290"/>
      <c r="J10" s="291"/>
      <c r="K10" s="291"/>
      <c r="L10" s="291"/>
      <c r="M10" s="291"/>
      <c r="N10" s="286"/>
      <c r="O10" s="291"/>
      <c r="P10" s="291"/>
      <c r="Q10" s="291"/>
      <c r="R10" s="291"/>
      <c r="S10" s="297"/>
    </row>
    <row r="11" spans="1:19" ht="21.75" customHeight="1">
      <c r="A11" s="92"/>
      <c r="B11" s="175" t="s">
        <v>364</v>
      </c>
      <c r="C11" s="115"/>
      <c r="D11" s="318" t="s">
        <v>365</v>
      </c>
      <c r="E11" s="285"/>
      <c r="F11" s="285">
        <v>3009</v>
      </c>
      <c r="G11" s="285"/>
      <c r="H11" s="285"/>
      <c r="I11" s="3"/>
      <c r="J11" s="285"/>
      <c r="K11" s="285"/>
      <c r="L11" s="285"/>
      <c r="M11" s="285"/>
      <c r="N11" s="285"/>
      <c r="O11" s="285"/>
      <c r="P11" s="285"/>
      <c r="Q11" s="285"/>
      <c r="R11" s="285"/>
      <c r="S11" s="297">
        <f t="shared" si="0"/>
        <v>3009</v>
      </c>
    </row>
    <row r="12" spans="1:19" ht="21.75" customHeight="1">
      <c r="A12" s="92"/>
      <c r="B12" s="175"/>
      <c r="C12" s="115"/>
      <c r="D12" s="318" t="s">
        <v>130</v>
      </c>
      <c r="E12" s="135"/>
      <c r="F12" s="135">
        <f>SUM(F11)</f>
        <v>3009</v>
      </c>
      <c r="G12" s="135"/>
      <c r="H12" s="135"/>
      <c r="I12" s="42"/>
      <c r="J12" s="135"/>
      <c r="K12" s="135"/>
      <c r="L12" s="135"/>
      <c r="M12" s="135"/>
      <c r="N12" s="135"/>
      <c r="O12" s="135"/>
      <c r="P12" s="135"/>
      <c r="Q12" s="135">
        <f>SUM(Q11)</f>
        <v>0</v>
      </c>
      <c r="R12" s="135"/>
      <c r="S12" s="297">
        <f t="shared" si="0"/>
        <v>3009</v>
      </c>
    </row>
    <row r="13" spans="1:19" ht="21.75" customHeight="1">
      <c r="A13" s="180" t="s">
        <v>16</v>
      </c>
      <c r="B13" s="96"/>
      <c r="D13" s="12" t="s">
        <v>131</v>
      </c>
      <c r="E13" s="287"/>
      <c r="F13" s="287"/>
      <c r="G13" s="287"/>
      <c r="H13" s="286"/>
      <c r="I13" s="4"/>
      <c r="J13" s="286"/>
      <c r="K13" s="287"/>
      <c r="L13" s="287"/>
      <c r="M13" s="287"/>
      <c r="N13" s="287"/>
      <c r="O13" s="286"/>
      <c r="P13" s="286"/>
      <c r="Q13" s="286"/>
      <c r="R13" s="286"/>
      <c r="S13" s="297">
        <f t="shared" si="0"/>
        <v>0</v>
      </c>
    </row>
    <row r="14" spans="1:19" ht="21.75" customHeight="1">
      <c r="A14" s="92"/>
      <c r="B14" s="175" t="s">
        <v>366</v>
      </c>
      <c r="C14" s="331"/>
      <c r="D14" s="78" t="s">
        <v>367</v>
      </c>
      <c r="E14" s="285"/>
      <c r="F14" s="285"/>
      <c r="G14" s="285"/>
      <c r="H14" s="285"/>
      <c r="I14" s="3">
        <v>719</v>
      </c>
      <c r="J14" s="285"/>
      <c r="K14" s="285"/>
      <c r="L14" s="285"/>
      <c r="M14" s="285"/>
      <c r="N14" s="285"/>
      <c r="O14" s="285"/>
      <c r="P14" s="285"/>
      <c r="Q14" s="285"/>
      <c r="R14" s="285"/>
      <c r="S14" s="297">
        <f t="shared" si="0"/>
        <v>719</v>
      </c>
    </row>
    <row r="15" spans="1:19" ht="21.75" customHeight="1">
      <c r="A15" s="146"/>
      <c r="B15" s="175"/>
      <c r="C15" s="115"/>
      <c r="D15" s="81" t="s">
        <v>132</v>
      </c>
      <c r="E15" s="135"/>
      <c r="F15" s="135"/>
      <c r="G15" s="135"/>
      <c r="H15" s="135"/>
      <c r="I15" s="42">
        <f>SUM(I14)</f>
        <v>719</v>
      </c>
      <c r="J15" s="135"/>
      <c r="K15" s="135"/>
      <c r="L15" s="135"/>
      <c r="M15" s="135"/>
      <c r="N15" s="135"/>
      <c r="O15" s="135"/>
      <c r="P15" s="135"/>
      <c r="Q15" s="135"/>
      <c r="R15" s="135">
        <f>SUM(R14)</f>
        <v>0</v>
      </c>
      <c r="S15" s="297">
        <f t="shared" si="0"/>
        <v>719</v>
      </c>
    </row>
    <row r="16" spans="1:19" s="186" customFormat="1" ht="21.75" customHeight="1">
      <c r="A16" s="302"/>
      <c r="B16" s="279"/>
      <c r="C16" s="280"/>
      <c r="D16" s="303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>
        <f>SUM(R15)</f>
        <v>0</v>
      </c>
      <c r="S16" s="297">
        <f t="shared" si="0"/>
        <v>0</v>
      </c>
    </row>
    <row r="17" spans="1:19" ht="21.75" customHeight="1">
      <c r="A17" s="117"/>
      <c r="B17" s="181"/>
      <c r="C17" s="116"/>
      <c r="D17" s="94" t="s">
        <v>330</v>
      </c>
      <c r="E17" s="288">
        <f>E9+E12+E15</f>
        <v>11935</v>
      </c>
      <c r="F17" s="288">
        <f aca="true" t="shared" si="1" ref="F17:S17">F9+F12+F15</f>
        <v>3009</v>
      </c>
      <c r="G17" s="288">
        <f t="shared" si="1"/>
        <v>10133</v>
      </c>
      <c r="H17" s="288">
        <f t="shared" si="1"/>
        <v>5310</v>
      </c>
      <c r="I17" s="288">
        <f t="shared" si="1"/>
        <v>1266</v>
      </c>
      <c r="J17" s="288">
        <f t="shared" si="1"/>
        <v>2209</v>
      </c>
      <c r="K17" s="288">
        <f t="shared" si="1"/>
        <v>0</v>
      </c>
      <c r="L17" s="288">
        <f t="shared" si="1"/>
        <v>0</v>
      </c>
      <c r="M17" s="288">
        <f t="shared" si="1"/>
        <v>0</v>
      </c>
      <c r="N17" s="288">
        <f t="shared" si="1"/>
        <v>0</v>
      </c>
      <c r="O17" s="288">
        <f t="shared" si="1"/>
        <v>0</v>
      </c>
      <c r="P17" s="288">
        <f t="shared" si="1"/>
        <v>0</v>
      </c>
      <c r="Q17" s="288">
        <f t="shared" si="1"/>
        <v>0</v>
      </c>
      <c r="R17" s="288">
        <f t="shared" si="1"/>
        <v>0</v>
      </c>
      <c r="S17" s="288">
        <f t="shared" si="1"/>
        <v>33862</v>
      </c>
    </row>
    <row r="18" ht="13.5" customHeight="1"/>
    <row r="19" ht="13.5" customHeight="1"/>
    <row r="20" ht="13.5" customHeight="1"/>
    <row r="21" ht="13.5" customHeight="1"/>
    <row r="22" ht="13.5" customHeight="1"/>
  </sheetData>
  <sheetProtection/>
  <mergeCells count="15">
    <mergeCell ref="A1:A2"/>
    <mergeCell ref="B1:B2"/>
    <mergeCell ref="C1:C2"/>
    <mergeCell ref="D1:D2"/>
    <mergeCell ref="J1:J2"/>
    <mergeCell ref="R1:R2"/>
    <mergeCell ref="S1:S2"/>
    <mergeCell ref="O1:P1"/>
    <mergeCell ref="Q1:Q2"/>
    <mergeCell ref="E1:F1"/>
    <mergeCell ref="K1:L1"/>
    <mergeCell ref="M1:N1"/>
    <mergeCell ref="I1:I2"/>
    <mergeCell ref="G1:G2"/>
    <mergeCell ref="H1:H2"/>
  </mergeCells>
  <printOptions/>
  <pageMargins left="0.25" right="0.25" top="0.75" bottom="0.75" header="0.3" footer="0.3"/>
  <pageSetup horizontalDpi="300" verticalDpi="300" orientation="landscape" paperSize="9" scale="52" r:id="rId1"/>
  <headerFooter>
    <oddHeader>&amp;C&amp;"Arial CE,Félkövér" .../2014. (....) számú költségvetési rendelethez
Zalamerenye Község Önkormányzatának
2014. ÉVI BEVÉTELI ELŐIRÁNYZATAI 
&amp;"Arial CE,Normál" &amp;R&amp;A
&amp;P.oldal
1000.-FT-ban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I32"/>
  <sheetViews>
    <sheetView zoomScale="60" zoomScaleNormal="60" zoomScaleSheetLayoutView="75" workbookViewId="0" topLeftCell="A1">
      <selection activeCell="L9" sqref="L9"/>
    </sheetView>
  </sheetViews>
  <sheetFormatPr defaultColWidth="9.00390625" defaultRowHeight="12.75"/>
  <cols>
    <col min="1" max="1" width="15.125" style="0" customWidth="1"/>
    <col min="2" max="2" width="12.375" style="0" customWidth="1"/>
    <col min="3" max="3" width="59.625" style="0" customWidth="1"/>
    <col min="4" max="4" width="7.00390625" style="0" customWidth="1"/>
    <col min="5" max="5" width="16.25390625" style="0" customWidth="1"/>
    <col min="6" max="6" width="15.00390625" style="0" customWidth="1"/>
    <col min="7" max="7" width="17.75390625" style="0" customWidth="1"/>
    <col min="8" max="8" width="12.75390625" style="0" customWidth="1"/>
    <col min="9" max="9" width="14.00390625" style="0" customWidth="1"/>
    <col min="10" max="10" width="15.875" style="0" customWidth="1"/>
    <col min="11" max="15" width="13.25390625" style="0" customWidth="1"/>
    <col min="16" max="16" width="13.625" style="0" customWidth="1"/>
    <col min="17" max="19" width="11.75390625" style="0" customWidth="1"/>
    <col min="20" max="20" width="18.125" style="0" customWidth="1"/>
    <col min="21" max="21" width="6.125" style="0" customWidth="1"/>
    <col min="22" max="22" width="6.75390625" style="0" customWidth="1"/>
    <col min="23" max="23" width="45.125" style="0" customWidth="1"/>
    <col min="24" max="24" width="10.75390625" style="0" customWidth="1"/>
    <col min="25" max="25" width="12.875" style="0" customWidth="1"/>
    <col min="26" max="29" width="10.75390625" style="0" customWidth="1"/>
    <col min="30" max="32" width="12.625" style="0" customWidth="1"/>
    <col min="33" max="34" width="6.875" style="0" customWidth="1"/>
    <col min="35" max="35" width="8.625" style="0" customWidth="1"/>
  </cols>
  <sheetData>
    <row r="1" spans="1:35" ht="60" customHeight="1">
      <c r="A1" s="402" t="s">
        <v>113</v>
      </c>
      <c r="B1" s="404" t="s">
        <v>56</v>
      </c>
      <c r="C1" s="409" t="s">
        <v>14</v>
      </c>
      <c r="D1" s="400" t="s">
        <v>66</v>
      </c>
      <c r="E1" s="400" t="s">
        <v>133</v>
      </c>
      <c r="F1" s="400" t="s">
        <v>134</v>
      </c>
      <c r="G1" s="400" t="s">
        <v>135</v>
      </c>
      <c r="H1" s="400" t="s">
        <v>136</v>
      </c>
      <c r="I1" s="407" t="s">
        <v>137</v>
      </c>
      <c r="J1" s="408"/>
      <c r="K1" s="400" t="s">
        <v>139</v>
      </c>
      <c r="L1" s="400" t="s">
        <v>282</v>
      </c>
      <c r="M1" s="407" t="s">
        <v>138</v>
      </c>
      <c r="N1" s="411"/>
      <c r="O1" s="412" t="s">
        <v>140</v>
      </c>
      <c r="P1" s="413"/>
      <c r="Q1" s="400" t="s">
        <v>141</v>
      </c>
      <c r="R1" s="400" t="s">
        <v>142</v>
      </c>
      <c r="S1" s="400" t="s">
        <v>143</v>
      </c>
      <c r="T1" s="400" t="s">
        <v>68</v>
      </c>
      <c r="U1" s="99"/>
      <c r="V1" s="99"/>
      <c r="W1" s="99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</row>
    <row r="2" spans="1:35" ht="36" customHeight="1">
      <c r="A2" s="403"/>
      <c r="B2" s="405"/>
      <c r="C2" s="410"/>
      <c r="D2" s="401"/>
      <c r="E2" s="401"/>
      <c r="F2" s="401"/>
      <c r="G2" s="401"/>
      <c r="H2" s="401"/>
      <c r="I2" s="137" t="s">
        <v>144</v>
      </c>
      <c r="J2" s="182" t="s">
        <v>145</v>
      </c>
      <c r="K2" s="401"/>
      <c r="L2" s="401"/>
      <c r="M2" s="137" t="s">
        <v>283</v>
      </c>
      <c r="N2" s="97" t="s">
        <v>284</v>
      </c>
      <c r="O2" s="137" t="s">
        <v>146</v>
      </c>
      <c r="P2" s="97" t="s">
        <v>147</v>
      </c>
      <c r="Q2" s="401"/>
      <c r="R2" s="401"/>
      <c r="S2" s="401"/>
      <c r="T2" s="401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ht="18" customHeight="1">
      <c r="A3" s="76"/>
      <c r="B3" s="144" t="s">
        <v>69</v>
      </c>
      <c r="C3" s="134" t="s">
        <v>333</v>
      </c>
      <c r="D3" s="174"/>
      <c r="E3" s="8"/>
      <c r="F3" s="76"/>
      <c r="G3" s="76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138"/>
      <c r="U3" s="111"/>
      <c r="V3" s="111"/>
      <c r="W3" s="11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5" ht="18" customHeight="1">
      <c r="A4" s="136" t="s">
        <v>121</v>
      </c>
      <c r="B4" s="144"/>
      <c r="C4" s="174" t="s">
        <v>122</v>
      </c>
      <c r="D4" s="174"/>
      <c r="E4" s="287"/>
      <c r="F4" s="349"/>
      <c r="G4" s="349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298"/>
      <c r="U4" s="111"/>
      <c r="V4" s="111"/>
      <c r="W4" s="11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35" ht="19.5" customHeight="1">
      <c r="A5" s="175" t="s">
        <v>123</v>
      </c>
      <c r="B5" s="115"/>
      <c r="C5" s="81" t="s">
        <v>124</v>
      </c>
      <c r="D5" s="43"/>
      <c r="E5" s="135">
        <v>2212</v>
      </c>
      <c r="F5" s="135">
        <v>501</v>
      </c>
      <c r="G5" s="287">
        <v>1611</v>
      </c>
      <c r="H5" s="287"/>
      <c r="I5" s="287">
        <v>377</v>
      </c>
      <c r="J5" s="135">
        <v>20</v>
      </c>
      <c r="K5" s="135"/>
      <c r="L5" s="135"/>
      <c r="M5" s="135"/>
      <c r="N5" s="135"/>
      <c r="O5" s="135"/>
      <c r="P5" s="135"/>
      <c r="Q5" s="135"/>
      <c r="R5" s="135"/>
      <c r="S5" s="135"/>
      <c r="T5" s="135">
        <f>SUM(E5:S5)</f>
        <v>4721</v>
      </c>
      <c r="U5" s="100"/>
      <c r="V5" s="100"/>
      <c r="W5" s="101"/>
      <c r="X5" s="102"/>
      <c r="Y5" s="102"/>
      <c r="Z5" s="102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35" ht="19.5" customHeight="1">
      <c r="A6" s="175" t="s">
        <v>326</v>
      </c>
      <c r="B6" s="115"/>
      <c r="C6" s="81" t="s">
        <v>327</v>
      </c>
      <c r="D6" s="43"/>
      <c r="E6" s="135"/>
      <c r="F6" s="135"/>
      <c r="G6" s="287"/>
      <c r="H6" s="287"/>
      <c r="I6" s="287">
        <v>70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>
        <f aca="true" t="shared" si="0" ref="T6:T31">SUM(E6:S6)</f>
        <v>70</v>
      </c>
      <c r="U6" s="100"/>
      <c r="V6" s="100"/>
      <c r="W6" s="101"/>
      <c r="X6" s="102"/>
      <c r="Y6" s="102"/>
      <c r="Z6" s="102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35" ht="19.5" customHeight="1">
      <c r="A7" s="175" t="s">
        <v>356</v>
      </c>
      <c r="B7" s="115"/>
      <c r="C7" s="81" t="s">
        <v>357</v>
      </c>
      <c r="D7" s="43"/>
      <c r="E7" s="135"/>
      <c r="F7" s="135"/>
      <c r="G7" s="287">
        <v>10</v>
      </c>
      <c r="H7" s="287"/>
      <c r="I7" s="28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00"/>
      <c r="V7" s="100"/>
      <c r="W7" s="101"/>
      <c r="X7" s="102"/>
      <c r="Y7" s="102"/>
      <c r="Z7" s="102"/>
      <c r="AA7" s="103"/>
      <c r="AB7" s="103"/>
      <c r="AC7" s="103"/>
      <c r="AD7" s="103"/>
      <c r="AE7" s="103"/>
      <c r="AF7" s="103"/>
      <c r="AG7" s="103"/>
      <c r="AH7" s="103"/>
      <c r="AI7" s="103"/>
    </row>
    <row r="8" spans="1:35" ht="19.5" customHeight="1">
      <c r="A8" s="175" t="s">
        <v>358</v>
      </c>
      <c r="B8" s="115"/>
      <c r="C8" s="81" t="s">
        <v>368</v>
      </c>
      <c r="D8" s="43"/>
      <c r="E8" s="135"/>
      <c r="F8" s="135"/>
      <c r="G8" s="287">
        <v>885</v>
      </c>
      <c r="H8" s="287"/>
      <c r="I8" s="287"/>
      <c r="J8" s="135"/>
      <c r="K8" s="135"/>
      <c r="L8" s="135">
        <v>12869</v>
      </c>
      <c r="M8" s="135"/>
      <c r="N8" s="135"/>
      <c r="O8" s="135"/>
      <c r="P8" s="135"/>
      <c r="Q8" s="135"/>
      <c r="R8" s="135"/>
      <c r="S8" s="135"/>
      <c r="T8" s="135"/>
      <c r="U8" s="100"/>
      <c r="V8" s="100"/>
      <c r="W8" s="101"/>
      <c r="X8" s="102"/>
      <c r="Y8" s="102"/>
      <c r="Z8" s="102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ht="19.5" customHeight="1">
      <c r="A9" s="176"/>
      <c r="B9" s="177"/>
      <c r="C9" s="168" t="s">
        <v>125</v>
      </c>
      <c r="D9" s="12">
        <f>SUM(D5:D6)</f>
        <v>0</v>
      </c>
      <c r="E9" s="135">
        <f>SUM(E5:E8)</f>
        <v>2212</v>
      </c>
      <c r="F9" s="135">
        <f aca="true" t="shared" si="1" ref="F9:S9">SUM(F5:F8)</f>
        <v>501</v>
      </c>
      <c r="G9" s="135">
        <f t="shared" si="1"/>
        <v>2506</v>
      </c>
      <c r="H9" s="135">
        <f t="shared" si="1"/>
        <v>0</v>
      </c>
      <c r="I9" s="135">
        <f t="shared" si="1"/>
        <v>447</v>
      </c>
      <c r="J9" s="135">
        <f t="shared" si="1"/>
        <v>20</v>
      </c>
      <c r="K9" s="135">
        <f t="shared" si="1"/>
        <v>0</v>
      </c>
      <c r="L9" s="135">
        <f t="shared" si="1"/>
        <v>12869</v>
      </c>
      <c r="M9" s="135">
        <f t="shared" si="1"/>
        <v>0</v>
      </c>
      <c r="N9" s="135">
        <f t="shared" si="1"/>
        <v>0</v>
      </c>
      <c r="O9" s="135">
        <f t="shared" si="1"/>
        <v>0</v>
      </c>
      <c r="P9" s="135">
        <f t="shared" si="1"/>
        <v>0</v>
      </c>
      <c r="Q9" s="135">
        <f t="shared" si="1"/>
        <v>0</v>
      </c>
      <c r="R9" s="135">
        <f t="shared" si="1"/>
        <v>0</v>
      </c>
      <c r="S9" s="135">
        <f t="shared" si="1"/>
        <v>0</v>
      </c>
      <c r="T9" s="135">
        <f t="shared" si="0"/>
        <v>18555</v>
      </c>
      <c r="U9" s="100"/>
      <c r="V9" s="100"/>
      <c r="W9" s="98"/>
      <c r="X9" s="106"/>
      <c r="Y9" s="106"/>
      <c r="Z9" s="104"/>
      <c r="AA9" s="106"/>
      <c r="AB9" s="106"/>
      <c r="AC9" s="104"/>
      <c r="AD9" s="107"/>
      <c r="AE9" s="107"/>
      <c r="AF9" s="108"/>
      <c r="AG9" s="113"/>
      <c r="AH9" s="113"/>
      <c r="AI9" s="104"/>
    </row>
    <row r="10" spans="1:35" ht="19.5" customHeight="1">
      <c r="A10" s="180" t="s">
        <v>362</v>
      </c>
      <c r="B10" s="345"/>
      <c r="C10" s="346" t="s">
        <v>363</v>
      </c>
      <c r="D10" s="12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>
        <f t="shared" si="0"/>
        <v>0</v>
      </c>
      <c r="U10" s="100"/>
      <c r="V10" s="100"/>
      <c r="W10" s="98"/>
      <c r="X10" s="106"/>
      <c r="Y10" s="106"/>
      <c r="Z10" s="104"/>
      <c r="AA10" s="106"/>
      <c r="AB10" s="106"/>
      <c r="AC10" s="104"/>
      <c r="AD10" s="107"/>
      <c r="AE10" s="107"/>
      <c r="AF10" s="108"/>
      <c r="AG10" s="113"/>
      <c r="AH10" s="113"/>
      <c r="AI10" s="104"/>
    </row>
    <row r="11" spans="1:35" ht="19.5" customHeight="1">
      <c r="A11" s="176" t="s">
        <v>364</v>
      </c>
      <c r="B11" s="177"/>
      <c r="C11" s="168" t="s">
        <v>369</v>
      </c>
      <c r="D11" s="12"/>
      <c r="E11" s="135">
        <v>3131</v>
      </c>
      <c r="F11" s="135">
        <v>422</v>
      </c>
      <c r="G11" s="135">
        <v>337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>
        <f t="shared" si="0"/>
        <v>3890</v>
      </c>
      <c r="U11" s="100"/>
      <c r="V11" s="100"/>
      <c r="W11" s="98"/>
      <c r="X11" s="106"/>
      <c r="Y11" s="106"/>
      <c r="Z11" s="104"/>
      <c r="AA11" s="106"/>
      <c r="AB11" s="106"/>
      <c r="AC11" s="104"/>
      <c r="AD11" s="107"/>
      <c r="AE11" s="107"/>
      <c r="AF11" s="108"/>
      <c r="AG11" s="113"/>
      <c r="AH11" s="113"/>
      <c r="AI11" s="104"/>
    </row>
    <row r="12" spans="1:35" ht="19.5" customHeight="1">
      <c r="A12" s="176" t="s">
        <v>370</v>
      </c>
      <c r="B12" s="177"/>
      <c r="C12" s="168" t="s">
        <v>371</v>
      </c>
      <c r="D12" s="12"/>
      <c r="E12" s="135"/>
      <c r="F12" s="135"/>
      <c r="G12" s="135">
        <v>300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>
        <f t="shared" si="0"/>
        <v>300</v>
      </c>
      <c r="U12" s="100"/>
      <c r="V12" s="100"/>
      <c r="W12" s="98"/>
      <c r="X12" s="106"/>
      <c r="Y12" s="106"/>
      <c r="Z12" s="104"/>
      <c r="AA12" s="106"/>
      <c r="AB12" s="106"/>
      <c r="AC12" s="104"/>
      <c r="AD12" s="107"/>
      <c r="AE12" s="107"/>
      <c r="AF12" s="108"/>
      <c r="AG12" s="113"/>
      <c r="AH12" s="113"/>
      <c r="AI12" s="104"/>
    </row>
    <row r="13" spans="1:35" ht="19.5" customHeight="1">
      <c r="A13" s="176"/>
      <c r="B13" s="177"/>
      <c r="C13" s="168" t="s">
        <v>372</v>
      </c>
      <c r="D13" s="12"/>
      <c r="E13" s="135">
        <f>SUM(E11:E12)</f>
        <v>3131</v>
      </c>
      <c r="F13" s="135">
        <f aca="true" t="shared" si="2" ref="F13:S13">SUM(F11:F12)</f>
        <v>422</v>
      </c>
      <c r="G13" s="135">
        <f t="shared" si="2"/>
        <v>637</v>
      </c>
      <c r="H13" s="135">
        <f t="shared" si="2"/>
        <v>0</v>
      </c>
      <c r="I13" s="135">
        <f t="shared" si="2"/>
        <v>0</v>
      </c>
      <c r="J13" s="135">
        <f t="shared" si="2"/>
        <v>0</v>
      </c>
      <c r="K13" s="135">
        <f t="shared" si="2"/>
        <v>0</v>
      </c>
      <c r="L13" s="135">
        <f t="shared" si="2"/>
        <v>0</v>
      </c>
      <c r="M13" s="135">
        <f t="shared" si="2"/>
        <v>0</v>
      </c>
      <c r="N13" s="135">
        <f t="shared" si="2"/>
        <v>0</v>
      </c>
      <c r="O13" s="135">
        <f t="shared" si="2"/>
        <v>0</v>
      </c>
      <c r="P13" s="135">
        <f t="shared" si="2"/>
        <v>0</v>
      </c>
      <c r="Q13" s="135">
        <f t="shared" si="2"/>
        <v>0</v>
      </c>
      <c r="R13" s="135">
        <f t="shared" si="2"/>
        <v>0</v>
      </c>
      <c r="S13" s="135">
        <f t="shared" si="2"/>
        <v>0</v>
      </c>
      <c r="T13" s="135">
        <f t="shared" si="0"/>
        <v>4190</v>
      </c>
      <c r="U13" s="100"/>
      <c r="V13" s="100"/>
      <c r="W13" s="98"/>
      <c r="X13" s="106"/>
      <c r="Y13" s="106"/>
      <c r="Z13" s="104"/>
      <c r="AA13" s="106"/>
      <c r="AB13" s="106"/>
      <c r="AC13" s="104"/>
      <c r="AD13" s="107"/>
      <c r="AE13" s="107"/>
      <c r="AF13" s="108"/>
      <c r="AG13" s="113"/>
      <c r="AH13" s="113"/>
      <c r="AI13" s="104"/>
    </row>
    <row r="14" spans="1:35" ht="19.5" customHeight="1">
      <c r="A14" s="180" t="s">
        <v>373</v>
      </c>
      <c r="B14" s="345"/>
      <c r="C14" s="346" t="s">
        <v>374</v>
      </c>
      <c r="D14" s="12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>
        <f t="shared" si="0"/>
        <v>0</v>
      </c>
      <c r="U14" s="100"/>
      <c r="V14" s="100"/>
      <c r="W14" s="98"/>
      <c r="X14" s="106"/>
      <c r="Y14" s="106"/>
      <c r="Z14" s="104"/>
      <c r="AA14" s="106"/>
      <c r="AB14" s="106"/>
      <c r="AC14" s="104"/>
      <c r="AD14" s="107"/>
      <c r="AE14" s="107"/>
      <c r="AF14" s="108"/>
      <c r="AG14" s="113"/>
      <c r="AH14" s="113"/>
      <c r="AI14" s="104"/>
    </row>
    <row r="15" spans="1:35" ht="19.5" customHeight="1">
      <c r="A15" s="176" t="s">
        <v>375</v>
      </c>
      <c r="B15" s="177"/>
      <c r="C15" s="168" t="s">
        <v>376</v>
      </c>
      <c r="D15" s="12"/>
      <c r="E15" s="135"/>
      <c r="F15" s="135"/>
      <c r="G15" s="135">
        <v>1803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>
        <f t="shared" si="0"/>
        <v>1803</v>
      </c>
      <c r="U15" s="100"/>
      <c r="V15" s="100"/>
      <c r="W15" s="98"/>
      <c r="X15" s="106"/>
      <c r="Y15" s="106"/>
      <c r="Z15" s="104"/>
      <c r="AA15" s="106"/>
      <c r="AB15" s="106"/>
      <c r="AC15" s="104"/>
      <c r="AD15" s="107"/>
      <c r="AE15" s="107"/>
      <c r="AF15" s="108"/>
      <c r="AG15" s="113"/>
      <c r="AH15" s="113"/>
      <c r="AI15" s="104"/>
    </row>
    <row r="16" spans="1:35" ht="19.5" customHeight="1">
      <c r="A16" s="176"/>
      <c r="B16" s="177"/>
      <c r="C16" s="168" t="s">
        <v>377</v>
      </c>
      <c r="D16" s="12"/>
      <c r="E16" s="135"/>
      <c r="F16" s="135"/>
      <c r="G16" s="135">
        <f>SUM(G15)</f>
        <v>1803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>
        <f t="shared" si="0"/>
        <v>1803</v>
      </c>
      <c r="U16" s="100"/>
      <c r="V16" s="100"/>
      <c r="W16" s="98"/>
      <c r="X16" s="106"/>
      <c r="Y16" s="106"/>
      <c r="Z16" s="104"/>
      <c r="AA16" s="106"/>
      <c r="AB16" s="106"/>
      <c r="AC16" s="104"/>
      <c r="AD16" s="107"/>
      <c r="AE16" s="107"/>
      <c r="AF16" s="108"/>
      <c r="AG16" s="113"/>
      <c r="AH16" s="113"/>
      <c r="AI16" s="104"/>
    </row>
    <row r="17" spans="1:35" ht="19.5" customHeight="1">
      <c r="A17" s="180" t="s">
        <v>126</v>
      </c>
      <c r="B17" s="96"/>
      <c r="C17" s="12" t="s">
        <v>127</v>
      </c>
      <c r="D17" s="138"/>
      <c r="E17" s="135"/>
      <c r="F17" s="135"/>
      <c r="G17" s="287"/>
      <c r="H17" s="287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135">
        <f t="shared" si="0"/>
        <v>0</v>
      </c>
      <c r="U17" s="98"/>
      <c r="V17" s="98"/>
      <c r="W17" s="110"/>
      <c r="X17" s="106"/>
      <c r="Y17" s="106"/>
      <c r="Z17" s="104"/>
      <c r="AA17" s="106"/>
      <c r="AB17" s="106"/>
      <c r="AC17" s="104"/>
      <c r="AD17" s="107"/>
      <c r="AE17" s="107"/>
      <c r="AF17" s="108"/>
      <c r="AG17" s="106"/>
      <c r="AH17" s="106"/>
      <c r="AI17" s="104"/>
    </row>
    <row r="18" spans="1:35" ht="19.5" customHeight="1">
      <c r="A18" s="176" t="s">
        <v>378</v>
      </c>
      <c r="B18" s="96"/>
      <c r="C18" s="61" t="s">
        <v>379</v>
      </c>
      <c r="D18" s="138"/>
      <c r="E18" s="135"/>
      <c r="F18" s="135"/>
      <c r="G18" s="287">
        <v>800</v>
      </c>
      <c r="H18" s="287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135">
        <f t="shared" si="0"/>
        <v>800</v>
      </c>
      <c r="U18" s="98"/>
      <c r="V18" s="98"/>
      <c r="W18" s="110"/>
      <c r="X18" s="106"/>
      <c r="Y18" s="106"/>
      <c r="Z18" s="104"/>
      <c r="AA18" s="106"/>
      <c r="AB18" s="106"/>
      <c r="AC18" s="104"/>
      <c r="AD18" s="107"/>
      <c r="AE18" s="107"/>
      <c r="AF18" s="108"/>
      <c r="AG18" s="106"/>
      <c r="AH18" s="106"/>
      <c r="AI18" s="104"/>
    </row>
    <row r="19" spans="1:35" ht="19.5" customHeight="1">
      <c r="A19" s="176" t="s">
        <v>128</v>
      </c>
      <c r="B19" s="96"/>
      <c r="C19" s="61" t="s">
        <v>129</v>
      </c>
      <c r="D19" s="351"/>
      <c r="E19" s="287"/>
      <c r="F19" s="287"/>
      <c r="G19" s="287">
        <v>500</v>
      </c>
      <c r="H19" s="287"/>
      <c r="I19" s="287"/>
      <c r="J19" s="287"/>
      <c r="K19" s="287"/>
      <c r="L19" s="352"/>
      <c r="M19" s="352"/>
      <c r="N19" s="287"/>
      <c r="O19" s="352"/>
      <c r="P19" s="287"/>
      <c r="Q19" s="352"/>
      <c r="R19" s="352"/>
      <c r="S19" s="352"/>
      <c r="T19" s="135">
        <f t="shared" si="0"/>
        <v>500</v>
      </c>
      <c r="U19" s="109"/>
      <c r="V19" s="109"/>
      <c r="W19" s="100"/>
      <c r="X19" s="102"/>
      <c r="Y19" s="102"/>
      <c r="Z19" s="104"/>
      <c r="AA19" s="103"/>
      <c r="AB19" s="103"/>
      <c r="AC19" s="104"/>
      <c r="AD19" s="103"/>
      <c r="AE19" s="105"/>
      <c r="AF19" s="104"/>
      <c r="AG19" s="103"/>
      <c r="AH19" s="103"/>
      <c r="AI19" s="104"/>
    </row>
    <row r="20" spans="1:35" ht="19.5" customHeight="1">
      <c r="A20" s="176"/>
      <c r="B20" s="96"/>
      <c r="C20" s="61" t="s">
        <v>130</v>
      </c>
      <c r="D20" s="12">
        <f>SUM(D19:D19)</f>
        <v>0</v>
      </c>
      <c r="E20" s="43"/>
      <c r="F20" s="43"/>
      <c r="G20" s="135">
        <f>SUM(G18:G19)</f>
        <v>1300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35">
        <f t="shared" si="0"/>
        <v>1300</v>
      </c>
      <c r="U20" s="109"/>
      <c r="V20" s="109"/>
      <c r="W20" s="100"/>
      <c r="X20" s="102"/>
      <c r="Y20" s="102"/>
      <c r="Z20" s="104"/>
      <c r="AA20" s="103"/>
      <c r="AB20" s="103"/>
      <c r="AC20" s="104"/>
      <c r="AD20" s="103"/>
      <c r="AE20" s="105"/>
      <c r="AF20" s="104"/>
      <c r="AG20" s="103"/>
      <c r="AH20" s="103"/>
      <c r="AI20" s="104"/>
    </row>
    <row r="21" spans="1:35" ht="19.5" customHeight="1">
      <c r="A21" s="180" t="s">
        <v>16</v>
      </c>
      <c r="B21" s="96"/>
      <c r="C21" s="12" t="s">
        <v>131</v>
      </c>
      <c r="D21" s="61"/>
      <c r="E21" s="287"/>
      <c r="F21" s="287"/>
      <c r="G21" s="287"/>
      <c r="H21" s="287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135">
        <f t="shared" si="0"/>
        <v>0</v>
      </c>
      <c r="U21" s="109"/>
      <c r="V21" s="109"/>
      <c r="W21" s="100"/>
      <c r="X21" s="102"/>
      <c r="Y21" s="102"/>
      <c r="Z21" s="104"/>
      <c r="AA21" s="103"/>
      <c r="AB21" s="103"/>
      <c r="AC21" s="104"/>
      <c r="AD21" s="103"/>
      <c r="AE21" s="105"/>
      <c r="AF21" s="104"/>
      <c r="AG21" s="103"/>
      <c r="AH21" s="103"/>
      <c r="AI21" s="104"/>
    </row>
    <row r="22" spans="1:35" ht="19.5" customHeight="1">
      <c r="A22" s="176" t="s">
        <v>380</v>
      </c>
      <c r="B22" s="96"/>
      <c r="C22" s="61" t="s">
        <v>381</v>
      </c>
      <c r="D22" s="61"/>
      <c r="E22" s="287"/>
      <c r="F22" s="287"/>
      <c r="G22" s="287"/>
      <c r="H22" s="287">
        <v>845</v>
      </c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135">
        <f t="shared" si="0"/>
        <v>845</v>
      </c>
      <c r="U22" s="109"/>
      <c r="V22" s="109"/>
      <c r="W22" s="100"/>
      <c r="X22" s="103"/>
      <c r="Y22" s="103"/>
      <c r="Z22" s="104"/>
      <c r="AA22" s="103"/>
      <c r="AB22" s="103"/>
      <c r="AC22" s="104"/>
      <c r="AD22" s="103"/>
      <c r="AE22" s="105"/>
      <c r="AF22" s="104"/>
      <c r="AG22" s="104"/>
      <c r="AH22" s="104"/>
      <c r="AI22" s="104"/>
    </row>
    <row r="23" spans="1:35" ht="19.5" customHeight="1">
      <c r="A23" s="219" t="s">
        <v>382</v>
      </c>
      <c r="B23" s="187"/>
      <c r="C23" s="353" t="s">
        <v>383</v>
      </c>
      <c r="D23" s="353"/>
      <c r="E23" s="354"/>
      <c r="F23" s="354"/>
      <c r="G23" s="354"/>
      <c r="H23" s="354">
        <v>114</v>
      </c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135">
        <f t="shared" si="0"/>
        <v>114</v>
      </c>
      <c r="U23" s="109"/>
      <c r="V23" s="109"/>
      <c r="W23" s="100"/>
      <c r="X23" s="103"/>
      <c r="Y23" s="103"/>
      <c r="Z23" s="104"/>
      <c r="AA23" s="103"/>
      <c r="AB23" s="103"/>
      <c r="AC23" s="104"/>
      <c r="AD23" s="103"/>
      <c r="AE23" s="105"/>
      <c r="AF23" s="104"/>
      <c r="AG23" s="104"/>
      <c r="AH23" s="104"/>
      <c r="AI23" s="104"/>
    </row>
    <row r="24" spans="1:35" ht="19.5" customHeight="1">
      <c r="A24" s="219" t="s">
        <v>384</v>
      </c>
      <c r="B24" s="187"/>
      <c r="C24" s="353" t="s">
        <v>385</v>
      </c>
      <c r="D24" s="353"/>
      <c r="E24" s="354"/>
      <c r="F24" s="354"/>
      <c r="G24" s="354"/>
      <c r="H24" s="354">
        <v>220</v>
      </c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135"/>
      <c r="U24" s="109"/>
      <c r="V24" s="109"/>
      <c r="W24" s="100"/>
      <c r="X24" s="103"/>
      <c r="Y24" s="103"/>
      <c r="Z24" s="104"/>
      <c r="AA24" s="103"/>
      <c r="AB24" s="103"/>
      <c r="AC24" s="104"/>
      <c r="AD24" s="103"/>
      <c r="AE24" s="105"/>
      <c r="AF24" s="104"/>
      <c r="AG24" s="104"/>
      <c r="AH24" s="104"/>
      <c r="AI24" s="104"/>
    </row>
    <row r="25" spans="1:35" ht="19.5" customHeight="1">
      <c r="A25" s="219" t="s">
        <v>386</v>
      </c>
      <c r="B25" s="187"/>
      <c r="C25" s="353" t="s">
        <v>387</v>
      </c>
      <c r="D25" s="353"/>
      <c r="E25" s="354"/>
      <c r="F25" s="354"/>
      <c r="G25" s="354"/>
      <c r="H25" s="354">
        <v>1323</v>
      </c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135"/>
      <c r="U25" s="109"/>
      <c r="V25" s="109"/>
      <c r="W25" s="100"/>
      <c r="X25" s="103"/>
      <c r="Y25" s="103"/>
      <c r="Z25" s="104"/>
      <c r="AA25" s="103"/>
      <c r="AB25" s="103"/>
      <c r="AC25" s="104"/>
      <c r="AD25" s="103"/>
      <c r="AE25" s="105"/>
      <c r="AF25" s="104"/>
      <c r="AG25" s="104"/>
      <c r="AH25" s="104"/>
      <c r="AI25" s="104"/>
    </row>
    <row r="26" spans="1:35" ht="19.5" customHeight="1">
      <c r="A26" s="219" t="s">
        <v>388</v>
      </c>
      <c r="B26" s="187"/>
      <c r="C26" s="353" t="s">
        <v>389</v>
      </c>
      <c r="D26" s="353"/>
      <c r="E26" s="354"/>
      <c r="F26" s="354"/>
      <c r="G26" s="354"/>
      <c r="H26" s="354">
        <v>596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135"/>
      <c r="U26" s="109"/>
      <c r="V26" s="109"/>
      <c r="W26" s="100"/>
      <c r="X26" s="103"/>
      <c r="Y26" s="103"/>
      <c r="Z26" s="104"/>
      <c r="AA26" s="103"/>
      <c r="AB26" s="103"/>
      <c r="AC26" s="104"/>
      <c r="AD26" s="103"/>
      <c r="AE26" s="105"/>
      <c r="AF26" s="104"/>
      <c r="AG26" s="104"/>
      <c r="AH26" s="104"/>
      <c r="AI26" s="104"/>
    </row>
    <row r="27" spans="1:35" ht="19.5" customHeight="1">
      <c r="A27" s="219" t="s">
        <v>366</v>
      </c>
      <c r="B27" s="187"/>
      <c r="C27" s="353" t="s">
        <v>390</v>
      </c>
      <c r="D27" s="353"/>
      <c r="E27" s="354"/>
      <c r="F27" s="354"/>
      <c r="G27" s="354">
        <v>1094</v>
      </c>
      <c r="H27" s="354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135"/>
      <c r="U27" s="109"/>
      <c r="V27" s="109"/>
      <c r="W27" s="100"/>
      <c r="X27" s="103"/>
      <c r="Y27" s="103"/>
      <c r="Z27" s="104"/>
      <c r="AA27" s="103"/>
      <c r="AB27" s="103"/>
      <c r="AC27" s="104"/>
      <c r="AD27" s="103"/>
      <c r="AE27" s="105"/>
      <c r="AF27" s="104"/>
      <c r="AG27" s="104"/>
      <c r="AH27" s="104"/>
      <c r="AI27" s="104"/>
    </row>
    <row r="28" spans="1:35" ht="19.5" customHeight="1">
      <c r="A28" s="219" t="s">
        <v>391</v>
      </c>
      <c r="B28" s="187"/>
      <c r="C28" s="353" t="s">
        <v>392</v>
      </c>
      <c r="D28" s="353"/>
      <c r="E28" s="354">
        <v>1472</v>
      </c>
      <c r="F28" s="354">
        <v>414</v>
      </c>
      <c r="G28" s="354">
        <v>1494</v>
      </c>
      <c r="H28" s="354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135"/>
      <c r="U28" s="109"/>
      <c r="V28" s="109"/>
      <c r="W28" s="100"/>
      <c r="X28" s="103"/>
      <c r="Y28" s="103"/>
      <c r="Z28" s="104"/>
      <c r="AA28" s="103"/>
      <c r="AB28" s="103"/>
      <c r="AC28" s="104"/>
      <c r="AD28" s="103"/>
      <c r="AE28" s="105"/>
      <c r="AF28" s="104"/>
      <c r="AG28" s="104"/>
      <c r="AH28" s="104"/>
      <c r="AI28" s="104"/>
    </row>
    <row r="29" spans="1:35" s="186" customFormat="1" ht="19.5" customHeight="1">
      <c r="A29" s="347">
        <v>107060</v>
      </c>
      <c r="B29" s="281"/>
      <c r="C29" s="356" t="s">
        <v>393</v>
      </c>
      <c r="D29" s="356"/>
      <c r="E29" s="357"/>
      <c r="F29" s="357"/>
      <c r="G29" s="357"/>
      <c r="H29" s="357">
        <v>442</v>
      </c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135">
        <f t="shared" si="0"/>
        <v>442</v>
      </c>
      <c r="U29" s="183"/>
      <c r="V29" s="183"/>
      <c r="W29" s="183"/>
      <c r="X29" s="185"/>
      <c r="Y29" s="185"/>
      <c r="Z29" s="184"/>
      <c r="AA29" s="185"/>
      <c r="AB29" s="185"/>
      <c r="AC29" s="184"/>
      <c r="AD29" s="185"/>
      <c r="AE29" s="282"/>
      <c r="AF29" s="184"/>
      <c r="AG29" s="185"/>
      <c r="AH29" s="185"/>
      <c r="AI29" s="184"/>
    </row>
    <row r="30" spans="1:35" ht="19.5" customHeight="1">
      <c r="A30" s="358"/>
      <c r="B30" s="187"/>
      <c r="C30" s="353" t="s">
        <v>132</v>
      </c>
      <c r="D30" s="188">
        <f>SUM(D22:D29)</f>
        <v>0</v>
      </c>
      <c r="E30" s="300">
        <f>SUM(E22:E29)</f>
        <v>1472</v>
      </c>
      <c r="F30" s="300">
        <f aca="true" t="shared" si="3" ref="F30:S30">SUM(F22:F29)</f>
        <v>414</v>
      </c>
      <c r="G30" s="300">
        <f t="shared" si="3"/>
        <v>2588</v>
      </c>
      <c r="H30" s="300">
        <f t="shared" si="3"/>
        <v>3540</v>
      </c>
      <c r="I30" s="300">
        <f t="shared" si="3"/>
        <v>0</v>
      </c>
      <c r="J30" s="300">
        <f t="shared" si="3"/>
        <v>0</v>
      </c>
      <c r="K30" s="300">
        <f t="shared" si="3"/>
        <v>0</v>
      </c>
      <c r="L30" s="300">
        <f t="shared" si="3"/>
        <v>0</v>
      </c>
      <c r="M30" s="300">
        <f t="shared" si="3"/>
        <v>0</v>
      </c>
      <c r="N30" s="300">
        <f t="shared" si="3"/>
        <v>0</v>
      </c>
      <c r="O30" s="300">
        <f t="shared" si="3"/>
        <v>0</v>
      </c>
      <c r="P30" s="300">
        <f t="shared" si="3"/>
        <v>0</v>
      </c>
      <c r="Q30" s="300">
        <f t="shared" si="3"/>
        <v>0</v>
      </c>
      <c r="R30" s="300">
        <f t="shared" si="3"/>
        <v>0</v>
      </c>
      <c r="S30" s="300">
        <f t="shared" si="3"/>
        <v>0</v>
      </c>
      <c r="T30" s="135">
        <f t="shared" si="0"/>
        <v>8014</v>
      </c>
      <c r="U30" s="100"/>
      <c r="V30" s="100"/>
      <c r="W30" s="100"/>
      <c r="X30" s="103"/>
      <c r="Y30" s="103"/>
      <c r="Z30" s="104"/>
      <c r="AA30" s="103"/>
      <c r="AB30" s="103"/>
      <c r="AC30" s="104"/>
      <c r="AD30" s="103"/>
      <c r="AE30" s="105"/>
      <c r="AF30" s="104"/>
      <c r="AG30" s="103"/>
      <c r="AH30" s="103"/>
      <c r="AI30" s="104"/>
    </row>
    <row r="31" spans="1:35" ht="19.5" customHeight="1">
      <c r="A31" s="76"/>
      <c r="B31" s="96"/>
      <c r="C31" s="12" t="s">
        <v>331</v>
      </c>
      <c r="D31" s="135"/>
      <c r="E31" s="135">
        <f>E9+E20+E13+E30+E16</f>
        <v>6815</v>
      </c>
      <c r="F31" s="135">
        <f aca="true" t="shared" si="4" ref="F31:S31">F9+F20+F13+F30+F16</f>
        <v>1337</v>
      </c>
      <c r="G31" s="135">
        <f t="shared" si="4"/>
        <v>8834</v>
      </c>
      <c r="H31" s="135">
        <f t="shared" si="4"/>
        <v>3540</v>
      </c>
      <c r="I31" s="135">
        <f t="shared" si="4"/>
        <v>447</v>
      </c>
      <c r="J31" s="135">
        <f t="shared" si="4"/>
        <v>20</v>
      </c>
      <c r="K31" s="135">
        <f t="shared" si="4"/>
        <v>0</v>
      </c>
      <c r="L31" s="135">
        <f t="shared" si="4"/>
        <v>12869</v>
      </c>
      <c r="M31" s="135">
        <f t="shared" si="4"/>
        <v>0</v>
      </c>
      <c r="N31" s="135">
        <f t="shared" si="4"/>
        <v>0</v>
      </c>
      <c r="O31" s="135">
        <f t="shared" si="4"/>
        <v>0</v>
      </c>
      <c r="P31" s="135">
        <f t="shared" si="4"/>
        <v>0</v>
      </c>
      <c r="Q31" s="135">
        <f t="shared" si="4"/>
        <v>0</v>
      </c>
      <c r="R31" s="135">
        <f t="shared" si="4"/>
        <v>0</v>
      </c>
      <c r="S31" s="135">
        <f t="shared" si="4"/>
        <v>0</v>
      </c>
      <c r="T31" s="135">
        <f t="shared" si="0"/>
        <v>33862</v>
      </c>
      <c r="U31" s="100"/>
      <c r="V31" s="100"/>
      <c r="W31" s="101"/>
      <c r="X31" s="102"/>
      <c r="Y31" s="102"/>
      <c r="Z31" s="102"/>
      <c r="AA31" s="103"/>
      <c r="AB31" s="103"/>
      <c r="AC31" s="103"/>
      <c r="AD31" s="103"/>
      <c r="AE31" s="103"/>
      <c r="AF31" s="103"/>
      <c r="AG31" s="103"/>
      <c r="AH31" s="103"/>
      <c r="AI31" s="103"/>
    </row>
    <row r="32" spans="1:35" ht="19.5" customHeight="1">
      <c r="A32" s="76"/>
      <c r="B32" s="96"/>
      <c r="C32" s="12"/>
      <c r="D32" s="179"/>
      <c r="E32" s="135"/>
      <c r="F32" s="135"/>
      <c r="G32" s="135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35"/>
      <c r="U32" s="100"/>
      <c r="V32" s="100"/>
      <c r="W32" s="101"/>
      <c r="X32" s="102"/>
      <c r="Y32" s="102"/>
      <c r="Z32" s="102"/>
      <c r="AA32" s="103"/>
      <c r="AB32" s="103"/>
      <c r="AC32" s="103"/>
      <c r="AD32" s="103"/>
      <c r="AE32" s="103"/>
      <c r="AF32" s="103"/>
      <c r="AG32" s="103"/>
      <c r="AH32" s="103"/>
      <c r="AI32" s="103"/>
    </row>
    <row r="33" ht="13.5" customHeight="1"/>
    <row r="34" ht="13.5" customHeight="1"/>
  </sheetData>
  <sheetProtection/>
  <mergeCells count="21">
    <mergeCell ref="X1:Z1"/>
    <mergeCell ref="C1:C2"/>
    <mergeCell ref="F1:F2"/>
    <mergeCell ref="M1:N1"/>
    <mergeCell ref="H1:H2"/>
    <mergeCell ref="AG1:AI1"/>
    <mergeCell ref="O1:P1"/>
    <mergeCell ref="Q1:Q2"/>
    <mergeCell ref="R1:R2"/>
    <mergeCell ref="S1:S2"/>
    <mergeCell ref="AD1:AF1"/>
    <mergeCell ref="E1:E2"/>
    <mergeCell ref="T1:T2"/>
    <mergeCell ref="A1:A2"/>
    <mergeCell ref="B1:B2"/>
    <mergeCell ref="AA1:AC1"/>
    <mergeCell ref="G1:G2"/>
    <mergeCell ref="I1:J1"/>
    <mergeCell ref="D1:D2"/>
    <mergeCell ref="L1:L2"/>
    <mergeCell ref="K1:K2"/>
  </mergeCells>
  <printOptions horizontalCentered="1"/>
  <pageMargins left="0.25" right="0.25" top="0.75" bottom="0.75" header="0.3" footer="0.3"/>
  <pageSetup horizontalDpi="600" verticalDpi="600" orientation="landscape" paperSize="9" scale="45" r:id="rId1"/>
  <headerFooter alignWithMargins="0">
    <oddHeader>&amp;C&amp;"Garamond,Félkövér"&amp;12 .../2014. (....) számú költségvetési rendelet
Zalamerenye Község Önkormányzatának
2014. ÉVI KIADÁSI ELŐIRÁNYZATAI 
 &amp;R&amp;A
&amp;P.oldal
1000.-Ft-ban
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21"/>
  <sheetViews>
    <sheetView zoomScaleSheetLayoutView="100" workbookViewId="0" topLeftCell="A1">
      <selection activeCell="B7" sqref="B7"/>
    </sheetView>
  </sheetViews>
  <sheetFormatPr defaultColWidth="11.375" defaultRowHeight="12.75"/>
  <cols>
    <col min="1" max="1" width="5.625" style="5" customWidth="1"/>
    <col min="2" max="2" width="71.375" style="5" customWidth="1"/>
    <col min="3" max="5" width="12.00390625" style="5" customWidth="1"/>
    <col min="6" max="16384" width="11.375" style="5" customWidth="1"/>
  </cols>
  <sheetData>
    <row r="1" spans="1:5" ht="19.5" customHeight="1">
      <c r="A1" s="224" t="s">
        <v>15</v>
      </c>
      <c r="B1" s="225" t="s">
        <v>14</v>
      </c>
      <c r="C1" s="226" t="s">
        <v>104</v>
      </c>
      <c r="D1" s="227" t="s">
        <v>105</v>
      </c>
      <c r="E1" s="228" t="s">
        <v>106</v>
      </c>
    </row>
    <row r="2" spans="1:5" ht="19.5" customHeight="1">
      <c r="A2" s="229"/>
      <c r="B2" s="230"/>
      <c r="C2" s="231" t="s">
        <v>17</v>
      </c>
      <c r="D2" s="231" t="s">
        <v>63</v>
      </c>
      <c r="E2" s="230" t="s">
        <v>63</v>
      </c>
    </row>
    <row r="3" spans="1:7" ht="30" customHeight="1">
      <c r="A3" s="13"/>
      <c r="B3" s="9" t="s">
        <v>262</v>
      </c>
      <c r="C3" s="14"/>
      <c r="D3" s="14"/>
      <c r="E3" s="14"/>
      <c r="F3" s="15"/>
      <c r="G3" s="15"/>
    </row>
    <row r="4" spans="1:5" ht="30" customHeight="1">
      <c r="A4" s="9" t="s">
        <v>1</v>
      </c>
      <c r="B4" s="9" t="s">
        <v>332</v>
      </c>
      <c r="C4" s="10"/>
      <c r="D4" s="7"/>
      <c r="E4" s="7"/>
    </row>
    <row r="5" spans="1:5" ht="30" customHeight="1">
      <c r="A5" s="9" t="s">
        <v>29</v>
      </c>
      <c r="B5" s="9" t="s">
        <v>103</v>
      </c>
      <c r="C5" s="10"/>
      <c r="D5" s="7"/>
      <c r="E5" s="7"/>
    </row>
    <row r="6" spans="1:5" ht="30" customHeight="1">
      <c r="A6" s="9"/>
      <c r="B6" s="11" t="s">
        <v>327</v>
      </c>
      <c r="C6" s="223">
        <v>70</v>
      </c>
      <c r="D6" s="7"/>
      <c r="E6" s="7"/>
    </row>
    <row r="7" spans="1:5" ht="30" customHeight="1">
      <c r="A7" s="9"/>
      <c r="B7" s="359" t="s">
        <v>394</v>
      </c>
      <c r="C7" s="223">
        <v>211</v>
      </c>
      <c r="D7" s="7"/>
      <c r="E7" s="7"/>
    </row>
    <row r="8" spans="1:5" ht="30" customHeight="1">
      <c r="A8" s="9"/>
      <c r="B8" s="359" t="s">
        <v>395</v>
      </c>
      <c r="C8" s="223">
        <v>9</v>
      </c>
      <c r="D8" s="7"/>
      <c r="E8" s="7"/>
    </row>
    <row r="9" spans="1:5" ht="30" customHeight="1">
      <c r="A9" s="9"/>
      <c r="B9" s="359" t="s">
        <v>396</v>
      </c>
      <c r="C9" s="223">
        <v>157</v>
      </c>
      <c r="D9" s="7"/>
      <c r="E9" s="7"/>
    </row>
    <row r="10" spans="1:5" ht="27" customHeight="1">
      <c r="A10" s="125"/>
      <c r="B10" s="272" t="s">
        <v>109</v>
      </c>
      <c r="C10" s="140">
        <f>SUM(C6:C9)</f>
        <v>447</v>
      </c>
      <c r="D10" s="140">
        <f>SUM(D6:D6)</f>
        <v>0</v>
      </c>
      <c r="E10" s="140">
        <f>SUM(E6:E6)</f>
        <v>0</v>
      </c>
    </row>
    <row r="11" spans="1:5" ht="27" customHeight="1">
      <c r="A11" s="273" t="s">
        <v>21</v>
      </c>
      <c r="B11" s="6" t="s">
        <v>107</v>
      </c>
      <c r="C11" s="86"/>
      <c r="D11" s="86"/>
      <c r="E11" s="86"/>
    </row>
    <row r="12" spans="1:5" ht="27" customHeight="1">
      <c r="A12" s="273"/>
      <c r="B12" s="11" t="s">
        <v>397</v>
      </c>
      <c r="C12" s="86">
        <v>20</v>
      </c>
      <c r="D12" s="86"/>
      <c r="E12" s="86"/>
    </row>
    <row r="13" spans="1:5" ht="27" customHeight="1">
      <c r="A13" s="11"/>
      <c r="B13" s="274" t="s">
        <v>110</v>
      </c>
      <c r="C13" s="140">
        <f>SUM(C12)</f>
        <v>20</v>
      </c>
      <c r="D13" s="140"/>
      <c r="E13" s="140"/>
    </row>
    <row r="14" spans="1:5" ht="27" customHeight="1">
      <c r="A14" s="11"/>
      <c r="B14" s="9" t="s">
        <v>261</v>
      </c>
      <c r="C14" s="140">
        <v>467</v>
      </c>
      <c r="D14" s="140">
        <v>0</v>
      </c>
      <c r="E14" s="140">
        <v>0</v>
      </c>
    </row>
    <row r="15" spans="1:5" ht="27" customHeight="1">
      <c r="A15" s="6" t="s">
        <v>3</v>
      </c>
      <c r="B15" s="9" t="s">
        <v>111</v>
      </c>
      <c r="C15" s="87"/>
      <c r="D15" s="87"/>
      <c r="E15" s="87"/>
    </row>
    <row r="16" spans="1:5" ht="27" customHeight="1">
      <c r="A16" s="11"/>
      <c r="B16" s="169" t="s">
        <v>112</v>
      </c>
      <c r="C16" s="87">
        <v>0</v>
      </c>
      <c r="D16" s="87">
        <v>0</v>
      </c>
      <c r="E16" s="87">
        <v>0</v>
      </c>
    </row>
    <row r="17" spans="1:5" s="170" customFormat="1" ht="27" customHeight="1">
      <c r="A17" s="11"/>
      <c r="B17" s="6" t="s">
        <v>263</v>
      </c>
      <c r="C17" s="87">
        <v>0</v>
      </c>
      <c r="D17" s="87">
        <v>0</v>
      </c>
      <c r="E17" s="87">
        <v>0</v>
      </c>
    </row>
    <row r="18" spans="1:5" s="170" customFormat="1" ht="27" customHeight="1">
      <c r="A18" s="36"/>
      <c r="B18" s="36"/>
      <c r="C18" s="232"/>
      <c r="D18" s="232"/>
      <c r="E18" s="232"/>
    </row>
    <row r="19" spans="1:5" s="170" customFormat="1" ht="27" customHeight="1">
      <c r="A19" s="36"/>
      <c r="B19" s="36"/>
      <c r="C19" s="232"/>
      <c r="D19" s="232"/>
      <c r="E19" s="232"/>
    </row>
    <row r="20" spans="1:5" ht="24.75" customHeight="1">
      <c r="A20" s="36"/>
      <c r="B20" s="36"/>
      <c r="C20" s="36"/>
      <c r="D20" s="36"/>
      <c r="E20" s="36"/>
    </row>
    <row r="21" spans="1:5" ht="24.75" customHeight="1">
      <c r="A21" s="36"/>
      <c r="C21" s="36"/>
      <c r="D21" s="36"/>
      <c r="E21" s="36"/>
    </row>
  </sheetData>
  <sheetProtection/>
  <printOptions horizontalCentered="1"/>
  <pageMargins left="0.2362204724409449" right="0.2362204724409449" top="1.2" bottom="0.19" header="0.45" footer="0.19"/>
  <pageSetup horizontalDpi="600" verticalDpi="600" orientation="portrait" paperSize="9" scale="83" r:id="rId1"/>
  <headerFooter alignWithMargins="0">
    <oddHeader>&amp;C&amp;"Garamond,Félkövér"&amp;12 .../2014. (...) számú költségvetési rendeletéhez
Zalamerenye Község Önkormányzatának
EGYÉB MŰKÖDÉSI ÉS EGYÉB FEJLESZTÉSI CÉLÚ KIADÁSAI 
ÁLLAMHÁZTARTÁSON BELÜLRE ÉS KÍVÜLRE
 2014.évben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C29"/>
  <sheetViews>
    <sheetView workbookViewId="0" topLeftCell="A7">
      <selection activeCell="C8" sqref="C8"/>
    </sheetView>
  </sheetViews>
  <sheetFormatPr defaultColWidth="9.00390625" defaultRowHeight="12.75"/>
  <cols>
    <col min="1" max="1" width="7.125" style="23" customWidth="1"/>
    <col min="2" max="2" width="63.625" style="23" customWidth="1"/>
    <col min="3" max="3" width="26.375" style="23" customWidth="1"/>
    <col min="4" max="16384" width="9.125" style="23" customWidth="1"/>
  </cols>
  <sheetData>
    <row r="2" spans="1:3" ht="15" customHeight="1">
      <c r="A2" s="418" t="s">
        <v>50</v>
      </c>
      <c r="B2" s="417" t="s">
        <v>14</v>
      </c>
      <c r="C2" s="56"/>
    </row>
    <row r="3" spans="1:3" ht="15" customHeight="1">
      <c r="A3" s="418"/>
      <c r="B3" s="417"/>
      <c r="C3" s="57" t="s">
        <v>148</v>
      </c>
    </row>
    <row r="4" spans="1:3" ht="15" customHeight="1">
      <c r="A4" s="418"/>
      <c r="B4" s="417"/>
      <c r="C4" s="57" t="s">
        <v>12</v>
      </c>
    </row>
    <row r="5" spans="1:3" ht="15" customHeight="1">
      <c r="A5" s="418"/>
      <c r="B5" s="417"/>
      <c r="C5" s="58"/>
    </row>
    <row r="6" spans="1:3" ht="27.75" customHeight="1">
      <c r="A6" s="414" t="s">
        <v>172</v>
      </c>
      <c r="B6" s="415"/>
      <c r="C6" s="416"/>
    </row>
    <row r="7" spans="1:3" ht="24.75" customHeight="1">
      <c r="A7" s="154" t="s">
        <v>1</v>
      </c>
      <c r="B7" s="214" t="s">
        <v>156</v>
      </c>
      <c r="C7" s="159"/>
    </row>
    <row r="8" spans="1:3" ht="24.75" customHeight="1">
      <c r="A8" s="154"/>
      <c r="B8" s="155" t="s">
        <v>72</v>
      </c>
      <c r="C8" s="159">
        <v>678</v>
      </c>
    </row>
    <row r="9" spans="1:3" ht="24.75" customHeight="1">
      <c r="A9" s="154"/>
      <c r="B9" s="151" t="s">
        <v>157</v>
      </c>
      <c r="C9" s="126">
        <v>167</v>
      </c>
    </row>
    <row r="10" spans="1:3" ht="24.75" customHeight="1">
      <c r="A10" s="154"/>
      <c r="B10" s="152" t="s">
        <v>158</v>
      </c>
      <c r="C10" s="165">
        <f>SUM(C8:C9)</f>
        <v>845</v>
      </c>
    </row>
    <row r="11" spans="1:3" ht="24.75" customHeight="1">
      <c r="A11" s="154" t="s">
        <v>3</v>
      </c>
      <c r="B11" s="152" t="s">
        <v>160</v>
      </c>
      <c r="C11" s="126"/>
    </row>
    <row r="12" spans="1:3" ht="24.75" customHeight="1">
      <c r="A12" s="154"/>
      <c r="B12" s="151" t="s">
        <v>159</v>
      </c>
      <c r="C12" s="126">
        <v>1323</v>
      </c>
    </row>
    <row r="13" spans="1:3" ht="24.75" customHeight="1">
      <c r="A13" s="154"/>
      <c r="B13" s="152" t="s">
        <v>161</v>
      </c>
      <c r="C13" s="215">
        <f>SUM(C12)</f>
        <v>1323</v>
      </c>
    </row>
    <row r="14" spans="1:3" ht="24.75" customHeight="1">
      <c r="A14" s="154" t="s">
        <v>4</v>
      </c>
      <c r="B14" s="152" t="s">
        <v>162</v>
      </c>
      <c r="C14" s="85"/>
    </row>
    <row r="15" spans="1:3" ht="24.75" customHeight="1">
      <c r="A15" s="154"/>
      <c r="B15" s="151" t="s">
        <v>163</v>
      </c>
      <c r="C15" s="133">
        <v>596</v>
      </c>
    </row>
    <row r="16" spans="1:3" ht="24.75" customHeight="1">
      <c r="A16" s="154"/>
      <c r="B16" s="151" t="s">
        <v>164</v>
      </c>
      <c r="C16" s="133"/>
    </row>
    <row r="17" spans="1:3" ht="24.75" customHeight="1">
      <c r="A17" s="149"/>
      <c r="B17" s="152" t="s">
        <v>162</v>
      </c>
      <c r="C17" s="165">
        <f>SUM(C15:C16)</f>
        <v>596</v>
      </c>
    </row>
    <row r="18" spans="1:3" ht="24.75" customHeight="1">
      <c r="A18" s="149" t="s">
        <v>5</v>
      </c>
      <c r="B18" s="152" t="s">
        <v>165</v>
      </c>
      <c r="C18" s="215">
        <v>378</v>
      </c>
    </row>
    <row r="19" spans="1:3" ht="24.75" customHeight="1">
      <c r="A19" s="149"/>
      <c r="B19" s="152" t="s">
        <v>167</v>
      </c>
      <c r="C19" s="133"/>
    </row>
    <row r="20" spans="1:3" ht="24.75" customHeight="1">
      <c r="A20" s="149"/>
      <c r="B20" s="216" t="s">
        <v>168</v>
      </c>
      <c r="C20" s="133">
        <v>64</v>
      </c>
    </row>
    <row r="21" spans="1:3" ht="24.75" customHeight="1">
      <c r="A21" s="149"/>
      <c r="B21" s="216" t="s">
        <v>169</v>
      </c>
      <c r="C21" s="133">
        <v>220</v>
      </c>
    </row>
    <row r="22" spans="1:3" ht="24.75" customHeight="1">
      <c r="A22" s="149"/>
      <c r="B22" s="216" t="s">
        <v>170</v>
      </c>
      <c r="C22" s="133"/>
    </row>
    <row r="23" spans="1:3" ht="24.75" customHeight="1">
      <c r="A23" s="149"/>
      <c r="B23" s="360" t="s">
        <v>166</v>
      </c>
      <c r="C23" s="85">
        <v>114</v>
      </c>
    </row>
    <row r="24" spans="1:3" ht="24.75" customHeight="1">
      <c r="A24" s="149"/>
      <c r="B24" s="152" t="s">
        <v>171</v>
      </c>
      <c r="C24" s="165">
        <f>SUM(C20:C23)</f>
        <v>398</v>
      </c>
    </row>
    <row r="25" spans="1:3" ht="24.75" customHeight="1">
      <c r="A25" s="150"/>
      <c r="B25" s="153" t="s">
        <v>173</v>
      </c>
      <c r="C25" s="166">
        <f>C10+C13+C17+C24+C18</f>
        <v>3540</v>
      </c>
    </row>
    <row r="28" ht="12.75">
      <c r="B28" s="217"/>
    </row>
    <row r="29" ht="12.75">
      <c r="B29" s="217"/>
    </row>
  </sheetData>
  <sheetProtection/>
  <mergeCells count="3">
    <mergeCell ref="A6:C6"/>
    <mergeCell ref="B2:B5"/>
    <mergeCell ref="A2:A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..../2014. (....) számú költségvetési rendeletéhez
Zalamerenye Község Önkormányzata&amp;12 
ELLÁTÁSOK (SZOCIÁLIS) RÉSZLETEZÉSE  2014.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E9"/>
  <sheetViews>
    <sheetView view="pageLayout" zoomScaleSheetLayoutView="80" workbookViewId="0" topLeftCell="A1">
      <selection activeCell="C9" sqref="C9"/>
    </sheetView>
  </sheetViews>
  <sheetFormatPr defaultColWidth="9.00390625" defaultRowHeight="12.75"/>
  <cols>
    <col min="1" max="1" width="7.125" style="23" customWidth="1"/>
    <col min="2" max="2" width="53.125" style="23" customWidth="1"/>
    <col min="3" max="3" width="12.875" style="23" customWidth="1"/>
    <col min="4" max="4" width="11.625" style="23" customWidth="1"/>
    <col min="5" max="5" width="12.125" style="23" customWidth="1"/>
    <col min="6" max="16384" width="9.125" style="23" customWidth="1"/>
  </cols>
  <sheetData>
    <row r="2" spans="1:5" ht="15" customHeight="1">
      <c r="A2" s="418" t="s">
        <v>50</v>
      </c>
      <c r="B2" s="417" t="s">
        <v>13</v>
      </c>
      <c r="C2" s="56"/>
      <c r="D2" s="419" t="s">
        <v>73</v>
      </c>
      <c r="E2" s="419" t="s">
        <v>174</v>
      </c>
    </row>
    <row r="3" spans="1:5" ht="15" customHeight="1">
      <c r="A3" s="418"/>
      <c r="B3" s="417"/>
      <c r="C3" s="57" t="s">
        <v>148</v>
      </c>
      <c r="D3" s="420"/>
      <c r="E3" s="420"/>
    </row>
    <row r="4" spans="1:5" ht="15" customHeight="1">
      <c r="A4" s="418"/>
      <c r="B4" s="417"/>
      <c r="C4" s="57" t="s">
        <v>12</v>
      </c>
      <c r="D4" s="420"/>
      <c r="E4" s="420"/>
    </row>
    <row r="5" spans="1:5" ht="15" customHeight="1">
      <c r="A5" s="418"/>
      <c r="B5" s="417"/>
      <c r="C5" s="58"/>
      <c r="D5" s="421"/>
      <c r="E5" s="421"/>
    </row>
    <row r="6" spans="1:5" ht="19.5" customHeight="1">
      <c r="A6" s="24"/>
      <c r="B6" s="147" t="s">
        <v>59</v>
      </c>
      <c r="C6" s="55"/>
      <c r="D6" s="24"/>
      <c r="E6" s="24"/>
    </row>
    <row r="7" spans="1:5" ht="19.5" customHeight="1">
      <c r="A7" s="148" t="s">
        <v>29</v>
      </c>
      <c r="B7" s="160" t="s">
        <v>60</v>
      </c>
      <c r="C7" s="24"/>
      <c r="D7" s="24"/>
      <c r="E7" s="24"/>
    </row>
    <row r="8" spans="1:5" ht="19.5" customHeight="1">
      <c r="A8" s="132"/>
      <c r="B8" s="362" t="s">
        <v>412</v>
      </c>
      <c r="C8" s="126">
        <v>12869</v>
      </c>
      <c r="D8" s="126"/>
      <c r="E8" s="126"/>
    </row>
    <row r="9" spans="1:5" ht="19.5" customHeight="1">
      <c r="A9" s="275"/>
      <c r="B9" s="276" t="s">
        <v>64</v>
      </c>
      <c r="C9" s="277">
        <f>SUM(C8)</f>
        <v>12869</v>
      </c>
      <c r="D9" s="277"/>
      <c r="E9" s="275"/>
    </row>
  </sheetData>
  <sheetProtection/>
  <mergeCells count="4">
    <mergeCell ref="B2:B5"/>
    <mergeCell ref="E2:E5"/>
    <mergeCell ref="D2:D5"/>
    <mergeCell ref="A2:A5"/>
  </mergeCells>
  <printOptions horizontalCentered="1"/>
  <pageMargins left="0.2362204724409449" right="0.2362204724409449" top="1.09" bottom="0.19" header="0.36" footer="0.19"/>
  <pageSetup horizontalDpi="600" verticalDpi="600" orientation="portrait" paperSize="9" r:id="rId1"/>
  <headerFooter alignWithMargins="0">
    <oddHeader>&amp;C../2014. (....) számú költségvetési rendelet
Zalamerenye Község Önkormányzata
2014.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Penzugy5</cp:lastModifiedBy>
  <cp:lastPrinted>2014-02-04T10:23:47Z</cp:lastPrinted>
  <dcterms:created xsi:type="dcterms:W3CDTF">2001-01-10T12:44:25Z</dcterms:created>
  <dcterms:modified xsi:type="dcterms:W3CDTF">2014-02-04T14:41:37Z</dcterms:modified>
  <cp:category/>
  <cp:version/>
  <cp:contentType/>
  <cp:contentStatus/>
</cp:coreProperties>
</file>