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8\7_2018. július 12 KGY\30_2018\"/>
    </mc:Choice>
  </mc:AlternateContent>
  <bookViews>
    <workbookView xWindow="0" yWindow="0" windowWidth="28800" windowHeight="11730"/>
  </bookViews>
  <sheets>
    <sheet name="5.1. Adósság (2)" sheetId="1" r:id="rId1"/>
    <sheet name="5.1 D (2)" sheetId="2" r:id="rId2"/>
    <sheet name="5.1 FT, MT (2)" sheetId="3" r:id="rId3"/>
    <sheet name="5.1 Évenként (2)" sheetId="4" r:id="rId4"/>
  </sheets>
  <externalReferences>
    <externalReference r:id="rId5"/>
    <externalReference r:id="rId6"/>
  </externalReferences>
  <definedNames>
    <definedName name="Excel_BuiltIn_Print_Area" localSheetId="1">'5.1 D (2)'!$A$1:$N$18</definedName>
    <definedName name="Excel_BuiltIn_Print_Area" localSheetId="0">'5.1. Adósság (2)'!$A$1:$Q$25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Area" localSheetId="1">'5.1 D (2)'!$A$1:$R$18</definedName>
    <definedName name="_xlnm.Print_Area" localSheetId="3">'5.1 Évenként (2)'!$A$1:$AQ$19</definedName>
    <definedName name="_xlnm.Print_Area" localSheetId="2">'5.1 FT, MT (2)'!$A$1:$X$20</definedName>
    <definedName name="_xlnm.Print_Area" localSheetId="0">'5.1. Adósság (2)'!$A$1:$Y$26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S21" i="1"/>
  <c r="T21" i="1"/>
  <c r="U21" i="1"/>
  <c r="V21" i="1"/>
  <c r="P21" i="1"/>
  <c r="H21" i="1"/>
  <c r="J21" i="1"/>
  <c r="K21" i="1"/>
  <c r="L21" i="1"/>
  <c r="M21" i="1"/>
  <c r="N21" i="1"/>
  <c r="AP18" i="4" l="1"/>
  <c r="AL18" i="4"/>
  <c r="AJ18" i="4"/>
  <c r="AF18" i="4"/>
  <c r="AD18" i="4"/>
  <c r="Z18" i="4"/>
  <c r="X18" i="4"/>
  <c r="T18" i="4"/>
  <c r="L18" i="4"/>
  <c r="H18" i="4"/>
  <c r="AQ17" i="4"/>
  <c r="Y17" i="4"/>
  <c r="V17" i="4"/>
  <c r="S17" i="4"/>
  <c r="P17" i="4"/>
  <c r="P16" i="4" s="1"/>
  <c r="M17" i="4"/>
  <c r="J17" i="4"/>
  <c r="G17" i="4"/>
  <c r="AQ16" i="4"/>
  <c r="AQ18" i="4" s="1"/>
  <c r="Y16" i="4"/>
  <c r="Y18" i="4" s="1"/>
  <c r="X16" i="4"/>
  <c r="W16" i="4"/>
  <c r="W18" i="4" s="1"/>
  <c r="V16" i="4"/>
  <c r="V18" i="4" s="1"/>
  <c r="U16" i="4"/>
  <c r="U18" i="4" s="1"/>
  <c r="T16" i="4"/>
  <c r="S16" i="4"/>
  <c r="S18" i="4" s="1"/>
  <c r="R16" i="4"/>
  <c r="R18" i="4" s="1"/>
  <c r="Q16" i="4"/>
  <c r="Q18" i="4" s="1"/>
  <c r="O16" i="4"/>
  <c r="O18" i="4" s="1"/>
  <c r="N16" i="4"/>
  <c r="N18" i="4" s="1"/>
  <c r="M16" i="4"/>
  <c r="M18" i="4" s="1"/>
  <c r="L16" i="4"/>
  <c r="K16" i="4"/>
  <c r="K18" i="4" s="1"/>
  <c r="J16" i="4"/>
  <c r="J18" i="4" s="1"/>
  <c r="I16" i="4"/>
  <c r="I18" i="4" s="1"/>
  <c r="H16" i="4"/>
  <c r="G16" i="4"/>
  <c r="F16" i="4"/>
  <c r="F18" i="4" s="1"/>
  <c r="E16" i="4"/>
  <c r="E18" i="4" s="1"/>
  <c r="AQ15" i="4"/>
  <c r="G15" i="4"/>
  <c r="G14" i="4" s="1"/>
  <c r="AQ14" i="4"/>
  <c r="F14" i="4"/>
  <c r="V13" i="4"/>
  <c r="S13" i="4"/>
  <c r="P13" i="4"/>
  <c r="M13" i="4"/>
  <c r="J13" i="4"/>
  <c r="G13" i="4"/>
  <c r="AQ12" i="4"/>
  <c r="AN12" i="4"/>
  <c r="AN9" i="4" s="1"/>
  <c r="AN18" i="4" s="1"/>
  <c r="AK12" i="4"/>
  <c r="AH12" i="4"/>
  <c r="AH9" i="4" s="1"/>
  <c r="AH18" i="4" s="1"/>
  <c r="AE12" i="4"/>
  <c r="AB12" i="4"/>
  <c r="AB9" i="4" s="1"/>
  <c r="AB18" i="4" s="1"/>
  <c r="Y12" i="4"/>
  <c r="V12" i="4"/>
  <c r="V9" i="4" s="1"/>
  <c r="S12" i="4"/>
  <c r="P12" i="4"/>
  <c r="M12" i="4"/>
  <c r="J12" i="4"/>
  <c r="G12" i="4"/>
  <c r="AQ11" i="4"/>
  <c r="AN11" i="4"/>
  <c r="AK11" i="4"/>
  <c r="AK9" i="4" s="1"/>
  <c r="AK18" i="4" s="1"/>
  <c r="AH11" i="4"/>
  <c r="AE11" i="4"/>
  <c r="AB11" i="4"/>
  <c r="Y11" i="4"/>
  <c r="Y9" i="4" s="1"/>
  <c r="V11" i="4"/>
  <c r="S11" i="4"/>
  <c r="P11" i="4"/>
  <c r="M11" i="4"/>
  <c r="M9" i="4" s="1"/>
  <c r="J11" i="4"/>
  <c r="G11" i="4"/>
  <c r="AN10" i="4"/>
  <c r="P10" i="4"/>
  <c r="P9" i="4" s="1"/>
  <c r="M10" i="4"/>
  <c r="J10" i="4"/>
  <c r="J9" i="4" s="1"/>
  <c r="G10" i="4"/>
  <c r="AQ9" i="4"/>
  <c r="AP9" i="4"/>
  <c r="AO9" i="4"/>
  <c r="AO18" i="4" s="1"/>
  <c r="AM9" i="4"/>
  <c r="AM18" i="4" s="1"/>
  <c r="AL9" i="4"/>
  <c r="AJ9" i="4"/>
  <c r="AI9" i="4"/>
  <c r="AI18" i="4" s="1"/>
  <c r="AG9" i="4"/>
  <c r="AG18" i="4" s="1"/>
  <c r="AF9" i="4"/>
  <c r="AE9" i="4"/>
  <c r="AE18" i="4" s="1"/>
  <c r="AD9" i="4"/>
  <c r="AC9" i="4"/>
  <c r="AC18" i="4" s="1"/>
  <c r="AA9" i="4"/>
  <c r="AA18" i="4" s="1"/>
  <c r="Z9" i="4"/>
  <c r="X9" i="4"/>
  <c r="W9" i="4"/>
  <c r="U9" i="4"/>
  <c r="T9" i="4"/>
  <c r="S9" i="4"/>
  <c r="R9" i="4"/>
  <c r="Q9" i="4"/>
  <c r="O9" i="4"/>
  <c r="N9" i="4"/>
  <c r="L9" i="4"/>
  <c r="K9" i="4"/>
  <c r="I9" i="4"/>
  <c r="H9" i="4"/>
  <c r="G9" i="4"/>
  <c r="F9" i="4"/>
  <c r="E9" i="4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X19" i="3"/>
  <c r="X20" i="3" s="1"/>
  <c r="U19" i="3"/>
  <c r="P19" i="3"/>
  <c r="W11" i="3"/>
  <c r="V11" i="3"/>
  <c r="T11" i="3"/>
  <c r="S11" i="3"/>
  <c r="R11" i="3"/>
  <c r="Q11" i="3"/>
  <c r="O11" i="3"/>
  <c r="N11" i="3"/>
  <c r="L11" i="3"/>
  <c r="K11" i="3"/>
  <c r="J11" i="3"/>
  <c r="I11" i="3"/>
  <c r="U10" i="3"/>
  <c r="U11" i="3" s="1"/>
  <c r="P10" i="3"/>
  <c r="P11" i="3" s="1"/>
  <c r="M10" i="3"/>
  <c r="M11" i="3" s="1"/>
  <c r="R17" i="2"/>
  <c r="N17" i="2"/>
  <c r="R16" i="2"/>
  <c r="N16" i="2"/>
  <c r="Q15" i="2"/>
  <c r="R15" i="2" s="1"/>
  <c r="P15" i="2"/>
  <c r="O15" i="2"/>
  <c r="M15" i="2"/>
  <c r="N15" i="2" s="1"/>
  <c r="L15" i="2"/>
  <c r="K15" i="2"/>
  <c r="J15" i="2"/>
  <c r="I15" i="2"/>
  <c r="R14" i="2"/>
  <c r="N14" i="2"/>
  <c r="R13" i="2"/>
  <c r="N13" i="2"/>
  <c r="R12" i="2"/>
  <c r="N12" i="2"/>
  <c r="R11" i="2"/>
  <c r="R10" i="2" s="1"/>
  <c r="N11" i="2"/>
  <c r="N10" i="2" s="1"/>
  <c r="N18" i="2" s="1"/>
  <c r="Q10" i="2"/>
  <c r="P10" i="2"/>
  <c r="P18" i="2" s="1"/>
  <c r="O10" i="2"/>
  <c r="O18" i="2" s="1"/>
  <c r="M10" i="2"/>
  <c r="L10" i="2"/>
  <c r="L18" i="2" s="1"/>
  <c r="K10" i="2"/>
  <c r="K18" i="2" s="1"/>
  <c r="I10" i="2"/>
  <c r="I23" i="1"/>
  <c r="W22" i="1"/>
  <c r="Y22" i="1" s="1"/>
  <c r="Y21" i="1" s="1"/>
  <c r="Q22" i="1"/>
  <c r="Q21" i="1" s="1"/>
  <c r="O21" i="1"/>
  <c r="V20" i="1"/>
  <c r="Y20" i="1" s="1"/>
  <c r="Y19" i="1" s="1"/>
  <c r="U20" i="1"/>
  <c r="U19" i="1" s="1"/>
  <c r="T20" i="1"/>
  <c r="T19" i="1" s="1"/>
  <c r="S20" i="1"/>
  <c r="R20" i="1"/>
  <c r="R19" i="1" s="1"/>
  <c r="M20" i="1"/>
  <c r="L20" i="1"/>
  <c r="L19" i="1" s="1"/>
  <c r="K20" i="1"/>
  <c r="K19" i="1" s="1"/>
  <c r="J20" i="1"/>
  <c r="J19" i="1" s="1"/>
  <c r="X19" i="1"/>
  <c r="W19" i="1"/>
  <c r="S19" i="1"/>
  <c r="P19" i="1"/>
  <c r="O19" i="1"/>
  <c r="M19" i="1"/>
  <c r="H19" i="1"/>
  <c r="X18" i="1"/>
  <c r="Y18" i="1" s="1"/>
  <c r="P18" i="1"/>
  <c r="O18" i="1"/>
  <c r="X17" i="1"/>
  <c r="Y17" i="1" s="1"/>
  <c r="Y16" i="1" s="1"/>
  <c r="W17" i="1"/>
  <c r="P17" i="1"/>
  <c r="O17" i="1"/>
  <c r="X16" i="1"/>
  <c r="W16" i="1"/>
  <c r="V16" i="1"/>
  <c r="U16" i="1"/>
  <c r="T16" i="1"/>
  <c r="S16" i="1"/>
  <c r="R16" i="1"/>
  <c r="O16" i="1"/>
  <c r="N16" i="1"/>
  <c r="M16" i="1"/>
  <c r="L16" i="1"/>
  <c r="K16" i="1"/>
  <c r="J16" i="1"/>
  <c r="H16" i="1"/>
  <c r="Y15" i="1"/>
  <c r="Q15" i="1"/>
  <c r="Y14" i="1"/>
  <c r="W14" i="1"/>
  <c r="Q14" i="1"/>
  <c r="W13" i="1"/>
  <c r="Y13" i="1" s="1"/>
  <c r="P13" i="1"/>
  <c r="O13" i="1"/>
  <c r="N13" i="1"/>
  <c r="Q13" i="1" s="1"/>
  <c r="W12" i="1"/>
  <c r="Y12" i="1" s="1"/>
  <c r="P12" i="1"/>
  <c r="O12" i="1"/>
  <c r="O11" i="1" s="1"/>
  <c r="O23" i="1" s="1"/>
  <c r="L12" i="1"/>
  <c r="L11" i="1" s="1"/>
  <c r="K12" i="1"/>
  <c r="N12" i="1" s="1"/>
  <c r="X11" i="1"/>
  <c r="V11" i="1"/>
  <c r="U11" i="1"/>
  <c r="T11" i="1"/>
  <c r="S11" i="1"/>
  <c r="R11" i="1"/>
  <c r="P11" i="1"/>
  <c r="M11" i="1"/>
  <c r="K11" i="1"/>
  <c r="J11" i="1"/>
  <c r="H11" i="1"/>
  <c r="J23" i="1" l="1"/>
  <c r="Q18" i="1"/>
  <c r="U23" i="1"/>
  <c r="Y11" i="1"/>
  <c r="Y23" i="1" s="1"/>
  <c r="R23" i="1"/>
  <c r="L23" i="1"/>
  <c r="M23" i="1"/>
  <c r="S23" i="1"/>
  <c r="W11" i="1"/>
  <c r="Q17" i="1"/>
  <c r="Q16" i="1" s="1"/>
  <c r="N20" i="1"/>
  <c r="Q20" i="1" s="1"/>
  <c r="Q19" i="1" s="1"/>
  <c r="T23" i="1"/>
  <c r="X23" i="1"/>
  <c r="V19" i="1"/>
  <c r="V23" i="1" s="1"/>
  <c r="P18" i="4"/>
  <c r="G18" i="4"/>
  <c r="X10" i="3"/>
  <c r="X11" i="3" s="1"/>
  <c r="R18" i="2"/>
  <c r="M18" i="2"/>
  <c r="Q18" i="2"/>
  <c r="N11" i="1"/>
  <c r="Q12" i="1"/>
  <c r="Q11" i="1" s="1"/>
  <c r="K23" i="1"/>
  <c r="P16" i="1"/>
  <c r="P23" i="1" s="1"/>
  <c r="W21" i="1"/>
  <c r="N19" i="1" l="1"/>
  <c r="N23" i="1" s="1"/>
  <c r="W23" i="1"/>
  <c r="Q23" i="1"/>
</calcChain>
</file>

<file path=xl/sharedStrings.xml><?xml version="1.0" encoding="utf-8"?>
<sst xmlns="http://schemas.openxmlformats.org/spreadsheetml/2006/main" count="391" uniqueCount="133">
  <si>
    <t>(5.1. melléklet a 4/2018. (II. 22.) önkormányzati rendelethez)</t>
  </si>
  <si>
    <t>(1. oldal)</t>
  </si>
  <si>
    <t>Adósságszolgálat</t>
  </si>
  <si>
    <t>(5. melléklet 1.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</si>
  <si>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</si>
  <si>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</si>
  <si>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</si>
  <si>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</si>
  <si>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</si>
  <si>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</si>
  <si>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</si>
  <si>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</si>
  <si>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</si>
  <si>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</si>
  <si>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</si>
  <si>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</si>
  <si>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</si>
  <si>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</si>
  <si>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</si>
  <si>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</si>
  <si>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</si>
  <si>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</si>
  <si>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</si>
  <si>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</si>
  <si>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</si>
  <si>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</si>
  <si>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</si>
  <si>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</si>
  <si>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</si>
  <si>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</si>
  <si>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Alcím</t>
  </si>
  <si>
    <t>Jogím</t>
  </si>
  <si>
    <t>Hitelező, kibocsátó neve</t>
  </si>
  <si>
    <t xml:space="preserve">Hitelszerződés megkötésének időpontja </t>
  </si>
  <si>
    <t>Lejárat</t>
  </si>
  <si>
    <t xml:space="preserve">Devizanem </t>
  </si>
  <si>
    <t>Eredeti összege</t>
  </si>
  <si>
    <t>Felvételkori árfolyam</t>
  </si>
  <si>
    <t>Eredeti előirányzat</t>
  </si>
  <si>
    <t>Módosított előirányzat</t>
  </si>
  <si>
    <t>Tőketörlesztés 2018. évben*</t>
  </si>
  <si>
    <t xml:space="preserve">Kamatfizetés </t>
  </si>
  <si>
    <t xml:space="preserve">Egyéb költségek </t>
  </si>
  <si>
    <t xml:space="preserve">Összesen (tőketörlesztés+
kamatfizetés+
egyéb költség)   </t>
  </si>
  <si>
    <t>Tőketörlesztés 2018. évben *</t>
  </si>
  <si>
    <t>I. n.év</t>
  </si>
  <si>
    <t>II. n. év</t>
  </si>
  <si>
    <t>III.n. év</t>
  </si>
  <si>
    <t xml:space="preserve">IV.n.év </t>
  </si>
  <si>
    <t>I-IV.n.év összesen</t>
  </si>
  <si>
    <t>1.1</t>
  </si>
  <si>
    <t>Hosszú lejáratú hitelek</t>
  </si>
  <si>
    <t>1.1.1.</t>
  </si>
  <si>
    <t>1-2-16-3800-0278-8</t>
  </si>
  <si>
    <t>OTP Bank Nyrt.</t>
  </si>
  <si>
    <t>HUF</t>
  </si>
  <si>
    <t>1.1.2.</t>
  </si>
  <si>
    <t>1-2-17-3800-0181-8</t>
  </si>
  <si>
    <t>1.1.3</t>
  </si>
  <si>
    <t>Hitelfelvétel</t>
  </si>
  <si>
    <t>1.1.4</t>
  </si>
  <si>
    <t>1.2</t>
  </si>
  <si>
    <t>Rövid lejáratú hitelek</t>
  </si>
  <si>
    <t>1.2.1</t>
  </si>
  <si>
    <t>Folyószámla hitel</t>
  </si>
  <si>
    <t>1.2.2</t>
  </si>
  <si>
    <t>Munkabér hitel</t>
  </si>
  <si>
    <t>1.3</t>
  </si>
  <si>
    <t>1.3.1</t>
  </si>
  <si>
    <t>1.4</t>
  </si>
  <si>
    <t>1.4.1</t>
  </si>
  <si>
    <t>Mindösszesen:</t>
  </si>
  <si>
    <r>
      <rPr>
        <b/>
        <u/>
        <sz val="10"/>
        <rFont val="Arial"/>
        <family val="2"/>
        <charset val="238"/>
      </rPr>
      <t>*Megjegyzés</t>
    </r>
    <r>
      <rPr>
        <sz val="10"/>
        <rFont val="Arial"/>
        <family val="2"/>
        <charset val="238"/>
      </rPr>
      <t>: a hosszú lejáratú hitelek tőketörlesztése az Áhsz. rendelkezései értelmében finanszírozási kiadásnak minősül, ezért az "Önkormányzat finanszírozási kiadásai" elnevezésű 7. mellékletben került megtervezésre.</t>
    </r>
  </si>
  <si>
    <t>(2. oldal)</t>
  </si>
  <si>
    <t>Dologi kiemelt előirányzat részletezése</t>
  </si>
  <si>
    <t>Cím</t>
  </si>
  <si>
    <t xml:space="preserve">Eredeti összege </t>
  </si>
  <si>
    <t>Tőketörlesztés</t>
  </si>
  <si>
    <t>Kamatfizetés</t>
  </si>
  <si>
    <t>Egyéb költségek</t>
  </si>
  <si>
    <t>1.1.</t>
  </si>
  <si>
    <t>1.1.3.</t>
  </si>
  <si>
    <t>1.2.</t>
  </si>
  <si>
    <t>1.2.1.</t>
  </si>
  <si>
    <t>1.2.2.</t>
  </si>
  <si>
    <t>(3. oldal)</t>
  </si>
  <si>
    <t>Egyéb felhalmozási célú kiadások kiemelt előirányzata</t>
  </si>
  <si>
    <t xml:space="preserve">Kezességvállalás tőketörlesztése 2018. évben </t>
  </si>
  <si>
    <t>Egyéb működési célú kiadások előirányzata</t>
  </si>
  <si>
    <t>(4. oldal)</t>
  </si>
  <si>
    <t>Tájékoztató táblázat az adósságszolgálat kimutatásáról a teljes futamidőre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</si>
  <si>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</si>
  <si>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</si>
  <si>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</si>
  <si>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</si>
  <si>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</si>
  <si>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</si>
  <si>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</si>
  <si>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</si>
  <si>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</si>
  <si>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</si>
  <si>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</si>
  <si>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</si>
  <si>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</si>
  <si>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</si>
  <si>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</si>
  <si>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</si>
  <si>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</si>
  <si>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</si>
  <si>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tőke</t>
  </si>
  <si>
    <t>kamat</t>
  </si>
  <si>
    <t>összesen</t>
  </si>
  <si>
    <t>1.1. Hosszú lejáratú hitelek</t>
  </si>
  <si>
    <t>OTP Bank Nyrt. (1 mrd Ft hitel)</t>
  </si>
  <si>
    <t>2016.</t>
  </si>
  <si>
    <t>OTP Bank Nyrt. (3 mrd Ft hitel)</t>
  </si>
  <si>
    <t>2017.</t>
  </si>
  <si>
    <t>2018.</t>
  </si>
  <si>
    <t>Hitelfelvétel (44 mrd Ft)</t>
  </si>
  <si>
    <t>1.2. Rövid lejáratú hitelek</t>
  </si>
  <si>
    <t xml:space="preserve">folyószámla hitel </t>
  </si>
  <si>
    <t>1.3. Készfizető kezességvállalások:</t>
  </si>
  <si>
    <t>Összesen:</t>
  </si>
  <si>
    <t>1-2-18-3800-0368-4</t>
  </si>
  <si>
    <t>OTP Bank Nyrt. (2,5 mrd Ft hitel)</t>
  </si>
  <si>
    <t>Hitelszerződés száma</t>
  </si>
  <si>
    <t>Készfizető kezességvállalás</t>
  </si>
  <si>
    <t>Adósságot keletkeztető ügylet megnevezése</t>
  </si>
  <si>
    <t>Készfizető kezességvállalások (kamat):</t>
  </si>
  <si>
    <t>Készfizető kezességvállalások (tőke):</t>
  </si>
  <si>
    <t xml:space="preserve"> Készfizető kezességvállalás 160/2014. (VII.10.) határozat (Debreceni Nagyerdei Stadion Kft.)</t>
  </si>
  <si>
    <t>160/2014. (VII.10.) határozat Debreceni Nagyerdei Stadion Kft.</t>
  </si>
  <si>
    <t>3. melléklet a 30/2018. (VII.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</si>
</sst>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yyyy\-mm\-dd;@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8"/>
      <name val="Arial"/>
      <family val="2"/>
      <charset val="238"/>
    </font>
    <font>
      <b/>
      <u/>
      <sz val="20"/>
      <name val="Arial"/>
      <family val="2"/>
      <charset val="238"/>
    </font>
    <font>
      <sz val="2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113">
    <xf numFmtId="0" fontId="0" fillId="0" borderId="0" xfId="0"/>
    <xf numFmtId="0" fontId="0" fillId="0" borderId="0" xfId="1" applyFont="1"/>
    <xf numFmtId="0" fontId="0" fillId="0" borderId="0" xfId="1" applyFont="1" applyBorder="1"/>
    <xf numFmtId="0" fontId="1" fillId="0" borderId="0" xfId="1"/>
    <xf numFmtId="0" fontId="7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2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 wrapText="1"/>
    </xf>
    <xf numFmtId="0" fontId="9" fillId="0" borderId="0" xfId="1" applyFont="1" applyAlignment="1">
      <alignment horizontal="right"/>
    </xf>
    <xf numFmtId="49" fontId="10" fillId="2" borderId="1" xfId="1" applyNumberFormat="1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right"/>
    </xf>
    <xf numFmtId="0" fontId="10" fillId="2" borderId="1" xfId="2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right" vertical="center" textRotation="90" wrapText="1"/>
    </xf>
    <xf numFmtId="3" fontId="10" fillId="2" borderId="1" xfId="2" applyNumberFormat="1" applyFont="1" applyFill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textRotation="90" wrapText="1"/>
    </xf>
    <xf numFmtId="3" fontId="9" fillId="0" borderId="1" xfId="2" applyNumberFormat="1" applyFont="1" applyBorder="1" applyAlignment="1">
      <alignment vertical="center"/>
    </xf>
    <xf numFmtId="4" fontId="9" fillId="0" borderId="1" xfId="2" applyNumberFormat="1" applyFont="1" applyBorder="1" applyAlignment="1">
      <alignment vertical="center"/>
    </xf>
    <xf numFmtId="3" fontId="9" fillId="0" borderId="1" xfId="2" applyNumberFormat="1" applyFont="1" applyBorder="1" applyAlignment="1">
      <alignment horizontal="right" vertical="center"/>
    </xf>
    <xf numFmtId="3" fontId="10" fillId="0" borderId="1" xfId="2" applyNumberFormat="1" applyFont="1" applyBorder="1" applyAlignment="1">
      <alignment horizontal="right" vertical="center"/>
    </xf>
    <xf numFmtId="3" fontId="10" fillId="2" borderId="1" xfId="2" applyNumberFormat="1" applyFont="1" applyFill="1" applyBorder="1" applyAlignment="1">
      <alignment horizontal="right" vertical="center"/>
    </xf>
    <xf numFmtId="0" fontId="0" fillId="0" borderId="1" xfId="2" applyFont="1" applyBorder="1" applyAlignment="1">
      <alignment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3" fontId="10" fillId="0" borderId="1" xfId="2" applyNumberFormat="1" applyFont="1" applyBorder="1" applyAlignment="1">
      <alignment vertical="center"/>
    </xf>
    <xf numFmtId="3" fontId="9" fillId="0" borderId="1" xfId="2" applyNumberFormat="1" applyFont="1" applyFill="1" applyBorder="1" applyAlignment="1">
      <alignment vertical="center"/>
    </xf>
    <xf numFmtId="3" fontId="10" fillId="2" borderId="1" xfId="2" applyNumberFormat="1" applyFont="1" applyFill="1" applyBorder="1" applyAlignment="1">
      <alignment vertical="center"/>
    </xf>
    <xf numFmtId="3" fontId="10" fillId="2" borderId="1" xfId="2" applyNumberFormat="1" applyFont="1" applyFill="1" applyBorder="1" applyAlignment="1">
      <alignment horizontal="right" vertical="center" textRotation="90"/>
    </xf>
    <xf numFmtId="164" fontId="0" fillId="3" borderId="1" xfId="2" applyNumberFormat="1" applyFont="1" applyFill="1" applyBorder="1" applyAlignment="1">
      <alignment horizontal="center" vertical="center" wrapText="1"/>
    </xf>
    <xf numFmtId="164" fontId="0" fillId="3" borderId="1" xfId="2" applyNumberFormat="1" applyFont="1" applyFill="1" applyBorder="1" applyAlignment="1">
      <alignment horizontal="center" vertical="center" textRotation="90" wrapText="1"/>
    </xf>
    <xf numFmtId="3" fontId="9" fillId="3" borderId="1" xfId="2" applyNumberFormat="1" applyFont="1" applyFill="1" applyBorder="1" applyAlignment="1">
      <alignment vertical="center"/>
    </xf>
    <xf numFmtId="3" fontId="0" fillId="3" borderId="1" xfId="2" applyNumberFormat="1" applyFont="1" applyFill="1" applyBorder="1" applyAlignment="1">
      <alignment vertical="center"/>
    </xf>
    <xf numFmtId="3" fontId="10" fillId="3" borderId="1" xfId="2" applyNumberFormat="1" applyFont="1" applyFill="1" applyBorder="1" applyAlignment="1">
      <alignment vertical="center"/>
    </xf>
    <xf numFmtId="0" fontId="9" fillId="0" borderId="0" xfId="1" applyFont="1"/>
    <xf numFmtId="49" fontId="10" fillId="2" borderId="1" xfId="1" applyNumberFormat="1" applyFont="1" applyFill="1" applyBorder="1" applyAlignment="1">
      <alignment horizontal="center" vertical="center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textRotation="90" wrapText="1"/>
    </xf>
    <xf numFmtId="3" fontId="0" fillId="0" borderId="0" xfId="1" applyNumberFormat="1" applyFont="1"/>
    <xf numFmtId="0" fontId="9" fillId="0" borderId="1" xfId="1" applyFont="1" applyBorder="1" applyAlignment="1">
      <alignment horizontal="right" vertical="center"/>
    </xf>
    <xf numFmtId="0" fontId="10" fillId="2" borderId="1" xfId="1" applyFont="1" applyFill="1" applyBorder="1" applyAlignment="1">
      <alignment horizontal="right" vertical="center"/>
    </xf>
    <xf numFmtId="0" fontId="0" fillId="0" borderId="1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3" fontId="7" fillId="3" borderId="1" xfId="2" applyNumberFormat="1" applyFont="1" applyFill="1" applyBorder="1" applyAlignment="1">
      <alignment vertical="center"/>
    </xf>
    <xf numFmtId="0" fontId="12" fillId="0" borderId="0" xfId="3" applyFont="1"/>
    <xf numFmtId="0" fontId="12" fillId="0" borderId="0" xfId="3" applyFont="1" applyBorder="1"/>
    <xf numFmtId="0" fontId="17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vertical="center"/>
    </xf>
    <xf numFmtId="0" fontId="0" fillId="0" borderId="1" xfId="3" applyFont="1" applyBorder="1" applyAlignment="1">
      <alignment horizontal="center"/>
    </xf>
    <xf numFmtId="0" fontId="10" fillId="2" borderId="1" xfId="2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>
      <alignment horizontal="right" vertical="center"/>
    </xf>
    <xf numFmtId="0" fontId="12" fillId="0" borderId="0" xfId="3" applyFont="1" applyAlignment="1">
      <alignment horizontal="right"/>
    </xf>
    <xf numFmtId="3" fontId="0" fillId="0" borderId="1" xfId="3" applyNumberFormat="1" applyFont="1" applyBorder="1" applyAlignment="1" applyProtection="1">
      <alignment vertical="center"/>
      <protection locked="0"/>
    </xf>
    <xf numFmtId="164" fontId="0" fillId="0" borderId="1" xfId="2" applyNumberFormat="1" applyFont="1" applyBorder="1" applyAlignment="1">
      <alignment horizontal="right" vertical="center" wrapText="1"/>
    </xf>
    <xf numFmtId="3" fontId="0" fillId="0" borderId="1" xfId="2" applyNumberFormat="1" applyFont="1" applyBorder="1" applyAlignment="1" applyProtection="1">
      <alignment vertical="center"/>
      <protection locked="0"/>
    </xf>
    <xf numFmtId="3" fontId="0" fillId="3" borderId="1" xfId="3" applyNumberFormat="1" applyFont="1" applyFill="1" applyBorder="1" applyAlignment="1" applyProtection="1">
      <alignment vertical="center"/>
      <protection locked="0"/>
    </xf>
    <xf numFmtId="0" fontId="12" fillId="0" borderId="0" xfId="3" applyFont="1" applyAlignment="1">
      <alignment horizontal="center"/>
    </xf>
    <xf numFmtId="3" fontId="1" fillId="3" borderId="1" xfId="2" applyNumberFormat="1" applyFont="1" applyFill="1" applyBorder="1" applyAlignment="1">
      <alignment horizontal="center" vertical="center" textRotation="90" wrapText="1"/>
    </xf>
    <xf numFmtId="3" fontId="1" fillId="3" borderId="1" xfId="2" applyNumberFormat="1" applyFont="1" applyFill="1" applyBorder="1" applyAlignment="1">
      <alignment vertical="center"/>
    </xf>
    <xf numFmtId="0" fontId="0" fillId="0" borderId="0" xfId="1" applyFont="1" applyBorder="1" applyAlignment="1">
      <alignment horizontal="right"/>
    </xf>
    <xf numFmtId="3" fontId="10" fillId="2" borderId="1" xfId="2" applyNumberFormat="1" applyFont="1" applyFill="1" applyBorder="1" applyAlignment="1">
      <alignment horizontal="left" vertical="center"/>
    </xf>
    <xf numFmtId="3" fontId="0" fillId="3" borderId="1" xfId="2" applyNumberFormat="1" applyFont="1" applyFill="1" applyBorder="1" applyAlignment="1">
      <alignment horizontal="left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0" fillId="0" borderId="0" xfId="1" applyFont="1" applyAlignment="1">
      <alignment horizontal="left"/>
    </xf>
    <xf numFmtId="0" fontId="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0" fillId="2" borderId="1" xfId="2" applyFont="1" applyFill="1" applyBorder="1" applyAlignment="1">
      <alignment horizontal="center" vertical="center" textRotation="90" wrapText="1"/>
    </xf>
    <xf numFmtId="0" fontId="0" fillId="2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 textRotation="90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textRotation="90" wrapText="1"/>
    </xf>
    <xf numFmtId="0" fontId="7" fillId="2" borderId="1" xfId="2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90"/>
    </xf>
    <xf numFmtId="0" fontId="7" fillId="2" borderId="1" xfId="1" applyFont="1" applyFill="1" applyBorder="1" applyAlignment="1">
      <alignment horizontal="center" vertical="center" textRotation="90"/>
    </xf>
    <xf numFmtId="3" fontId="10" fillId="2" borderId="1" xfId="2" applyNumberFormat="1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3" fontId="0" fillId="3" borderId="11" xfId="2" applyNumberFormat="1" applyFont="1" applyFill="1" applyBorder="1" applyAlignment="1">
      <alignment horizontal="center" vertical="center" wrapText="1"/>
    </xf>
    <xf numFmtId="3" fontId="0" fillId="3" borderId="12" xfId="2" applyNumberFormat="1" applyFont="1" applyFill="1" applyBorder="1" applyAlignment="1">
      <alignment horizontal="center" vertical="center" wrapText="1"/>
    </xf>
    <xf numFmtId="3" fontId="0" fillId="3" borderId="13" xfId="2" applyNumberFormat="1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textRotation="90" wrapText="1"/>
    </xf>
    <xf numFmtId="0" fontId="10" fillId="2" borderId="2" xfId="2" applyFont="1" applyFill="1" applyBorder="1" applyAlignment="1">
      <alignment horizontal="center" vertical="center" textRotation="90" wrapText="1"/>
    </xf>
    <xf numFmtId="164" fontId="0" fillId="0" borderId="1" xfId="2" applyNumberFormat="1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49" fontId="0" fillId="0" borderId="12" xfId="3" applyNumberFormat="1" applyFont="1" applyBorder="1" applyAlignment="1">
      <alignment horizontal="center" vertical="center" wrapText="1"/>
    </xf>
    <xf numFmtId="49" fontId="0" fillId="0" borderId="13" xfId="3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5" fillId="0" borderId="0" xfId="3" applyFont="1" applyAlignment="1">
      <alignment horizontal="center"/>
    </xf>
    <xf numFmtId="0" fontId="16" fillId="0" borderId="0" xfId="3" applyFont="1" applyBorder="1" applyAlignment="1">
      <alignment horizontal="center" vertical="center"/>
    </xf>
  </cellXfs>
  <cellStyles count="4">
    <cellStyle name="Normál" xfId="0" builtinId="0"/>
    <cellStyle name="Normál_adósság régi tábla" xfId="1"/>
    <cellStyle name="Normál_Csilla1" xfId="2"/>
    <cellStyle name="Normál_Lalának-adósság új szerint 245-29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_kozos\2018\2018.%20j&#250;niusi%20R-m&#243;d\V&#233;gleges%20v&#225;ltozat\2018.%20&#233;vi%20R-m&#243;d%206-15.%20mell&#233;klet%20(k&#246;zpon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rutkaine.kun.edina\2018\k&#246;lts&#233;gvet&#233;s\ad&#243;ss&#225;g\ad&#243;ss&#225;g%20t&#225;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 (2)"/>
      <sheetName val="5.1 D (2)"/>
      <sheetName val="5.1 FT, MT (2)"/>
      <sheetName val="5.1 Évenként (2)"/>
      <sheetName val="5.4. Beruházás"/>
      <sheetName val="5.7. Kertség"/>
      <sheetName val="5.9. Népjólét"/>
      <sheetName val="5.12. Közművelődés"/>
      <sheetName val="5.13. Támogatások"/>
      <sheetName val="5.14. Egyéb kiadások"/>
      <sheetName val="5.17. Vagyon"/>
      <sheetName val="5.19. Céltartalék"/>
      <sheetName val="Munkalap23"/>
    </sheetNames>
    <sheetDataSet>
      <sheetData sheetId="0"/>
      <sheetData sheetId="1"/>
      <sheetData sheetId="2">
        <row r="11">
          <cell r="L11">
            <v>11000000</v>
          </cell>
          <cell r="M11">
            <v>0</v>
          </cell>
          <cell r="P11">
            <v>11000000</v>
          </cell>
        </row>
        <row r="12">
          <cell r="L12">
            <v>33000000</v>
          </cell>
          <cell r="M12">
            <v>0</v>
          </cell>
          <cell r="P12">
            <v>33000000</v>
          </cell>
        </row>
        <row r="13">
          <cell r="P13">
            <v>1000000</v>
          </cell>
        </row>
        <row r="16">
          <cell r="L16">
            <v>9000000</v>
          </cell>
          <cell r="M16">
            <v>5000000</v>
          </cell>
          <cell r="P16">
            <v>9000000</v>
          </cell>
          <cell r="Q16">
            <v>5000000</v>
          </cell>
        </row>
        <row r="17">
          <cell r="L17">
            <v>0</v>
          </cell>
          <cell r="M17">
            <v>0</v>
          </cell>
          <cell r="Q17">
            <v>0</v>
          </cell>
        </row>
      </sheetData>
      <sheetData sheetId="3">
        <row r="10">
          <cell r="Q10">
            <v>5250000</v>
          </cell>
          <cell r="R10">
            <v>5250000</v>
          </cell>
          <cell r="S10">
            <v>5250000</v>
          </cell>
          <cell r="T10">
            <v>5250000</v>
          </cell>
          <cell r="U10">
            <v>21000000</v>
          </cell>
        </row>
        <row r="19">
          <cell r="V19">
            <v>3300000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. Adósság"/>
      <sheetName val="5.1 D"/>
      <sheetName val="5.1 FT, MT"/>
      <sheetName val="5.1 Évenként"/>
    </sheetNames>
    <sheetDataSet>
      <sheetData sheetId="0"/>
      <sheetData sheetId="1"/>
      <sheetData sheetId="2">
        <row r="10">
          <cell r="I10">
            <v>5250000</v>
          </cell>
          <cell r="J10">
            <v>5250000</v>
          </cell>
          <cell r="K10">
            <v>5250000</v>
          </cell>
          <cell r="L10">
            <v>5250000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B29"/>
  <sheetViews>
    <sheetView tabSelected="1" view="pageBreakPreview" zoomScale="74" zoomScaleNormal="74" zoomScaleSheetLayoutView="74" workbookViewId="0">
      <selection sqref="A1:Y1"/>
    </sheetView>
  </sheetViews>
  <sheetFormatPr defaultRowHeight="12.75" customHeight="1" x14ac:dyDescent="0.2"/>
  <cols>
    <col min="1" max="1" width="4.5703125" style="1" customWidth="1"/>
    <col min="2" max="2" width="5.5703125" style="1" customWidth="1"/>
    <col min="3" max="3" width="14.28515625" style="1" customWidth="1"/>
    <col min="4" max="4" width="13.5703125" style="1" customWidth="1"/>
    <col min="5" max="5" width="15.28515625" style="1" customWidth="1"/>
    <col min="6" max="6" width="11.5703125" style="1" customWidth="1"/>
    <col min="7" max="7" width="6.140625" style="1" customWidth="1"/>
    <col min="8" max="8" width="16" style="1" customWidth="1"/>
    <col min="9" max="9" width="13" style="1" customWidth="1"/>
    <col min="10" max="14" width="12.42578125" style="1" customWidth="1"/>
    <col min="15" max="15" width="13.5703125" style="1" customWidth="1"/>
    <col min="16" max="16" width="16.42578125" style="1" customWidth="1"/>
    <col min="17" max="17" width="15.7109375" style="1" customWidth="1"/>
    <col min="18" max="18" width="11.28515625" style="1" customWidth="1"/>
    <col min="19" max="19" width="11.140625" style="1" customWidth="1"/>
    <col min="20" max="21" width="10.5703125" style="1" bestFit="1" customWidth="1"/>
    <col min="22" max="22" width="14.7109375" style="1" customWidth="1"/>
    <col min="23" max="23" width="14.42578125" style="1" customWidth="1"/>
    <col min="24" max="24" width="17.42578125" style="1" customWidth="1"/>
    <col min="25" max="25" width="18.42578125" style="1" customWidth="1"/>
    <col min="26" max="158" width="9.140625" style="1" customWidth="1"/>
    <col min="159" max="184" width="9.140625" style="3" customWidth="1"/>
  </cols>
  <sheetData>
    <row r="1" spans="1:210" ht="17.25" customHeight="1" x14ac:dyDescent="0.2">
      <c r="A1" s="73" t="s">
        <v>132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V1" s="2"/>
      <c r="FW1" s="2"/>
      <c r="FX1" s="2"/>
      <c r="FY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</row>
    <row r="2" spans="1:210" ht="13.5" customHeight="1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V2" s="2"/>
      <c r="FW2" s="2"/>
      <c r="FX2" s="2"/>
      <c r="FY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</row>
    <row r="3" spans="1:210" ht="13.5" customHeight="1" x14ac:dyDescent="0.2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V3" s="2"/>
      <c r="FW3" s="2"/>
      <c r="FX3" s="2"/>
      <c r="FY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</row>
    <row r="4" spans="1:210" ht="20.25" customHeight="1" x14ac:dyDescent="0.2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V4" s="2"/>
      <c r="FW4" s="2"/>
      <c r="FX4" s="2"/>
      <c r="FY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</row>
    <row r="5" spans="1:210" s="2" customFormat="1" ht="20.85" customHeight="1" x14ac:dyDescent="0.2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10" s="2" customFormat="1" ht="13.5" customHeight="1" x14ac:dyDescent="0.2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Y6" s="5" t="s">
        <v>4</v>
      </c>
    </row>
    <row r="7" spans="1:210" ht="12.75" customHeight="1" x14ac:dyDescent="0.2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  <c r="Q7" s="6" t="s">
        <v>21</v>
      </c>
      <c r="R7" s="7" t="s">
        <v>22</v>
      </c>
      <c r="S7" s="7" t="s">
        <v>23</v>
      </c>
      <c r="T7" s="7" t="s">
        <v>24</v>
      </c>
      <c r="U7" s="7" t="s">
        <v>25</v>
      </c>
      <c r="V7" s="7" t="s">
        <v>26</v>
      </c>
      <c r="W7" s="7" t="s">
        <v>27</v>
      </c>
      <c r="X7" s="7" t="s">
        <v>28</v>
      </c>
      <c r="Y7" s="7" t="s">
        <v>29</v>
      </c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</row>
    <row r="8" spans="1:210" ht="12.75" customHeight="1" x14ac:dyDescent="0.2">
      <c r="A8" s="77" t="s">
        <v>30</v>
      </c>
      <c r="B8" s="77" t="s">
        <v>31</v>
      </c>
      <c r="C8" s="69" t="s">
        <v>125</v>
      </c>
      <c r="D8" s="69" t="s">
        <v>32</v>
      </c>
      <c r="E8" s="69" t="s">
        <v>33</v>
      </c>
      <c r="F8" s="69" t="s">
        <v>34</v>
      </c>
      <c r="G8" s="71" t="s">
        <v>35</v>
      </c>
      <c r="H8" s="69" t="s">
        <v>36</v>
      </c>
      <c r="I8" s="69" t="s">
        <v>37</v>
      </c>
      <c r="J8" s="72" t="s">
        <v>38</v>
      </c>
      <c r="K8" s="72"/>
      <c r="L8" s="72"/>
      <c r="M8" s="72"/>
      <c r="N8" s="72"/>
      <c r="O8" s="72"/>
      <c r="P8" s="72"/>
      <c r="Q8" s="72"/>
      <c r="R8" s="72" t="s">
        <v>39</v>
      </c>
      <c r="S8" s="72"/>
      <c r="T8" s="72"/>
      <c r="U8" s="72"/>
      <c r="V8" s="72"/>
      <c r="W8" s="72"/>
      <c r="X8" s="72"/>
      <c r="Y8" s="72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</row>
    <row r="9" spans="1:210" ht="66" customHeight="1" x14ac:dyDescent="0.2">
      <c r="A9" s="77"/>
      <c r="B9" s="77"/>
      <c r="C9" s="69"/>
      <c r="D9" s="69"/>
      <c r="E9" s="69"/>
      <c r="F9" s="69"/>
      <c r="G9" s="71"/>
      <c r="H9" s="69"/>
      <c r="I9" s="69"/>
      <c r="J9" s="69" t="s">
        <v>40</v>
      </c>
      <c r="K9" s="69"/>
      <c r="L9" s="69"/>
      <c r="M9" s="69"/>
      <c r="N9" s="69"/>
      <c r="O9" s="69" t="s">
        <v>41</v>
      </c>
      <c r="P9" s="69" t="s">
        <v>42</v>
      </c>
      <c r="Q9" s="69" t="s">
        <v>43</v>
      </c>
      <c r="R9" s="69" t="s">
        <v>44</v>
      </c>
      <c r="S9" s="69"/>
      <c r="T9" s="69"/>
      <c r="U9" s="69"/>
      <c r="V9" s="69"/>
      <c r="W9" s="69" t="s">
        <v>41</v>
      </c>
      <c r="X9" s="69" t="s">
        <v>42</v>
      </c>
      <c r="Y9" s="69" t="s">
        <v>43</v>
      </c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</row>
    <row r="10" spans="1:210" s="10" customFormat="1" ht="25.35" customHeight="1" x14ac:dyDescent="0.2">
      <c r="A10" s="77"/>
      <c r="B10" s="77"/>
      <c r="C10" s="69"/>
      <c r="D10" s="69"/>
      <c r="E10" s="69"/>
      <c r="F10" s="69"/>
      <c r="G10" s="71"/>
      <c r="H10" s="69"/>
      <c r="I10" s="69"/>
      <c r="J10" s="8" t="s">
        <v>45</v>
      </c>
      <c r="K10" s="8" t="s">
        <v>46</v>
      </c>
      <c r="L10" s="8" t="s">
        <v>47</v>
      </c>
      <c r="M10" s="9" t="s">
        <v>48</v>
      </c>
      <c r="N10" s="9" t="s">
        <v>49</v>
      </c>
      <c r="O10" s="69"/>
      <c r="P10" s="69"/>
      <c r="Q10" s="69"/>
      <c r="R10" s="8" t="s">
        <v>45</v>
      </c>
      <c r="S10" s="8" t="s">
        <v>46</v>
      </c>
      <c r="T10" s="8" t="s">
        <v>47</v>
      </c>
      <c r="U10" s="9" t="s">
        <v>48</v>
      </c>
      <c r="V10" s="9" t="s">
        <v>49</v>
      </c>
      <c r="W10" s="69"/>
      <c r="X10" s="69"/>
      <c r="Y10" s="69"/>
    </row>
    <row r="11" spans="1:210" ht="15" customHeight="1" x14ac:dyDescent="0.25">
      <c r="A11" s="11" t="s">
        <v>50</v>
      </c>
      <c r="B11" s="12"/>
      <c r="C11" s="70" t="s">
        <v>51</v>
      </c>
      <c r="D11" s="70"/>
      <c r="E11" s="70"/>
      <c r="F11" s="13"/>
      <c r="G11" s="14"/>
      <c r="H11" s="15">
        <f>SUM(H12:H15)</f>
        <v>50500000000</v>
      </c>
      <c r="I11" s="15"/>
      <c r="J11" s="15">
        <f>SUM(J12:J15)</f>
        <v>0</v>
      </c>
      <c r="K11" s="15">
        <f t="shared" ref="K11:Y11" si="0">SUM(K12:K15)</f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45000000</v>
      </c>
      <c r="P11" s="15">
        <f t="shared" si="0"/>
        <v>0</v>
      </c>
      <c r="Q11" s="15">
        <f t="shared" si="0"/>
        <v>45000000</v>
      </c>
      <c r="R11" s="15">
        <f t="shared" si="0"/>
        <v>0</v>
      </c>
      <c r="S11" s="15">
        <f t="shared" si="0"/>
        <v>0</v>
      </c>
      <c r="T11" s="15">
        <f t="shared" si="0"/>
        <v>0</v>
      </c>
      <c r="U11" s="15">
        <f t="shared" si="0"/>
        <v>0</v>
      </c>
      <c r="V11" s="15">
        <f t="shared" si="0"/>
        <v>0</v>
      </c>
      <c r="W11" s="15">
        <f t="shared" si="0"/>
        <v>68460000</v>
      </c>
      <c r="X11" s="15">
        <f t="shared" si="0"/>
        <v>0</v>
      </c>
      <c r="Y11" s="15">
        <f t="shared" si="0"/>
        <v>68460000</v>
      </c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</row>
    <row r="12" spans="1:210" s="10" customFormat="1" ht="38.85" customHeight="1" x14ac:dyDescent="0.2">
      <c r="A12" s="16"/>
      <c r="B12" s="16" t="s">
        <v>52</v>
      </c>
      <c r="C12" s="17" t="s">
        <v>53</v>
      </c>
      <c r="D12" s="18" t="s">
        <v>54</v>
      </c>
      <c r="E12" s="18">
        <v>42633</v>
      </c>
      <c r="F12" s="18">
        <v>44276</v>
      </c>
      <c r="G12" s="19" t="s">
        <v>55</v>
      </c>
      <c r="H12" s="20">
        <v>1000000000</v>
      </c>
      <c r="I12" s="21"/>
      <c r="J12" s="22">
        <v>0</v>
      </c>
      <c r="K12" s="20">
        <f>J12</f>
        <v>0</v>
      </c>
      <c r="L12" s="20">
        <f>K12</f>
        <v>0</v>
      </c>
      <c r="M12" s="20">
        <v>0</v>
      </c>
      <c r="N12" s="23">
        <f>SUM(J12:M12)</f>
        <v>0</v>
      </c>
      <c r="O12" s="22">
        <f>'[1]5.1 D (2)'!L11</f>
        <v>11000000</v>
      </c>
      <c r="P12" s="22">
        <f>'[1]5.1 D (2)'!M11</f>
        <v>0</v>
      </c>
      <c r="Q12" s="24">
        <f>SUM(N12:P12)</f>
        <v>11000000</v>
      </c>
      <c r="R12" s="22">
        <v>0</v>
      </c>
      <c r="S12" s="20">
        <v>0</v>
      </c>
      <c r="T12" s="20">
        <v>0</v>
      </c>
      <c r="U12" s="20">
        <v>0</v>
      </c>
      <c r="V12" s="23">
        <v>0</v>
      </c>
      <c r="W12" s="22">
        <f>'[1]5.1 D (2)'!P11</f>
        <v>11000000</v>
      </c>
      <c r="X12" s="22">
        <v>0</v>
      </c>
      <c r="Y12" s="24">
        <f>SUM(V12:X12)</f>
        <v>11000000</v>
      </c>
    </row>
    <row r="13" spans="1:210" s="10" customFormat="1" ht="38.85" customHeight="1" x14ac:dyDescent="0.2">
      <c r="A13" s="16"/>
      <c r="B13" s="16" t="s">
        <v>56</v>
      </c>
      <c r="C13" s="17" t="s">
        <v>57</v>
      </c>
      <c r="D13" s="18" t="s">
        <v>54</v>
      </c>
      <c r="E13" s="18">
        <v>42887</v>
      </c>
      <c r="F13" s="18">
        <v>47116</v>
      </c>
      <c r="G13" s="19" t="s">
        <v>55</v>
      </c>
      <c r="H13" s="20">
        <v>3000000000</v>
      </c>
      <c r="I13" s="21"/>
      <c r="J13" s="22">
        <v>0</v>
      </c>
      <c r="K13" s="20">
        <v>0</v>
      </c>
      <c r="L13" s="20">
        <v>0</v>
      </c>
      <c r="M13" s="20">
        <v>0</v>
      </c>
      <c r="N13" s="23">
        <f>SUM(J13:M13)</f>
        <v>0</v>
      </c>
      <c r="O13" s="22">
        <f>'[1]5.1 D (2)'!L12</f>
        <v>33000000</v>
      </c>
      <c r="P13" s="22">
        <f>'[1]5.1 D (2)'!M12</f>
        <v>0</v>
      </c>
      <c r="Q13" s="24">
        <f>SUM(N13:P13)</f>
        <v>33000000</v>
      </c>
      <c r="R13" s="22">
        <v>0</v>
      </c>
      <c r="S13" s="20">
        <v>0</v>
      </c>
      <c r="T13" s="20">
        <v>0</v>
      </c>
      <c r="U13" s="20">
        <v>0</v>
      </c>
      <c r="V13" s="23">
        <v>0</v>
      </c>
      <c r="W13" s="22">
        <f>'[1]5.1 D (2)'!P12</f>
        <v>33000000</v>
      </c>
      <c r="X13" s="22">
        <v>0</v>
      </c>
      <c r="Y13" s="24">
        <f>SUM(V13:X13)</f>
        <v>33000000</v>
      </c>
    </row>
    <row r="14" spans="1:210" s="10" customFormat="1" ht="38.85" customHeight="1" x14ac:dyDescent="0.2">
      <c r="A14" s="16"/>
      <c r="B14" s="16" t="s">
        <v>58</v>
      </c>
      <c r="C14" s="17" t="s">
        <v>123</v>
      </c>
      <c r="D14" s="18" t="s">
        <v>54</v>
      </c>
      <c r="E14" s="18">
        <v>43277</v>
      </c>
      <c r="F14" s="18">
        <v>47848</v>
      </c>
      <c r="G14" s="19" t="s">
        <v>55</v>
      </c>
      <c r="H14" s="20">
        <v>2500000000</v>
      </c>
      <c r="I14" s="21"/>
      <c r="J14" s="22">
        <v>0</v>
      </c>
      <c r="K14" s="20">
        <v>0</v>
      </c>
      <c r="L14" s="20">
        <v>0</v>
      </c>
      <c r="M14" s="20">
        <v>0</v>
      </c>
      <c r="N14" s="23">
        <v>0</v>
      </c>
      <c r="O14" s="22">
        <v>1000000</v>
      </c>
      <c r="P14" s="22"/>
      <c r="Q14" s="24">
        <f>SUM(N14:P14)</f>
        <v>1000000</v>
      </c>
      <c r="R14" s="22">
        <v>0</v>
      </c>
      <c r="S14" s="20">
        <v>0</v>
      </c>
      <c r="T14" s="20">
        <v>0</v>
      </c>
      <c r="U14" s="20">
        <v>0</v>
      </c>
      <c r="V14" s="23">
        <v>0</v>
      </c>
      <c r="W14" s="22">
        <f>'[1]5.1 D (2)'!P13</f>
        <v>1000000</v>
      </c>
      <c r="X14" s="22">
        <v>0</v>
      </c>
      <c r="Y14" s="24">
        <f>SUM(V14:X14)</f>
        <v>1000000</v>
      </c>
    </row>
    <row r="15" spans="1:210" s="10" customFormat="1" ht="38.85" customHeight="1" x14ac:dyDescent="0.2">
      <c r="A15" s="16"/>
      <c r="B15" s="16" t="s">
        <v>60</v>
      </c>
      <c r="C15" s="17" t="s">
        <v>59</v>
      </c>
      <c r="D15" s="18"/>
      <c r="E15" s="18"/>
      <c r="F15" s="18"/>
      <c r="G15" s="19" t="s">
        <v>55</v>
      </c>
      <c r="H15" s="20">
        <v>44000000000</v>
      </c>
      <c r="I15" s="21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4">
        <f>SUM(N15:P15)</f>
        <v>0</v>
      </c>
      <c r="R15" s="22">
        <v>0</v>
      </c>
      <c r="S15" s="20">
        <v>0</v>
      </c>
      <c r="T15" s="20">
        <v>0</v>
      </c>
      <c r="U15" s="20">
        <v>0</v>
      </c>
      <c r="V15" s="23">
        <v>0</v>
      </c>
      <c r="W15" s="22">
        <v>23460000</v>
      </c>
      <c r="X15" s="22">
        <v>0</v>
      </c>
      <c r="Y15" s="24">
        <f>SUM(V15:X15)</f>
        <v>23460000</v>
      </c>
    </row>
    <row r="16" spans="1:210" ht="15" customHeight="1" x14ac:dyDescent="0.2">
      <c r="A16" s="11" t="s">
        <v>61</v>
      </c>
      <c r="B16" s="11"/>
      <c r="C16" s="70" t="s">
        <v>62</v>
      </c>
      <c r="D16" s="70"/>
      <c r="E16" s="70"/>
      <c r="F16" s="13"/>
      <c r="G16" s="14"/>
      <c r="H16" s="24">
        <f>SUM(H17:H18)</f>
        <v>2800000000</v>
      </c>
      <c r="I16" s="24"/>
      <c r="J16" s="24">
        <f t="shared" ref="J16:Y16" si="1">SUM(J17:J17)</f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 t="shared" si="1"/>
        <v>0</v>
      </c>
      <c r="O16" s="24">
        <f t="shared" si="1"/>
        <v>9000000</v>
      </c>
      <c r="P16" s="24">
        <f t="shared" si="1"/>
        <v>5000000</v>
      </c>
      <c r="Q16" s="24">
        <f t="shared" si="1"/>
        <v>14000000</v>
      </c>
      <c r="R16" s="24">
        <f t="shared" si="1"/>
        <v>0</v>
      </c>
      <c r="S16" s="24">
        <f t="shared" si="1"/>
        <v>0</v>
      </c>
      <c r="T16" s="24">
        <f t="shared" si="1"/>
        <v>0</v>
      </c>
      <c r="U16" s="24">
        <f t="shared" si="1"/>
        <v>0</v>
      </c>
      <c r="V16" s="24">
        <f t="shared" si="1"/>
        <v>0</v>
      </c>
      <c r="W16" s="24">
        <f t="shared" si="1"/>
        <v>9000000</v>
      </c>
      <c r="X16" s="24">
        <f t="shared" si="1"/>
        <v>5000000</v>
      </c>
      <c r="Y16" s="24">
        <f t="shared" si="1"/>
        <v>14000000</v>
      </c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</row>
    <row r="17" spans="1:184" s="10" customFormat="1" ht="41.25" customHeight="1" x14ac:dyDescent="0.2">
      <c r="A17" s="16"/>
      <c r="B17" s="16" t="s">
        <v>63</v>
      </c>
      <c r="C17" s="25" t="s">
        <v>64</v>
      </c>
      <c r="D17" s="17" t="s">
        <v>54</v>
      </c>
      <c r="E17" s="26"/>
      <c r="F17" s="18"/>
      <c r="G17" s="19" t="s">
        <v>55</v>
      </c>
      <c r="H17" s="20">
        <v>2500000000</v>
      </c>
      <c r="I17" s="20"/>
      <c r="J17" s="20">
        <v>0</v>
      </c>
      <c r="K17" s="20">
        <v>0</v>
      </c>
      <c r="L17" s="20">
        <v>0</v>
      </c>
      <c r="M17" s="20">
        <v>0</v>
      </c>
      <c r="N17" s="27">
        <v>0</v>
      </c>
      <c r="O17" s="28">
        <f>'[1]5.1 D (2)'!L16</f>
        <v>9000000</v>
      </c>
      <c r="P17" s="28">
        <f>'[1]5.1 D (2)'!M16</f>
        <v>5000000</v>
      </c>
      <c r="Q17" s="29">
        <f>N17+O17+P17</f>
        <v>14000000</v>
      </c>
      <c r="R17" s="20">
        <v>0</v>
      </c>
      <c r="S17" s="20">
        <v>0</v>
      </c>
      <c r="T17" s="20">
        <v>0</v>
      </c>
      <c r="U17" s="20">
        <v>0</v>
      </c>
      <c r="V17" s="27">
        <v>0</v>
      </c>
      <c r="W17" s="28">
        <f>'[1]5.1 D (2)'!P16</f>
        <v>9000000</v>
      </c>
      <c r="X17" s="28">
        <f>'[1]5.1 D (2)'!Q16</f>
        <v>5000000</v>
      </c>
      <c r="Y17" s="29">
        <f>V17+W17+X17</f>
        <v>14000000</v>
      </c>
    </row>
    <row r="18" spans="1:184" s="10" customFormat="1" ht="41.25" customHeight="1" x14ac:dyDescent="0.2">
      <c r="A18" s="16"/>
      <c r="B18" s="16" t="s">
        <v>65</v>
      </c>
      <c r="C18" s="25" t="s">
        <v>66</v>
      </c>
      <c r="D18" s="17" t="s">
        <v>54</v>
      </c>
      <c r="E18" s="26"/>
      <c r="F18" s="18"/>
      <c r="G18" s="19" t="s">
        <v>55</v>
      </c>
      <c r="H18" s="20">
        <v>300000000</v>
      </c>
      <c r="I18" s="20"/>
      <c r="J18" s="20">
        <v>0</v>
      </c>
      <c r="K18" s="20">
        <v>0</v>
      </c>
      <c r="L18" s="20">
        <v>0</v>
      </c>
      <c r="M18" s="20">
        <v>0</v>
      </c>
      <c r="N18" s="27">
        <v>0</v>
      </c>
      <c r="O18" s="28">
        <f>'[1]5.1 D (2)'!L17</f>
        <v>0</v>
      </c>
      <c r="P18" s="28">
        <f>'[1]5.1 D (2)'!M17</f>
        <v>0</v>
      </c>
      <c r="Q18" s="29">
        <f>N18+O18+P18</f>
        <v>0</v>
      </c>
      <c r="R18" s="20">
        <v>0</v>
      </c>
      <c r="S18" s="20">
        <v>0</v>
      </c>
      <c r="T18" s="20">
        <v>0</v>
      </c>
      <c r="U18" s="20">
        <v>0</v>
      </c>
      <c r="V18" s="27">
        <v>0</v>
      </c>
      <c r="W18" s="28">
        <v>0</v>
      </c>
      <c r="X18" s="28">
        <f>'[1]5.1 D (2)'!Q17</f>
        <v>0</v>
      </c>
      <c r="Y18" s="29">
        <f>V18+W18+X18</f>
        <v>0</v>
      </c>
    </row>
    <row r="19" spans="1:184" ht="15" customHeight="1" x14ac:dyDescent="0.2">
      <c r="A19" s="11" t="s">
        <v>67</v>
      </c>
      <c r="B19" s="11"/>
      <c r="C19" s="65" t="s">
        <v>129</v>
      </c>
      <c r="D19" s="65"/>
      <c r="E19" s="65"/>
      <c r="F19" s="24"/>
      <c r="G19" s="30"/>
      <c r="H19" s="24">
        <f>SUM(H20)</f>
        <v>200000000</v>
      </c>
      <c r="I19" s="24"/>
      <c r="J19" s="24">
        <f t="shared" ref="J19:Y19" si="2">SUM(J20:J20)</f>
        <v>5250000</v>
      </c>
      <c r="K19" s="24">
        <f t="shared" si="2"/>
        <v>5250000</v>
      </c>
      <c r="L19" s="24">
        <f t="shared" si="2"/>
        <v>5250000</v>
      </c>
      <c r="M19" s="24">
        <f t="shared" si="2"/>
        <v>5250000</v>
      </c>
      <c r="N19" s="24">
        <f t="shared" si="2"/>
        <v>21000000</v>
      </c>
      <c r="O19" s="24">
        <f t="shared" si="2"/>
        <v>0</v>
      </c>
      <c r="P19" s="24">
        <f t="shared" si="2"/>
        <v>0</v>
      </c>
      <c r="Q19" s="24">
        <f t="shared" si="2"/>
        <v>21000000</v>
      </c>
      <c r="R19" s="24">
        <f t="shared" si="2"/>
        <v>5250000</v>
      </c>
      <c r="S19" s="24">
        <f t="shared" si="2"/>
        <v>5250000</v>
      </c>
      <c r="T19" s="24">
        <f t="shared" si="2"/>
        <v>5250000</v>
      </c>
      <c r="U19" s="24">
        <f t="shared" si="2"/>
        <v>5250000</v>
      </c>
      <c r="V19" s="24">
        <f t="shared" si="2"/>
        <v>21000000</v>
      </c>
      <c r="W19" s="24">
        <f t="shared" si="2"/>
        <v>0</v>
      </c>
      <c r="X19" s="24">
        <f t="shared" si="2"/>
        <v>0</v>
      </c>
      <c r="Y19" s="24">
        <f t="shared" si="2"/>
        <v>21000000</v>
      </c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</row>
    <row r="20" spans="1:184" s="36" customFormat="1" ht="38.25" customHeight="1" x14ac:dyDescent="0.2">
      <c r="A20" s="16"/>
      <c r="B20" s="16" t="s">
        <v>68</v>
      </c>
      <c r="C20" s="66" t="s">
        <v>130</v>
      </c>
      <c r="D20" s="66"/>
      <c r="E20" s="66"/>
      <c r="F20" s="31">
        <v>45657</v>
      </c>
      <c r="G20" s="32" t="s">
        <v>55</v>
      </c>
      <c r="H20" s="33">
        <v>200000000</v>
      </c>
      <c r="I20" s="33"/>
      <c r="J20" s="34">
        <f>'[2]5.1 FT, MT'!I10</f>
        <v>5250000</v>
      </c>
      <c r="K20" s="34">
        <f>'[2]5.1 FT, MT'!J10</f>
        <v>5250000</v>
      </c>
      <c r="L20" s="34">
        <f>'[2]5.1 FT, MT'!K10</f>
        <v>5250000</v>
      </c>
      <c r="M20" s="34">
        <f>'[2]5.1 FT, MT'!L10</f>
        <v>5250000</v>
      </c>
      <c r="N20" s="35">
        <f>SUM(J20:M20)</f>
        <v>21000000</v>
      </c>
      <c r="O20" s="33">
        <v>0</v>
      </c>
      <c r="P20" s="33">
        <v>0</v>
      </c>
      <c r="Q20" s="29">
        <f>SUM(N20:P20)</f>
        <v>21000000</v>
      </c>
      <c r="R20" s="34">
        <f>'[1]5.1 FT, MT (2)'!Q10</f>
        <v>5250000</v>
      </c>
      <c r="S20" s="34">
        <f>'[1]5.1 FT, MT (2)'!R10</f>
        <v>5250000</v>
      </c>
      <c r="T20" s="34">
        <f>'[1]5.1 FT, MT (2)'!S10</f>
        <v>5250000</v>
      </c>
      <c r="U20" s="34">
        <f>'[1]5.1 FT, MT (2)'!T10</f>
        <v>5250000</v>
      </c>
      <c r="V20" s="34">
        <f>'[1]5.1 FT, MT (2)'!U10</f>
        <v>21000000</v>
      </c>
      <c r="W20" s="33">
        <v>0</v>
      </c>
      <c r="X20" s="33">
        <v>0</v>
      </c>
      <c r="Y20" s="29">
        <f>SUM(V20:X20)</f>
        <v>21000000</v>
      </c>
    </row>
    <row r="21" spans="1:184" ht="26.25" customHeight="1" x14ac:dyDescent="0.2">
      <c r="A21" s="37" t="s">
        <v>69</v>
      </c>
      <c r="B21" s="37"/>
      <c r="C21" s="65" t="s">
        <v>128</v>
      </c>
      <c r="D21" s="65"/>
      <c r="E21" s="65"/>
      <c r="F21" s="38"/>
      <c r="G21" s="39"/>
      <c r="H21" s="29">
        <f t="shared" ref="H21:N21" si="3">SUM(H22:H22)</f>
        <v>200000000</v>
      </c>
      <c r="I21" s="29"/>
      <c r="J21" s="29">
        <f t="shared" si="3"/>
        <v>0</v>
      </c>
      <c r="K21" s="29">
        <f t="shared" si="3"/>
        <v>0</v>
      </c>
      <c r="L21" s="29">
        <f t="shared" si="3"/>
        <v>0</v>
      </c>
      <c r="M21" s="29">
        <f t="shared" si="3"/>
        <v>0</v>
      </c>
      <c r="N21" s="29">
        <f t="shared" si="3"/>
        <v>0</v>
      </c>
      <c r="O21" s="29">
        <f>SUM(O22:O22)</f>
        <v>3300000</v>
      </c>
      <c r="P21" s="29">
        <f>SUM(P22:P22)</f>
        <v>0</v>
      </c>
      <c r="Q21" s="29">
        <f>SUM(Q22:Q22)</f>
        <v>3300000</v>
      </c>
      <c r="R21" s="29">
        <f t="shared" ref="R21:V21" si="4">SUM(R22:R22)</f>
        <v>0</v>
      </c>
      <c r="S21" s="29">
        <f t="shared" si="4"/>
        <v>0</v>
      </c>
      <c r="T21" s="29">
        <f t="shared" si="4"/>
        <v>0</v>
      </c>
      <c r="U21" s="29">
        <f t="shared" si="4"/>
        <v>0</v>
      </c>
      <c r="V21" s="29">
        <f t="shared" si="4"/>
        <v>0</v>
      </c>
      <c r="W21" s="29">
        <f>SUM(W22:W22)</f>
        <v>3300000</v>
      </c>
      <c r="X21" s="29">
        <v>0</v>
      </c>
      <c r="Y21" s="29">
        <f>SUM(Y22:Y22)</f>
        <v>3300000</v>
      </c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</row>
    <row r="22" spans="1:184" s="36" customFormat="1" ht="27" customHeight="1" x14ac:dyDescent="0.2">
      <c r="A22" s="16"/>
      <c r="B22" s="16" t="s">
        <v>70</v>
      </c>
      <c r="C22" s="66" t="s">
        <v>130</v>
      </c>
      <c r="D22" s="66"/>
      <c r="E22" s="66"/>
      <c r="F22" s="66"/>
      <c r="G22" s="62" t="s">
        <v>55</v>
      </c>
      <c r="H22" s="33">
        <v>200000000</v>
      </c>
      <c r="I22" s="35"/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3">
        <v>3300000</v>
      </c>
      <c r="P22" s="35">
        <v>0</v>
      </c>
      <c r="Q22" s="29">
        <f>SUM(O22:P22)</f>
        <v>3300000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3">
        <f>'[1]5.1 FT, MT (2)'!V19</f>
        <v>3300000</v>
      </c>
      <c r="X22" s="35">
        <v>0</v>
      </c>
      <c r="Y22" s="29">
        <f>SUM(W22:X22)</f>
        <v>3300000</v>
      </c>
    </row>
    <row r="23" spans="1:184" ht="38.25" customHeight="1" x14ac:dyDescent="0.2">
      <c r="A23" s="67" t="s">
        <v>71</v>
      </c>
      <c r="B23" s="67"/>
      <c r="C23" s="67"/>
      <c r="D23" s="67"/>
      <c r="E23" s="67"/>
      <c r="F23" s="67"/>
      <c r="G23" s="39"/>
      <c r="H23" s="29"/>
      <c r="I23" s="29">
        <f t="shared" ref="I23:Y23" si="5">SUM(I11,I16,I19,I21)</f>
        <v>0</v>
      </c>
      <c r="J23" s="29">
        <f t="shared" si="5"/>
        <v>5250000</v>
      </c>
      <c r="K23" s="29">
        <f t="shared" si="5"/>
        <v>5250000</v>
      </c>
      <c r="L23" s="29">
        <f t="shared" si="5"/>
        <v>5250000</v>
      </c>
      <c r="M23" s="29">
        <f t="shared" si="5"/>
        <v>5250000</v>
      </c>
      <c r="N23" s="29">
        <f t="shared" si="5"/>
        <v>21000000</v>
      </c>
      <c r="O23" s="29">
        <f t="shared" si="5"/>
        <v>57300000</v>
      </c>
      <c r="P23" s="29">
        <f t="shared" si="5"/>
        <v>5000000</v>
      </c>
      <c r="Q23" s="29">
        <f t="shared" si="5"/>
        <v>83300000</v>
      </c>
      <c r="R23" s="29">
        <f t="shared" si="5"/>
        <v>5250000</v>
      </c>
      <c r="S23" s="29">
        <f t="shared" si="5"/>
        <v>5250000</v>
      </c>
      <c r="T23" s="29">
        <f t="shared" si="5"/>
        <v>5250000</v>
      </c>
      <c r="U23" s="29">
        <f t="shared" si="5"/>
        <v>5250000</v>
      </c>
      <c r="V23" s="29">
        <f t="shared" si="5"/>
        <v>21000000</v>
      </c>
      <c r="W23" s="29">
        <f t="shared" si="5"/>
        <v>80760000</v>
      </c>
      <c r="X23" s="29">
        <f t="shared" si="5"/>
        <v>5000000</v>
      </c>
      <c r="Y23" s="29">
        <f t="shared" si="5"/>
        <v>106760000</v>
      </c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</row>
    <row r="25" spans="1:184" ht="12.75" customHeight="1" x14ac:dyDescent="0.2">
      <c r="A25" s="68" t="s">
        <v>72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7" spans="1:184" ht="12.75" customHeight="1" x14ac:dyDescent="0.2">
      <c r="Q27" s="40"/>
    </row>
    <row r="28" spans="1:184" ht="12.75" customHeight="1" x14ac:dyDescent="0.2">
      <c r="Q28" s="40"/>
    </row>
    <row r="29" spans="1:184" ht="12.75" customHeight="1" x14ac:dyDescent="0.2">
      <c r="Q29" s="40"/>
    </row>
  </sheetData>
  <sheetProtection selectLockedCells="1" selectUnlockedCells="1"/>
  <mergeCells count="32">
    <mergeCell ref="Q9:Q10"/>
    <mergeCell ref="A1:Y1"/>
    <mergeCell ref="A2:Y2"/>
    <mergeCell ref="A3:Y3"/>
    <mergeCell ref="A4:Y4"/>
    <mergeCell ref="A5:Y5"/>
    <mergeCell ref="A8:A10"/>
    <mergeCell ref="B8:B10"/>
    <mergeCell ref="C8:C10"/>
    <mergeCell ref="D8:D10"/>
    <mergeCell ref="E8:E10"/>
    <mergeCell ref="A25:Q25"/>
    <mergeCell ref="R9:V9"/>
    <mergeCell ref="W9:W10"/>
    <mergeCell ref="X9:X10"/>
    <mergeCell ref="Y9:Y10"/>
    <mergeCell ref="C11:E11"/>
    <mergeCell ref="C16:E16"/>
    <mergeCell ref="F8:F10"/>
    <mergeCell ref="G8:G10"/>
    <mergeCell ref="H8:H10"/>
    <mergeCell ref="I8:I10"/>
    <mergeCell ref="J8:Q8"/>
    <mergeCell ref="R8:Y8"/>
    <mergeCell ref="J9:N9"/>
    <mergeCell ref="O9:O10"/>
    <mergeCell ref="P9:P10"/>
    <mergeCell ref="C19:E19"/>
    <mergeCell ref="C20:E20"/>
    <mergeCell ref="C21:E21"/>
    <mergeCell ref="C22:F22"/>
    <mergeCell ref="A23:F23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4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E18"/>
  <sheetViews>
    <sheetView view="pageBreakPreview" zoomScale="75" zoomScaleNormal="74" zoomScaleSheetLayoutView="75" workbookViewId="0">
      <selection activeCell="D10" sqref="D10:F10"/>
    </sheetView>
  </sheetViews>
  <sheetFormatPr defaultRowHeight="12.75" customHeight="1" x14ac:dyDescent="0.2"/>
  <cols>
    <col min="1" max="1" width="3.28515625" style="1" customWidth="1"/>
    <col min="2" max="2" width="4.5703125" style="1" customWidth="1"/>
    <col min="3" max="3" width="5.5703125" style="1" customWidth="1"/>
    <col min="4" max="4" width="21.42578125" style="1" customWidth="1"/>
    <col min="5" max="5" width="13.5703125" style="1" customWidth="1"/>
    <col min="6" max="6" width="15.28515625" style="1" customWidth="1"/>
    <col min="7" max="7" width="11.5703125" style="1" customWidth="1"/>
    <col min="8" max="8" width="6.140625" style="1" customWidth="1"/>
    <col min="9" max="9" width="17" style="1" customWidth="1"/>
    <col min="10" max="10" width="13" style="1" customWidth="1"/>
    <col min="11" max="11" width="15.5703125" style="1" customWidth="1"/>
    <col min="12" max="12" width="13.7109375" style="1" customWidth="1"/>
    <col min="13" max="13" width="12" style="1" customWidth="1"/>
    <col min="14" max="14" width="15.7109375" style="1" customWidth="1"/>
    <col min="15" max="15" width="18.28515625" style="1" customWidth="1"/>
    <col min="16" max="16" width="16.42578125" style="1" customWidth="1"/>
    <col min="17" max="17" width="14" style="1" customWidth="1"/>
    <col min="18" max="18" width="22.28515625" style="1" customWidth="1"/>
    <col min="19" max="161" width="9.140625" style="1" customWidth="1"/>
    <col min="162" max="187" width="9.140625" style="3" customWidth="1"/>
  </cols>
  <sheetData>
    <row r="1" spans="1:213" ht="13.5" customHeight="1" x14ac:dyDescent="0.2">
      <c r="A1" s="81" t="s">
        <v>73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Y1" s="2"/>
      <c r="FZ1" s="2"/>
      <c r="GA1" s="2"/>
      <c r="GB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</row>
    <row r="2" spans="1:213" ht="13.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Y2" s="2"/>
      <c r="FZ2" s="2"/>
      <c r="GA2" s="2"/>
      <c r="GB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</row>
    <row r="3" spans="1:213" ht="15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Y3" s="2"/>
      <c r="FZ3" s="2"/>
      <c r="GA3" s="2"/>
      <c r="GB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</row>
    <row r="4" spans="1:213" s="2" customFormat="1" ht="20.85" customHeight="1" x14ac:dyDescent="0.2">
      <c r="A4" s="83" t="s">
        <v>74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213" s="2" customFormat="1" ht="13.5" customHeight="1" x14ac:dyDescent="0.2">
      <c r="D5" s="4"/>
      <c r="E5" s="4"/>
      <c r="F5" s="4"/>
      <c r="G5" s="4"/>
      <c r="H5" s="4"/>
      <c r="I5" s="4"/>
      <c r="J5" s="4"/>
      <c r="K5" s="4"/>
      <c r="L5" s="4"/>
      <c r="M5" s="4"/>
      <c r="R5" s="64" t="s">
        <v>4</v>
      </c>
    </row>
    <row r="6" spans="1:213" ht="12.75" customHeight="1" x14ac:dyDescent="0.2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6" t="s">
        <v>16</v>
      </c>
      <c r="M6" s="6" t="s">
        <v>17</v>
      </c>
      <c r="N6" s="6" t="s">
        <v>18</v>
      </c>
      <c r="O6" s="6" t="s">
        <v>19</v>
      </c>
      <c r="P6" s="6" t="s">
        <v>20</v>
      </c>
      <c r="Q6" s="7" t="s">
        <v>21</v>
      </c>
      <c r="R6" s="7" t="s">
        <v>22</v>
      </c>
    </row>
    <row r="7" spans="1:213" ht="12.75" customHeight="1" x14ac:dyDescent="0.2">
      <c r="A7" s="84" t="s">
        <v>75</v>
      </c>
      <c r="B7" s="85" t="s">
        <v>30</v>
      </c>
      <c r="C7" s="85" t="s">
        <v>31</v>
      </c>
      <c r="D7" s="78" t="s">
        <v>125</v>
      </c>
      <c r="E7" s="78" t="s">
        <v>32</v>
      </c>
      <c r="F7" s="78" t="s">
        <v>33</v>
      </c>
      <c r="G7" s="78" t="s">
        <v>34</v>
      </c>
      <c r="H7" s="79" t="s">
        <v>35</v>
      </c>
      <c r="I7" s="78" t="s">
        <v>76</v>
      </c>
      <c r="J7" s="78" t="s">
        <v>37</v>
      </c>
      <c r="K7" s="80" t="s">
        <v>38</v>
      </c>
      <c r="L7" s="80"/>
      <c r="M7" s="80"/>
      <c r="N7" s="80"/>
      <c r="O7" s="80" t="s">
        <v>39</v>
      </c>
      <c r="P7" s="80"/>
      <c r="Q7" s="80"/>
      <c r="R7" s="80"/>
    </row>
    <row r="8" spans="1:213" ht="66" customHeight="1" x14ac:dyDescent="0.2">
      <c r="A8" s="84"/>
      <c r="B8" s="84"/>
      <c r="C8" s="84"/>
      <c r="D8" s="78"/>
      <c r="E8" s="78"/>
      <c r="F8" s="78"/>
      <c r="G8" s="78"/>
      <c r="H8" s="79"/>
      <c r="I8" s="78"/>
      <c r="J8" s="78"/>
      <c r="K8" s="78" t="s">
        <v>77</v>
      </c>
      <c r="L8" s="78" t="s">
        <v>78</v>
      </c>
      <c r="M8" s="78" t="s">
        <v>79</v>
      </c>
      <c r="N8" s="78" t="s">
        <v>43</v>
      </c>
      <c r="O8" s="78" t="s">
        <v>77</v>
      </c>
      <c r="P8" s="78" t="s">
        <v>78</v>
      </c>
      <c r="Q8" s="78" t="s">
        <v>79</v>
      </c>
      <c r="R8" s="78" t="s">
        <v>43</v>
      </c>
    </row>
    <row r="9" spans="1:213" s="10" customFormat="1" ht="25.35" customHeight="1" x14ac:dyDescent="0.2">
      <c r="A9" s="84"/>
      <c r="B9" s="84"/>
      <c r="C9" s="84"/>
      <c r="D9" s="78"/>
      <c r="E9" s="78"/>
      <c r="F9" s="78"/>
      <c r="G9" s="78"/>
      <c r="H9" s="79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spans="1:213" ht="15" customHeight="1" x14ac:dyDescent="0.2">
      <c r="A10" s="41"/>
      <c r="B10" s="11" t="s">
        <v>80</v>
      </c>
      <c r="C10" s="42"/>
      <c r="D10" s="70" t="s">
        <v>51</v>
      </c>
      <c r="E10" s="70"/>
      <c r="F10" s="70"/>
      <c r="G10" s="13"/>
      <c r="H10" s="14"/>
      <c r="I10" s="15">
        <f>SUM(I11:I14)</f>
        <v>50500000000</v>
      </c>
      <c r="J10" s="13"/>
      <c r="K10" s="24">
        <f>SUM(K11:K11)</f>
        <v>0</v>
      </c>
      <c r="L10" s="24">
        <f>SUM(L11:L14)</f>
        <v>45000000</v>
      </c>
      <c r="M10" s="24">
        <f t="shared" ref="M10:R10" si="0">SUM(M11:M14)</f>
        <v>0</v>
      </c>
      <c r="N10" s="24">
        <f t="shared" si="0"/>
        <v>45000000</v>
      </c>
      <c r="O10" s="24">
        <f t="shared" si="0"/>
        <v>0</v>
      </c>
      <c r="P10" s="24">
        <f t="shared" si="0"/>
        <v>68460000</v>
      </c>
      <c r="Q10" s="24">
        <f t="shared" si="0"/>
        <v>0</v>
      </c>
      <c r="R10" s="24">
        <f t="shared" si="0"/>
        <v>68460000</v>
      </c>
    </row>
    <row r="11" spans="1:213" s="10" customFormat="1" ht="38.85" customHeight="1" x14ac:dyDescent="0.2">
      <c r="A11" s="43"/>
      <c r="B11" s="16"/>
      <c r="C11" s="16" t="s">
        <v>52</v>
      </c>
      <c r="D11" s="17" t="s">
        <v>53</v>
      </c>
      <c r="E11" s="18" t="s">
        <v>54</v>
      </c>
      <c r="F11" s="18">
        <v>42633</v>
      </c>
      <c r="G11" s="18">
        <v>44276</v>
      </c>
      <c r="H11" s="19" t="s">
        <v>55</v>
      </c>
      <c r="I11" s="20">
        <v>1000000000</v>
      </c>
      <c r="J11" s="20">
        <v>0</v>
      </c>
      <c r="K11" s="22">
        <v>0</v>
      </c>
      <c r="L11" s="22">
        <v>11000000</v>
      </c>
      <c r="M11" s="22">
        <v>0</v>
      </c>
      <c r="N11" s="24">
        <f t="shared" ref="N11:N17" si="1">SUM(K11:M11)</f>
        <v>11000000</v>
      </c>
      <c r="O11" s="22">
        <v>0</v>
      </c>
      <c r="P11" s="22">
        <v>11000000</v>
      </c>
      <c r="Q11" s="22">
        <v>0</v>
      </c>
      <c r="R11" s="24">
        <f t="shared" ref="R11:R17" si="2">SUM(O11:Q11)</f>
        <v>11000000</v>
      </c>
    </row>
    <row r="12" spans="1:213" s="10" customFormat="1" ht="38.85" customHeight="1" x14ac:dyDescent="0.2">
      <c r="A12" s="43"/>
      <c r="B12" s="16"/>
      <c r="C12" s="16" t="s">
        <v>56</v>
      </c>
      <c r="D12" s="17" t="s">
        <v>57</v>
      </c>
      <c r="E12" s="18" t="s">
        <v>54</v>
      </c>
      <c r="F12" s="18">
        <v>42887</v>
      </c>
      <c r="G12" s="18">
        <v>47116</v>
      </c>
      <c r="H12" s="19" t="s">
        <v>55</v>
      </c>
      <c r="I12" s="20">
        <v>3000000000</v>
      </c>
      <c r="J12" s="20">
        <v>0</v>
      </c>
      <c r="K12" s="22">
        <v>0</v>
      </c>
      <c r="L12" s="22">
        <v>33000000</v>
      </c>
      <c r="M12" s="22">
        <v>0</v>
      </c>
      <c r="N12" s="24">
        <f t="shared" si="1"/>
        <v>33000000</v>
      </c>
      <c r="O12" s="22">
        <v>0</v>
      </c>
      <c r="P12" s="22">
        <v>33000000</v>
      </c>
      <c r="Q12" s="22">
        <v>0</v>
      </c>
      <c r="R12" s="24">
        <f t="shared" si="2"/>
        <v>33000000</v>
      </c>
    </row>
    <row r="13" spans="1:213" s="10" customFormat="1" ht="38.85" customHeight="1" x14ac:dyDescent="0.2">
      <c r="A13" s="43"/>
      <c r="B13" s="16"/>
      <c r="C13" s="16" t="s">
        <v>81</v>
      </c>
      <c r="D13" s="17" t="s">
        <v>123</v>
      </c>
      <c r="E13" s="18" t="s">
        <v>54</v>
      </c>
      <c r="F13" s="18">
        <v>43277</v>
      </c>
      <c r="G13" s="18">
        <v>47848</v>
      </c>
      <c r="H13" s="19" t="s">
        <v>55</v>
      </c>
      <c r="I13" s="20">
        <v>2500000000</v>
      </c>
      <c r="J13" s="20">
        <v>0</v>
      </c>
      <c r="K13" s="22">
        <v>0</v>
      </c>
      <c r="L13" s="22">
        <v>1000000</v>
      </c>
      <c r="M13" s="22">
        <v>0</v>
      </c>
      <c r="N13" s="24">
        <f t="shared" si="1"/>
        <v>1000000</v>
      </c>
      <c r="O13" s="22">
        <v>0</v>
      </c>
      <c r="P13" s="22">
        <v>1000000</v>
      </c>
      <c r="Q13" s="22">
        <v>0</v>
      </c>
      <c r="R13" s="24">
        <f t="shared" si="2"/>
        <v>1000000</v>
      </c>
    </row>
    <row r="14" spans="1:213" s="10" customFormat="1" ht="38.85" customHeight="1" x14ac:dyDescent="0.2">
      <c r="A14" s="43"/>
      <c r="B14" s="16"/>
      <c r="C14" s="16" t="s">
        <v>81</v>
      </c>
      <c r="D14" s="17" t="s">
        <v>59</v>
      </c>
      <c r="E14" s="18"/>
      <c r="F14" s="18"/>
      <c r="G14" s="18"/>
      <c r="H14" s="19" t="s">
        <v>55</v>
      </c>
      <c r="I14" s="20">
        <v>44000000000</v>
      </c>
      <c r="J14" s="20">
        <v>0</v>
      </c>
      <c r="K14" s="22">
        <v>0</v>
      </c>
      <c r="L14" s="22">
        <v>0</v>
      </c>
      <c r="M14" s="22">
        <v>0</v>
      </c>
      <c r="N14" s="24">
        <f t="shared" si="1"/>
        <v>0</v>
      </c>
      <c r="O14" s="22">
        <v>0</v>
      </c>
      <c r="P14" s="22">
        <v>23460000</v>
      </c>
      <c r="Q14" s="22">
        <v>0</v>
      </c>
      <c r="R14" s="24">
        <f t="shared" si="2"/>
        <v>23460000</v>
      </c>
    </row>
    <row r="15" spans="1:213" ht="15" customHeight="1" x14ac:dyDescent="0.2">
      <c r="A15" s="41"/>
      <c r="B15" s="11" t="s">
        <v>82</v>
      </c>
      <c r="C15" s="11"/>
      <c r="D15" s="70" t="s">
        <v>62</v>
      </c>
      <c r="E15" s="70"/>
      <c r="F15" s="70"/>
      <c r="G15" s="13"/>
      <c r="H15" s="14"/>
      <c r="I15" s="24">
        <f>SUM(I16:I17)</f>
        <v>2800000000</v>
      </c>
      <c r="J15" s="24">
        <f>SUM(J16:J16)</f>
        <v>0</v>
      </c>
      <c r="K15" s="24">
        <f>SUM(K16:K16)</f>
        <v>0</v>
      </c>
      <c r="L15" s="24">
        <f>SUM(L16:L16)</f>
        <v>9000000</v>
      </c>
      <c r="M15" s="24">
        <f>SUM(M16:M16)</f>
        <v>5000000</v>
      </c>
      <c r="N15" s="24">
        <f t="shared" si="1"/>
        <v>14000000</v>
      </c>
      <c r="O15" s="24">
        <f>SUM(O16:O16)</f>
        <v>0</v>
      </c>
      <c r="P15" s="24">
        <f>SUM(P16:P16)</f>
        <v>9000000</v>
      </c>
      <c r="Q15" s="24">
        <f>SUM(Q16:Q16)</f>
        <v>5000000</v>
      </c>
      <c r="R15" s="24">
        <f t="shared" si="2"/>
        <v>14000000</v>
      </c>
    </row>
    <row r="16" spans="1:213" s="10" customFormat="1" ht="35.25" customHeight="1" x14ac:dyDescent="0.2">
      <c r="A16" s="43"/>
      <c r="B16" s="16"/>
      <c r="C16" s="16" t="s">
        <v>83</v>
      </c>
      <c r="D16" s="25" t="s">
        <v>64</v>
      </c>
      <c r="E16" s="17" t="s">
        <v>54</v>
      </c>
      <c r="F16" s="26"/>
      <c r="G16" s="18"/>
      <c r="H16" s="19" t="s">
        <v>55</v>
      </c>
      <c r="I16" s="20">
        <v>2500000000</v>
      </c>
      <c r="J16" s="20">
        <v>0</v>
      </c>
      <c r="K16" s="28">
        <v>0</v>
      </c>
      <c r="L16" s="28">
        <v>9000000</v>
      </c>
      <c r="M16" s="20">
        <v>5000000</v>
      </c>
      <c r="N16" s="24">
        <f t="shared" si="1"/>
        <v>14000000</v>
      </c>
      <c r="O16" s="28">
        <v>0</v>
      </c>
      <c r="P16" s="28">
        <v>9000000</v>
      </c>
      <c r="Q16" s="20">
        <v>5000000</v>
      </c>
      <c r="R16" s="24">
        <f t="shared" si="2"/>
        <v>14000000</v>
      </c>
    </row>
    <row r="17" spans="1:18" s="10" customFormat="1" ht="35.25" customHeight="1" x14ac:dyDescent="0.2">
      <c r="A17" s="43"/>
      <c r="B17" s="16"/>
      <c r="C17" s="16" t="s">
        <v>84</v>
      </c>
      <c r="D17" s="25" t="s">
        <v>66</v>
      </c>
      <c r="E17" s="17" t="s">
        <v>54</v>
      </c>
      <c r="F17" s="26"/>
      <c r="G17" s="18"/>
      <c r="H17" s="19" t="s">
        <v>55</v>
      </c>
      <c r="I17" s="20">
        <v>300000000</v>
      </c>
      <c r="J17" s="20">
        <v>0</v>
      </c>
      <c r="K17" s="28">
        <v>0</v>
      </c>
      <c r="L17" s="20">
        <v>0</v>
      </c>
      <c r="M17" s="20">
        <v>0</v>
      </c>
      <c r="N17" s="24">
        <f t="shared" si="1"/>
        <v>0</v>
      </c>
      <c r="O17" s="28">
        <v>0</v>
      </c>
      <c r="P17" s="20">
        <v>0</v>
      </c>
      <c r="Q17" s="20">
        <v>0</v>
      </c>
      <c r="R17" s="24">
        <f t="shared" si="2"/>
        <v>0</v>
      </c>
    </row>
    <row r="18" spans="1:18" ht="29.25" customHeight="1" x14ac:dyDescent="0.2">
      <c r="A18" s="67" t="s">
        <v>71</v>
      </c>
      <c r="B18" s="67"/>
      <c r="C18" s="67"/>
      <c r="D18" s="67"/>
      <c r="E18" s="67"/>
      <c r="F18" s="67"/>
      <c r="G18" s="67"/>
      <c r="H18" s="39"/>
      <c r="I18" s="29"/>
      <c r="J18" s="29"/>
      <c r="K18" s="29">
        <f t="shared" ref="K18:R18" si="3">K10+K15</f>
        <v>0</v>
      </c>
      <c r="L18" s="29">
        <f t="shared" si="3"/>
        <v>54000000</v>
      </c>
      <c r="M18" s="29">
        <f t="shared" si="3"/>
        <v>5000000</v>
      </c>
      <c r="N18" s="29">
        <f t="shared" si="3"/>
        <v>59000000</v>
      </c>
      <c r="O18" s="29">
        <f t="shared" si="3"/>
        <v>0</v>
      </c>
      <c r="P18" s="29">
        <f t="shared" si="3"/>
        <v>77460000</v>
      </c>
      <c r="Q18" s="29">
        <f t="shared" si="3"/>
        <v>5000000</v>
      </c>
      <c r="R18" s="29">
        <f t="shared" si="3"/>
        <v>82460000</v>
      </c>
    </row>
  </sheetData>
  <sheetProtection selectLockedCells="1" selectUnlockedCells="1"/>
  <mergeCells count="27">
    <mergeCell ref="N8:N9"/>
    <mergeCell ref="A1:R1"/>
    <mergeCell ref="A2:N2"/>
    <mergeCell ref="A3:R3"/>
    <mergeCell ref="A4:R4"/>
    <mergeCell ref="A7:A9"/>
    <mergeCell ref="B7:B9"/>
    <mergeCell ref="C7:C9"/>
    <mergeCell ref="D7:D9"/>
    <mergeCell ref="E7:E9"/>
    <mergeCell ref="F7:F9"/>
    <mergeCell ref="A18:G18"/>
    <mergeCell ref="O8:O9"/>
    <mergeCell ref="P8:P9"/>
    <mergeCell ref="Q8:Q9"/>
    <mergeCell ref="R8:R9"/>
    <mergeCell ref="D10:F10"/>
    <mergeCell ref="D15:F15"/>
    <mergeCell ref="G7:G9"/>
    <mergeCell ref="H7:H9"/>
    <mergeCell ref="I7:I9"/>
    <mergeCell ref="J7:J9"/>
    <mergeCell ref="K7:N7"/>
    <mergeCell ref="O7:R7"/>
    <mergeCell ref="K8:K9"/>
    <mergeCell ref="L8:L9"/>
    <mergeCell ref="M8:M9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61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H20"/>
  <sheetViews>
    <sheetView view="pageBreakPreview" zoomScale="75" zoomScaleNormal="74" zoomScaleSheetLayoutView="75" workbookViewId="0">
      <selection activeCell="D14" sqref="D14"/>
    </sheetView>
  </sheetViews>
  <sheetFormatPr defaultRowHeight="12.75" customHeight="1" x14ac:dyDescent="0.2"/>
  <cols>
    <col min="1" max="1" width="5.5703125" style="1" customWidth="1"/>
    <col min="2" max="2" width="17.140625" style="1" customWidth="1"/>
    <col min="3" max="3" width="13.5703125" style="1" customWidth="1"/>
    <col min="4" max="4" width="15.28515625" style="1" customWidth="1"/>
    <col min="5" max="5" width="11.5703125" style="1" customWidth="1"/>
    <col min="6" max="6" width="6.140625" style="1" customWidth="1"/>
    <col min="7" max="7" width="14.28515625" style="1" customWidth="1"/>
    <col min="8" max="8" width="13" style="1" customWidth="1"/>
    <col min="9" max="13" width="12.42578125" style="1" customWidth="1"/>
    <col min="14" max="14" width="13.5703125" style="1" customWidth="1"/>
    <col min="15" max="15" width="10.7109375" style="1" customWidth="1"/>
    <col min="16" max="16" width="15.7109375" style="1" customWidth="1"/>
    <col min="17" max="17" width="11" style="1" customWidth="1"/>
    <col min="18" max="18" width="11.42578125" style="1" customWidth="1"/>
    <col min="19" max="19" width="11" style="1" customWidth="1"/>
    <col min="20" max="20" width="10.7109375" style="1" customWidth="1"/>
    <col min="21" max="21" width="14" style="1" customWidth="1"/>
    <col min="22" max="22" width="14.7109375" style="1" customWidth="1"/>
    <col min="23" max="23" width="11.28515625" style="1" customWidth="1"/>
    <col min="24" max="24" width="15" style="1" customWidth="1"/>
    <col min="25" max="139" width="9.140625" style="1" customWidth="1"/>
    <col min="140" max="165" width="9.140625" style="3" customWidth="1"/>
  </cols>
  <sheetData>
    <row r="1" spans="1:190" ht="13.5" customHeight="1" x14ac:dyDescent="0.2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C1" s="2"/>
      <c r="FD1" s="2"/>
      <c r="FE1" s="2"/>
      <c r="FF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</row>
    <row r="2" spans="1:190" ht="13.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C2" s="2"/>
      <c r="FD2" s="2"/>
      <c r="FE2" s="2"/>
      <c r="FF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</row>
    <row r="3" spans="1:190" ht="15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C3" s="2"/>
      <c r="FD3" s="2"/>
      <c r="FE3" s="2"/>
      <c r="FF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</row>
    <row r="4" spans="1:190" s="2" customFormat="1" ht="20.85" customHeight="1" x14ac:dyDescent="0.2">
      <c r="A4" s="83" t="s">
        <v>86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spans="1:190" s="2" customFormat="1" ht="13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X5" s="64" t="s">
        <v>4</v>
      </c>
    </row>
    <row r="6" spans="1:190" ht="12.75" customHeight="1" x14ac:dyDescent="0.2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6" t="s">
        <v>16</v>
      </c>
      <c r="M6" s="6" t="s">
        <v>17</v>
      </c>
      <c r="N6" s="6" t="s">
        <v>18</v>
      </c>
      <c r="O6" s="6" t="s">
        <v>19</v>
      </c>
      <c r="P6" s="6" t="s">
        <v>20</v>
      </c>
      <c r="Q6" s="7" t="s">
        <v>21</v>
      </c>
      <c r="R6" s="7" t="s">
        <v>22</v>
      </c>
      <c r="S6" s="7" t="s">
        <v>23</v>
      </c>
      <c r="T6" s="7" t="s">
        <v>24</v>
      </c>
      <c r="U6" s="7" t="s">
        <v>25</v>
      </c>
      <c r="V6" s="7" t="s">
        <v>26</v>
      </c>
      <c r="W6" s="7" t="s">
        <v>27</v>
      </c>
      <c r="X6" s="7" t="s">
        <v>28</v>
      </c>
    </row>
    <row r="7" spans="1:190" ht="12.75" customHeight="1" x14ac:dyDescent="0.2">
      <c r="A7" s="85" t="s">
        <v>31</v>
      </c>
      <c r="B7" s="87" t="s">
        <v>126</v>
      </c>
      <c r="C7" s="88"/>
      <c r="D7" s="88"/>
      <c r="E7" s="89"/>
      <c r="F7" s="79" t="s">
        <v>35</v>
      </c>
      <c r="G7" s="78" t="s">
        <v>36</v>
      </c>
      <c r="H7" s="78" t="s">
        <v>37</v>
      </c>
      <c r="I7" s="80" t="s">
        <v>38</v>
      </c>
      <c r="J7" s="80"/>
      <c r="K7" s="80"/>
      <c r="L7" s="80"/>
      <c r="M7" s="80"/>
      <c r="N7" s="80"/>
      <c r="O7" s="80"/>
      <c r="P7" s="80"/>
      <c r="Q7" s="80" t="s">
        <v>39</v>
      </c>
      <c r="R7" s="80"/>
      <c r="S7" s="80"/>
      <c r="T7" s="80"/>
      <c r="U7" s="80"/>
      <c r="V7" s="80"/>
      <c r="W7" s="80"/>
      <c r="X7" s="80"/>
    </row>
    <row r="8" spans="1:190" ht="66" customHeight="1" x14ac:dyDescent="0.2">
      <c r="A8" s="85"/>
      <c r="B8" s="90"/>
      <c r="C8" s="91"/>
      <c r="D8" s="91"/>
      <c r="E8" s="92"/>
      <c r="F8" s="79"/>
      <c r="G8" s="78"/>
      <c r="H8" s="78"/>
      <c r="I8" s="78" t="s">
        <v>87</v>
      </c>
      <c r="J8" s="78"/>
      <c r="K8" s="78"/>
      <c r="L8" s="78"/>
      <c r="M8" s="78"/>
      <c r="N8" s="78" t="s">
        <v>41</v>
      </c>
      <c r="O8" s="78" t="s">
        <v>42</v>
      </c>
      <c r="P8" s="78" t="s">
        <v>43</v>
      </c>
      <c r="Q8" s="78" t="s">
        <v>87</v>
      </c>
      <c r="R8" s="78"/>
      <c r="S8" s="78"/>
      <c r="T8" s="78"/>
      <c r="U8" s="78"/>
      <c r="V8" s="78" t="s">
        <v>41</v>
      </c>
      <c r="W8" s="78" t="s">
        <v>42</v>
      </c>
      <c r="X8" s="78" t="s">
        <v>43</v>
      </c>
    </row>
    <row r="9" spans="1:190" s="10" customFormat="1" ht="38.25" customHeight="1" x14ac:dyDescent="0.2">
      <c r="A9" s="85"/>
      <c r="B9" s="93"/>
      <c r="C9" s="94"/>
      <c r="D9" s="94"/>
      <c r="E9" s="95"/>
      <c r="F9" s="79"/>
      <c r="G9" s="78"/>
      <c r="H9" s="78"/>
      <c r="I9" s="45" t="s">
        <v>45</v>
      </c>
      <c r="J9" s="45" t="s">
        <v>46</v>
      </c>
      <c r="K9" s="45" t="s">
        <v>47</v>
      </c>
      <c r="L9" s="46" t="s">
        <v>48</v>
      </c>
      <c r="M9" s="46" t="s">
        <v>49</v>
      </c>
      <c r="N9" s="78"/>
      <c r="O9" s="78"/>
      <c r="P9" s="78"/>
      <c r="Q9" s="45" t="s">
        <v>45</v>
      </c>
      <c r="R9" s="45" t="s">
        <v>46</v>
      </c>
      <c r="S9" s="45" t="s">
        <v>47</v>
      </c>
      <c r="T9" s="46" t="s">
        <v>48</v>
      </c>
      <c r="U9" s="46" t="s">
        <v>49</v>
      </c>
      <c r="V9" s="78"/>
      <c r="W9" s="78"/>
      <c r="X9" s="78"/>
    </row>
    <row r="10" spans="1:190" s="36" customFormat="1" ht="37.5" customHeight="1" x14ac:dyDescent="0.2">
      <c r="A10" s="16" t="s">
        <v>68</v>
      </c>
      <c r="B10" s="96" t="s">
        <v>130</v>
      </c>
      <c r="C10" s="97"/>
      <c r="D10" s="97"/>
      <c r="E10" s="98"/>
      <c r="F10" s="32" t="s">
        <v>55</v>
      </c>
      <c r="G10" s="33">
        <v>200000000</v>
      </c>
      <c r="H10" s="33"/>
      <c r="I10" s="34">
        <v>5250000</v>
      </c>
      <c r="J10" s="34">
        <v>5250000</v>
      </c>
      <c r="K10" s="34">
        <v>5250000</v>
      </c>
      <c r="L10" s="34">
        <v>5250000</v>
      </c>
      <c r="M10" s="35">
        <f>SUM(I10:L10)</f>
        <v>21000000</v>
      </c>
      <c r="N10" s="33">
        <v>0</v>
      </c>
      <c r="O10" s="33">
        <v>0</v>
      </c>
      <c r="P10" s="29">
        <f>SUM(M10:O10)</f>
        <v>21000000</v>
      </c>
      <c r="Q10" s="34">
        <v>5250000</v>
      </c>
      <c r="R10" s="34">
        <v>5250000</v>
      </c>
      <c r="S10" s="34">
        <v>5250000</v>
      </c>
      <c r="T10" s="34">
        <v>5250000</v>
      </c>
      <c r="U10" s="35">
        <f>SUM(Q10:T10)</f>
        <v>21000000</v>
      </c>
      <c r="V10" s="34">
        <v>0</v>
      </c>
      <c r="W10" s="34">
        <v>0</v>
      </c>
      <c r="X10" s="29">
        <f>SUM(U10:W10)</f>
        <v>21000000</v>
      </c>
    </row>
    <row r="11" spans="1:190" ht="33" customHeight="1" x14ac:dyDescent="0.2">
      <c r="A11" s="86" t="s">
        <v>71</v>
      </c>
      <c r="B11" s="86"/>
      <c r="C11" s="86"/>
      <c r="D11" s="86"/>
      <c r="E11" s="86"/>
      <c r="F11" s="39"/>
      <c r="G11" s="29"/>
      <c r="H11" s="29"/>
      <c r="I11" s="29">
        <f t="shared" ref="I11:P11" si="0">SUM(I10:I10)</f>
        <v>5250000</v>
      </c>
      <c r="J11" s="29">
        <f t="shared" si="0"/>
        <v>5250000</v>
      </c>
      <c r="K11" s="29">
        <f t="shared" si="0"/>
        <v>5250000</v>
      </c>
      <c r="L11" s="29">
        <f t="shared" si="0"/>
        <v>5250000</v>
      </c>
      <c r="M11" s="29">
        <f t="shared" si="0"/>
        <v>21000000</v>
      </c>
      <c r="N11" s="29">
        <f t="shared" si="0"/>
        <v>0</v>
      </c>
      <c r="O11" s="29">
        <f t="shared" si="0"/>
        <v>0</v>
      </c>
      <c r="P11" s="29">
        <f t="shared" si="0"/>
        <v>21000000</v>
      </c>
      <c r="Q11" s="29">
        <f t="shared" ref="Q11:X11" si="1">SUM(Q9:Q10)</f>
        <v>5250000</v>
      </c>
      <c r="R11" s="29">
        <f t="shared" si="1"/>
        <v>5250000</v>
      </c>
      <c r="S11" s="29">
        <f t="shared" si="1"/>
        <v>5250000</v>
      </c>
      <c r="T11" s="29">
        <f t="shared" si="1"/>
        <v>5250000</v>
      </c>
      <c r="U11" s="29">
        <f t="shared" si="1"/>
        <v>21000000</v>
      </c>
      <c r="V11" s="29">
        <f t="shared" si="1"/>
        <v>0</v>
      </c>
      <c r="W11" s="29">
        <f t="shared" si="1"/>
        <v>0</v>
      </c>
      <c r="X11" s="29">
        <f t="shared" si="1"/>
        <v>21000000</v>
      </c>
    </row>
    <row r="13" spans="1:190" ht="18" customHeight="1" x14ac:dyDescent="0.2">
      <c r="A13" s="83" t="s">
        <v>88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spans="1:190" ht="12.75" customHeight="1" x14ac:dyDescent="0.2">
      <c r="P14" s="47"/>
      <c r="X14" s="64" t="s">
        <v>4</v>
      </c>
    </row>
    <row r="15" spans="1:190" ht="12.75" customHeight="1" x14ac:dyDescent="0.2">
      <c r="A15" s="6" t="s">
        <v>5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6" t="s">
        <v>18</v>
      </c>
      <c r="O15" s="6" t="s">
        <v>19</v>
      </c>
      <c r="P15" s="6" t="s">
        <v>20</v>
      </c>
      <c r="Q15" s="6" t="s">
        <v>13</v>
      </c>
      <c r="R15" s="6" t="s">
        <v>14</v>
      </c>
      <c r="S15" s="6" t="s">
        <v>15</v>
      </c>
      <c r="T15" s="6" t="s">
        <v>16</v>
      </c>
      <c r="U15" s="6" t="s">
        <v>17</v>
      </c>
      <c r="V15" s="6" t="s">
        <v>18</v>
      </c>
      <c r="W15" s="6" t="s">
        <v>19</v>
      </c>
      <c r="X15" s="6" t="s">
        <v>20</v>
      </c>
    </row>
    <row r="16" spans="1:190" ht="12.75" customHeight="1" x14ac:dyDescent="0.2">
      <c r="A16" s="85" t="s">
        <v>31</v>
      </c>
      <c r="B16" s="87" t="s">
        <v>126</v>
      </c>
      <c r="C16" s="88"/>
      <c r="D16" s="88"/>
      <c r="E16" s="89"/>
      <c r="F16" s="79" t="s">
        <v>35</v>
      </c>
      <c r="G16" s="78" t="s">
        <v>36</v>
      </c>
      <c r="H16" s="78" t="s">
        <v>37</v>
      </c>
      <c r="I16" s="80" t="s">
        <v>38</v>
      </c>
      <c r="J16" s="80"/>
      <c r="K16" s="80"/>
      <c r="L16" s="80"/>
      <c r="M16" s="80"/>
      <c r="N16" s="80"/>
      <c r="O16" s="80"/>
      <c r="P16" s="80"/>
      <c r="Q16" s="80" t="s">
        <v>39</v>
      </c>
      <c r="R16" s="80"/>
      <c r="S16" s="80"/>
      <c r="T16" s="80"/>
      <c r="U16" s="80"/>
      <c r="V16" s="80"/>
      <c r="W16" s="80"/>
      <c r="X16" s="80"/>
    </row>
    <row r="17" spans="1:24" ht="66" customHeight="1" x14ac:dyDescent="0.2">
      <c r="A17" s="85"/>
      <c r="B17" s="90"/>
      <c r="C17" s="91"/>
      <c r="D17" s="91"/>
      <c r="E17" s="92"/>
      <c r="F17" s="79"/>
      <c r="G17" s="78"/>
      <c r="H17" s="78"/>
      <c r="I17" s="78" t="s">
        <v>87</v>
      </c>
      <c r="J17" s="78"/>
      <c r="K17" s="78"/>
      <c r="L17" s="78"/>
      <c r="M17" s="78"/>
      <c r="N17" s="78" t="s">
        <v>41</v>
      </c>
      <c r="O17" s="78" t="s">
        <v>42</v>
      </c>
      <c r="P17" s="78" t="s">
        <v>43</v>
      </c>
      <c r="Q17" s="78" t="s">
        <v>87</v>
      </c>
      <c r="R17" s="78"/>
      <c r="S17" s="78"/>
      <c r="T17" s="78"/>
      <c r="U17" s="78"/>
      <c r="V17" s="78" t="s">
        <v>41</v>
      </c>
      <c r="W17" s="78" t="s">
        <v>42</v>
      </c>
      <c r="X17" s="78" t="s">
        <v>43</v>
      </c>
    </row>
    <row r="18" spans="1:24" s="10" customFormat="1" ht="25.35" customHeight="1" x14ac:dyDescent="0.2">
      <c r="A18" s="85"/>
      <c r="B18" s="93"/>
      <c r="C18" s="94"/>
      <c r="D18" s="94"/>
      <c r="E18" s="95"/>
      <c r="F18" s="79"/>
      <c r="G18" s="78"/>
      <c r="H18" s="78"/>
      <c r="I18" s="45" t="s">
        <v>45</v>
      </c>
      <c r="J18" s="45" t="s">
        <v>46</v>
      </c>
      <c r="K18" s="45" t="s">
        <v>47</v>
      </c>
      <c r="L18" s="46" t="s">
        <v>48</v>
      </c>
      <c r="M18" s="46" t="s">
        <v>49</v>
      </c>
      <c r="N18" s="78"/>
      <c r="O18" s="78"/>
      <c r="P18" s="78"/>
      <c r="Q18" s="45" t="s">
        <v>45</v>
      </c>
      <c r="R18" s="45" t="s">
        <v>46</v>
      </c>
      <c r="S18" s="45" t="s">
        <v>47</v>
      </c>
      <c r="T18" s="46" t="s">
        <v>48</v>
      </c>
      <c r="U18" s="46" t="s">
        <v>49</v>
      </c>
      <c r="V18" s="78"/>
      <c r="W18" s="78"/>
      <c r="X18" s="78"/>
    </row>
    <row r="19" spans="1:24" s="36" customFormat="1" ht="27" customHeight="1" x14ac:dyDescent="0.2">
      <c r="A19" s="16" t="s">
        <v>70</v>
      </c>
      <c r="B19" s="96" t="s">
        <v>130</v>
      </c>
      <c r="C19" s="97"/>
      <c r="D19" s="97"/>
      <c r="E19" s="98"/>
      <c r="F19" s="62" t="s">
        <v>55</v>
      </c>
      <c r="G19" s="63">
        <v>200000000</v>
      </c>
      <c r="H19" s="48"/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3">
        <v>3300000</v>
      </c>
      <c r="O19" s="35">
        <v>0</v>
      </c>
      <c r="P19" s="29">
        <f>SUM(N19:O19)</f>
        <v>3300000</v>
      </c>
      <c r="Q19" s="35">
        <v>0</v>
      </c>
      <c r="R19" s="35">
        <v>0</v>
      </c>
      <c r="S19" s="35">
        <v>0</v>
      </c>
      <c r="T19" s="35">
        <v>0</v>
      </c>
      <c r="U19" s="35">
        <f>SUM(Q19:T19)</f>
        <v>0</v>
      </c>
      <c r="V19" s="33">
        <v>3300000</v>
      </c>
      <c r="W19" s="35">
        <v>0</v>
      </c>
      <c r="X19" s="29">
        <f>SUM(V19:W19)</f>
        <v>3300000</v>
      </c>
    </row>
    <row r="20" spans="1:24" ht="31.5" customHeight="1" x14ac:dyDescent="0.2">
      <c r="A20" s="86" t="s">
        <v>71</v>
      </c>
      <c r="B20" s="86"/>
      <c r="C20" s="86"/>
      <c r="D20" s="86"/>
      <c r="E20" s="86"/>
      <c r="F20" s="39"/>
      <c r="G20" s="29"/>
      <c r="H20" s="29"/>
      <c r="I20" s="29">
        <f>SUM(I19)</f>
        <v>0</v>
      </c>
      <c r="J20" s="29">
        <f t="shared" ref="J20:O20" si="2">SUM(J19)</f>
        <v>0</v>
      </c>
      <c r="K20" s="29">
        <f t="shared" si="2"/>
        <v>0</v>
      </c>
      <c r="L20" s="29">
        <f t="shared" si="2"/>
        <v>0</v>
      </c>
      <c r="M20" s="29">
        <f t="shared" si="2"/>
        <v>0</v>
      </c>
      <c r="N20" s="29">
        <f t="shared" si="2"/>
        <v>3300000</v>
      </c>
      <c r="O20" s="29">
        <f t="shared" si="2"/>
        <v>0</v>
      </c>
      <c r="P20" s="29">
        <f>SUM(P19:P19)</f>
        <v>3300000</v>
      </c>
      <c r="Q20" s="29">
        <f>SUM(Q18)</f>
        <v>0</v>
      </c>
      <c r="R20" s="29">
        <f>SUM(R18)</f>
        <v>0</v>
      </c>
      <c r="S20" s="29">
        <f>SUM(S18)</f>
        <v>0</v>
      </c>
      <c r="T20" s="29">
        <f>SUM(T18)</f>
        <v>0</v>
      </c>
      <c r="U20" s="29">
        <f>SUM(U18)</f>
        <v>0</v>
      </c>
      <c r="V20" s="29">
        <f>SUM(V18:V19)</f>
        <v>3300000</v>
      </c>
      <c r="W20" s="29">
        <f>SUM(W18:W18)</f>
        <v>0</v>
      </c>
      <c r="X20" s="29">
        <f>SUM(X18:X19)</f>
        <v>3300000</v>
      </c>
    </row>
  </sheetData>
  <sheetProtection selectLockedCells="1" selectUnlockedCells="1"/>
  <mergeCells count="38">
    <mergeCell ref="A13:X13"/>
    <mergeCell ref="P8:P9"/>
    <mergeCell ref="Q8:U8"/>
    <mergeCell ref="V8:V9"/>
    <mergeCell ref="W8:W9"/>
    <mergeCell ref="A11:E11"/>
    <mergeCell ref="B10:E10"/>
    <mergeCell ref="A1:X1"/>
    <mergeCell ref="A3:X3"/>
    <mergeCell ref="A4:X4"/>
    <mergeCell ref="A7:A9"/>
    <mergeCell ref="F7:F9"/>
    <mergeCell ref="G7:G9"/>
    <mergeCell ref="X8:X9"/>
    <mergeCell ref="B7:E9"/>
    <mergeCell ref="H7:H9"/>
    <mergeCell ref="I7:P7"/>
    <mergeCell ref="Q7:X7"/>
    <mergeCell ref="I8:M8"/>
    <mergeCell ref="N8:N9"/>
    <mergeCell ref="O8:O9"/>
    <mergeCell ref="W17:W18"/>
    <mergeCell ref="X17:X18"/>
    <mergeCell ref="Q16:X16"/>
    <mergeCell ref="Q17:U17"/>
    <mergeCell ref="V17:V18"/>
    <mergeCell ref="A20:E20"/>
    <mergeCell ref="G16:G18"/>
    <mergeCell ref="H16:H18"/>
    <mergeCell ref="I16:P16"/>
    <mergeCell ref="I17:M17"/>
    <mergeCell ref="N17:N18"/>
    <mergeCell ref="O17:O18"/>
    <mergeCell ref="P17:P18"/>
    <mergeCell ref="B16:E18"/>
    <mergeCell ref="B19:E19"/>
    <mergeCell ref="F16:F18"/>
    <mergeCell ref="A16:A18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4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I18"/>
  <sheetViews>
    <sheetView view="pageBreakPreview" zoomScale="74" zoomScaleNormal="74" zoomScaleSheetLayoutView="74" workbookViewId="0">
      <selection activeCell="C28" sqref="C28"/>
    </sheetView>
  </sheetViews>
  <sheetFormatPr defaultRowHeight="12.75" customHeight="1" x14ac:dyDescent="0.2"/>
  <cols>
    <col min="1" max="1" width="16" style="61" customWidth="1"/>
    <col min="2" max="2" width="18.140625" style="49" customWidth="1"/>
    <col min="3" max="3" width="12.42578125" style="49" customWidth="1"/>
    <col min="4" max="4" width="4.7109375" style="49" customWidth="1"/>
    <col min="5" max="9" width="13.28515625" style="49" customWidth="1"/>
    <col min="10" max="10" width="14.5703125" style="49" bestFit="1" customWidth="1"/>
    <col min="11" max="11" width="13.28515625" style="49" customWidth="1"/>
    <col min="12" max="13" width="14.5703125" style="49" bestFit="1" customWidth="1"/>
    <col min="14" max="14" width="16" style="49" bestFit="1" customWidth="1"/>
    <col min="15" max="15" width="14.5703125" style="49" bestFit="1" customWidth="1"/>
    <col min="16" max="16" width="16" style="49" bestFit="1" customWidth="1"/>
    <col min="17" max="18" width="14.5703125" style="49" bestFit="1" customWidth="1"/>
    <col min="19" max="19" width="16" style="49" bestFit="1" customWidth="1"/>
    <col min="20" max="20" width="14.5703125" style="49" bestFit="1" customWidth="1"/>
    <col min="21" max="21" width="13.28515625" style="49" customWidth="1"/>
    <col min="22" max="22" width="14.5703125" style="49" bestFit="1" customWidth="1"/>
    <col min="23" max="25" width="13.28515625" style="49" customWidth="1"/>
    <col min="26" max="26" width="12.7109375" style="49" customWidth="1"/>
    <col min="27" max="27" width="11.5703125" style="49" customWidth="1"/>
    <col min="28" max="29" width="12.7109375" style="49" customWidth="1"/>
    <col min="30" max="30" width="11.5703125" style="49" customWidth="1"/>
    <col min="31" max="32" width="12.7109375" style="49" customWidth="1"/>
    <col min="33" max="33" width="11.5703125" style="49" bestFit="1" customWidth="1"/>
    <col min="34" max="35" width="12.7109375" style="49" customWidth="1"/>
    <col min="36" max="36" width="11.5703125" style="49" customWidth="1"/>
    <col min="37" max="38" width="12.7109375" style="49" customWidth="1"/>
    <col min="39" max="39" width="11.5703125" style="49" customWidth="1"/>
    <col min="40" max="41" width="12.7109375" style="49" customWidth="1"/>
    <col min="42" max="42" width="11.5703125" style="49" customWidth="1"/>
    <col min="43" max="43" width="12.7109375" style="49" customWidth="1"/>
    <col min="44" max="217" width="9.140625" style="49" customWidth="1"/>
  </cols>
  <sheetData>
    <row r="1" spans="1:216" ht="30" customHeight="1" x14ac:dyDescent="0.2">
      <c r="A1" s="110" t="s">
        <v>89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</row>
    <row r="2" spans="1:216" ht="32.25" customHeight="1" x14ac:dyDescent="0.4">
      <c r="A2" s="111" t="s">
        <v>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</row>
    <row r="3" spans="1:216" ht="29.25" customHeight="1" x14ac:dyDescent="0.2">
      <c r="A3" s="112" t="s">
        <v>90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D3" s="50"/>
      <c r="HE3" s="50"/>
      <c r="HF3" s="50"/>
      <c r="HG3" s="50"/>
      <c r="HH3" s="50"/>
    </row>
    <row r="4" spans="1:216" ht="15.75" customHeight="1" x14ac:dyDescent="0.2">
      <c r="A4" s="51"/>
      <c r="B4" s="51"/>
      <c r="C4" s="51"/>
      <c r="D4" s="51"/>
      <c r="E4" s="51"/>
      <c r="F4" s="51"/>
      <c r="G4" s="51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D4" s="50"/>
      <c r="HE4" s="50"/>
      <c r="HF4" s="50"/>
      <c r="HG4" s="50"/>
      <c r="HH4" s="50"/>
    </row>
    <row r="5" spans="1:216" s="50" customFormat="1" ht="13.5" customHeight="1" x14ac:dyDescent="0.2">
      <c r="P5" s="52"/>
      <c r="Q5" s="52"/>
      <c r="R5" s="52"/>
      <c r="S5" s="52"/>
      <c r="T5" s="52"/>
      <c r="U5" s="52"/>
      <c r="V5" s="52"/>
      <c r="W5" s="52"/>
      <c r="X5" s="52"/>
      <c r="Y5" s="5"/>
      <c r="AK5" s="5"/>
      <c r="AQ5" s="5" t="s">
        <v>4</v>
      </c>
    </row>
    <row r="6" spans="1:216" s="50" customFormat="1" ht="15.95" customHeight="1" x14ac:dyDescent="0.2">
      <c r="A6" s="53" t="s">
        <v>5</v>
      </c>
      <c r="B6" s="53" t="s">
        <v>6</v>
      </c>
      <c r="C6" s="53" t="s">
        <v>7</v>
      </c>
      <c r="D6" s="53" t="s">
        <v>8</v>
      </c>
      <c r="E6" s="53" t="s">
        <v>9</v>
      </c>
      <c r="F6" s="53" t="s">
        <v>10</v>
      </c>
      <c r="G6" s="53" t="s">
        <v>11</v>
      </c>
      <c r="H6" s="53" t="s">
        <v>12</v>
      </c>
      <c r="I6" s="53" t="s">
        <v>13</v>
      </c>
      <c r="J6" s="53" t="s">
        <v>14</v>
      </c>
      <c r="K6" s="53" t="s">
        <v>15</v>
      </c>
      <c r="L6" s="53" t="s">
        <v>16</v>
      </c>
      <c r="M6" s="53" t="s">
        <v>17</v>
      </c>
      <c r="N6" s="53" t="s">
        <v>18</v>
      </c>
      <c r="O6" s="53" t="s">
        <v>19</v>
      </c>
      <c r="P6" s="53" t="s">
        <v>20</v>
      </c>
      <c r="Q6" s="53" t="s">
        <v>21</v>
      </c>
      <c r="R6" s="53" t="s">
        <v>22</v>
      </c>
      <c r="S6" s="53" t="s">
        <v>23</v>
      </c>
      <c r="T6" s="53" t="s">
        <v>24</v>
      </c>
      <c r="U6" s="53" t="s">
        <v>25</v>
      </c>
      <c r="V6" s="53" t="s">
        <v>26</v>
      </c>
      <c r="W6" s="53" t="s">
        <v>27</v>
      </c>
      <c r="X6" s="53" t="s">
        <v>28</v>
      </c>
      <c r="Y6" s="53" t="s">
        <v>29</v>
      </c>
      <c r="Z6" s="53" t="s">
        <v>91</v>
      </c>
      <c r="AA6" s="53" t="s">
        <v>92</v>
      </c>
      <c r="AB6" s="53" t="s">
        <v>93</v>
      </c>
      <c r="AC6" s="53" t="s">
        <v>94</v>
      </c>
      <c r="AD6" s="53" t="s">
        <v>95</v>
      </c>
      <c r="AE6" s="53" t="s">
        <v>96</v>
      </c>
      <c r="AF6" s="53" t="s">
        <v>97</v>
      </c>
      <c r="AG6" s="53" t="s">
        <v>98</v>
      </c>
      <c r="AH6" s="53" t="s">
        <v>99</v>
      </c>
      <c r="AI6" s="53" t="s">
        <v>100</v>
      </c>
      <c r="AJ6" s="53" t="s">
        <v>101</v>
      </c>
      <c r="AK6" s="53" t="s">
        <v>102</v>
      </c>
      <c r="AL6" s="53" t="s">
        <v>103</v>
      </c>
      <c r="AM6" s="53" t="s">
        <v>104</v>
      </c>
      <c r="AN6" s="53" t="s">
        <v>105</v>
      </c>
      <c r="AO6" s="53" t="s">
        <v>106</v>
      </c>
      <c r="AP6" s="53" t="s">
        <v>107</v>
      </c>
      <c r="AQ6" s="53" t="s">
        <v>108</v>
      </c>
    </row>
    <row r="7" spans="1:216" ht="88.5" customHeight="1" x14ac:dyDescent="0.2">
      <c r="A7" s="99" t="s">
        <v>127</v>
      </c>
      <c r="B7" s="100"/>
      <c r="C7" s="103" t="s">
        <v>33</v>
      </c>
      <c r="D7" s="103" t="s">
        <v>35</v>
      </c>
      <c r="E7" s="109">
        <v>2018</v>
      </c>
      <c r="F7" s="109"/>
      <c r="G7" s="109"/>
      <c r="H7" s="109">
        <v>2019</v>
      </c>
      <c r="I7" s="109"/>
      <c r="J7" s="109"/>
      <c r="K7" s="109">
        <v>2020</v>
      </c>
      <c r="L7" s="109"/>
      <c r="M7" s="109"/>
      <c r="N7" s="109">
        <v>2021</v>
      </c>
      <c r="O7" s="109"/>
      <c r="P7" s="109"/>
      <c r="Q7" s="109">
        <v>2022</v>
      </c>
      <c r="R7" s="109"/>
      <c r="S7" s="109"/>
      <c r="T7" s="109">
        <v>2023</v>
      </c>
      <c r="U7" s="109"/>
      <c r="V7" s="109"/>
      <c r="W7" s="109">
        <v>2024</v>
      </c>
      <c r="X7" s="109"/>
      <c r="Y7" s="109"/>
      <c r="Z7" s="109">
        <v>2025</v>
      </c>
      <c r="AA7" s="109"/>
      <c r="AB7" s="109"/>
      <c r="AC7" s="109">
        <v>2026</v>
      </c>
      <c r="AD7" s="109"/>
      <c r="AE7" s="109"/>
      <c r="AF7" s="109">
        <v>2027</v>
      </c>
      <c r="AG7" s="109"/>
      <c r="AH7" s="109"/>
      <c r="AI7" s="109">
        <v>2028</v>
      </c>
      <c r="AJ7" s="109"/>
      <c r="AK7" s="109"/>
      <c r="AL7" s="109">
        <v>2029</v>
      </c>
      <c r="AM7" s="109"/>
      <c r="AN7" s="109"/>
      <c r="AO7" s="109">
        <v>2030</v>
      </c>
      <c r="AP7" s="109"/>
      <c r="AQ7" s="109"/>
    </row>
    <row r="8" spans="1:216" ht="15" customHeight="1" x14ac:dyDescent="0.2">
      <c r="A8" s="101"/>
      <c r="B8" s="102"/>
      <c r="C8" s="104"/>
      <c r="D8" s="104"/>
      <c r="E8" s="54" t="s">
        <v>109</v>
      </c>
      <c r="F8" s="54" t="s">
        <v>110</v>
      </c>
      <c r="G8" s="54" t="s">
        <v>111</v>
      </c>
      <c r="H8" s="54" t="s">
        <v>109</v>
      </c>
      <c r="I8" s="54" t="s">
        <v>110</v>
      </c>
      <c r="J8" s="54" t="s">
        <v>111</v>
      </c>
      <c r="K8" s="54" t="s">
        <v>109</v>
      </c>
      <c r="L8" s="54" t="s">
        <v>110</v>
      </c>
      <c r="M8" s="54" t="s">
        <v>111</v>
      </c>
      <c r="N8" s="54" t="s">
        <v>109</v>
      </c>
      <c r="O8" s="54" t="s">
        <v>110</v>
      </c>
      <c r="P8" s="54" t="s">
        <v>111</v>
      </c>
      <c r="Q8" s="54" t="s">
        <v>109</v>
      </c>
      <c r="R8" s="54" t="s">
        <v>110</v>
      </c>
      <c r="S8" s="54" t="s">
        <v>111</v>
      </c>
      <c r="T8" s="54" t="s">
        <v>109</v>
      </c>
      <c r="U8" s="54" t="s">
        <v>110</v>
      </c>
      <c r="V8" s="54" t="s">
        <v>111</v>
      </c>
      <c r="W8" s="54" t="s">
        <v>109</v>
      </c>
      <c r="X8" s="54" t="s">
        <v>110</v>
      </c>
      <c r="Y8" s="54" t="s">
        <v>111</v>
      </c>
      <c r="Z8" s="54" t="s">
        <v>109</v>
      </c>
      <c r="AA8" s="54" t="s">
        <v>110</v>
      </c>
      <c r="AB8" s="54" t="s">
        <v>111</v>
      </c>
      <c r="AC8" s="54" t="s">
        <v>109</v>
      </c>
      <c r="AD8" s="54" t="s">
        <v>110</v>
      </c>
      <c r="AE8" s="54" t="s">
        <v>111</v>
      </c>
      <c r="AF8" s="54" t="s">
        <v>109</v>
      </c>
      <c r="AG8" s="54" t="s">
        <v>110</v>
      </c>
      <c r="AH8" s="54" t="s">
        <v>111</v>
      </c>
      <c r="AI8" s="54" t="s">
        <v>109</v>
      </c>
      <c r="AJ8" s="54" t="s">
        <v>110</v>
      </c>
      <c r="AK8" s="54" t="s">
        <v>111</v>
      </c>
      <c r="AL8" s="54" t="s">
        <v>109</v>
      </c>
      <c r="AM8" s="54" t="s">
        <v>110</v>
      </c>
      <c r="AN8" s="54" t="s">
        <v>111</v>
      </c>
      <c r="AO8" s="54" t="s">
        <v>109</v>
      </c>
      <c r="AP8" s="54" t="s">
        <v>110</v>
      </c>
      <c r="AQ8" s="54" t="s">
        <v>111</v>
      </c>
    </row>
    <row r="9" spans="1:216" s="56" customFormat="1" ht="18" customHeight="1" x14ac:dyDescent="0.2">
      <c r="A9" s="70" t="s">
        <v>112</v>
      </c>
      <c r="B9" s="70"/>
      <c r="C9" s="70"/>
      <c r="D9" s="14"/>
      <c r="E9" s="55">
        <f>SUM(E10:E13)</f>
        <v>280000000</v>
      </c>
      <c r="F9" s="55">
        <f t="shared" ref="F9:AQ9" si="0">SUM(F10:F13)</f>
        <v>68460000</v>
      </c>
      <c r="G9" s="55">
        <f t="shared" si="0"/>
        <v>348460000</v>
      </c>
      <c r="H9" s="55">
        <f t="shared" si="0"/>
        <v>580000000</v>
      </c>
      <c r="I9" s="55">
        <f t="shared" si="0"/>
        <v>656989583</v>
      </c>
      <c r="J9" s="55">
        <f t="shared" si="0"/>
        <v>1236989583</v>
      </c>
      <c r="K9" s="55">
        <f t="shared" si="0"/>
        <v>580000000</v>
      </c>
      <c r="L9" s="55">
        <f t="shared" si="0"/>
        <v>1458487500</v>
      </c>
      <c r="M9" s="55">
        <f t="shared" si="0"/>
        <v>2038487500</v>
      </c>
      <c r="N9" s="55">
        <f t="shared" si="0"/>
        <v>28710000000</v>
      </c>
      <c r="O9" s="55">
        <f t="shared" si="0"/>
        <v>1440768333</v>
      </c>
      <c r="P9" s="55">
        <f t="shared" si="0"/>
        <v>30150768333</v>
      </c>
      <c r="Q9" s="55">
        <f t="shared" si="0"/>
        <v>8550000000</v>
      </c>
      <c r="R9" s="55">
        <f t="shared" si="0"/>
        <v>576573542</v>
      </c>
      <c r="S9" s="55">
        <f t="shared" si="0"/>
        <v>9126573542</v>
      </c>
      <c r="T9" s="55">
        <f t="shared" si="0"/>
        <v>8550000000</v>
      </c>
      <c r="U9" s="55">
        <f t="shared" si="0"/>
        <v>321712083</v>
      </c>
      <c r="V9" s="55">
        <f t="shared" si="0"/>
        <v>8871712083</v>
      </c>
      <c r="W9" s="55">
        <f t="shared" si="0"/>
        <v>550000000</v>
      </c>
      <c r="X9" s="55">
        <f t="shared" si="0"/>
        <v>66995000</v>
      </c>
      <c r="Y9" s="55">
        <f t="shared" si="0"/>
        <v>616995000</v>
      </c>
      <c r="Z9" s="55">
        <f t="shared" si="0"/>
        <v>550000000</v>
      </c>
      <c r="AA9" s="55">
        <f t="shared" si="0"/>
        <v>55214219</v>
      </c>
      <c r="AB9" s="55">
        <f t="shared" si="0"/>
        <v>605214219</v>
      </c>
      <c r="AC9" s="55">
        <f t="shared" si="0"/>
        <v>550000000</v>
      </c>
      <c r="AD9" s="55">
        <f t="shared" si="0"/>
        <v>44897500</v>
      </c>
      <c r="AE9" s="55">
        <f t="shared" si="0"/>
        <v>594897500</v>
      </c>
      <c r="AF9" s="55">
        <f t="shared" si="0"/>
        <v>550000000</v>
      </c>
      <c r="AG9" s="55">
        <f t="shared" si="0"/>
        <v>33266250</v>
      </c>
      <c r="AH9" s="55">
        <f t="shared" si="0"/>
        <v>583266250</v>
      </c>
      <c r="AI9" s="55">
        <f t="shared" si="0"/>
        <v>550000000</v>
      </c>
      <c r="AJ9" s="55">
        <f t="shared" si="0"/>
        <v>21800000</v>
      </c>
      <c r="AK9" s="55">
        <f t="shared" si="0"/>
        <v>571800000</v>
      </c>
      <c r="AL9" s="55">
        <f t="shared" si="0"/>
        <v>250000000</v>
      </c>
      <c r="AM9" s="55">
        <f t="shared" si="0"/>
        <v>12210000</v>
      </c>
      <c r="AN9" s="55">
        <f t="shared" si="0"/>
        <v>262210000</v>
      </c>
      <c r="AO9" s="55">
        <f t="shared" si="0"/>
        <v>250000000</v>
      </c>
      <c r="AP9" s="55">
        <f t="shared" si="0"/>
        <v>4681875</v>
      </c>
      <c r="AQ9" s="55">
        <f t="shared" si="0"/>
        <v>254681875</v>
      </c>
    </row>
    <row r="10" spans="1:216" s="50" customFormat="1" ht="36.75" customHeight="1" x14ac:dyDescent="0.2">
      <c r="A10" s="105" t="s">
        <v>113</v>
      </c>
      <c r="B10" s="105"/>
      <c r="C10" s="18" t="s">
        <v>114</v>
      </c>
      <c r="D10" s="19" t="s">
        <v>55</v>
      </c>
      <c r="E10" s="57">
        <v>280000000</v>
      </c>
      <c r="F10" s="57">
        <v>11000000</v>
      </c>
      <c r="G10" s="29">
        <f>SUM(E10:F10)</f>
        <v>291000000</v>
      </c>
      <c r="H10" s="57">
        <v>280000000</v>
      </c>
      <c r="I10" s="57">
        <v>15000000</v>
      </c>
      <c r="J10" s="29">
        <f>SUM(H10:I10)</f>
        <v>295000000</v>
      </c>
      <c r="K10" s="57">
        <v>280000000</v>
      </c>
      <c r="L10" s="57">
        <v>8000000</v>
      </c>
      <c r="M10" s="29">
        <f>SUM(K10:L10)</f>
        <v>288000000</v>
      </c>
      <c r="N10" s="57">
        <v>160000000</v>
      </c>
      <c r="O10" s="57">
        <v>2000000</v>
      </c>
      <c r="P10" s="29">
        <f>SUM(N10:O10)</f>
        <v>162000000</v>
      </c>
      <c r="Q10" s="57">
        <v>0</v>
      </c>
      <c r="R10" s="57">
        <v>0</v>
      </c>
      <c r="S10" s="29">
        <v>0</v>
      </c>
      <c r="T10" s="57">
        <v>0</v>
      </c>
      <c r="U10" s="57">
        <v>0</v>
      </c>
      <c r="V10" s="29">
        <v>0</v>
      </c>
      <c r="W10" s="57">
        <v>0</v>
      </c>
      <c r="X10" s="57">
        <v>0</v>
      </c>
      <c r="Y10" s="29">
        <v>0</v>
      </c>
      <c r="Z10" s="57">
        <v>0</v>
      </c>
      <c r="AA10" s="57">
        <v>0</v>
      </c>
      <c r="AB10" s="29">
        <v>0</v>
      </c>
      <c r="AC10" s="57">
        <v>0</v>
      </c>
      <c r="AD10" s="57">
        <v>0</v>
      </c>
      <c r="AE10" s="29">
        <v>0</v>
      </c>
      <c r="AF10" s="57">
        <v>0</v>
      </c>
      <c r="AG10" s="57">
        <v>0</v>
      </c>
      <c r="AH10" s="29">
        <v>0</v>
      </c>
      <c r="AI10" s="57">
        <v>0</v>
      </c>
      <c r="AJ10" s="57">
        <v>0</v>
      </c>
      <c r="AK10" s="29">
        <v>0</v>
      </c>
      <c r="AL10" s="57">
        <v>0</v>
      </c>
      <c r="AM10" s="57">
        <v>0</v>
      </c>
      <c r="AN10" s="29">
        <f>SUM(AL10:AM10)</f>
        <v>0</v>
      </c>
      <c r="AO10" s="57">
        <v>0</v>
      </c>
      <c r="AP10" s="57">
        <v>0</v>
      </c>
      <c r="AQ10" s="29">
        <v>0</v>
      </c>
    </row>
    <row r="11" spans="1:216" s="50" customFormat="1" ht="36.75" customHeight="1" x14ac:dyDescent="0.2">
      <c r="A11" s="105" t="s">
        <v>115</v>
      </c>
      <c r="B11" s="105"/>
      <c r="C11" s="18" t="s">
        <v>116</v>
      </c>
      <c r="D11" s="19" t="s">
        <v>55</v>
      </c>
      <c r="E11" s="57">
        <v>0</v>
      </c>
      <c r="F11" s="57">
        <v>33000000</v>
      </c>
      <c r="G11" s="29">
        <f>SUM(E11:F11)</f>
        <v>33000000</v>
      </c>
      <c r="H11" s="57">
        <v>300000000</v>
      </c>
      <c r="I11" s="57">
        <v>36000000</v>
      </c>
      <c r="J11" s="29">
        <f>SUM(H11:I11)</f>
        <v>336000000</v>
      </c>
      <c r="K11" s="57">
        <v>300000000</v>
      </c>
      <c r="L11" s="57">
        <v>33000000</v>
      </c>
      <c r="M11" s="29">
        <f>SUM(K11:L11)</f>
        <v>333000000</v>
      </c>
      <c r="N11" s="57">
        <v>300000000</v>
      </c>
      <c r="O11" s="57">
        <v>28000000</v>
      </c>
      <c r="P11" s="29">
        <f>SUM(N11:O11)</f>
        <v>328000000</v>
      </c>
      <c r="Q11" s="57">
        <v>300000000</v>
      </c>
      <c r="R11" s="57">
        <v>25000000</v>
      </c>
      <c r="S11" s="29">
        <f>SUM(Q11:R11)</f>
        <v>325000000</v>
      </c>
      <c r="T11" s="57">
        <v>300000000</v>
      </c>
      <c r="U11" s="57">
        <v>21000000</v>
      </c>
      <c r="V11" s="29">
        <f>SUM(T11:U11)</f>
        <v>321000000</v>
      </c>
      <c r="W11" s="57">
        <v>300000000</v>
      </c>
      <c r="X11" s="57">
        <v>17000000</v>
      </c>
      <c r="Y11" s="29">
        <f>SUM(W11:X11)</f>
        <v>317000000</v>
      </c>
      <c r="Z11" s="57">
        <v>300000000</v>
      </c>
      <c r="AA11" s="57">
        <v>13000000</v>
      </c>
      <c r="AB11" s="29">
        <f>SUM(Z11:AA11)</f>
        <v>313000000</v>
      </c>
      <c r="AC11" s="57">
        <v>300000000</v>
      </c>
      <c r="AD11" s="57">
        <v>10000000</v>
      </c>
      <c r="AE11" s="29">
        <f>SUM(AC11:AD11)</f>
        <v>310000000</v>
      </c>
      <c r="AF11" s="57">
        <v>300000000</v>
      </c>
      <c r="AG11" s="57">
        <v>6000000</v>
      </c>
      <c r="AH11" s="29">
        <f>SUM(AF11:AG11)</f>
        <v>306000000</v>
      </c>
      <c r="AI11" s="57">
        <v>300000000</v>
      </c>
      <c r="AJ11" s="57">
        <v>2000000</v>
      </c>
      <c r="AK11" s="29">
        <f>SUM(AI11:AJ11)</f>
        <v>302000000</v>
      </c>
      <c r="AL11" s="57">
        <v>0</v>
      </c>
      <c r="AM11" s="57">
        <v>0</v>
      </c>
      <c r="AN11" s="29">
        <f>SUM(AL11:AM11)</f>
        <v>0</v>
      </c>
      <c r="AO11" s="57">
        <v>0</v>
      </c>
      <c r="AP11" s="57">
        <v>0</v>
      </c>
      <c r="AQ11" s="29">
        <f t="shared" ref="AQ11:AQ17" si="1">SUM(AO11:AP11)</f>
        <v>0</v>
      </c>
    </row>
    <row r="12" spans="1:216" s="50" customFormat="1" ht="36.75" customHeight="1" x14ac:dyDescent="0.2">
      <c r="A12" s="105" t="s">
        <v>124</v>
      </c>
      <c r="B12" s="105"/>
      <c r="C12" s="18" t="s">
        <v>117</v>
      </c>
      <c r="D12" s="19" t="s">
        <v>55</v>
      </c>
      <c r="E12" s="57">
        <v>0</v>
      </c>
      <c r="F12" s="57">
        <v>1000000</v>
      </c>
      <c r="G12" s="29">
        <f>SUM(E12:F12)</f>
        <v>1000000</v>
      </c>
      <c r="H12" s="57">
        <v>0</v>
      </c>
      <c r="I12" s="57">
        <v>75281250</v>
      </c>
      <c r="J12" s="29">
        <f>SUM(H12:I12)</f>
        <v>75281250</v>
      </c>
      <c r="K12" s="57">
        <v>0</v>
      </c>
      <c r="L12" s="57">
        <v>75487500</v>
      </c>
      <c r="M12" s="29">
        <f>SUM(K12:L12)</f>
        <v>75487500</v>
      </c>
      <c r="N12" s="57">
        <v>250000000</v>
      </c>
      <c r="O12" s="57">
        <v>72435000</v>
      </c>
      <c r="P12" s="29">
        <f>SUM(N12:O12)</f>
        <v>322435000</v>
      </c>
      <c r="Q12" s="57">
        <v>250000000</v>
      </c>
      <c r="R12" s="57">
        <v>64906875</v>
      </c>
      <c r="S12" s="29">
        <f>SUM(Q12:R12)</f>
        <v>314906875</v>
      </c>
      <c r="T12" s="57">
        <v>250000000</v>
      </c>
      <c r="U12" s="57">
        <v>57378750</v>
      </c>
      <c r="V12" s="29">
        <f>SUM(T12:U12)</f>
        <v>307378750</v>
      </c>
      <c r="W12" s="57">
        <v>250000000</v>
      </c>
      <c r="X12" s="57">
        <v>49995000</v>
      </c>
      <c r="Y12" s="29">
        <f>SUM(W12:X12)</f>
        <v>299995000</v>
      </c>
      <c r="Z12" s="57">
        <v>250000000</v>
      </c>
      <c r="AA12" s="57">
        <v>42214219</v>
      </c>
      <c r="AB12" s="29">
        <f>SUM(Z12:AA12)</f>
        <v>292214219</v>
      </c>
      <c r="AC12" s="57">
        <v>250000000</v>
      </c>
      <c r="AD12" s="57">
        <v>34897500</v>
      </c>
      <c r="AE12" s="29">
        <f>SUM(AC12:AD12)</f>
        <v>284897500</v>
      </c>
      <c r="AF12" s="57">
        <v>250000000</v>
      </c>
      <c r="AG12" s="57">
        <v>27266250</v>
      </c>
      <c r="AH12" s="29">
        <f>SUM(AF12:AG12)</f>
        <v>277266250</v>
      </c>
      <c r="AI12" s="57">
        <v>250000000</v>
      </c>
      <c r="AJ12" s="57">
        <v>19800000</v>
      </c>
      <c r="AK12" s="29">
        <f>SUM(AI12:AJ12)</f>
        <v>269800000</v>
      </c>
      <c r="AL12" s="57">
        <v>250000000</v>
      </c>
      <c r="AM12" s="57">
        <v>12210000</v>
      </c>
      <c r="AN12" s="29">
        <f>SUM(AL12:AM12)</f>
        <v>262210000</v>
      </c>
      <c r="AO12" s="57">
        <v>250000000</v>
      </c>
      <c r="AP12" s="57">
        <v>4681875</v>
      </c>
      <c r="AQ12" s="29">
        <f>SUM(AO12:AP12)</f>
        <v>254681875</v>
      </c>
    </row>
    <row r="13" spans="1:216" s="50" customFormat="1" ht="36.75" customHeight="1" x14ac:dyDescent="0.2">
      <c r="A13" s="105" t="s">
        <v>118</v>
      </c>
      <c r="B13" s="105"/>
      <c r="C13" s="18" t="s">
        <v>117</v>
      </c>
      <c r="D13" s="19" t="s">
        <v>55</v>
      </c>
      <c r="E13" s="57">
        <v>0</v>
      </c>
      <c r="F13" s="57">
        <v>23460000</v>
      </c>
      <c r="G13" s="29">
        <f>SUM(E13:F13)</f>
        <v>23460000</v>
      </c>
      <c r="H13" s="57">
        <v>0</v>
      </c>
      <c r="I13" s="57">
        <v>530708333</v>
      </c>
      <c r="J13" s="29">
        <f>SUM(H13:I13)</f>
        <v>530708333</v>
      </c>
      <c r="K13" s="57">
        <v>0</v>
      </c>
      <c r="L13" s="57">
        <v>1342000000</v>
      </c>
      <c r="M13" s="29">
        <f>SUM(K13:L13)</f>
        <v>1342000000</v>
      </c>
      <c r="N13" s="57">
        <v>28000000000</v>
      </c>
      <c r="O13" s="57">
        <v>1338333333</v>
      </c>
      <c r="P13" s="29">
        <f>SUM(N13:O13)</f>
        <v>29338333333</v>
      </c>
      <c r="Q13" s="57">
        <v>8000000000</v>
      </c>
      <c r="R13" s="57">
        <v>486666667</v>
      </c>
      <c r="S13" s="29">
        <f>SUM(Q13:R13)</f>
        <v>8486666667</v>
      </c>
      <c r="T13" s="57">
        <v>8000000000</v>
      </c>
      <c r="U13" s="57">
        <v>243333333</v>
      </c>
      <c r="V13" s="29">
        <f>SUM(T13:U13)</f>
        <v>8243333333</v>
      </c>
      <c r="W13" s="57"/>
      <c r="X13" s="57"/>
      <c r="Y13" s="29"/>
      <c r="Z13" s="57"/>
      <c r="AA13" s="57"/>
      <c r="AB13" s="29"/>
      <c r="AC13" s="57"/>
      <c r="AD13" s="57"/>
      <c r="AE13" s="29"/>
      <c r="AF13" s="57"/>
      <c r="AG13" s="57"/>
      <c r="AH13" s="29"/>
      <c r="AI13" s="57"/>
      <c r="AJ13" s="57"/>
      <c r="AK13" s="29"/>
      <c r="AL13" s="57"/>
      <c r="AM13" s="57"/>
      <c r="AN13" s="29"/>
      <c r="AO13" s="57"/>
      <c r="AP13" s="57"/>
      <c r="AQ13" s="29"/>
    </row>
    <row r="14" spans="1:216" s="50" customFormat="1" ht="18" customHeight="1" x14ac:dyDescent="0.2">
      <c r="A14" s="70" t="s">
        <v>119</v>
      </c>
      <c r="B14" s="70"/>
      <c r="C14" s="70"/>
      <c r="D14" s="14"/>
      <c r="E14" s="24">
        <v>0</v>
      </c>
      <c r="F14" s="24">
        <f>SUM(F15)</f>
        <v>14000000</v>
      </c>
      <c r="G14" s="24">
        <f>SUM(G15)</f>
        <v>14000000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9">
        <f t="shared" si="1"/>
        <v>0</v>
      </c>
    </row>
    <row r="15" spans="1:216" s="50" customFormat="1" ht="36.75" customHeight="1" x14ac:dyDescent="0.2">
      <c r="A15" s="18" t="s">
        <v>54</v>
      </c>
      <c r="B15" s="17" t="s">
        <v>120</v>
      </c>
      <c r="C15" s="58"/>
      <c r="D15" s="19" t="s">
        <v>55</v>
      </c>
      <c r="E15" s="59">
        <v>0</v>
      </c>
      <c r="F15" s="59">
        <v>14000000</v>
      </c>
      <c r="G15" s="29">
        <f>SUM(E15:F15)</f>
        <v>14000000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9">
        <v>0</v>
      </c>
      <c r="AO15" s="59">
        <v>0</v>
      </c>
      <c r="AP15" s="59">
        <v>0</v>
      </c>
      <c r="AQ15" s="29">
        <f t="shared" si="1"/>
        <v>0</v>
      </c>
    </row>
    <row r="16" spans="1:216" s="56" customFormat="1" ht="18" customHeight="1" x14ac:dyDescent="0.2">
      <c r="A16" s="70" t="s">
        <v>121</v>
      </c>
      <c r="B16" s="70"/>
      <c r="C16" s="70"/>
      <c r="D16" s="30"/>
      <c r="E16" s="55">
        <f t="shared" ref="E16:Y16" si="2">SUM(E17:E17)</f>
        <v>21000000</v>
      </c>
      <c r="F16" s="55">
        <f t="shared" si="2"/>
        <v>3300000</v>
      </c>
      <c r="G16" s="55">
        <f t="shared" si="2"/>
        <v>24300000</v>
      </c>
      <c r="H16" s="55">
        <f t="shared" si="2"/>
        <v>21000000</v>
      </c>
      <c r="I16" s="55">
        <f t="shared" si="2"/>
        <v>4316000</v>
      </c>
      <c r="J16" s="55">
        <f t="shared" si="2"/>
        <v>25316000</v>
      </c>
      <c r="K16" s="55">
        <f t="shared" si="2"/>
        <v>21000000</v>
      </c>
      <c r="L16" s="55">
        <f t="shared" si="2"/>
        <v>3594000</v>
      </c>
      <c r="M16" s="55">
        <f t="shared" si="2"/>
        <v>24594000</v>
      </c>
      <c r="N16" s="55">
        <f t="shared" si="2"/>
        <v>21000000</v>
      </c>
      <c r="O16" s="55">
        <f t="shared" si="2"/>
        <v>2853000</v>
      </c>
      <c r="P16" s="55">
        <f t="shared" si="2"/>
        <v>23853000</v>
      </c>
      <c r="Q16" s="55">
        <f t="shared" si="2"/>
        <v>21000000</v>
      </c>
      <c r="R16" s="55">
        <f t="shared" si="2"/>
        <v>2123000</v>
      </c>
      <c r="S16" s="55">
        <f t="shared" si="2"/>
        <v>23123000</v>
      </c>
      <c r="T16" s="55">
        <f t="shared" si="2"/>
        <v>21000000</v>
      </c>
      <c r="U16" s="55">
        <f t="shared" si="2"/>
        <v>1393000</v>
      </c>
      <c r="V16" s="55">
        <f t="shared" si="2"/>
        <v>22393000</v>
      </c>
      <c r="W16" s="55">
        <f t="shared" si="2"/>
        <v>21000000</v>
      </c>
      <c r="X16" s="55">
        <f t="shared" si="2"/>
        <v>666000</v>
      </c>
      <c r="Y16" s="55">
        <f t="shared" si="2"/>
        <v>21666000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5">
        <v>0</v>
      </c>
      <c r="AP16" s="55">
        <v>0</v>
      </c>
      <c r="AQ16" s="29">
        <f t="shared" si="1"/>
        <v>0</v>
      </c>
    </row>
    <row r="17" spans="1:43" s="49" customFormat="1" ht="36.75" customHeight="1" x14ac:dyDescent="0.2">
      <c r="A17" s="106" t="s">
        <v>131</v>
      </c>
      <c r="B17" s="107"/>
      <c r="C17" s="108"/>
      <c r="D17" s="32" t="s">
        <v>55</v>
      </c>
      <c r="E17" s="60">
        <v>21000000</v>
      </c>
      <c r="F17" s="60">
        <v>3300000</v>
      </c>
      <c r="G17" s="29">
        <f>SUM(E17:F17)</f>
        <v>24300000</v>
      </c>
      <c r="H17" s="60">
        <v>21000000</v>
      </c>
      <c r="I17" s="60">
        <v>4316000</v>
      </c>
      <c r="J17" s="29">
        <f>SUM(H17:I17)</f>
        <v>25316000</v>
      </c>
      <c r="K17" s="60">
        <v>21000000</v>
      </c>
      <c r="L17" s="60">
        <v>3594000</v>
      </c>
      <c r="M17" s="29">
        <f>SUM(K17:L17)</f>
        <v>24594000</v>
      </c>
      <c r="N17" s="60">
        <v>21000000</v>
      </c>
      <c r="O17" s="60">
        <v>2853000</v>
      </c>
      <c r="P17" s="29">
        <f>SUM(N17:O17)</f>
        <v>23853000</v>
      </c>
      <c r="Q17" s="60">
        <v>21000000</v>
      </c>
      <c r="R17" s="60">
        <v>2123000</v>
      </c>
      <c r="S17" s="29">
        <f>SUM(Q17:R17)</f>
        <v>23123000</v>
      </c>
      <c r="T17" s="60">
        <v>21000000</v>
      </c>
      <c r="U17" s="60">
        <v>1393000</v>
      </c>
      <c r="V17" s="29">
        <f>SUM(T17:U17)</f>
        <v>22393000</v>
      </c>
      <c r="W17" s="60">
        <v>21000000</v>
      </c>
      <c r="X17" s="60">
        <v>666000</v>
      </c>
      <c r="Y17" s="29">
        <f>SUM(W17:X17)</f>
        <v>21666000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  <c r="AG17" s="60">
        <v>0</v>
      </c>
      <c r="AH17" s="60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60">
        <v>0</v>
      </c>
      <c r="AQ17" s="29">
        <f t="shared" si="1"/>
        <v>0</v>
      </c>
    </row>
    <row r="18" spans="1:43" s="49" customFormat="1" ht="18" customHeight="1" x14ac:dyDescent="0.2">
      <c r="A18" s="67" t="s">
        <v>122</v>
      </c>
      <c r="B18" s="67"/>
      <c r="C18" s="67"/>
      <c r="D18" s="39"/>
      <c r="E18" s="29">
        <f t="shared" ref="E18:AM18" si="3">E16+E9+E14</f>
        <v>301000000</v>
      </c>
      <c r="F18" s="29">
        <f t="shared" si="3"/>
        <v>85760000</v>
      </c>
      <c r="G18" s="29">
        <f t="shared" si="3"/>
        <v>386760000</v>
      </c>
      <c r="H18" s="29">
        <f t="shared" si="3"/>
        <v>601000000</v>
      </c>
      <c r="I18" s="29">
        <f t="shared" si="3"/>
        <v>661305583</v>
      </c>
      <c r="J18" s="29">
        <f t="shared" si="3"/>
        <v>1262305583</v>
      </c>
      <c r="K18" s="29">
        <f t="shared" si="3"/>
        <v>601000000</v>
      </c>
      <c r="L18" s="29">
        <f t="shared" si="3"/>
        <v>1462081500</v>
      </c>
      <c r="M18" s="29">
        <f t="shared" si="3"/>
        <v>2063081500</v>
      </c>
      <c r="N18" s="29">
        <f t="shared" si="3"/>
        <v>28731000000</v>
      </c>
      <c r="O18" s="29">
        <f t="shared" si="3"/>
        <v>1443621333</v>
      </c>
      <c r="P18" s="29">
        <f t="shared" si="3"/>
        <v>30174621333</v>
      </c>
      <c r="Q18" s="29">
        <f t="shared" si="3"/>
        <v>8571000000</v>
      </c>
      <c r="R18" s="29">
        <f t="shared" si="3"/>
        <v>578696542</v>
      </c>
      <c r="S18" s="29">
        <f t="shared" si="3"/>
        <v>9149696542</v>
      </c>
      <c r="T18" s="29">
        <f t="shared" si="3"/>
        <v>8571000000</v>
      </c>
      <c r="U18" s="29">
        <f t="shared" si="3"/>
        <v>323105083</v>
      </c>
      <c r="V18" s="29">
        <f t="shared" si="3"/>
        <v>8894105083</v>
      </c>
      <c r="W18" s="29">
        <f t="shared" si="3"/>
        <v>571000000</v>
      </c>
      <c r="X18" s="29">
        <f t="shared" si="3"/>
        <v>67661000</v>
      </c>
      <c r="Y18" s="29">
        <f t="shared" si="3"/>
        <v>638661000</v>
      </c>
      <c r="Z18" s="29">
        <f t="shared" si="3"/>
        <v>550000000</v>
      </c>
      <c r="AA18" s="29">
        <f t="shared" si="3"/>
        <v>55214219</v>
      </c>
      <c r="AB18" s="29">
        <f t="shared" si="3"/>
        <v>605214219</v>
      </c>
      <c r="AC18" s="29">
        <f t="shared" si="3"/>
        <v>550000000</v>
      </c>
      <c r="AD18" s="29">
        <f t="shared" si="3"/>
        <v>44897500</v>
      </c>
      <c r="AE18" s="29">
        <f t="shared" si="3"/>
        <v>594897500</v>
      </c>
      <c r="AF18" s="29">
        <f t="shared" si="3"/>
        <v>550000000</v>
      </c>
      <c r="AG18" s="29">
        <f t="shared" si="3"/>
        <v>33266250</v>
      </c>
      <c r="AH18" s="29">
        <f t="shared" si="3"/>
        <v>583266250</v>
      </c>
      <c r="AI18" s="29">
        <f t="shared" si="3"/>
        <v>550000000</v>
      </c>
      <c r="AJ18" s="29">
        <f t="shared" si="3"/>
        <v>21800000</v>
      </c>
      <c r="AK18" s="29">
        <f t="shared" si="3"/>
        <v>571800000</v>
      </c>
      <c r="AL18" s="29">
        <f t="shared" si="3"/>
        <v>250000000</v>
      </c>
      <c r="AM18" s="29">
        <f t="shared" si="3"/>
        <v>12210000</v>
      </c>
      <c r="AN18" s="29">
        <f>AN16+AN9+AN14</f>
        <v>262210000</v>
      </c>
      <c r="AO18" s="29">
        <f>AO16+AO9+AO14</f>
        <v>250000000</v>
      </c>
      <c r="AP18" s="29">
        <f>AP16+AP9+AP14</f>
        <v>4681875</v>
      </c>
      <c r="AQ18" s="29">
        <f>AQ16+AQ9+AQ14</f>
        <v>254681875</v>
      </c>
    </row>
  </sheetData>
  <sheetProtection selectLockedCells="1" selectUnlockedCells="1"/>
  <mergeCells count="28">
    <mergeCell ref="AO7:AQ7"/>
    <mergeCell ref="A1:AQ1"/>
    <mergeCell ref="A2:AQ2"/>
    <mergeCell ref="A3:AQ3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7:B8"/>
    <mergeCell ref="C7:C8"/>
    <mergeCell ref="D7:D8"/>
    <mergeCell ref="A16:C16"/>
    <mergeCell ref="A18:C18"/>
    <mergeCell ref="A9:C9"/>
    <mergeCell ref="A10:B10"/>
    <mergeCell ref="A11:B11"/>
    <mergeCell ref="A12:B12"/>
    <mergeCell ref="A13:B13"/>
    <mergeCell ref="A14:C14"/>
    <mergeCell ref="A17:C17"/>
  </mergeCells>
  <printOptions horizontalCentered="1" verticalCentered="1"/>
  <pageMargins left="0.23622047244094491" right="0.23622047244094491" top="0.15748031496062992" bottom="0.15748031496062992" header="0.51181102362204722" footer="0.51181102362204722"/>
  <pageSetup paperSize="8" scale="2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5.1. Adósság (2)</vt:lpstr>
      <vt:lpstr>5.1 D (2)</vt:lpstr>
      <vt:lpstr>5.1 FT, MT (2)</vt:lpstr>
      <vt:lpstr>5.1 Évenként (2)</vt:lpstr>
      <vt:lpstr>'5.1 D (2)'!Excel_BuiltIn_Print_Area</vt:lpstr>
      <vt:lpstr>'5.1. Adósság (2)'!Excel_BuiltIn_Print_Area</vt:lpstr>
      <vt:lpstr>'5.1 D (2)'!Nyomtatási_terület</vt:lpstr>
      <vt:lpstr>'5.1 Évenként (2)'!Nyomtatási_terület</vt:lpstr>
      <vt:lpstr>'5.1 FT, MT (2)'!Nyomtatási_terület</vt:lpstr>
      <vt:lpstr>'5.1. Adósság (2)'!Nyomtatási_terület</vt:lpstr>
    </vt:vector>
  </TitlesOfParts>
  <Company>DMJVPH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Rutkainé Kun Edina</dc:creator>
  <cp:lastModifiedBy>Szilágyi Béla</cp:lastModifiedBy>
  <cp:lastPrinted>2018-07-05T14:22:01Z</cp:lastPrinted>
  <dcterms:created xsi:type="dcterms:W3CDTF">2018-07-02T12:47:27Z</dcterms:created>
  <dcterms:modified xsi:type="dcterms:W3CDTF">2018-07-12T13:12:05Z</dcterms:modified>
</cp:coreProperties>
</file>