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1. sz tájékoztató t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5" i="1" l="1"/>
  <c r="D145" i="1"/>
  <c r="C145" i="1"/>
  <c r="E140" i="1"/>
  <c r="D140" i="1"/>
  <c r="C140" i="1"/>
  <c r="E133" i="1"/>
  <c r="D133" i="1"/>
  <c r="C133" i="1"/>
  <c r="E129" i="1"/>
  <c r="E153" i="1" s="1"/>
  <c r="D129" i="1"/>
  <c r="D153" i="1" s="1"/>
  <c r="C129" i="1"/>
  <c r="C153" i="1" s="1"/>
  <c r="C119" i="1"/>
  <c r="E114" i="1"/>
  <c r="D114" i="1"/>
  <c r="C114" i="1"/>
  <c r="C98" i="1"/>
  <c r="C97" i="1"/>
  <c r="E96" i="1"/>
  <c r="E93" i="1" s="1"/>
  <c r="E128" i="1" s="1"/>
  <c r="E154" i="1" s="1"/>
  <c r="D93" i="1"/>
  <c r="D128" i="1" s="1"/>
  <c r="C93" i="1"/>
  <c r="C128" i="1" s="1"/>
  <c r="C154" i="1" s="1"/>
  <c r="E79" i="1"/>
  <c r="D79" i="1"/>
  <c r="C79" i="1"/>
  <c r="E75" i="1"/>
  <c r="D75" i="1"/>
  <c r="C75" i="1"/>
  <c r="E72" i="1"/>
  <c r="D72" i="1"/>
  <c r="C72" i="1"/>
  <c r="E67" i="1"/>
  <c r="D67" i="1"/>
  <c r="C67" i="1"/>
  <c r="E63" i="1"/>
  <c r="E86" i="1" s="1"/>
  <c r="D63" i="1"/>
  <c r="D86" i="1" s="1"/>
  <c r="C63" i="1"/>
  <c r="C86" i="1" s="1"/>
  <c r="E57" i="1"/>
  <c r="D57" i="1"/>
  <c r="C57" i="1"/>
  <c r="E52" i="1"/>
  <c r="D52" i="1"/>
  <c r="C52" i="1"/>
  <c r="E46" i="1"/>
  <c r="D46" i="1"/>
  <c r="C46" i="1"/>
  <c r="E34" i="1"/>
  <c r="D34" i="1"/>
  <c r="C34" i="1"/>
  <c r="C33" i="1"/>
  <c r="C28" i="1"/>
  <c r="C27" i="1"/>
  <c r="E26" i="1"/>
  <c r="D26" i="1"/>
  <c r="C26" i="1"/>
  <c r="E19" i="1"/>
  <c r="D19" i="1"/>
  <c r="C19" i="1"/>
  <c r="E12" i="1"/>
  <c r="D12" i="1"/>
  <c r="C12" i="1"/>
  <c r="C11" i="1"/>
  <c r="C8" i="1"/>
  <c r="C7" i="1"/>
  <c r="E5" i="1"/>
  <c r="E62" i="1" s="1"/>
  <c r="E87" i="1" s="1"/>
  <c r="D5" i="1"/>
  <c r="D62" i="1" s="1"/>
  <c r="D87" i="1" s="1"/>
  <c r="C5" i="1"/>
  <c r="C62" i="1" s="1"/>
  <c r="C87" i="1" s="1"/>
  <c r="E3" i="1"/>
  <c r="E91" i="1" s="1"/>
  <c r="D3" i="1"/>
  <c r="D91" i="1" s="1"/>
  <c r="C3" i="1"/>
  <c r="C91" i="1" s="1"/>
  <c r="D154" i="1" l="1"/>
</calcChain>
</file>

<file path=xl/sharedStrings.xml><?xml version="1.0" encoding="utf-8"?>
<sst xmlns="http://schemas.openxmlformats.org/spreadsheetml/2006/main" count="310" uniqueCount="268">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</sst>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/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5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/>
    <xf numFmtId="49" fontId="7" fillId="0" borderId="6" xfId="1" applyNumberFormat="1" applyFont="1" applyFill="1" applyBorder="1" applyAlignment="1" applyProtection="1">
      <alignment horizontal="left" vertical="center" wrapText="1" indent="1"/>
    </xf>
    <xf numFmtId="0" fontId="9" fillId="0" borderId="7" xfId="0" applyFont="1" applyBorder="1" applyAlignment="1" applyProtection="1">
      <alignment horizontal="left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8" xfId="0" applyNumberFormat="1" applyFont="1" applyBorder="1" applyAlignment="1" applyProtection="1">
      <alignment horizontal="right" wrapText="1" indent="1"/>
    </xf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1" xfId="0" applyNumberFormat="1" applyFont="1" applyBorder="1" applyAlignment="1" applyProtection="1">
      <alignment horizontal="right" wrapText="1" indent="1"/>
    </xf>
    <xf numFmtId="0" fontId="9" fillId="0" borderId="10" xfId="0" applyFont="1" applyBorder="1" applyAlignment="1" applyProtection="1">
      <alignment horizontal="left" vertical="center" wrapText="1" indent="1"/>
    </xf>
    <xf numFmtId="164" fontId="7" fillId="2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2" xfId="1" applyNumberFormat="1" applyFont="1" applyFill="1" applyBorder="1" applyAlignment="1" applyProtection="1">
      <alignment horizontal="left" vertical="center" wrapText="1" indent="1"/>
    </xf>
    <xf numFmtId="0" fontId="9" fillId="0" borderId="13" xfId="0" applyFont="1" applyBorder="1" applyAlignment="1" applyProtection="1">
      <alignment horizontal="left" vertical="center" wrapText="1" indent="1"/>
    </xf>
    <xf numFmtId="164" fontId="7" fillId="2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0" applyNumberFormat="1" applyFont="1" applyBorder="1" applyAlignment="1" applyProtection="1">
      <alignment horizontal="right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0" applyFont="1" applyBorder="1" applyAlignment="1" applyProtection="1">
      <alignment horizontal="left" wrapText="1" indent="1"/>
    </xf>
    <xf numFmtId="164" fontId="11" fillId="0" borderId="3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164" fontId="8" fillId="0" borderId="0" xfId="1" applyNumberFormat="1" applyFont="1" applyFill="1"/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3" fontId="9" fillId="0" borderId="19" xfId="0" applyNumberFormat="1" applyFont="1" applyBorder="1" applyAlignment="1" applyProtection="1">
      <alignment horizontal="right" wrapText="1" indent="1"/>
    </xf>
    <xf numFmtId="0" fontId="9" fillId="0" borderId="10" xfId="0" quotePrefix="1" applyFont="1" applyBorder="1" applyAlignment="1" applyProtection="1">
      <alignment horizontal="left" wrapText="1" indent="1"/>
    </xf>
    <xf numFmtId="0" fontId="8" fillId="0" borderId="0" xfId="1" applyFont="1" applyFill="1" applyAlignment="1">
      <alignment horizontal="right" indent="1"/>
    </xf>
    <xf numFmtId="0" fontId="8" fillId="0" borderId="19" xfId="1" applyFont="1" applyFill="1" applyBorder="1" applyAlignment="1">
      <alignment horizontal="right" indent="1"/>
    </xf>
    <xf numFmtId="3" fontId="9" fillId="0" borderId="20" xfId="0" applyNumberFormat="1" applyFont="1" applyBorder="1" applyAlignment="1" applyProtection="1">
      <alignment horizontal="right" wrapText="1" indent="1"/>
    </xf>
    <xf numFmtId="164" fontId="6" fillId="0" borderId="21" xfId="1" applyNumberFormat="1" applyFont="1" applyFill="1" applyBorder="1" applyAlignment="1" applyProtection="1">
      <alignment horizontal="righ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164" fontId="11" fillId="0" borderId="5" xfId="1" applyNumberFormat="1" applyFont="1" applyFill="1" applyBorder="1" applyAlignment="1" applyProtection="1">
      <alignment horizontal="right" vertical="center" wrapText="1" indent="1"/>
    </xf>
    <xf numFmtId="0" fontId="10" fillId="0" borderId="2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vertical="center" wrapText="1"/>
    </xf>
    <xf numFmtId="0" fontId="13" fillId="0" borderId="0" xfId="1" applyFont="1" applyFill="1"/>
    <xf numFmtId="0" fontId="9" fillId="0" borderId="6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9" fillId="0" borderId="12" xfId="0" applyFont="1" applyBorder="1" applyAlignment="1" applyProtection="1">
      <alignment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0" fontId="10" fillId="0" borderId="22" xfId="0" applyFont="1" applyBorder="1" applyAlignment="1" applyProtection="1">
      <alignment vertical="center" wrapText="1"/>
    </xf>
    <xf numFmtId="0" fontId="10" fillId="0" borderId="23" xfId="0" applyFont="1" applyBorder="1" applyAlignment="1" applyProtection="1">
      <alignment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vertical="center" wrapText="1"/>
    </xf>
    <xf numFmtId="164" fontId="2" fillId="0" borderId="24" xfId="1" applyNumberFormat="1" applyFont="1" applyFill="1" applyBorder="1" applyAlignment="1" applyProtection="1">
      <alignment horizontal="right" vertical="center" wrapText="1" indent="1"/>
    </xf>
    <xf numFmtId="0" fontId="7" fillId="0" borderId="24" xfId="1" applyFont="1" applyFill="1" applyBorder="1" applyAlignment="1" applyProtection="1">
      <alignment horizontal="right" vertical="center" wrapText="1" indent="1"/>
      <protection locked="0"/>
    </xf>
    <xf numFmtId="164" fontId="1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" xfId="1" applyNumberFormat="1" applyFont="1" applyFill="1" applyBorder="1" applyAlignment="1" applyProtection="1">
      <alignment horizontal="left"/>
    </xf>
    <xf numFmtId="0" fontId="8" fillId="0" borderId="0" xfId="1" applyFont="1" applyFill="1" applyBorder="1"/>
    <xf numFmtId="0" fontId="6" fillId="0" borderId="25" xfId="1" applyFont="1" applyFill="1" applyBorder="1" applyAlignment="1" applyProtection="1">
      <alignment horizontal="left" vertical="center" wrapText="1" indent="1"/>
    </xf>
    <xf numFmtId="0" fontId="6" fillId="0" borderId="26" xfId="1" applyFont="1" applyFill="1" applyBorder="1" applyAlignment="1" applyProtection="1">
      <alignment vertical="center" wrapText="1"/>
    </xf>
    <xf numFmtId="164" fontId="6" fillId="0" borderId="26" xfId="1" applyNumberFormat="1" applyFont="1" applyFill="1" applyBorder="1" applyAlignment="1" applyProtection="1">
      <alignment horizontal="right" vertical="center" wrapText="1" inden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49" fontId="7" fillId="0" borderId="28" xfId="1" applyNumberFormat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7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7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4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3" xfId="1" applyFont="1" applyFill="1" applyBorder="1" applyAlignment="1" applyProtection="1">
      <alignment horizontal="left" vertical="center" wrapText="1" indent="6"/>
    </xf>
    <xf numFmtId="0" fontId="7" fillId="0" borderId="10" xfId="1" applyFont="1" applyFill="1" applyBorder="1" applyAlignment="1" applyProtection="1">
      <alignment horizontal="left" indent="6"/>
    </xf>
    <xf numFmtId="0" fontId="7" fillId="0" borderId="10" xfId="1" applyFont="1" applyFill="1" applyBorder="1" applyAlignment="1" applyProtection="1">
      <alignment horizontal="left" vertical="center" wrapText="1" indent="6"/>
    </xf>
    <xf numFmtId="49" fontId="7" fillId="0" borderId="35" xfId="1" applyNumberFormat="1" applyFont="1" applyFill="1" applyBorder="1" applyAlignment="1" applyProtection="1">
      <alignment horizontal="left" vertical="center" wrapText="1" indent="1"/>
    </xf>
    <xf numFmtId="49" fontId="7" fillId="0" borderId="36" xfId="1" applyNumberFormat="1" applyFont="1" applyFill="1" applyBorder="1" applyAlignment="1" applyProtection="1">
      <alignment horizontal="left" vertical="center" wrapText="1" indent="1"/>
    </xf>
    <xf numFmtId="0" fontId="7" fillId="0" borderId="37" xfId="1" applyFont="1" applyFill="1" applyBorder="1" applyAlignment="1" applyProtection="1">
      <alignment horizontal="left" vertical="center" wrapText="1" indent="7"/>
    </xf>
    <xf numFmtId="164" fontId="7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2" xfId="1" applyFont="1" applyFill="1" applyBorder="1" applyAlignment="1" applyProtection="1">
      <alignment horizontal="left" vertical="center" wrapText="1" indent="1"/>
    </xf>
    <xf numFmtId="0" fontId="6" fillId="0" borderId="23" xfId="1" applyFont="1" applyFill="1" applyBorder="1" applyAlignment="1" applyProtection="1">
      <alignment vertical="center"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1" applyFont="1" applyFill="1" applyBorder="1" applyAlignment="1" applyProtection="1">
      <alignment horizontal="left" vertical="center" wrapText="1" indent="1"/>
    </xf>
    <xf numFmtId="164" fontId="7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" xfId="1" applyFont="1" applyFill="1" applyBorder="1" applyAlignment="1" applyProtection="1">
      <alignment horizontal="left" vertical="center" wrapText="1" indent="6"/>
    </xf>
    <xf numFmtId="164" fontId="7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42" xfId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Border="1" applyAlignment="1" applyProtection="1">
      <alignment horizontal="right" vertical="center" wrapText="1" indent="1"/>
    </xf>
    <xf numFmtId="164" fontId="10" fillId="0" borderId="5" xfId="0" applyNumberFormat="1" applyFont="1" applyBorder="1" applyAlignment="1" applyProtection="1">
      <alignment horizontal="right" vertical="center" wrapText="1" indent="1"/>
    </xf>
    <xf numFmtId="164" fontId="10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3" xfId="0" quotePrefix="1" applyNumberFormat="1" applyFont="1" applyBorder="1" applyAlignment="1" applyProtection="1">
      <alignment horizontal="right" vertical="center" wrapText="1" indent="1"/>
    </xf>
    <xf numFmtId="164" fontId="14" fillId="0" borderId="5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/>
    <xf numFmtId="0" fontId="10" fillId="0" borderId="22" xfId="0" applyFont="1" applyBorder="1" applyAlignment="1" applyProtection="1">
      <alignment horizontal="left" vertical="center" wrapText="1" indent="1"/>
    </xf>
    <xf numFmtId="0" fontId="14" fillId="0" borderId="23" xfId="0" applyFont="1" applyBorder="1" applyAlignment="1" applyProtection="1">
      <alignment horizontal="left" vertical="center" wrapText="1" indent="1"/>
    </xf>
    <xf numFmtId="0" fontId="1" fillId="0" borderId="0" xfId="1" applyFont="1" applyFill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\LOCALS~1\Temp\KVIREND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67"/>
  <sheetViews>
    <sheetView tabSelected="1" zoomScaleNormal="100" workbookViewId="0">
      <selection activeCell="L25" sqref="L25"/>
    </sheetView>
  </sheetViews>
  <sheetFormatPr defaultRowHeight="15.75" x14ac:dyDescent="0.25"/>
  <cols>
    <col min="1" max="1" width="9" style="118" customWidth="1"/>
    <col min="2" max="2" width="75.83203125" style="118" customWidth="1"/>
    <col min="3" max="3" width="15.5" style="4" customWidth="1"/>
    <col min="4" max="5" width="15.5" style="118" customWidth="1"/>
    <col min="6" max="6" width="9" style="2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  <c r="D1" s="1"/>
      <c r="E1" s="1"/>
    </row>
    <row r="2" spans="1:6" ht="15.95" customHeight="1" thickBot="1" x14ac:dyDescent="0.3">
      <c r="A2" s="3" t="s">
        <v>1</v>
      </c>
      <c r="B2" s="3"/>
      <c r="D2" s="5"/>
      <c r="E2" s="6" t="s">
        <v>2</v>
      </c>
    </row>
    <row r="3" spans="1:6" ht="38.1" customHeight="1" thickBot="1" x14ac:dyDescent="0.3">
      <c r="A3" s="7" t="s">
        <v>3</v>
      </c>
      <c r="B3" s="8" t="s">
        <v>4</v>
      </c>
      <c r="C3" s="8" t="str">
        <f>+CONCATENATE(LEFT([1]ÖSSZEFÜGGÉSEK!A5,4)-2,". évi tény")</f>
        <v>2013. évi tény</v>
      </c>
      <c r="D3" s="9" t="str">
        <f>+CONCATENATE(LEFT([1]ÖSSZEFÜGGÉSEK!A5,4)-1,". évi várható")</f>
        <v>2014. évi várható</v>
      </c>
      <c r="E3" s="10" t="str">
        <f>+'[1]1.1.sz.mell.'!C3</f>
        <v>2015. évi előirányzat</v>
      </c>
    </row>
    <row r="4" spans="1:6" s="14" customFormat="1" ht="12" customHeight="1" thickBot="1" x14ac:dyDescent="0.25">
      <c r="A4" s="11" t="s">
        <v>5</v>
      </c>
      <c r="B4" s="12" t="s">
        <v>6</v>
      </c>
      <c r="C4" s="12" t="s">
        <v>7</v>
      </c>
      <c r="D4" s="12" t="s">
        <v>8</v>
      </c>
      <c r="E4" s="13" t="s">
        <v>9</v>
      </c>
    </row>
    <row r="5" spans="1:6" s="19" customFormat="1" ht="12" customHeight="1" thickBot="1" x14ac:dyDescent="0.25">
      <c r="A5" s="15" t="s">
        <v>10</v>
      </c>
      <c r="B5" s="16" t="s">
        <v>11</v>
      </c>
      <c r="C5" s="17">
        <f>+C6+C7+C8+C9+C10+C11</f>
        <v>685847</v>
      </c>
      <c r="D5" s="17">
        <f>+D6+D7+D8+D9+D10+D11</f>
        <v>474117</v>
      </c>
      <c r="E5" s="18">
        <f>+E6+E7+E8+E9+E10+E11</f>
        <v>382887</v>
      </c>
    </row>
    <row r="6" spans="1:6" s="19" customFormat="1" ht="12" customHeight="1" x14ac:dyDescent="0.25">
      <c r="A6" s="20" t="s">
        <v>12</v>
      </c>
      <c r="B6" s="21" t="s">
        <v>13</v>
      </c>
      <c r="C6" s="22">
        <v>123960</v>
      </c>
      <c r="D6" s="22">
        <v>167640</v>
      </c>
      <c r="E6" s="23">
        <v>142212</v>
      </c>
      <c r="F6" s="2"/>
    </row>
    <row r="7" spans="1:6" s="19" customFormat="1" ht="12" customHeight="1" x14ac:dyDescent="0.25">
      <c r="A7" s="24" t="s">
        <v>14</v>
      </c>
      <c r="B7" s="25" t="s">
        <v>15</v>
      </c>
      <c r="C7" s="26">
        <f>92778+15012</f>
        <v>107790</v>
      </c>
      <c r="D7" s="26">
        <v>132880</v>
      </c>
      <c r="E7" s="27">
        <v>132398</v>
      </c>
      <c r="F7" s="2"/>
    </row>
    <row r="8" spans="1:6" s="19" customFormat="1" ht="12" customHeight="1" x14ac:dyDescent="0.25">
      <c r="A8" s="24" t="s">
        <v>16</v>
      </c>
      <c r="B8" s="25" t="s">
        <v>17</v>
      </c>
      <c r="C8" s="26">
        <f>14076+102649+52493+27505</f>
        <v>196723</v>
      </c>
      <c r="D8" s="26">
        <v>142982</v>
      </c>
      <c r="E8" s="27">
        <v>100869</v>
      </c>
      <c r="F8" s="2"/>
    </row>
    <row r="9" spans="1:6" s="19" customFormat="1" ht="12" customHeight="1" x14ac:dyDescent="0.25">
      <c r="A9" s="24" t="s">
        <v>18</v>
      </c>
      <c r="B9" s="25" t="s">
        <v>19</v>
      </c>
      <c r="C9" s="26">
        <v>7472</v>
      </c>
      <c r="D9" s="26">
        <v>7470</v>
      </c>
      <c r="E9" s="27">
        <v>7408</v>
      </c>
      <c r="F9" s="2"/>
    </row>
    <row r="10" spans="1:6" s="19" customFormat="1" ht="12" customHeight="1" x14ac:dyDescent="0.25">
      <c r="A10" s="24" t="s">
        <v>20</v>
      </c>
      <c r="B10" s="28" t="s">
        <v>21</v>
      </c>
      <c r="C10" s="29">
        <v>12550</v>
      </c>
      <c r="D10" s="29">
        <v>11062</v>
      </c>
      <c r="E10" s="27">
        <v>0</v>
      </c>
      <c r="F10" s="2"/>
    </row>
    <row r="11" spans="1:6" s="19" customFormat="1" ht="12" customHeight="1" thickBot="1" x14ac:dyDescent="0.3">
      <c r="A11" s="30" t="s">
        <v>22</v>
      </c>
      <c r="B11" s="31" t="s">
        <v>23</v>
      </c>
      <c r="C11" s="32">
        <f>68651+168701</f>
        <v>237352</v>
      </c>
      <c r="D11" s="32">
        <v>12083</v>
      </c>
      <c r="E11" s="33">
        <v>0</v>
      </c>
      <c r="F11" s="2"/>
    </row>
    <row r="12" spans="1:6" s="19" customFormat="1" ht="12" customHeight="1" thickBot="1" x14ac:dyDescent="0.25">
      <c r="A12" s="15" t="s">
        <v>24</v>
      </c>
      <c r="B12" s="34" t="s">
        <v>25</v>
      </c>
      <c r="C12" s="17">
        <f>+C13+C14+C15+C16+C17</f>
        <v>234701</v>
      </c>
      <c r="D12" s="17">
        <f>+D13+D14+D15+D16+D17</f>
        <v>241804</v>
      </c>
      <c r="E12" s="18">
        <f>+E13+E14+E15+E16+E17</f>
        <v>133946</v>
      </c>
    </row>
    <row r="13" spans="1:6" s="19" customFormat="1" ht="12" customHeight="1" x14ac:dyDescent="0.2">
      <c r="A13" s="20" t="s">
        <v>26</v>
      </c>
      <c r="B13" s="21" t="s">
        <v>27</v>
      </c>
      <c r="C13" s="22"/>
      <c r="D13" s="22"/>
      <c r="E13" s="35"/>
    </row>
    <row r="14" spans="1:6" s="19" customFormat="1" ht="12" customHeight="1" x14ac:dyDescent="0.2">
      <c r="A14" s="24" t="s">
        <v>28</v>
      </c>
      <c r="B14" s="25" t="s">
        <v>29</v>
      </c>
      <c r="C14" s="26"/>
      <c r="D14" s="26"/>
      <c r="E14" s="36"/>
    </row>
    <row r="15" spans="1:6" s="19" customFormat="1" ht="12" customHeight="1" x14ac:dyDescent="0.2">
      <c r="A15" s="24" t="s">
        <v>30</v>
      </c>
      <c r="B15" s="25" t="s">
        <v>31</v>
      </c>
      <c r="C15" s="26"/>
      <c r="D15" s="26"/>
      <c r="E15" s="36"/>
    </row>
    <row r="16" spans="1:6" s="19" customFormat="1" ht="12" customHeight="1" x14ac:dyDescent="0.2">
      <c r="A16" s="24" t="s">
        <v>32</v>
      </c>
      <c r="B16" s="25" t="s">
        <v>33</v>
      </c>
      <c r="C16" s="26"/>
      <c r="D16" s="26"/>
      <c r="E16" s="36"/>
    </row>
    <row r="17" spans="1:7" s="19" customFormat="1" ht="12" customHeight="1" x14ac:dyDescent="0.2">
      <c r="A17" s="24" t="s">
        <v>34</v>
      </c>
      <c r="B17" s="25" t="s">
        <v>35</v>
      </c>
      <c r="C17" s="26">
        <v>234701</v>
      </c>
      <c r="D17" s="26">
        <v>241804</v>
      </c>
      <c r="E17" s="36">
        <v>133946</v>
      </c>
    </row>
    <row r="18" spans="1:7" s="19" customFormat="1" ht="12" customHeight="1" thickBot="1" x14ac:dyDescent="0.25">
      <c r="A18" s="30" t="s">
        <v>36</v>
      </c>
      <c r="B18" s="31" t="s">
        <v>37</v>
      </c>
      <c r="C18" s="37">
        <v>44127</v>
      </c>
      <c r="D18" s="37">
        <v>7475</v>
      </c>
      <c r="E18" s="38"/>
    </row>
    <row r="19" spans="1:7" s="19" customFormat="1" ht="12" customHeight="1" thickBot="1" x14ac:dyDescent="0.25">
      <c r="A19" s="15" t="s">
        <v>38</v>
      </c>
      <c r="B19" s="16" t="s">
        <v>39</v>
      </c>
      <c r="C19" s="17">
        <f>+C20+C21+C22+C23+C24</f>
        <v>34956</v>
      </c>
      <c r="D19" s="17">
        <f>+D20+D21+D22+D23+D24</f>
        <v>309002</v>
      </c>
      <c r="E19" s="18">
        <f>+E20+E21+E22+E23+E24</f>
        <v>0</v>
      </c>
    </row>
    <row r="20" spans="1:7" s="19" customFormat="1" ht="12" customHeight="1" x14ac:dyDescent="0.2">
      <c r="A20" s="20" t="s">
        <v>40</v>
      </c>
      <c r="B20" s="21" t="s">
        <v>41</v>
      </c>
      <c r="C20" s="22"/>
      <c r="D20" s="22">
        <v>146384</v>
      </c>
      <c r="E20" s="35"/>
    </row>
    <row r="21" spans="1:7" s="19" customFormat="1" ht="12" customHeight="1" x14ac:dyDescent="0.2">
      <c r="A21" s="24" t="s">
        <v>42</v>
      </c>
      <c r="B21" s="25" t="s">
        <v>43</v>
      </c>
      <c r="C21" s="26"/>
      <c r="D21" s="26"/>
      <c r="E21" s="36"/>
    </row>
    <row r="22" spans="1:7" s="19" customFormat="1" ht="12" customHeight="1" x14ac:dyDescent="0.2">
      <c r="A22" s="24" t="s">
        <v>44</v>
      </c>
      <c r="B22" s="25" t="s">
        <v>45</v>
      </c>
      <c r="C22" s="26"/>
      <c r="D22" s="26"/>
      <c r="E22" s="36"/>
    </row>
    <row r="23" spans="1:7" s="19" customFormat="1" ht="12" customHeight="1" x14ac:dyDescent="0.2">
      <c r="A23" s="24" t="s">
        <v>46</v>
      </c>
      <c r="B23" s="25" t="s">
        <v>47</v>
      </c>
      <c r="C23" s="26"/>
      <c r="D23" s="26"/>
      <c r="E23" s="36"/>
    </row>
    <row r="24" spans="1:7" s="19" customFormat="1" ht="12" customHeight="1" x14ac:dyDescent="0.2">
      <c r="A24" s="24" t="s">
        <v>48</v>
      </c>
      <c r="B24" s="25" t="s">
        <v>49</v>
      </c>
      <c r="C24" s="26">
        <v>34956</v>
      </c>
      <c r="D24" s="26">
        <v>162618</v>
      </c>
      <c r="E24" s="36"/>
    </row>
    <row r="25" spans="1:7" s="19" customFormat="1" ht="12" customHeight="1" thickBot="1" x14ac:dyDescent="0.25">
      <c r="A25" s="30" t="s">
        <v>50</v>
      </c>
      <c r="B25" s="39" t="s">
        <v>51</v>
      </c>
      <c r="C25" s="37"/>
      <c r="D25" s="37">
        <v>162618</v>
      </c>
      <c r="E25" s="38"/>
    </row>
    <row r="26" spans="1:7" s="19" customFormat="1" ht="12" customHeight="1" thickBot="1" x14ac:dyDescent="0.25">
      <c r="A26" s="15" t="s">
        <v>52</v>
      </c>
      <c r="B26" s="16" t="s">
        <v>53</v>
      </c>
      <c r="C26" s="40">
        <f>+C27+C31+C32+C33</f>
        <v>192343</v>
      </c>
      <c r="D26" s="40">
        <f>+D27+D31+D32+D33</f>
        <v>194572</v>
      </c>
      <c r="E26" s="41">
        <f>+E27+E31+E32+E33</f>
        <v>177500</v>
      </c>
      <c r="G26" s="42"/>
    </row>
    <row r="27" spans="1:7" s="19" customFormat="1" ht="12" customHeight="1" x14ac:dyDescent="0.2">
      <c r="A27" s="20" t="s">
        <v>54</v>
      </c>
      <c r="B27" s="21" t="s">
        <v>55</v>
      </c>
      <c r="C27" s="43">
        <f>28961+16793+133160</f>
        <v>178914</v>
      </c>
      <c r="D27" s="43">
        <v>182000</v>
      </c>
      <c r="E27" s="23">
        <v>165000</v>
      </c>
    </row>
    <row r="28" spans="1:7" s="19" customFormat="1" ht="12" customHeight="1" x14ac:dyDescent="0.2">
      <c r="A28" s="24" t="s">
        <v>56</v>
      </c>
      <c r="B28" s="25" t="s">
        <v>57</v>
      </c>
      <c r="C28" s="26">
        <f>16793+28961</f>
        <v>45754</v>
      </c>
      <c r="D28" s="26">
        <v>43500</v>
      </c>
      <c r="E28" s="44">
        <v>44000</v>
      </c>
    </row>
    <row r="29" spans="1:7" s="19" customFormat="1" ht="12" customHeight="1" x14ac:dyDescent="0.2">
      <c r="A29" s="24" t="s">
        <v>58</v>
      </c>
      <c r="B29" s="25" t="s">
        <v>59</v>
      </c>
      <c r="C29" s="26"/>
      <c r="D29" s="26"/>
      <c r="E29" s="44">
        <v>0</v>
      </c>
    </row>
    <row r="30" spans="1:7" s="19" customFormat="1" ht="12" customHeight="1" x14ac:dyDescent="0.2">
      <c r="A30" s="24" t="s">
        <v>60</v>
      </c>
      <c r="B30" s="45" t="s">
        <v>61</v>
      </c>
      <c r="C30" s="26">
        <v>133160</v>
      </c>
      <c r="D30" s="26"/>
      <c r="E30" s="44">
        <v>121000</v>
      </c>
    </row>
    <row r="31" spans="1:7" s="19" customFormat="1" ht="12" customHeight="1" x14ac:dyDescent="0.2">
      <c r="A31" s="24" t="s">
        <v>62</v>
      </c>
      <c r="B31" s="25" t="s">
        <v>63</v>
      </c>
      <c r="C31" s="26">
        <v>11089</v>
      </c>
      <c r="D31" s="26">
        <v>11000</v>
      </c>
      <c r="E31" s="44">
        <v>11000</v>
      </c>
    </row>
    <row r="32" spans="1:7" s="19" customFormat="1" ht="12" customHeight="1" x14ac:dyDescent="0.2">
      <c r="A32" s="24" t="s">
        <v>64</v>
      </c>
      <c r="B32" s="25" t="s">
        <v>65</v>
      </c>
      <c r="C32" s="46"/>
      <c r="D32" s="37">
        <v>500</v>
      </c>
      <c r="E32" s="47"/>
    </row>
    <row r="33" spans="1:5" s="19" customFormat="1" ht="12" customHeight="1" thickBot="1" x14ac:dyDescent="0.25">
      <c r="A33" s="30" t="s">
        <v>66</v>
      </c>
      <c r="B33" s="39" t="s">
        <v>67</v>
      </c>
      <c r="C33" s="37">
        <f>1434+681+195+30</f>
        <v>2340</v>
      </c>
      <c r="D33" s="37">
        <v>1072</v>
      </c>
      <c r="E33" s="48">
        <v>1500</v>
      </c>
    </row>
    <row r="34" spans="1:5" s="19" customFormat="1" ht="12" customHeight="1" thickBot="1" x14ac:dyDescent="0.25">
      <c r="A34" s="15" t="s">
        <v>68</v>
      </c>
      <c r="B34" s="16" t="s">
        <v>69</v>
      </c>
      <c r="C34" s="17">
        <f>SUM(C35:C45)</f>
        <v>129445</v>
      </c>
      <c r="D34" s="17">
        <f>SUM(D35:D45)</f>
        <v>133161</v>
      </c>
      <c r="E34" s="49">
        <f>SUM(E35:E45)</f>
        <v>122309</v>
      </c>
    </row>
    <row r="35" spans="1:5" s="19" customFormat="1" ht="12" customHeight="1" x14ac:dyDescent="0.2">
      <c r="A35" s="20" t="s">
        <v>70</v>
      </c>
      <c r="B35" s="21" t="s">
        <v>71</v>
      </c>
      <c r="C35" s="22">
        <v>131</v>
      </c>
      <c r="D35" s="22">
        <v>456</v>
      </c>
      <c r="E35" s="35">
        <v>600</v>
      </c>
    </row>
    <row r="36" spans="1:5" s="19" customFormat="1" ht="12" customHeight="1" x14ac:dyDescent="0.2">
      <c r="A36" s="24" t="s">
        <v>72</v>
      </c>
      <c r="B36" s="25" t="s">
        <v>73</v>
      </c>
      <c r="C36" s="26">
        <v>25354</v>
      </c>
      <c r="D36" s="26">
        <v>26701</v>
      </c>
      <c r="E36" s="36">
        <v>7915</v>
      </c>
    </row>
    <row r="37" spans="1:5" s="19" customFormat="1" ht="12" customHeight="1" x14ac:dyDescent="0.2">
      <c r="A37" s="24" t="s">
        <v>74</v>
      </c>
      <c r="B37" s="25" t="s">
        <v>75</v>
      </c>
      <c r="C37" s="26"/>
      <c r="D37" s="26">
        <v>2765</v>
      </c>
      <c r="E37" s="36">
        <v>9231</v>
      </c>
    </row>
    <row r="38" spans="1:5" s="19" customFormat="1" ht="12" customHeight="1" x14ac:dyDescent="0.2">
      <c r="A38" s="24" t="s">
        <v>76</v>
      </c>
      <c r="B38" s="25" t="s">
        <v>77</v>
      </c>
      <c r="C38" s="26"/>
      <c r="D38" s="26">
        <v>6850</v>
      </c>
      <c r="E38" s="36">
        <v>3776</v>
      </c>
    </row>
    <row r="39" spans="1:5" s="19" customFormat="1" ht="12" customHeight="1" x14ac:dyDescent="0.2">
      <c r="A39" s="24" t="s">
        <v>78</v>
      </c>
      <c r="B39" s="25" t="s">
        <v>79</v>
      </c>
      <c r="C39" s="26">
        <v>47336</v>
      </c>
      <c r="D39" s="26">
        <v>45166</v>
      </c>
      <c r="E39" s="36">
        <v>53493</v>
      </c>
    </row>
    <row r="40" spans="1:5" s="19" customFormat="1" ht="12" customHeight="1" x14ac:dyDescent="0.2">
      <c r="A40" s="24" t="s">
        <v>80</v>
      </c>
      <c r="B40" s="25" t="s">
        <v>81</v>
      </c>
      <c r="C40" s="26">
        <v>46346</v>
      </c>
      <c r="D40" s="26">
        <v>2298</v>
      </c>
      <c r="E40" s="36">
        <v>20873</v>
      </c>
    </row>
    <row r="41" spans="1:5" s="19" customFormat="1" ht="12" customHeight="1" x14ac:dyDescent="0.2">
      <c r="A41" s="24" t="s">
        <v>82</v>
      </c>
      <c r="B41" s="25" t="s">
        <v>83</v>
      </c>
      <c r="C41" s="26"/>
      <c r="D41" s="26">
        <v>41712</v>
      </c>
      <c r="E41" s="36">
        <v>22000</v>
      </c>
    </row>
    <row r="42" spans="1:5" s="19" customFormat="1" ht="12" customHeight="1" x14ac:dyDescent="0.2">
      <c r="A42" s="24" t="s">
        <v>84</v>
      </c>
      <c r="B42" s="25" t="s">
        <v>85</v>
      </c>
      <c r="C42" s="26">
        <v>912</v>
      </c>
      <c r="D42" s="26">
        <v>15</v>
      </c>
      <c r="E42" s="36">
        <v>6</v>
      </c>
    </row>
    <row r="43" spans="1:5" s="19" customFormat="1" ht="12" customHeight="1" x14ac:dyDescent="0.2">
      <c r="A43" s="24" t="s">
        <v>86</v>
      </c>
      <c r="B43" s="25" t="s">
        <v>87</v>
      </c>
      <c r="C43" s="50">
        <v>6554</v>
      </c>
      <c r="D43" s="50">
        <v>0</v>
      </c>
      <c r="E43" s="51">
        <v>4345</v>
      </c>
    </row>
    <row r="44" spans="1:5" s="19" customFormat="1" ht="12" customHeight="1" x14ac:dyDescent="0.2">
      <c r="A44" s="30" t="s">
        <v>88</v>
      </c>
      <c r="B44" s="39" t="s">
        <v>89</v>
      </c>
      <c r="C44" s="52"/>
      <c r="D44" s="52">
        <v>4345</v>
      </c>
      <c r="E44" s="53"/>
    </row>
    <row r="45" spans="1:5" s="19" customFormat="1" ht="12" customHeight="1" thickBot="1" x14ac:dyDescent="0.25">
      <c r="A45" s="30" t="s">
        <v>90</v>
      </c>
      <c r="B45" s="31" t="s">
        <v>91</v>
      </c>
      <c r="C45" s="52">
        <v>2812</v>
      </c>
      <c r="D45" s="52">
        <v>2853</v>
      </c>
      <c r="E45" s="53">
        <v>70</v>
      </c>
    </row>
    <row r="46" spans="1:5" s="19" customFormat="1" ht="12" customHeight="1" thickBot="1" x14ac:dyDescent="0.25">
      <c r="A46" s="15" t="s">
        <v>92</v>
      </c>
      <c r="B46" s="16" t="s">
        <v>93</v>
      </c>
      <c r="C46" s="17">
        <f>SUM(C47:C51)</f>
        <v>11194</v>
      </c>
      <c r="D46" s="17">
        <f>SUM(D47:D51)</f>
        <v>0</v>
      </c>
      <c r="E46" s="18">
        <f>SUM(E47:E51)</f>
        <v>0</v>
      </c>
    </row>
    <row r="47" spans="1:5" s="19" customFormat="1" ht="12" customHeight="1" x14ac:dyDescent="0.2">
      <c r="A47" s="20" t="s">
        <v>94</v>
      </c>
      <c r="B47" s="21" t="s">
        <v>95</v>
      </c>
      <c r="C47" s="54">
        <v>1200</v>
      </c>
      <c r="D47" s="54"/>
      <c r="E47" s="55"/>
    </row>
    <row r="48" spans="1:5" s="19" customFormat="1" ht="12" customHeight="1" x14ac:dyDescent="0.2">
      <c r="A48" s="24" t="s">
        <v>96</v>
      </c>
      <c r="B48" s="25" t="s">
        <v>97</v>
      </c>
      <c r="C48" s="50"/>
      <c r="D48" s="50"/>
      <c r="E48" s="51"/>
    </row>
    <row r="49" spans="1:5" s="19" customFormat="1" ht="12" customHeight="1" x14ac:dyDescent="0.2">
      <c r="A49" s="24" t="s">
        <v>98</v>
      </c>
      <c r="B49" s="25" t="s">
        <v>99</v>
      </c>
      <c r="C49" s="50">
        <v>9794</v>
      </c>
      <c r="D49" s="50"/>
      <c r="E49" s="51"/>
    </row>
    <row r="50" spans="1:5" s="19" customFormat="1" ht="12" customHeight="1" x14ac:dyDescent="0.2">
      <c r="A50" s="24" t="s">
        <v>100</v>
      </c>
      <c r="B50" s="25" t="s">
        <v>101</v>
      </c>
      <c r="C50" s="50">
        <v>200</v>
      </c>
      <c r="D50" s="50"/>
      <c r="E50" s="51"/>
    </row>
    <row r="51" spans="1:5" s="19" customFormat="1" ht="12" customHeight="1" thickBot="1" x14ac:dyDescent="0.25">
      <c r="A51" s="30" t="s">
        <v>102</v>
      </c>
      <c r="B51" s="31" t="s">
        <v>103</v>
      </c>
      <c r="C51" s="52"/>
      <c r="D51" s="52"/>
      <c r="E51" s="53"/>
    </row>
    <row r="52" spans="1:5" s="19" customFormat="1" ht="12" customHeight="1" thickBot="1" x14ac:dyDescent="0.25">
      <c r="A52" s="15" t="s">
        <v>104</v>
      </c>
      <c r="B52" s="16" t="s">
        <v>105</v>
      </c>
      <c r="C52" s="17">
        <f>SUM(C53:C55)</f>
        <v>190</v>
      </c>
      <c r="D52" s="17">
        <f>SUM(D53:D55)</f>
        <v>0</v>
      </c>
      <c r="E52" s="18">
        <f>SUM(E53:E55)</f>
        <v>35474</v>
      </c>
    </row>
    <row r="53" spans="1:5" s="19" customFormat="1" ht="12" customHeight="1" x14ac:dyDescent="0.2">
      <c r="A53" s="20" t="s">
        <v>106</v>
      </c>
      <c r="B53" s="21" t="s">
        <v>107</v>
      </c>
      <c r="C53" s="22"/>
      <c r="D53" s="22"/>
      <c r="E53" s="35"/>
    </row>
    <row r="54" spans="1:5" s="19" customFormat="1" ht="12" customHeight="1" x14ac:dyDescent="0.2">
      <c r="A54" s="24" t="s">
        <v>108</v>
      </c>
      <c r="B54" s="25" t="s">
        <v>109</v>
      </c>
      <c r="C54" s="26"/>
      <c r="D54" s="26"/>
      <c r="E54" s="36"/>
    </row>
    <row r="55" spans="1:5" s="19" customFormat="1" ht="12" customHeight="1" x14ac:dyDescent="0.2">
      <c r="A55" s="24" t="s">
        <v>110</v>
      </c>
      <c r="B55" s="25" t="s">
        <v>111</v>
      </c>
      <c r="C55" s="26">
        <v>190</v>
      </c>
      <c r="D55" s="26"/>
      <c r="E55" s="36">
        <v>35474</v>
      </c>
    </row>
    <row r="56" spans="1:5" s="19" customFormat="1" ht="12" customHeight="1" thickBot="1" x14ac:dyDescent="0.25">
      <c r="A56" s="30" t="s">
        <v>112</v>
      </c>
      <c r="B56" s="31" t="s">
        <v>113</v>
      </c>
      <c r="C56" s="37"/>
      <c r="D56" s="37"/>
      <c r="E56" s="38">
        <v>35474</v>
      </c>
    </row>
    <row r="57" spans="1:5" s="19" customFormat="1" ht="12" customHeight="1" thickBot="1" x14ac:dyDescent="0.25">
      <c r="A57" s="15" t="s">
        <v>114</v>
      </c>
      <c r="B57" s="34" t="s">
        <v>115</v>
      </c>
      <c r="C57" s="17">
        <f>SUM(C58:C60)</f>
        <v>7986</v>
      </c>
      <c r="D57" s="17">
        <f>SUM(D58:D60)</f>
        <v>0</v>
      </c>
      <c r="E57" s="18">
        <f>SUM(E58:E60)</f>
        <v>0</v>
      </c>
    </row>
    <row r="58" spans="1:5" s="19" customFormat="1" ht="12" customHeight="1" x14ac:dyDescent="0.2">
      <c r="A58" s="20" t="s">
        <v>116</v>
      </c>
      <c r="B58" s="21" t="s">
        <v>117</v>
      </c>
      <c r="C58" s="50"/>
      <c r="D58" s="50"/>
      <c r="E58" s="51"/>
    </row>
    <row r="59" spans="1:5" s="19" customFormat="1" ht="12" customHeight="1" x14ac:dyDescent="0.2">
      <c r="A59" s="24" t="s">
        <v>118</v>
      </c>
      <c r="B59" s="25" t="s">
        <v>119</v>
      </c>
      <c r="C59" s="50"/>
      <c r="D59" s="50"/>
      <c r="E59" s="51"/>
    </row>
    <row r="60" spans="1:5" s="19" customFormat="1" ht="12" customHeight="1" x14ac:dyDescent="0.2">
      <c r="A60" s="24" t="s">
        <v>120</v>
      </c>
      <c r="B60" s="25" t="s">
        <v>121</v>
      </c>
      <c r="C60" s="50">
        <v>7986</v>
      </c>
      <c r="D60" s="50"/>
      <c r="E60" s="51"/>
    </row>
    <row r="61" spans="1:5" s="19" customFormat="1" ht="12" customHeight="1" thickBot="1" x14ac:dyDescent="0.25">
      <c r="A61" s="30" t="s">
        <v>122</v>
      </c>
      <c r="B61" s="31" t="s">
        <v>123</v>
      </c>
      <c r="C61" s="50"/>
      <c r="D61" s="50"/>
      <c r="E61" s="51"/>
    </row>
    <row r="62" spans="1:5" s="19" customFormat="1" ht="12" customHeight="1" thickBot="1" x14ac:dyDescent="0.25">
      <c r="A62" s="56" t="s">
        <v>124</v>
      </c>
      <c r="B62" s="16" t="s">
        <v>125</v>
      </c>
      <c r="C62" s="40">
        <f>+C5+C12+C19+C26+C34+C46+C52+C57</f>
        <v>1296662</v>
      </c>
      <c r="D62" s="40">
        <f>+D5+D12+D19+D26+D34+D46+D52+D57</f>
        <v>1352656</v>
      </c>
      <c r="E62" s="57">
        <f>+E5+E12+E19+E26+E34+E46+E52+E57</f>
        <v>852116</v>
      </c>
    </row>
    <row r="63" spans="1:5" s="19" customFormat="1" ht="12" customHeight="1" thickBot="1" x14ac:dyDescent="0.25">
      <c r="A63" s="58" t="s">
        <v>126</v>
      </c>
      <c r="B63" s="34" t="s">
        <v>127</v>
      </c>
      <c r="C63" s="17">
        <f>SUM(C64:C66)</f>
        <v>9958</v>
      </c>
      <c r="D63" s="17">
        <f>SUM(D64:D66)</f>
        <v>10000</v>
      </c>
      <c r="E63" s="18">
        <f>SUM(E64:E66)</f>
        <v>0</v>
      </c>
    </row>
    <row r="64" spans="1:5" s="19" customFormat="1" ht="12" customHeight="1" x14ac:dyDescent="0.2">
      <c r="A64" s="20" t="s">
        <v>128</v>
      </c>
      <c r="B64" s="21" t="s">
        <v>129</v>
      </c>
      <c r="C64" s="50">
        <v>9958</v>
      </c>
      <c r="D64" s="50">
        <v>10000</v>
      </c>
      <c r="E64" s="51"/>
    </row>
    <row r="65" spans="1:7" s="19" customFormat="1" ht="12" customHeight="1" x14ac:dyDescent="0.2">
      <c r="A65" s="24" t="s">
        <v>130</v>
      </c>
      <c r="B65" s="25" t="s">
        <v>131</v>
      </c>
      <c r="C65" s="50"/>
      <c r="D65" s="50"/>
      <c r="E65" s="51"/>
    </row>
    <row r="66" spans="1:7" s="19" customFormat="1" ht="12" customHeight="1" thickBot="1" x14ac:dyDescent="0.25">
      <c r="A66" s="30" t="s">
        <v>132</v>
      </c>
      <c r="B66" s="59" t="s">
        <v>133</v>
      </c>
      <c r="C66" s="50"/>
      <c r="D66" s="50"/>
      <c r="E66" s="51"/>
    </row>
    <row r="67" spans="1:7" s="19" customFormat="1" ht="12" customHeight="1" thickBot="1" x14ac:dyDescent="0.25">
      <c r="A67" s="58" t="s">
        <v>134</v>
      </c>
      <c r="B67" s="34" t="s">
        <v>135</v>
      </c>
      <c r="C67" s="17">
        <f>SUM(C68:C71)</f>
        <v>0</v>
      </c>
      <c r="D67" s="17">
        <f>SUM(D68:D71)</f>
        <v>0</v>
      </c>
      <c r="E67" s="18">
        <f>SUM(E68:E71)</f>
        <v>0</v>
      </c>
    </row>
    <row r="68" spans="1:7" s="19" customFormat="1" ht="12" customHeight="1" x14ac:dyDescent="0.2">
      <c r="A68" s="20" t="s">
        <v>136</v>
      </c>
      <c r="B68" s="21" t="s">
        <v>137</v>
      </c>
      <c r="C68" s="50"/>
      <c r="D68" s="50"/>
      <c r="E68" s="51"/>
    </row>
    <row r="69" spans="1:7" s="19" customFormat="1" ht="17.25" customHeight="1" x14ac:dyDescent="0.25">
      <c r="A69" s="24" t="s">
        <v>138</v>
      </c>
      <c r="B69" s="25" t="s">
        <v>139</v>
      </c>
      <c r="C69" s="50"/>
      <c r="D69" s="50"/>
      <c r="E69" s="51"/>
      <c r="G69" s="60"/>
    </row>
    <row r="70" spans="1:7" s="19" customFormat="1" ht="12" customHeight="1" x14ac:dyDescent="0.2">
      <c r="A70" s="24" t="s">
        <v>140</v>
      </c>
      <c r="B70" s="25" t="s">
        <v>141</v>
      </c>
      <c r="C70" s="50"/>
      <c r="D70" s="50"/>
      <c r="E70" s="51"/>
    </row>
    <row r="71" spans="1:7" s="19" customFormat="1" ht="12" customHeight="1" thickBot="1" x14ac:dyDescent="0.25">
      <c r="A71" s="30" t="s">
        <v>142</v>
      </c>
      <c r="B71" s="31" t="s">
        <v>143</v>
      </c>
      <c r="C71" s="50"/>
      <c r="D71" s="50"/>
      <c r="E71" s="51"/>
    </row>
    <row r="72" spans="1:7" s="19" customFormat="1" ht="12" customHeight="1" thickBot="1" x14ac:dyDescent="0.25">
      <c r="A72" s="58" t="s">
        <v>144</v>
      </c>
      <c r="B72" s="34" t="s">
        <v>145</v>
      </c>
      <c r="C72" s="17">
        <f>SUM(C73:C74)</f>
        <v>23220</v>
      </c>
      <c r="D72" s="17">
        <f>SUM(D73:D74)</f>
        <v>93218</v>
      </c>
      <c r="E72" s="18">
        <f>SUM(E73:E74)</f>
        <v>29635</v>
      </c>
    </row>
    <row r="73" spans="1:7" s="19" customFormat="1" ht="12" customHeight="1" x14ac:dyDescent="0.2">
      <c r="A73" s="20" t="s">
        <v>146</v>
      </c>
      <c r="B73" s="21" t="s">
        <v>147</v>
      </c>
      <c r="C73" s="50">
        <v>23220</v>
      </c>
      <c r="D73" s="50">
        <v>93218</v>
      </c>
      <c r="E73" s="51">
        <v>29635</v>
      </c>
    </row>
    <row r="74" spans="1:7" s="19" customFormat="1" ht="12" customHeight="1" thickBot="1" x14ac:dyDescent="0.25">
      <c r="A74" s="30" t="s">
        <v>148</v>
      </c>
      <c r="B74" s="31" t="s">
        <v>149</v>
      </c>
      <c r="C74" s="50"/>
      <c r="D74" s="50"/>
      <c r="E74" s="51"/>
    </row>
    <row r="75" spans="1:7" s="19" customFormat="1" ht="12" customHeight="1" thickBot="1" x14ac:dyDescent="0.25">
      <c r="A75" s="58" t="s">
        <v>150</v>
      </c>
      <c r="B75" s="34" t="s">
        <v>151</v>
      </c>
      <c r="C75" s="17">
        <f>SUM(C76:C78)</f>
        <v>0</v>
      </c>
      <c r="D75" s="17">
        <f>SUM(D76:D78)</f>
        <v>0</v>
      </c>
      <c r="E75" s="18">
        <f>SUM(E76:E78)</f>
        <v>0</v>
      </c>
    </row>
    <row r="76" spans="1:7" s="19" customFormat="1" ht="12" customHeight="1" x14ac:dyDescent="0.2">
      <c r="A76" s="20" t="s">
        <v>152</v>
      </c>
      <c r="B76" s="21" t="s">
        <v>153</v>
      </c>
      <c r="C76" s="50"/>
      <c r="D76" s="50"/>
      <c r="E76" s="51"/>
    </row>
    <row r="77" spans="1:7" s="19" customFormat="1" ht="12" customHeight="1" x14ac:dyDescent="0.2">
      <c r="A77" s="24" t="s">
        <v>154</v>
      </c>
      <c r="B77" s="25" t="s">
        <v>155</v>
      </c>
      <c r="C77" s="50"/>
      <c r="D77" s="50"/>
      <c r="E77" s="51"/>
    </row>
    <row r="78" spans="1:7" s="19" customFormat="1" ht="12" customHeight="1" thickBot="1" x14ac:dyDescent="0.25">
      <c r="A78" s="30" t="s">
        <v>156</v>
      </c>
      <c r="B78" s="31" t="s">
        <v>157</v>
      </c>
      <c r="C78" s="50"/>
      <c r="D78" s="50"/>
      <c r="E78" s="51"/>
    </row>
    <row r="79" spans="1:7" s="19" customFormat="1" ht="12" customHeight="1" thickBot="1" x14ac:dyDescent="0.25">
      <c r="A79" s="58" t="s">
        <v>158</v>
      </c>
      <c r="B79" s="34" t="s">
        <v>159</v>
      </c>
      <c r="C79" s="17">
        <f>SUM(C80:C83)</f>
        <v>0</v>
      </c>
      <c r="D79" s="17">
        <f>SUM(D80:D83)</f>
        <v>0</v>
      </c>
      <c r="E79" s="18">
        <f>SUM(E80:E83)</f>
        <v>0</v>
      </c>
    </row>
    <row r="80" spans="1:7" s="19" customFormat="1" ht="12" customHeight="1" x14ac:dyDescent="0.2">
      <c r="A80" s="61" t="s">
        <v>160</v>
      </c>
      <c r="B80" s="21" t="s">
        <v>161</v>
      </c>
      <c r="C80" s="50"/>
      <c r="D80" s="50"/>
      <c r="E80" s="51"/>
    </row>
    <row r="81" spans="1:6" s="19" customFormat="1" ht="12" customHeight="1" x14ac:dyDescent="0.2">
      <c r="A81" s="62" t="s">
        <v>162</v>
      </c>
      <c r="B81" s="25" t="s">
        <v>163</v>
      </c>
      <c r="C81" s="50"/>
      <c r="D81" s="50"/>
      <c r="E81" s="51"/>
    </row>
    <row r="82" spans="1:6" s="19" customFormat="1" ht="12" customHeight="1" x14ac:dyDescent="0.2">
      <c r="A82" s="62" t="s">
        <v>164</v>
      </c>
      <c r="B82" s="25" t="s">
        <v>165</v>
      </c>
      <c r="C82" s="50"/>
      <c r="D82" s="50"/>
      <c r="E82" s="51"/>
    </row>
    <row r="83" spans="1:6" s="19" customFormat="1" ht="12" customHeight="1" thickBot="1" x14ac:dyDescent="0.25">
      <c r="A83" s="63" t="s">
        <v>166</v>
      </c>
      <c r="B83" s="31" t="s">
        <v>167</v>
      </c>
      <c r="C83" s="50"/>
      <c r="D83" s="50"/>
      <c r="E83" s="51"/>
    </row>
    <row r="84" spans="1:6" s="19" customFormat="1" ht="12" customHeight="1" thickBot="1" x14ac:dyDescent="0.25">
      <c r="A84" s="58" t="s">
        <v>168</v>
      </c>
      <c r="B84" s="34" t="s">
        <v>169</v>
      </c>
      <c r="C84" s="64"/>
      <c r="D84" s="64"/>
      <c r="E84" s="65"/>
    </row>
    <row r="85" spans="1:6" s="19" customFormat="1" ht="12" customHeight="1" thickBot="1" x14ac:dyDescent="0.25">
      <c r="A85" s="58" t="s">
        <v>170</v>
      </c>
      <c r="B85" s="34" t="s">
        <v>171</v>
      </c>
      <c r="C85" s="64"/>
      <c r="D85" s="64"/>
      <c r="E85" s="65"/>
    </row>
    <row r="86" spans="1:6" s="19" customFormat="1" ht="12" customHeight="1" thickBot="1" x14ac:dyDescent="0.25">
      <c r="A86" s="58" t="s">
        <v>172</v>
      </c>
      <c r="B86" s="66" t="s">
        <v>173</v>
      </c>
      <c r="C86" s="40">
        <f>+C63+C67+C72+C75+C79+C85+C84</f>
        <v>33178</v>
      </c>
      <c r="D86" s="40">
        <f>+D63+D67+D72+D75+D79+D85+D84</f>
        <v>103218</v>
      </c>
      <c r="E86" s="57">
        <f>+E63+E67+E72+E75+E79+E85+E84</f>
        <v>29635</v>
      </c>
    </row>
    <row r="87" spans="1:6" s="19" customFormat="1" ht="12" customHeight="1" thickBot="1" x14ac:dyDescent="0.25">
      <c r="A87" s="67" t="s">
        <v>174</v>
      </c>
      <c r="B87" s="68" t="s">
        <v>175</v>
      </c>
      <c r="C87" s="40">
        <f>+C62+C86</f>
        <v>1329840</v>
      </c>
      <c r="D87" s="40">
        <f>+D62+D86</f>
        <v>1455874</v>
      </c>
      <c r="E87" s="57">
        <f>+E62+E86</f>
        <v>881751</v>
      </c>
    </row>
    <row r="88" spans="1:6" s="19" customFormat="1" ht="12" customHeight="1" x14ac:dyDescent="0.2">
      <c r="A88" s="69"/>
      <c r="B88" s="70"/>
      <c r="C88" s="71"/>
      <c r="D88" s="72"/>
      <c r="E88" s="73"/>
    </row>
    <row r="89" spans="1:6" s="19" customFormat="1" ht="12" customHeight="1" x14ac:dyDescent="0.2">
      <c r="A89" s="1" t="s">
        <v>176</v>
      </c>
      <c r="B89" s="1"/>
      <c r="C89" s="1"/>
      <c r="D89" s="1"/>
      <c r="E89" s="1"/>
    </row>
    <row r="90" spans="1:6" s="19" customFormat="1" ht="12" customHeight="1" thickBot="1" x14ac:dyDescent="0.25">
      <c r="A90" s="74" t="s">
        <v>177</v>
      </c>
      <c r="B90" s="74"/>
      <c r="C90" s="4"/>
      <c r="D90" s="5"/>
      <c r="E90" s="6" t="s">
        <v>2</v>
      </c>
    </row>
    <row r="91" spans="1:6" s="19" customFormat="1" ht="24" customHeight="1" thickBot="1" x14ac:dyDescent="0.25">
      <c r="A91" s="7" t="s">
        <v>178</v>
      </c>
      <c r="B91" s="8" t="s">
        <v>179</v>
      </c>
      <c r="C91" s="8" t="str">
        <f>+C3</f>
        <v>2013. évi tény</v>
      </c>
      <c r="D91" s="8" t="str">
        <f>+D3</f>
        <v>2014. évi várható</v>
      </c>
      <c r="E91" s="10" t="str">
        <f>+E3</f>
        <v>2015. évi előirányzat</v>
      </c>
      <c r="F91" s="75"/>
    </row>
    <row r="92" spans="1:6" s="19" customFormat="1" ht="12" customHeight="1" thickBot="1" x14ac:dyDescent="0.25">
      <c r="A92" s="11" t="s">
        <v>5</v>
      </c>
      <c r="B92" s="12" t="s">
        <v>6</v>
      </c>
      <c r="C92" s="12" t="s">
        <v>7</v>
      </c>
      <c r="D92" s="12" t="s">
        <v>8</v>
      </c>
      <c r="E92" s="13" t="s">
        <v>9</v>
      </c>
      <c r="F92" s="75"/>
    </row>
    <row r="93" spans="1:6" s="19" customFormat="1" ht="15" customHeight="1" thickBot="1" x14ac:dyDescent="0.25">
      <c r="A93" s="76" t="s">
        <v>10</v>
      </c>
      <c r="B93" s="77" t="s">
        <v>180</v>
      </c>
      <c r="C93" s="78">
        <f>C94+C95+C96+C97+C98+C111</f>
        <v>984473</v>
      </c>
      <c r="D93" s="78">
        <f>D94+D95+D96+D97+D98+D111</f>
        <v>1036504</v>
      </c>
      <c r="E93" s="79">
        <f>E94+E95+E96+E97+E98+E111</f>
        <v>813162</v>
      </c>
      <c r="F93" s="75"/>
    </row>
    <row r="94" spans="1:6" s="19" customFormat="1" ht="12.95" customHeight="1" x14ac:dyDescent="0.2">
      <c r="A94" s="80" t="s">
        <v>12</v>
      </c>
      <c r="B94" s="81" t="s">
        <v>181</v>
      </c>
      <c r="C94" s="82">
        <v>390812</v>
      </c>
      <c r="D94" s="83">
        <v>422100</v>
      </c>
      <c r="E94" s="84">
        <v>346035</v>
      </c>
    </row>
    <row r="95" spans="1:6" ht="16.5" customHeight="1" x14ac:dyDescent="0.25">
      <c r="A95" s="24" t="s">
        <v>14</v>
      </c>
      <c r="B95" s="85" t="s">
        <v>182</v>
      </c>
      <c r="C95" s="86">
        <v>87737</v>
      </c>
      <c r="D95" s="26">
        <v>95393</v>
      </c>
      <c r="E95" s="36">
        <v>91139</v>
      </c>
    </row>
    <row r="96" spans="1:6" x14ac:dyDescent="0.25">
      <c r="A96" s="24" t="s">
        <v>16</v>
      </c>
      <c r="B96" s="85" t="s">
        <v>183</v>
      </c>
      <c r="C96" s="87">
        <v>243445</v>
      </c>
      <c r="D96" s="37">
        <v>261063</v>
      </c>
      <c r="E96" s="38">
        <f>221759-2000</f>
        <v>219759</v>
      </c>
    </row>
    <row r="97" spans="1:5" s="14" customFormat="1" ht="12" customHeight="1" x14ac:dyDescent="0.2">
      <c r="A97" s="24" t="s">
        <v>18</v>
      </c>
      <c r="B97" s="88" t="s">
        <v>184</v>
      </c>
      <c r="C97" s="87">
        <f>404+145038</f>
        <v>145442</v>
      </c>
      <c r="D97" s="37">
        <v>150772</v>
      </c>
      <c r="E97" s="38">
        <v>38798</v>
      </c>
    </row>
    <row r="98" spans="1:5" ht="12" customHeight="1" x14ac:dyDescent="0.25">
      <c r="A98" s="24" t="s">
        <v>185</v>
      </c>
      <c r="B98" s="89" t="s">
        <v>186</v>
      </c>
      <c r="C98" s="87">
        <f>SUM(C99:C110)+8078+9023</f>
        <v>117037</v>
      </c>
      <c r="D98" s="37">
        <v>107176</v>
      </c>
      <c r="E98" s="38">
        <v>102431</v>
      </c>
    </row>
    <row r="99" spans="1:5" ht="12" customHeight="1" x14ac:dyDescent="0.25">
      <c r="A99" s="24" t="s">
        <v>22</v>
      </c>
      <c r="B99" s="85" t="s">
        <v>187</v>
      </c>
      <c r="C99" s="37"/>
      <c r="D99" s="37">
        <v>5419</v>
      </c>
      <c r="E99" s="38"/>
    </row>
    <row r="100" spans="1:5" ht="12" customHeight="1" x14ac:dyDescent="0.25">
      <c r="A100" s="24" t="s">
        <v>188</v>
      </c>
      <c r="B100" s="90" t="s">
        <v>189</v>
      </c>
      <c r="C100" s="37"/>
      <c r="D100" s="37"/>
      <c r="E100" s="38"/>
    </row>
    <row r="101" spans="1:5" ht="12" customHeight="1" x14ac:dyDescent="0.25">
      <c r="A101" s="24" t="s">
        <v>190</v>
      </c>
      <c r="B101" s="90" t="s">
        <v>191</v>
      </c>
      <c r="C101" s="37"/>
      <c r="D101" s="37"/>
      <c r="E101" s="38"/>
    </row>
    <row r="102" spans="1:5" ht="12" customHeight="1" x14ac:dyDescent="0.25">
      <c r="A102" s="24" t="s">
        <v>192</v>
      </c>
      <c r="B102" s="91" t="s">
        <v>193</v>
      </c>
      <c r="C102" s="37"/>
      <c r="D102" s="37">
        <v>96088</v>
      </c>
      <c r="E102" s="38"/>
    </row>
    <row r="103" spans="1:5" ht="12" customHeight="1" x14ac:dyDescent="0.25">
      <c r="A103" s="24" t="s">
        <v>194</v>
      </c>
      <c r="B103" s="92" t="s">
        <v>195</v>
      </c>
      <c r="C103" s="37"/>
      <c r="D103" s="37"/>
      <c r="E103" s="38"/>
    </row>
    <row r="104" spans="1:5" ht="12" customHeight="1" x14ac:dyDescent="0.25">
      <c r="A104" s="24" t="s">
        <v>196</v>
      </c>
      <c r="B104" s="92" t="s">
        <v>197</v>
      </c>
      <c r="C104" s="37"/>
      <c r="D104" s="37"/>
      <c r="E104" s="38"/>
    </row>
    <row r="105" spans="1:5" ht="12" customHeight="1" x14ac:dyDescent="0.25">
      <c r="A105" s="24" t="s">
        <v>198</v>
      </c>
      <c r="B105" s="91" t="s">
        <v>199</v>
      </c>
      <c r="C105" s="37">
        <v>55361</v>
      </c>
      <c r="D105" s="37"/>
      <c r="E105" s="38">
        <v>93931</v>
      </c>
    </row>
    <row r="106" spans="1:5" ht="12" customHeight="1" x14ac:dyDescent="0.25">
      <c r="A106" s="24" t="s">
        <v>200</v>
      </c>
      <c r="B106" s="91" t="s">
        <v>201</v>
      </c>
      <c r="C106" s="37"/>
      <c r="D106" s="37"/>
      <c r="E106" s="38"/>
    </row>
    <row r="107" spans="1:5" ht="12" customHeight="1" x14ac:dyDescent="0.25">
      <c r="A107" s="24" t="s">
        <v>202</v>
      </c>
      <c r="B107" s="92" t="s">
        <v>203</v>
      </c>
      <c r="C107" s="37"/>
      <c r="D107" s="37"/>
      <c r="E107" s="38"/>
    </row>
    <row r="108" spans="1:5" ht="12" customHeight="1" x14ac:dyDescent="0.25">
      <c r="A108" s="93" t="s">
        <v>204</v>
      </c>
      <c r="B108" s="90" t="s">
        <v>205</v>
      </c>
      <c r="C108" s="37"/>
      <c r="D108" s="37"/>
      <c r="E108" s="38"/>
    </row>
    <row r="109" spans="1:5" ht="12" customHeight="1" x14ac:dyDescent="0.25">
      <c r="A109" s="24" t="s">
        <v>206</v>
      </c>
      <c r="B109" s="90" t="s">
        <v>207</v>
      </c>
      <c r="C109" s="37"/>
      <c r="D109" s="37"/>
      <c r="E109" s="38"/>
    </row>
    <row r="110" spans="1:5" ht="12" customHeight="1" x14ac:dyDescent="0.25">
      <c r="A110" s="30" t="s">
        <v>208</v>
      </c>
      <c r="B110" s="90" t="s">
        <v>209</v>
      </c>
      <c r="C110" s="37">
        <v>44575</v>
      </c>
      <c r="D110" s="37">
        <v>4957</v>
      </c>
      <c r="E110" s="38">
        <v>8500</v>
      </c>
    </row>
    <row r="111" spans="1:5" ht="12" customHeight="1" x14ac:dyDescent="0.25">
      <c r="A111" s="24" t="s">
        <v>210</v>
      </c>
      <c r="B111" s="88" t="s">
        <v>211</v>
      </c>
      <c r="C111" s="26"/>
      <c r="D111" s="26"/>
      <c r="E111" s="36">
        <v>15000</v>
      </c>
    </row>
    <row r="112" spans="1:5" ht="12" customHeight="1" x14ac:dyDescent="0.25">
      <c r="A112" s="24" t="s">
        <v>212</v>
      </c>
      <c r="B112" s="85" t="s">
        <v>213</v>
      </c>
      <c r="C112" s="26"/>
      <c r="D112" s="26">
        <v>1444</v>
      </c>
      <c r="E112" s="36">
        <v>15000</v>
      </c>
    </row>
    <row r="113" spans="1:5" ht="12" customHeight="1" thickBot="1" x14ac:dyDescent="0.3">
      <c r="A113" s="94" t="s">
        <v>214</v>
      </c>
      <c r="B113" s="95" t="s">
        <v>215</v>
      </c>
      <c r="C113" s="96"/>
      <c r="D113" s="96"/>
      <c r="E113" s="97"/>
    </row>
    <row r="114" spans="1:5" ht="12" customHeight="1" thickBot="1" x14ac:dyDescent="0.3">
      <c r="A114" s="98" t="s">
        <v>24</v>
      </c>
      <c r="B114" s="99" t="s">
        <v>216</v>
      </c>
      <c r="C114" s="100">
        <f>+C115+C117+C119</f>
        <v>108782</v>
      </c>
      <c r="D114" s="100">
        <f>+D115+D117+D119</f>
        <v>231323</v>
      </c>
      <c r="E114" s="49">
        <f>+E115+E117+E119</f>
        <v>65256</v>
      </c>
    </row>
    <row r="115" spans="1:5" ht="12" customHeight="1" x14ac:dyDescent="0.25">
      <c r="A115" s="20" t="s">
        <v>26</v>
      </c>
      <c r="B115" s="85" t="s">
        <v>217</v>
      </c>
      <c r="C115" s="101">
        <v>22708</v>
      </c>
      <c r="D115" s="22">
        <v>35543</v>
      </c>
      <c r="E115" s="35">
        <v>65256</v>
      </c>
    </row>
    <row r="116" spans="1:5" x14ac:dyDescent="0.25">
      <c r="A116" s="20" t="s">
        <v>28</v>
      </c>
      <c r="B116" s="102" t="s">
        <v>218</v>
      </c>
      <c r="C116" s="101"/>
      <c r="D116" s="22"/>
      <c r="E116" s="35">
        <v>49663</v>
      </c>
    </row>
    <row r="117" spans="1:5" ht="12" customHeight="1" x14ac:dyDescent="0.25">
      <c r="A117" s="20" t="s">
        <v>30</v>
      </c>
      <c r="B117" s="102" t="s">
        <v>219</v>
      </c>
      <c r="C117" s="86">
        <v>42381</v>
      </c>
      <c r="D117" s="26">
        <v>31862</v>
      </c>
      <c r="E117" s="36"/>
    </row>
    <row r="118" spans="1:5" ht="12" customHeight="1" x14ac:dyDescent="0.25">
      <c r="A118" s="20" t="s">
        <v>32</v>
      </c>
      <c r="B118" s="102" t="s">
        <v>220</v>
      </c>
      <c r="C118" s="103"/>
      <c r="D118" s="26"/>
      <c r="E118" s="36"/>
    </row>
    <row r="119" spans="1:5" ht="12" customHeight="1" x14ac:dyDescent="0.25">
      <c r="A119" s="20" t="s">
        <v>34</v>
      </c>
      <c r="B119" s="31" t="s">
        <v>221</v>
      </c>
      <c r="C119" s="103">
        <f>SUM(C120:C127)+34980</f>
        <v>43693</v>
      </c>
      <c r="D119" s="26">
        <v>163918</v>
      </c>
      <c r="E119" s="36"/>
    </row>
    <row r="120" spans="1:5" ht="12" customHeight="1" x14ac:dyDescent="0.25">
      <c r="A120" s="20" t="s">
        <v>36</v>
      </c>
      <c r="B120" s="28" t="s">
        <v>222</v>
      </c>
      <c r="C120" s="103"/>
      <c r="D120" s="26"/>
      <c r="E120" s="36"/>
    </row>
    <row r="121" spans="1:5" ht="12" customHeight="1" x14ac:dyDescent="0.25">
      <c r="A121" s="20" t="s">
        <v>223</v>
      </c>
      <c r="B121" s="104" t="s">
        <v>224</v>
      </c>
      <c r="C121" s="103"/>
      <c r="D121" s="26"/>
      <c r="E121" s="36"/>
    </row>
    <row r="122" spans="1:5" ht="12" customHeight="1" x14ac:dyDescent="0.25">
      <c r="A122" s="20" t="s">
        <v>225</v>
      </c>
      <c r="B122" s="92" t="s">
        <v>197</v>
      </c>
      <c r="C122" s="103"/>
      <c r="D122" s="26"/>
      <c r="E122" s="36"/>
    </row>
    <row r="123" spans="1:5" ht="12" customHeight="1" x14ac:dyDescent="0.25">
      <c r="A123" s="20" t="s">
        <v>226</v>
      </c>
      <c r="B123" s="92" t="s">
        <v>227</v>
      </c>
      <c r="C123" s="103">
        <v>8399</v>
      </c>
      <c r="D123" s="26"/>
      <c r="E123" s="36"/>
    </row>
    <row r="124" spans="1:5" ht="12" customHeight="1" x14ac:dyDescent="0.25">
      <c r="A124" s="20" t="s">
        <v>228</v>
      </c>
      <c r="B124" s="92" t="s">
        <v>229</v>
      </c>
      <c r="C124" s="103"/>
      <c r="D124" s="26"/>
      <c r="E124" s="36"/>
    </row>
    <row r="125" spans="1:5" ht="12" customHeight="1" x14ac:dyDescent="0.25">
      <c r="A125" s="20" t="s">
        <v>230</v>
      </c>
      <c r="B125" s="92" t="s">
        <v>203</v>
      </c>
      <c r="C125" s="103"/>
      <c r="D125" s="26"/>
      <c r="E125" s="36"/>
    </row>
    <row r="126" spans="1:5" ht="12" customHeight="1" x14ac:dyDescent="0.25">
      <c r="A126" s="20" t="s">
        <v>231</v>
      </c>
      <c r="B126" s="92" t="s">
        <v>232</v>
      </c>
      <c r="C126" s="103"/>
      <c r="D126" s="26"/>
      <c r="E126" s="36"/>
    </row>
    <row r="127" spans="1:5" ht="12" customHeight="1" thickBot="1" x14ac:dyDescent="0.3">
      <c r="A127" s="93" t="s">
        <v>233</v>
      </c>
      <c r="B127" s="92" t="s">
        <v>234</v>
      </c>
      <c r="C127" s="105">
        <v>314</v>
      </c>
      <c r="D127" s="37">
        <v>163918</v>
      </c>
      <c r="E127" s="38"/>
    </row>
    <row r="128" spans="1:5" ht="12" customHeight="1" thickBot="1" x14ac:dyDescent="0.3">
      <c r="A128" s="15" t="s">
        <v>38</v>
      </c>
      <c r="B128" s="106" t="s">
        <v>235</v>
      </c>
      <c r="C128" s="17">
        <f>+C93+C114</f>
        <v>1093255</v>
      </c>
      <c r="D128" s="17">
        <f>+D93+D114</f>
        <v>1267827</v>
      </c>
      <c r="E128" s="18">
        <f>+E93+E114</f>
        <v>878418</v>
      </c>
    </row>
    <row r="129" spans="1:5" ht="12" customHeight="1" thickBot="1" x14ac:dyDescent="0.3">
      <c r="A129" s="15" t="s">
        <v>236</v>
      </c>
      <c r="B129" s="106" t="s">
        <v>237</v>
      </c>
      <c r="C129" s="17">
        <f>+C130+C131+C132</f>
        <v>167273</v>
      </c>
      <c r="D129" s="17">
        <f>+D130+D131+D132</f>
        <v>140403</v>
      </c>
      <c r="E129" s="18">
        <f>+E130+E131+E132</f>
        <v>3333</v>
      </c>
    </row>
    <row r="130" spans="1:5" ht="12" customHeight="1" x14ac:dyDescent="0.25">
      <c r="A130" s="20" t="s">
        <v>54</v>
      </c>
      <c r="B130" s="102" t="s">
        <v>238</v>
      </c>
      <c r="C130" s="26">
        <v>145954</v>
      </c>
      <c r="D130" s="26">
        <v>140403</v>
      </c>
      <c r="E130" s="36">
        <v>3333</v>
      </c>
    </row>
    <row r="131" spans="1:5" ht="12" customHeight="1" x14ac:dyDescent="0.25">
      <c r="A131" s="20" t="s">
        <v>62</v>
      </c>
      <c r="B131" s="102" t="s">
        <v>239</v>
      </c>
      <c r="C131" s="26">
        <v>21319</v>
      </c>
      <c r="D131" s="26"/>
      <c r="E131" s="36"/>
    </row>
    <row r="132" spans="1:5" ht="12" customHeight="1" thickBot="1" x14ac:dyDescent="0.3">
      <c r="A132" s="93" t="s">
        <v>64</v>
      </c>
      <c r="B132" s="102" t="s">
        <v>240</v>
      </c>
      <c r="C132" s="26"/>
      <c r="D132" s="26"/>
      <c r="E132" s="36"/>
    </row>
    <row r="133" spans="1:5" ht="12" customHeight="1" thickBot="1" x14ac:dyDescent="0.3">
      <c r="A133" s="15" t="s">
        <v>68</v>
      </c>
      <c r="B133" s="106" t="s">
        <v>241</v>
      </c>
      <c r="C133" s="17">
        <f>SUM(C134:C139)</f>
        <v>0</v>
      </c>
      <c r="D133" s="17">
        <f>SUM(D134:D139)</f>
        <v>0</v>
      </c>
      <c r="E133" s="18">
        <f>SUM(E134:E139)</f>
        <v>0</v>
      </c>
    </row>
    <row r="134" spans="1:5" ht="12" customHeight="1" x14ac:dyDescent="0.25">
      <c r="A134" s="20" t="s">
        <v>70</v>
      </c>
      <c r="B134" s="107" t="s">
        <v>242</v>
      </c>
      <c r="C134" s="26"/>
      <c r="D134" s="26"/>
      <c r="E134" s="36"/>
    </row>
    <row r="135" spans="1:5" ht="12" customHeight="1" x14ac:dyDescent="0.25">
      <c r="A135" s="20" t="s">
        <v>72</v>
      </c>
      <c r="B135" s="107" t="s">
        <v>243</v>
      </c>
      <c r="C135" s="26"/>
      <c r="D135" s="26"/>
      <c r="E135" s="36"/>
    </row>
    <row r="136" spans="1:5" ht="12" customHeight="1" x14ac:dyDescent="0.25">
      <c r="A136" s="20" t="s">
        <v>74</v>
      </c>
      <c r="B136" s="107" t="s">
        <v>244</v>
      </c>
      <c r="C136" s="26"/>
      <c r="D136" s="26"/>
      <c r="E136" s="36"/>
    </row>
    <row r="137" spans="1:5" ht="12" customHeight="1" x14ac:dyDescent="0.25">
      <c r="A137" s="20" t="s">
        <v>76</v>
      </c>
      <c r="B137" s="107" t="s">
        <v>245</v>
      </c>
      <c r="C137" s="26"/>
      <c r="D137" s="26"/>
      <c r="E137" s="36"/>
    </row>
    <row r="138" spans="1:5" ht="12" customHeight="1" x14ac:dyDescent="0.25">
      <c r="A138" s="20" t="s">
        <v>78</v>
      </c>
      <c r="B138" s="107" t="s">
        <v>246</v>
      </c>
      <c r="C138" s="26"/>
      <c r="D138" s="26"/>
      <c r="E138" s="36"/>
    </row>
    <row r="139" spans="1:5" ht="12" customHeight="1" thickBot="1" x14ac:dyDescent="0.3">
      <c r="A139" s="93" t="s">
        <v>80</v>
      </c>
      <c r="B139" s="107" t="s">
        <v>247</v>
      </c>
      <c r="C139" s="26"/>
      <c r="D139" s="26"/>
      <c r="E139" s="36"/>
    </row>
    <row r="140" spans="1:5" ht="12" customHeight="1" thickBot="1" x14ac:dyDescent="0.3">
      <c r="A140" s="15" t="s">
        <v>92</v>
      </c>
      <c r="B140" s="106" t="s">
        <v>248</v>
      </c>
      <c r="C140" s="40">
        <f>+C141+C142+C143+C144</f>
        <v>0</v>
      </c>
      <c r="D140" s="40">
        <f>+D141+D142+D143+D144</f>
        <v>0</v>
      </c>
      <c r="E140" s="57">
        <f>+E141+E142+E143+E144</f>
        <v>0</v>
      </c>
    </row>
    <row r="141" spans="1:5" ht="12" customHeight="1" x14ac:dyDescent="0.25">
      <c r="A141" s="20" t="s">
        <v>94</v>
      </c>
      <c r="B141" s="107" t="s">
        <v>249</v>
      </c>
      <c r="C141" s="26"/>
      <c r="D141" s="26"/>
      <c r="E141" s="36"/>
    </row>
    <row r="142" spans="1:5" ht="12" customHeight="1" x14ac:dyDescent="0.25">
      <c r="A142" s="20" t="s">
        <v>96</v>
      </c>
      <c r="B142" s="107" t="s">
        <v>250</v>
      </c>
      <c r="C142" s="26"/>
      <c r="D142" s="26"/>
      <c r="E142" s="36"/>
    </row>
    <row r="143" spans="1:5" ht="12" customHeight="1" x14ac:dyDescent="0.25">
      <c r="A143" s="20" t="s">
        <v>98</v>
      </c>
      <c r="B143" s="107" t="s">
        <v>251</v>
      </c>
      <c r="C143" s="26"/>
      <c r="D143" s="26"/>
      <c r="E143" s="36"/>
    </row>
    <row r="144" spans="1:5" ht="12" customHeight="1" thickBot="1" x14ac:dyDescent="0.3">
      <c r="A144" s="93" t="s">
        <v>100</v>
      </c>
      <c r="B144" s="108" t="s">
        <v>252</v>
      </c>
      <c r="C144" s="26"/>
      <c r="D144" s="26"/>
      <c r="E144" s="36"/>
    </row>
    <row r="145" spans="1:6" ht="12" customHeight="1" thickBot="1" x14ac:dyDescent="0.3">
      <c r="A145" s="15" t="s">
        <v>253</v>
      </c>
      <c r="B145" s="106" t="s">
        <v>254</v>
      </c>
      <c r="C145" s="109">
        <f>SUM(C146:C150)</f>
        <v>0</v>
      </c>
      <c r="D145" s="109">
        <f>SUM(D146:D150)</f>
        <v>0</v>
      </c>
      <c r="E145" s="110">
        <f>SUM(E146:E150)</f>
        <v>0</v>
      </c>
    </row>
    <row r="146" spans="1:6" ht="12" customHeight="1" x14ac:dyDescent="0.25">
      <c r="A146" s="20" t="s">
        <v>106</v>
      </c>
      <c r="B146" s="107" t="s">
        <v>255</v>
      </c>
      <c r="C146" s="26"/>
      <c r="D146" s="26"/>
      <c r="E146" s="36"/>
    </row>
    <row r="147" spans="1:6" ht="12" customHeight="1" x14ac:dyDescent="0.25">
      <c r="A147" s="20" t="s">
        <v>108</v>
      </c>
      <c r="B147" s="107" t="s">
        <v>256</v>
      </c>
      <c r="C147" s="26"/>
      <c r="D147" s="26"/>
      <c r="E147" s="36"/>
    </row>
    <row r="148" spans="1:6" ht="12" customHeight="1" x14ac:dyDescent="0.25">
      <c r="A148" s="20" t="s">
        <v>110</v>
      </c>
      <c r="B148" s="107" t="s">
        <v>257</v>
      </c>
      <c r="C148" s="26"/>
      <c r="D148" s="26"/>
      <c r="E148" s="36"/>
    </row>
    <row r="149" spans="1:6" ht="12" customHeight="1" x14ac:dyDescent="0.25">
      <c r="A149" s="20" t="s">
        <v>112</v>
      </c>
      <c r="B149" s="107" t="s">
        <v>258</v>
      </c>
      <c r="C149" s="26"/>
      <c r="D149" s="26"/>
      <c r="E149" s="36"/>
    </row>
    <row r="150" spans="1:6" ht="12" customHeight="1" thickBot="1" x14ac:dyDescent="0.3">
      <c r="A150" s="20" t="s">
        <v>259</v>
      </c>
      <c r="B150" s="107" t="s">
        <v>260</v>
      </c>
      <c r="C150" s="26"/>
      <c r="D150" s="26"/>
      <c r="E150" s="36"/>
    </row>
    <row r="151" spans="1:6" ht="12" customHeight="1" thickBot="1" x14ac:dyDescent="0.3">
      <c r="A151" s="15" t="s">
        <v>114</v>
      </c>
      <c r="B151" s="106" t="s">
        <v>261</v>
      </c>
      <c r="C151" s="111"/>
      <c r="D151" s="111"/>
      <c r="E151" s="112"/>
    </row>
    <row r="152" spans="1:6" ht="12" customHeight="1" thickBot="1" x14ac:dyDescent="0.3">
      <c r="A152" s="15" t="s">
        <v>262</v>
      </c>
      <c r="B152" s="106" t="s">
        <v>263</v>
      </c>
      <c r="C152" s="111"/>
      <c r="D152" s="111"/>
      <c r="E152" s="112"/>
    </row>
    <row r="153" spans="1:6" ht="15" customHeight="1" thickBot="1" x14ac:dyDescent="0.3">
      <c r="A153" s="15" t="s">
        <v>264</v>
      </c>
      <c r="B153" s="106" t="s">
        <v>265</v>
      </c>
      <c r="C153" s="113">
        <f>+C129+C133+C140+C145+C151+C152</f>
        <v>167273</v>
      </c>
      <c r="D153" s="113">
        <f>+D129+D133+D140+D145+D151+D152</f>
        <v>140403</v>
      </c>
      <c r="E153" s="114">
        <f>+E129+E133+E140+E145+E151+E152</f>
        <v>3333</v>
      </c>
      <c r="F153" s="115"/>
    </row>
    <row r="154" spans="1:6" s="19" customFormat="1" ht="12.95" customHeight="1" thickBot="1" x14ac:dyDescent="0.25">
      <c r="A154" s="116" t="s">
        <v>266</v>
      </c>
      <c r="B154" s="117" t="s">
        <v>267</v>
      </c>
      <c r="C154" s="113">
        <f>+C128+C153</f>
        <v>1260528</v>
      </c>
      <c r="D154" s="113">
        <f>+D128+D153</f>
        <v>1408230</v>
      </c>
      <c r="E154" s="114">
        <f>+E128+E153</f>
        <v>881751</v>
      </c>
    </row>
    <row r="155" spans="1:6" x14ac:dyDescent="0.25">
      <c r="C155" s="118"/>
    </row>
    <row r="156" spans="1:6" x14ac:dyDescent="0.25">
      <c r="C156" s="118"/>
    </row>
    <row r="157" spans="1:6" x14ac:dyDescent="0.25">
      <c r="C157" s="118"/>
    </row>
    <row r="158" spans="1:6" ht="16.5" customHeight="1" x14ac:dyDescent="0.25">
      <c r="C158" s="118"/>
    </row>
    <row r="159" spans="1:6" x14ac:dyDescent="0.25">
      <c r="C159" s="118"/>
    </row>
    <row r="160" spans="1:6" x14ac:dyDescent="0.25">
      <c r="C160" s="118"/>
    </row>
    <row r="161" spans="3:3" x14ac:dyDescent="0.25">
      <c r="C161" s="118"/>
    </row>
    <row r="162" spans="3:3" x14ac:dyDescent="0.25">
      <c r="C162" s="118"/>
    </row>
    <row r="163" spans="3:3" x14ac:dyDescent="0.25">
      <c r="C163" s="118"/>
    </row>
    <row r="164" spans="3:3" x14ac:dyDescent="0.25">
      <c r="C164" s="118"/>
    </row>
    <row r="165" spans="3:3" x14ac:dyDescent="0.25">
      <c r="C165" s="118"/>
    </row>
    <row r="166" spans="3:3" x14ac:dyDescent="0.25">
      <c r="C166" s="118"/>
    </row>
    <row r="167" spans="3:3" x14ac:dyDescent="0.25">
      <c r="C167" s="118"/>
    </row>
  </sheetData>
  <mergeCells count="4">
    <mergeCell ref="A1:E1"/>
    <mergeCell ref="A2:B2"/>
    <mergeCell ref="A89:E89"/>
    <mergeCell ref="A90:B9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&amp;R&amp;"Times New Roman CE,Félkövér"1. számú tájékoztató tábla</oddHeader>
  </headerFooter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sz tájékoztató 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2015-02-13T08:23:12Z</dcterms:created>
  <dcterms:modified xsi:type="dcterms:W3CDTF">2015-02-13T08:24:07Z</dcterms:modified>
</cp:coreProperties>
</file>