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3395" windowHeight="9600" firstSheet="14" activeTab="15"/>
  </bookViews>
  <sheets>
    <sheet name="1. mell összevont mérleg" sheetId="1" r:id="rId1"/>
    <sheet name="2.mell. ö.mérleg intézm" sheetId="2" r:id="rId2"/>
    <sheet name="3. mell.Műk.mérl.mell  " sheetId="3" r:id="rId3"/>
    <sheet name="4.FElhm.mérl.  " sheetId="4" r:id="rId4"/>
    <sheet name="5. mell ökorm pü mérleg" sheetId="5" r:id="rId5"/>
    <sheet name="6.KH pü mérleg" sheetId="6" r:id="rId6"/>
    <sheet name="7. mell" sheetId="7" r:id="rId7"/>
    <sheet name="8.1 mell beruh" sheetId="8" r:id="rId8"/>
    <sheet name="8.2. felúj" sheetId="9" r:id="rId9"/>
    <sheet name="9. mell. kiadás COFOG" sheetId="10" r:id="rId10"/>
    <sheet name="10.mell. bevétel COFOG" sheetId="11" r:id="rId11"/>
    <sheet name="11.-12. KözösHiv" sheetId="12" r:id="rId12"/>
    <sheet name="13-14.m.közfog." sheetId="13" r:id="rId13"/>
    <sheet name="15.m többéves" sheetId="14" r:id="rId14"/>
    <sheet name="16. m adósságáll." sheetId="15" r:id="rId15"/>
    <sheet name="17. mell kedvez" sheetId="16" r:id="rId16"/>
    <sheet name="18. mell. célje.tám " sheetId="17" r:id="rId17"/>
    <sheet name="19. mell. egysz.mérl." sheetId="18" r:id="rId18"/>
    <sheet name="20. mell. pénzforg.jel" sheetId="19" r:id="rId19"/>
    <sheet name="21. mell. maradv.kim." sheetId="20" r:id="rId20"/>
    <sheet name="22. mell. maradv.kim. KH" sheetId="21" r:id="rId21"/>
    <sheet name="23. mell. t.eszk." sheetId="22" r:id="rId22"/>
    <sheet name="24.1. mell." sheetId="23" r:id="rId23"/>
    <sheet name="24.2. mell." sheetId="24" r:id="rId24"/>
    <sheet name="25.1. mell. mérleg Önk." sheetId="25" r:id="rId25"/>
    <sheet name="25.2. mell. mérleg KHiv" sheetId="26" r:id="rId26"/>
    <sheet name="25.3. mell. mérleg összevont" sheetId="27" r:id="rId27"/>
    <sheet name="26. melléklet" sheetId="28" r:id="rId28"/>
    <sheet name="27.mell. ad.kel.ügyl." sheetId="29" r:id="rId29"/>
  </sheets>
  <externalReferences>
    <externalReference r:id="rId32"/>
  </externalReferences>
  <definedNames>
    <definedName name="_xlfn.IFERROR" hidden="1">#NAME?</definedName>
    <definedName name="_xlnm.Print_Titles" localSheetId="0">'1. mell összevont mérleg'!$1:$5</definedName>
    <definedName name="_xlnm.Print_Titles" localSheetId="10">'10.mell. bevétel COFOG'!$1:$5</definedName>
    <definedName name="_xlnm.Print_Titles" localSheetId="17">'19. mell. egysz.mérl.'!$1:$5</definedName>
    <definedName name="_xlnm.Print_Titles" localSheetId="1">'2.mell. ö.mérleg intézm'!$1:$5</definedName>
    <definedName name="_xlnm.Print_Titles" localSheetId="21">'23. mell. t.eszk.'!$1:$4</definedName>
    <definedName name="_xlnm.Print_Titles" localSheetId="4">'5. mell ökorm pü mérleg'!$1:$4</definedName>
    <definedName name="_xlnm.Print_Titles" localSheetId="5">'6.KH pü mérleg'!$1:$7</definedName>
    <definedName name="_xlnm.Print_Titles" localSheetId="9">'9. mell. kiadás COFOG'!$1:$5</definedName>
  </definedNames>
  <calcPr fullCalcOnLoad="1"/>
</workbook>
</file>

<file path=xl/sharedStrings.xml><?xml version="1.0" encoding="utf-8"?>
<sst xmlns="http://schemas.openxmlformats.org/spreadsheetml/2006/main" count="2797" uniqueCount="1190">
  <si>
    <t>Gépjárműadó</t>
  </si>
  <si>
    <t>Összesen: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</si>
  <si>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</si>
  <si>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</si>
  <si>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</si>
  <si>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</si>
  <si>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</si>
  <si>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</si>
  <si>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</si>
  <si>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</si>
  <si>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</si>
  <si>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1.3.</t>
  </si>
  <si>
    <t>1.4.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</si>
  <si>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</si>
  <si>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</si>
  <si>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</si>
  <si>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</si>
  <si>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</si>
  <si>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</si>
  <si>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</si>
  <si>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</si>
  <si>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</si>
  <si>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</si>
  <si>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</si>
  <si>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</si>
  <si>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</si>
  <si>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</si>
  <si>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</si>
  <si>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</si>
  <si>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</si>
  <si>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</si>
  <si>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</si>
  <si>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</si>
  <si>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</si>
  <si>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</si>
  <si>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</si>
  <si>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</si>
  <si>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</si>
  <si>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</si>
  <si>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</si>
  <si>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</si>
  <si>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</si>
  <si>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</si>
  <si>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</si>
  <si>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</si>
  <si>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</si>
  <si>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</si>
  <si>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</si>
  <si>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</si>
  <si>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</si>
  <si>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</si>
  <si>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</si>
  <si>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</si>
  <si>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</si>
  <si>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</si>
  <si>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</si>
  <si>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</si>
  <si>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</si>
  <si>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</si>
  <si>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</si>
  <si>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</si>
  <si>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</si>
  <si>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</si>
  <si>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</si>
  <si>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</si>
  <si>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</si>
  <si>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</si>
  <si>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</si>
  <si>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</si>
  <si>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</si>
  <si>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</si>
  <si>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</si>
  <si>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</si>
  <si>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</si>
  <si>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</si>
  <si>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</si>
  <si>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</si>
  <si>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</si>
  <si>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</si>
  <si>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</si>
  <si>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</si>
  <si>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</si>
  <si>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</si>
  <si>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</si>
  <si>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</si>
  <si>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</si>
  <si>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</si>
  <si>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</si>
  <si>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</si>
  <si>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</si>
  <si>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</si>
  <si>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</si>
  <si>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</si>
  <si>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</si>
  <si>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</si>
  <si>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</si>
  <si>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</si>
  <si>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</si>
  <si>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</si>
  <si>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</si>
  <si>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</si>
  <si>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</si>
  <si>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</si>
  <si>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</si>
  <si>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</si>
  <si>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</si>
  <si>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</si>
  <si>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</si>
  <si>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</si>
  <si>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</si>
  <si>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</si>
  <si>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</si>
  <si>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</si>
  <si>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</si>
  <si>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</si>
  <si>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</si>
  <si>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</si>
  <si>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</si>
  <si>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</si>
  <si>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</si>
  <si>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</si>
  <si>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</si>
  <si>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</si>
  <si>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</si>
  <si>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</si>
  <si>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</si>
  <si>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</si>
  <si>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</si>
  <si>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</si>
  <si>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</si>
  <si>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</si>
  <si>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</si>
  <si>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</si>
  <si>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</si>
  <si>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</si>
  <si>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</si>
  <si>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</si>
  <si>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</si>
  <si>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</si>
  <si>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</si>
  <si>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</si>
  <si>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</si>
  <si>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</si>
  <si>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</si>
  <si>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</si>
  <si>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</si>
  <si>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</si>
  <si>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</si>
  <si>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</si>
  <si>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</si>
  <si>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</si>
  <si>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</si>
  <si>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</si>
  <si>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</si>
  <si>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</si>
  <si>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</si>
  <si>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</si>
  <si>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</si>
  <si>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</si>
  <si>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</si>
  <si>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</si>
  <si>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</si>
  <si>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</si>
  <si>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</si>
  <si>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</si>
  <si>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</si>
  <si>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</si>
  <si>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</si>
  <si>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</si>
  <si>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</si>
  <si>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</si>
  <si>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</si>
  <si>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</si>
  <si>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</si>
  <si>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</si>
  <si>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</si>
  <si>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</si>
  <si>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</si>
  <si>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</si>
  <si>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</si>
  <si>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</si>
  <si>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</si>
  <si>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</si>
  <si>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</si>
  <si>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</si>
  <si>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</si>
  <si>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</si>
  <si>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</si>
  <si>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</si>
  <si>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</si>
  <si>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</si>
  <si>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</si>
  <si>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</si>
  <si>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</si>
  <si>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</si>
  <si>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</si>
  <si>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</si>
  <si>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</si>
  <si>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</si>
  <si>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</si>
  <si>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</si>
  <si>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</si>
  <si>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</si>
  <si>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</si>
  <si>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</si>
  <si>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</si>
  <si>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</si>
  <si>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</si>
  <si>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</si>
  <si>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</si>
  <si>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</si>
  <si>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</si>
  <si>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</si>
  <si>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</si>
  <si>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</si>
  <si>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</si>
  <si>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</si>
  <si>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</si>
  <si>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</si>
  <si>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</si>
  <si>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</si>
  <si>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</si>
  <si>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</si>
  <si>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</si>
  <si>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</si>
  <si>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</si>
  <si>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</si>
  <si>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</si>
  <si>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</si>
  <si>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</si>
  <si>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</si>
  <si>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</si>
  <si>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</si>
  <si>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</si>
  <si>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</si>
  <si>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</si>
  <si>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</si>
  <si>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</si>
  <si>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</si>
  <si>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</si>
  <si>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</t>
  </si>
  <si>
    <t>Összesen</t>
  </si>
  <si>
    <t>Feladat</t>
  </si>
  <si>
    <t>Felhalmozási bevételek</t>
  </si>
  <si>
    <t>Finanszírozási bevételek</t>
  </si>
  <si>
    <t>Eng. létszám</t>
  </si>
  <si>
    <t>Dologi kiad.</t>
  </si>
  <si>
    <t>Pápateszéri Község Önkormányzata</t>
  </si>
  <si>
    <t>Pápateszéri Közös Önkormányzati Hivatal</t>
  </si>
  <si>
    <t>A</t>
  </si>
  <si>
    <t>B</t>
  </si>
  <si>
    <t>C</t>
  </si>
  <si>
    <t>D</t>
  </si>
  <si>
    <t>E</t>
  </si>
  <si>
    <t>Cím</t>
  </si>
  <si>
    <t>Felújítás</t>
  </si>
  <si>
    <t>Önkormányzat egyéb feladatai</t>
  </si>
  <si>
    <t>Közös Önkormányzati Hivatal</t>
  </si>
  <si>
    <t>Összeg</t>
  </si>
  <si>
    <t>KIMUTATÁS</t>
  </si>
  <si>
    <t>Támogatott szervezet neve</t>
  </si>
  <si>
    <t>Támogatás célja</t>
  </si>
  <si>
    <t>BURSA Hungarica ösztöndíjprogram</t>
  </si>
  <si>
    <t>ösztöndíj</t>
  </si>
  <si>
    <t>Pápateszéri Sportegyesület</t>
  </si>
  <si>
    <t xml:space="preserve">működési költségek </t>
  </si>
  <si>
    <t xml:space="preserve">Római Katolikus Plébánia Pápateszér </t>
  </si>
  <si>
    <t>Bevételek</t>
  </si>
  <si>
    <t>Kiadások</t>
  </si>
  <si>
    <t>Száma</t>
  </si>
  <si>
    <t>Kiszámlázott általános forgalmi adó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</si>
  <si>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</si>
  <si>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</si>
  <si>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</si>
  <si>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</si>
  <si>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</si>
  <si>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Egyéb felhalmozási célú támogatások bevételei államháztartáson belülről</t>
  </si>
  <si>
    <t>- ebből EU-s támogatás</t>
  </si>
  <si>
    <t>Működési célú átvett pénzeszközök</t>
  </si>
  <si>
    <t>Felhalmozási célú átvett pénzeszközök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</si>
  <si>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</si>
  <si>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</si>
  <si>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</si>
  <si>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</si>
  <si>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</si>
  <si>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</si>
  <si>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Egyéb fejlesztési célú kiadások</t>
  </si>
  <si>
    <t xml:space="preserve"> - ebből EU-s forrásból tám. megvalósuló programok, projektek kiadásai</t>
  </si>
  <si>
    <t>Éves engedélyezett létszám előirányzat (fő)</t>
  </si>
  <si>
    <t>Közfoglalkoztatottak létszáma (fő)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</si>
  <si>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</si>
  <si>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</si>
  <si>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</si>
  <si>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</si>
  <si>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</si>
  <si>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</si>
  <si>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</si>
  <si>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</si>
  <si>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</si>
  <si>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</si>
  <si>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</si>
  <si>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</si>
  <si>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</si>
  <si>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</si>
  <si>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</si>
  <si>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</si>
  <si>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</si>
  <si>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</si>
  <si>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</si>
  <si>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</si>
  <si>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</si>
  <si>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</si>
  <si>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</si>
  <si>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</si>
  <si>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</si>
  <si>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</si>
  <si>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</si>
  <si>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</si>
  <si>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</si>
  <si>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</si>
  <si>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</si>
  <si>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</si>
  <si>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</si>
  <si>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</si>
  <si>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</si>
  <si>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</si>
  <si>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</si>
  <si>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</si>
  <si>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</si>
  <si>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</si>
  <si>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</si>
  <si>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</si>
  <si>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</si>
  <si>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</si>
  <si>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</si>
  <si>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</si>
  <si>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</si>
  <si>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</si>
  <si>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</si>
  <si>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</si>
  <si>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</si>
  <si>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</si>
  <si>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</si>
  <si>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</si>
  <si>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</si>
  <si>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</si>
  <si>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</si>
  <si>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</si>
  <si>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</si>
  <si>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</si>
  <si>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</si>
  <si>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</si>
  <si>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</si>
  <si>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</si>
  <si>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</si>
  <si>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</si>
  <si>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</si>
  <si>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</si>
  <si>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</si>
  <si>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</si>
  <si>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Személyi jutt.</t>
  </si>
  <si>
    <t>Madót.terh.j.</t>
  </si>
  <si>
    <t>Felhalm. kiad.</t>
  </si>
  <si>
    <t>Önkormányzatok ig.tevék.</t>
  </si>
  <si>
    <t>Felügyelei szervtől kapott támogatás</t>
  </si>
  <si>
    <t xml:space="preserve"> 10.</t>
  </si>
  <si>
    <t>BEVÉTELEK ÖSSZESEN: (9+16)</t>
  </si>
  <si>
    <t>Sor-szám</t>
  </si>
  <si>
    <t>Kötelezettség jogcíme</t>
  </si>
  <si>
    <t>Köt. váll.
 éve</t>
  </si>
  <si>
    <t>Kiadás vonzata évenként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</si>
  <si>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</si>
  <si>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</si>
  <si>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</si>
  <si>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</si>
  <si>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</si>
  <si>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</si>
  <si>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</si>
  <si>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</si>
  <si>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</si>
  <si>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</si>
  <si>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</si>
  <si>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</si>
  <si>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</si>
  <si>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</si>
  <si>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</si>
  <si>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</si>
  <si>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</si>
  <si>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</si>
  <si>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</si>
  <si>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</si>
  <si>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</si>
  <si>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</si>
  <si>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</si>
  <si>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</si>
  <si>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</si>
  <si>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</si>
  <si>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</si>
  <si>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</si>
  <si>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</si>
  <si>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</si>
  <si>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</si>
  <si>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</si>
  <si>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Pápateszér Község Önkormányzata</t>
  </si>
  <si>
    <t>Hosszabb időtartmú közfogl.</t>
  </si>
  <si>
    <t>Hosszabb időtart.közfoglalk.</t>
  </si>
  <si>
    <t>Támogatási célú fin.műv.</t>
  </si>
  <si>
    <t>Győr-Szol Zrt</t>
  </si>
  <si>
    <t>2011</t>
  </si>
  <si>
    <t>PÉNZESZKÖZÖK VÁLTOZÁSÁNAK LEVEZETÉSE</t>
  </si>
  <si>
    <t>Önkormányzat Pápateszér</t>
  </si>
  <si>
    <t>Összeg  ( E Ft )</t>
  </si>
  <si>
    <r>
      <t xml:space="preserve"> </t>
    </r>
    <r>
      <rPr>
        <sz val="12"/>
        <rFont val="Times New Roman CE"/>
        <family val="1"/>
      </rPr>
      <t>Bankszámlák egyenlege</t>
    </r>
  </si>
  <si>
    <r>
      <t xml:space="preserve"> </t>
    </r>
    <r>
      <rPr>
        <sz val="12"/>
        <rFont val="Times New Roman CE"/>
        <family val="1"/>
      </rPr>
      <t>Pénztárak és betétkönyvek egyenlege</t>
    </r>
  </si>
  <si>
    <t>Bevételek   ( + )</t>
  </si>
  <si>
    <t>Kiadások    ( - )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</si>
  <si>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</si>
  <si>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</si>
  <si>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</si>
  <si>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</si>
  <si>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</si>
  <si>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</si>
  <si>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I.   Immateriális javak</t>
  </si>
  <si>
    <t>II.  Tárgyi eszközök</t>
  </si>
  <si>
    <t>III. Befektetett pénzügyi eszközök</t>
  </si>
  <si>
    <t xml:space="preserve">B) FORGÓESZKÖZÖK </t>
  </si>
  <si>
    <t>l.   Készletek</t>
  </si>
  <si>
    <t>ESZKÖZÖK ÖSSZESEN</t>
  </si>
  <si>
    <t>F O R R Á S O K</t>
  </si>
  <si>
    <t>FORRÁSOK ÖSSZESEN</t>
  </si>
  <si>
    <t>Pápateszér Község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</si>
  <si>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</si>
  <si>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</si>
  <si>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</si>
  <si>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</si>
  <si>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</si>
  <si>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</si>
  <si>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</si>
  <si>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</si>
  <si>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</si>
  <si>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Eredeti előirányzat</t>
  </si>
  <si>
    <t>Módosított előirányzat</t>
  </si>
  <si>
    <t>Teljesítés</t>
  </si>
  <si>
    <t>Eredeti előrányzat</t>
  </si>
  <si>
    <t xml:space="preserve">   Államháztartáson belüli megelőlegezések</t>
  </si>
  <si>
    <t>Működési bevételek</t>
  </si>
  <si>
    <t>Város- és községgazdálkodás</t>
  </si>
  <si>
    <t>Adókkal kapcsolatos KÖVETELÉSEK (Hátralékok)</t>
  </si>
  <si>
    <t>Adónemek</t>
  </si>
  <si>
    <t>Gépjáműadó</t>
  </si>
  <si>
    <t>Iparűzési adó</t>
  </si>
  <si>
    <t>Termf.bérb.szja</t>
  </si>
  <si>
    <t>Pótlék</t>
  </si>
  <si>
    <t>Bírság</t>
  </si>
  <si>
    <t>Adókkal kapcsolatos KÖTELEZETTSÉGEK (Túlfizetések)</t>
  </si>
  <si>
    <t>Helyi adó túlf.(M.komma.a)</t>
  </si>
  <si>
    <t>Leltár</t>
  </si>
  <si>
    <t>Ingatlanok és kapcsolódó vagyoni értékű jogok</t>
  </si>
  <si>
    <t>Bruttó érték</t>
  </si>
  <si>
    <t>Értékcsökk.</t>
  </si>
  <si>
    <t>Nettó érték</t>
  </si>
  <si>
    <t>Alaptevék. földterületei</t>
  </si>
  <si>
    <t>Épületek</t>
  </si>
  <si>
    <t>0-ra leírt épület</t>
  </si>
  <si>
    <t>Építmények</t>
  </si>
  <si>
    <t>0-ra leírt építm.</t>
  </si>
  <si>
    <t>Gépek, berendezések, felszerelések</t>
  </si>
  <si>
    <t>Ügyviteli,sz.   tech. eszközök</t>
  </si>
  <si>
    <t>0-ra leírt ügyvit. Számt. Eszk.</t>
  </si>
  <si>
    <t>E.gép,berend. Felszerelés</t>
  </si>
  <si>
    <t>0-ra leírt gép, berend. Felszerel.</t>
  </si>
  <si>
    <t>Részesedések</t>
  </si>
  <si>
    <t>Járművek</t>
  </si>
  <si>
    <t>0-ra leírt járművek</t>
  </si>
  <si>
    <t xml:space="preserve">Bevételek  </t>
  </si>
  <si>
    <t xml:space="preserve">Bevétel </t>
  </si>
  <si>
    <t xml:space="preserve">Pápateszéri Közös Önkormányzati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</si>
  <si>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COFOG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</si>
  <si>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</si>
  <si>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</si>
  <si>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</si>
  <si>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</si>
  <si>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</si>
  <si>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</si>
  <si>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</si>
  <si>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</si>
  <si>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</si>
  <si>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</si>
  <si>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</si>
  <si>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</si>
  <si>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</si>
  <si>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</si>
  <si>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</si>
  <si>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</si>
  <si>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</si>
  <si>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</si>
  <si>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</si>
  <si>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</si>
  <si>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</si>
  <si>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</si>
  <si>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</si>
  <si>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</si>
  <si>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bevételek</t>
  </si>
  <si>
    <t>lV.Koncesszióba, vagyonkezelésre átadott eszk</t>
  </si>
  <si>
    <t>ll.  Értékpapírok</t>
  </si>
  <si>
    <t>C) PÉNZESZKÖZÖK</t>
  </si>
  <si>
    <t>D) KÖVETELÉSEK</t>
  </si>
  <si>
    <t>E) EGYÉB SAJÁTOS ESZKÖZOLDALI ELSZÁMOLÁSOK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</si>
  <si>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</si>
  <si>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</si>
  <si>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</si>
  <si>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</si>
  <si>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</si>
  <si>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</si>
  <si>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</si>
  <si>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</si>
  <si>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</si>
  <si>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</si>
  <si>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</si>
  <si>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</si>
  <si>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PÁPATESZÉR KÖZSÉG ÖNKORMÁNYZATA
EGYSZERŰSÍTETT MÉRLEG</t>
  </si>
  <si>
    <t xml:space="preserve">A) NEMZETI VAGYONBA TARTOZÓ BEFEKTETETT ESZKÖZÖK </t>
  </si>
  <si>
    <t>EGYSZERŰSÍTETT PÉNZFORGALMI JELENTÉS</t>
  </si>
  <si>
    <t>Eredeti</t>
  </si>
  <si>
    <t>Módosított</t>
  </si>
  <si>
    <t>előirányzat</t>
  </si>
  <si>
    <t>Munkaadókat terhelő járulék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</si>
  <si>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</si>
  <si>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</si>
  <si>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</si>
  <si>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</si>
  <si>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</si>
  <si>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</si>
  <si>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Külföldi finanszírozás kiadásai</t>
  </si>
  <si>
    <t>Finanszírozási kiadások összesen (14+15+17+18)</t>
  </si>
  <si>
    <t>Kiadások összesen ( 20+21+22 )</t>
  </si>
  <si>
    <t>Működési célú támogatások áht-n belülről</t>
  </si>
  <si>
    <t>Felhalmozási célú támogatások áht-n belülről</t>
  </si>
  <si>
    <t>Költségvetési bevételek összesen 
(24+..+28+30+31+32+34+35)</t>
  </si>
  <si>
    <t>Hitel-, kölcsönfelvétel államháztartáson kívülről</t>
  </si>
  <si>
    <t>Belföldi értékpapírok bevételei</t>
  </si>
  <si>
    <t>Maradvány igénybevétele</t>
  </si>
  <si>
    <t>Belföldi finanszírozás bevételei</t>
  </si>
  <si>
    <t>Külföldi finanszírozás bevételei</t>
  </si>
  <si>
    <t>Finanszírozási bevételek összesen (37+38+40+41)</t>
  </si>
  <si>
    <t>Pénzforgalmi bevételek (36+42 )</t>
  </si>
  <si>
    <t>Bevételek összesen ( 36+42)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</si>
  <si>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</si>
  <si>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</si>
  <si>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</si>
  <si>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</si>
  <si>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PÁPATESZÉR ÖNKORMÁNYZATA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</si>
  <si>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</si>
  <si>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</si>
  <si>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</si>
  <si>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</si>
  <si>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</si>
  <si>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</si>
  <si>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</si>
  <si>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</si>
  <si>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</si>
  <si>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</si>
  <si>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</si>
  <si>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</si>
  <si>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</si>
  <si>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</si>
  <si>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</si>
  <si>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</si>
  <si>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</si>
  <si>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</si>
  <si>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</si>
  <si>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</si>
  <si>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</si>
  <si>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</si>
  <si>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</si>
  <si>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</si>
  <si>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</si>
  <si>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</si>
  <si>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</si>
  <si>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</si>
  <si>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</si>
  <si>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</si>
  <si>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</si>
  <si>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</si>
  <si>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</si>
  <si>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</si>
  <si>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</si>
  <si>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</si>
  <si>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</si>
  <si>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</si>
  <si>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Egyszerűsített maradványkimutatás</t>
  </si>
  <si>
    <t>Pápateszér Község Önkormányzat</t>
  </si>
  <si>
    <t>VAGYONKIMUTATÁS</t>
  </si>
  <si>
    <t>Sorszám</t>
  </si>
  <si>
    <t>ESZKÖZÖK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</si>
  <si>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</si>
  <si>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</si>
  <si>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</si>
  <si>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</si>
  <si>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</si>
  <si>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</si>
  <si>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</si>
  <si>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</si>
  <si>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</si>
  <si>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</si>
  <si>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</si>
  <si>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</si>
  <si>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</si>
  <si>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</si>
  <si>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</si>
  <si>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</si>
  <si>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</si>
  <si>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</si>
  <si>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</si>
  <si>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</si>
  <si>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</si>
  <si>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</si>
  <si>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</si>
  <si>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</si>
  <si>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</si>
  <si>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</si>
  <si>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</si>
  <si>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</si>
  <si>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</si>
  <si>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</si>
  <si>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</si>
  <si>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</si>
  <si>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</si>
  <si>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</si>
  <si>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</si>
  <si>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</si>
  <si>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</si>
  <si>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</si>
  <si>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</si>
  <si>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</si>
  <si>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</si>
  <si>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</si>
  <si>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</si>
  <si>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</si>
  <si>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</si>
  <si>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</si>
  <si>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</si>
  <si>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</si>
  <si>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</si>
  <si>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</si>
  <si>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</si>
  <si>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</si>
  <si>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</si>
  <si>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</si>
  <si>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</si>
  <si>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</si>
  <si>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</si>
  <si>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</si>
  <si>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</si>
  <si>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</si>
  <si>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</si>
  <si>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</si>
  <si>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</si>
  <si>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</si>
  <si>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</si>
  <si>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</si>
  <si>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</si>
  <si>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</si>
  <si>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</si>
  <si>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</si>
  <si>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</si>
  <si>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</si>
  <si>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</si>
  <si>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</si>
  <si>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</si>
  <si>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</si>
  <si>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</si>
  <si>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</si>
  <si>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</si>
  <si>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</si>
  <si>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</si>
  <si>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</si>
  <si>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</si>
  <si>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</si>
  <si>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</si>
  <si>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</si>
  <si>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</si>
  <si>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</si>
  <si>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</si>
  <si>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</si>
  <si>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</si>
  <si>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</si>
  <si>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</si>
  <si>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</si>
  <si>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</si>
  <si>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</si>
  <si>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</si>
  <si>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</si>
  <si>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</si>
  <si>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</si>
  <si>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</si>
  <si>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</si>
  <si>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</si>
  <si>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</si>
  <si>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</si>
  <si>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</si>
  <si>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</si>
  <si>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</si>
  <si>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</si>
  <si>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</si>
  <si>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</si>
  <si>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</si>
  <si>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</si>
  <si>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</si>
  <si>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</si>
  <si>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</si>
  <si>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</si>
  <si>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</si>
  <si>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</si>
  <si>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</si>
  <si>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</si>
  <si>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</si>
  <si>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</si>
  <si>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</si>
  <si>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</si>
  <si>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</si>
  <si>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</si>
  <si>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</si>
  <si>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</si>
  <si>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</si>
  <si>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</si>
  <si>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</si>
  <si>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</si>
  <si>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</si>
  <si>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</si>
  <si>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</si>
  <si>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</si>
  <si>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</si>
  <si>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</si>
  <si>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</si>
  <si>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</si>
  <si>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</si>
  <si>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</si>
  <si>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</si>
  <si>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</si>
  <si>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</si>
  <si>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</si>
  <si>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</si>
  <si>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</si>
  <si>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</si>
  <si>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</si>
  <si>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</si>
  <si>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</si>
  <si>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</si>
  <si>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</si>
  <si>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</si>
  <si>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</si>
  <si>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</si>
  <si>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</si>
  <si>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</si>
  <si>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</si>
  <si>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</si>
  <si>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</si>
  <si>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</si>
  <si>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</si>
  <si>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</si>
  <si>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</si>
  <si>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</si>
  <si>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</si>
  <si>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</si>
  <si>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</si>
  <si>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</si>
  <si>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</si>
  <si>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</si>
  <si>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</si>
  <si>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</si>
  <si>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</si>
  <si>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</si>
  <si>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</si>
  <si>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</si>
  <si>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</si>
  <si>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</si>
  <si>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</si>
  <si>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</si>
  <si>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</si>
  <si>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</si>
  <si>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</si>
  <si>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</si>
  <si>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</si>
  <si>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</si>
  <si>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</si>
  <si>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</si>
  <si>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</si>
  <si>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</si>
  <si>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</si>
  <si>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</si>
  <si>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</si>
  <si>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</si>
  <si>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</si>
  <si>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</si>
  <si>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</si>
  <si>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</si>
  <si>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</si>
  <si>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</si>
  <si>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</si>
  <si>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</si>
  <si>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</si>
  <si>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</si>
  <si>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</si>
  <si>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</si>
  <si>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</si>
  <si>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</si>
  <si>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</si>
  <si>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</si>
  <si>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</si>
  <si>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</si>
  <si>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</si>
  <si>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</si>
  <si>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</si>
  <si>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</si>
  <si>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</si>
  <si>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</si>
  <si>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</si>
  <si>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</si>
  <si>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</si>
  <si>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</si>
  <si>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</si>
  <si>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</si>
  <si>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</si>
  <si>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</si>
  <si>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</si>
  <si>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</si>
  <si>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</si>
  <si>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</si>
  <si>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</si>
  <si>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</si>
  <si>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</si>
  <si>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</si>
  <si>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</si>
  <si>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</si>
  <si>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</si>
  <si>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</si>
  <si>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</si>
  <si>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</si>
  <si>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</si>
  <si>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</si>
  <si>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</si>
  <si>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</si>
  <si>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</si>
  <si>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</si>
  <si>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</si>
  <si>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</si>
  <si>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</si>
  <si>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</si>
  <si>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</si>
  <si>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</si>
  <si>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</si>
  <si>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</si>
  <si>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</si>
  <si>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</si>
  <si>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</si>
  <si>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</si>
  <si>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</si>
  <si>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</si>
  <si>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</si>
  <si>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</si>
  <si>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</si>
  <si>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</si>
  <si>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</si>
  <si>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</si>
  <si>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</si>
  <si>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</si>
  <si>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</si>
  <si>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</si>
  <si>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</si>
  <si>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</si>
  <si>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</si>
  <si>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</si>
  <si>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</si>
  <si>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</si>
  <si>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</si>
  <si>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</si>
  <si>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</si>
  <si>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</si>
  <si>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</si>
  <si>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</si>
  <si>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</si>
  <si>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</si>
  <si>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</si>
  <si>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</si>
  <si>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</si>
  <si>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</si>
  <si>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</si>
  <si>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</si>
  <si>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</si>
  <si>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</si>
  <si>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</si>
  <si>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</si>
  <si>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</si>
  <si>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</si>
  <si>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</si>
  <si>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költségvetési támogatások és kiegészító támogatások</t>
  </si>
  <si>
    <t>Elszámolásból származó bevételek</t>
  </si>
  <si>
    <t>Egyéb működési célú támogatások bevételei ÁHT-n belülről</t>
  </si>
  <si>
    <t>Ebből: egyéb fejezti kezeléső előirányzatok</t>
  </si>
  <si>
    <t>Ebből: társadalombiztosítás pénzügyi alapjai</t>
  </si>
  <si>
    <t>Ebből: elkülönített állami pénzalapok</t>
  </si>
  <si>
    <t>Ebből: helyi önkormányzatok és költségvetési szerveik</t>
  </si>
  <si>
    <t>Felhalmozási célú támogatások bevételei ÁHT-n belülről</t>
  </si>
  <si>
    <t>Helyi iparűzési adó</t>
  </si>
  <si>
    <t xml:space="preserve">Kiadások   </t>
  </si>
  <si>
    <t>Egyéb tárgyieszköz beszerzése, létesítése</t>
  </si>
  <si>
    <t>Beruházási célú előzetesen felszámított áfa</t>
  </si>
  <si>
    <t>Ingatlanok beszerzése</t>
  </si>
  <si>
    <t>Egyéb felhalmozási célú kiadások</t>
  </si>
  <si>
    <t>Egyéb felhalmozási célú támogatások ÁHT-n kívülre</t>
  </si>
  <si>
    <t xml:space="preserve">   - Tartlékok</t>
  </si>
  <si>
    <t>5.1</t>
  </si>
  <si>
    <t>Központi, irányító szervi támogatások folyósítása</t>
  </si>
  <si>
    <t xml:space="preserve">Kiadás </t>
  </si>
  <si>
    <t>Egyéb működési célú támogtások bevételei ÁHT-n belülről</t>
  </si>
  <si>
    <t>ebből: Egyéb fejezeti kezelési előirányzatok</t>
  </si>
  <si>
    <t>ebből: Társadalombiztosítási pénzügyi alapjai</t>
  </si>
  <si>
    <t>ebből: elkülönített állami pénzalapok</t>
  </si>
  <si>
    <t>ebből: helyi önkormányzatok és költségvetési szerveik</t>
  </si>
  <si>
    <t>Visszatérítendő támogatások, kölcsönök vissztérülése ÁHT-n belülről</t>
  </si>
  <si>
    <t>Egyéb tárgyi beserzése, létesítése</t>
  </si>
  <si>
    <t xml:space="preserve">Személyi juttatások </t>
  </si>
  <si>
    <t xml:space="preserve">Munkaadókat terh.jár. </t>
  </si>
  <si>
    <t>Dologi kiadások</t>
  </si>
  <si>
    <t xml:space="preserve">Ellátottak pénzbeli juttatásai </t>
  </si>
  <si>
    <t xml:space="preserve">Egyéb működési célú kiadások </t>
  </si>
  <si>
    <t>Költségv. kiadások</t>
  </si>
  <si>
    <t xml:space="preserve">Finansz.kiadások </t>
  </si>
  <si>
    <t>Kiadások összesen</t>
  </si>
  <si>
    <t>011130  Önkormányzatok és önkormányzati hivatalok jogalkotó és ált. ig. tevékenysége</t>
  </si>
  <si>
    <t>013320  Köztemető-fenntartás és -működtetés</t>
  </si>
  <si>
    <t>018010  Önkormányzatok elszámolásai a központi költségvetéssel</t>
  </si>
  <si>
    <t>018030  Támogatási célú finanszírozási műveletek</t>
  </si>
  <si>
    <t>041233  Hosszabb időtartamú közfoglalkoztatás</t>
  </si>
  <si>
    <t>041237  Közfoglalkoztatási mintaprogram</t>
  </si>
  <si>
    <t>045160  Közutak, hidak, alagutak üzemeltetése, fenntartása</t>
  </si>
  <si>
    <t>064010  Közvilágítás</t>
  </si>
  <si>
    <t>066010  Zöldterület-kezelés</t>
  </si>
  <si>
    <t>066020  Város-, községgazdálk. egyéb szolg.</t>
  </si>
  <si>
    <t>072111  Háziorvosi alapellátás</t>
  </si>
  <si>
    <t>072311  Fogorvosi alapellátás</t>
  </si>
  <si>
    <t>074031  Család és nővédelmi egészségügyi gondozás</t>
  </si>
  <si>
    <t>074032  Ifjúság-egészségügyi gondozás</t>
  </si>
  <si>
    <t>081030  Sportlétesítmények, edzőtáborok működtetése és fejlesztése</t>
  </si>
  <si>
    <t>084032  Civil szervezetek programtámogatása</t>
  </si>
  <si>
    <t>084040  Egyházak közösségi és hitéleti tevékenységének támogatása</t>
  </si>
  <si>
    <t>091140  Óvodai nevelés, ellátás működtetési feladatai</t>
  </si>
  <si>
    <t>096015  Gyermekétkeztetés köznevelési intézményben</t>
  </si>
  <si>
    <t>104051  Gyermekvédelmi pénzbeli és természetbeni ellátások</t>
  </si>
  <si>
    <t>107051  Szociális étkeztetés</t>
  </si>
  <si>
    <t>107060  Egyéb szociális pénzbeli és term. Ellát. Tám.</t>
  </si>
  <si>
    <t xml:space="preserve">Önkorm.műk. támogatásai </t>
  </si>
  <si>
    <t xml:space="preserve">Műk.célú tám. ÁHT-n belülről </t>
  </si>
  <si>
    <t xml:space="preserve">Felhalm. C. tám. ÁHT-n belülről </t>
  </si>
  <si>
    <t xml:space="preserve">Közhatalmi bevételek </t>
  </si>
  <si>
    <t xml:space="preserve">Működési bevételek </t>
  </si>
  <si>
    <t xml:space="preserve">Felhalmozási bevételek </t>
  </si>
  <si>
    <t xml:space="preserve">Bevételek összesen </t>
  </si>
  <si>
    <t>011130  Önkormányzatok és önkormányzati hivatalok jogalkotó és általános igazgatási tevékenysége</t>
  </si>
  <si>
    <t>066020  Város-, községgazdálkodási egyéb szolgáltatások</t>
  </si>
  <si>
    <t>082044  Könyvtári szolgáltatások</t>
  </si>
  <si>
    <t>082092  Közművelődés - hagyományos közösségi kulturális értékek gondozása</t>
  </si>
  <si>
    <t>900020  Önkormányzatok funkcióra nem sorolható bevételei államháztartáson kívülről</t>
  </si>
  <si>
    <t>Különbség</t>
  </si>
  <si>
    <t>Települési önkorm. szociális és gyermekjóléti feladatainak támogatása</t>
  </si>
  <si>
    <t>Működési célú költségvetésitámogatások és kiegészítő támogatások</t>
  </si>
  <si>
    <t>Egyéb működésicélú támogatások bevételei ÁHT-n belülről</t>
  </si>
  <si>
    <t>Egyéb felhalmozási célú támogatások bevételei ÁHT-n belülről</t>
  </si>
  <si>
    <t>Egyéb tárgyi eszköz beszerzése, létesítése</t>
  </si>
  <si>
    <t>Beruházási célú ÁFA</t>
  </si>
  <si>
    <t xml:space="preserve">     Egyéb felhalmozási célú támogatások ÁHT-n kívülre</t>
  </si>
  <si>
    <t xml:space="preserve">   Rövid lejáratú hitelek, kölcsönök felvétel pü-i vállalkozástól</t>
  </si>
  <si>
    <t xml:space="preserve">Költségvetési bevételek összesen: </t>
  </si>
  <si>
    <t xml:space="preserve">Költségvetési kiadások összesen: </t>
  </si>
  <si>
    <t>Zölterület kezelés</t>
  </si>
  <si>
    <t>066010</t>
  </si>
  <si>
    <t>Eszök</t>
  </si>
  <si>
    <t>066020</t>
  </si>
  <si>
    <t>Járási startmunka mintaprogramok</t>
  </si>
  <si>
    <t>041237</t>
  </si>
  <si>
    <t>Közfoglalkoztatási mintaprogram</t>
  </si>
  <si>
    <t>Műk.c.támogatások ÁHT-n belülről</t>
  </si>
  <si>
    <t>2017.</t>
  </si>
  <si>
    <t xml:space="preserve">    F) AKTÍV IDŐBELI ELHATÁROLÁSOK</t>
  </si>
  <si>
    <t>Ingatlanok vásárlása</t>
  </si>
  <si>
    <t>Egyéb tárgyi eszközök beszerzése</t>
  </si>
  <si>
    <t>Beruházás ÁFA</t>
  </si>
  <si>
    <t>Költségvetési évben esedékes kötelezettségek visszafizetésekre</t>
  </si>
  <si>
    <t>Pápateszér Község Önkormányzat (összevont)</t>
  </si>
  <si>
    <t xml:space="preserve">Költségvetési bevételek összesen </t>
  </si>
  <si>
    <t xml:space="preserve">Költségvetési kiadások összesen </t>
  </si>
  <si>
    <t>Működési célú finanszírozási bevételek összesen</t>
  </si>
  <si>
    <t xml:space="preserve">Működési célú finanszírozási kiadások összesen </t>
  </si>
  <si>
    <t>BEVÉTEL ÖSSZESEN</t>
  </si>
  <si>
    <t xml:space="preserve">KIADÁSOK ÖSSZESEN </t>
  </si>
  <si>
    <t xml:space="preserve">Önkormányzat működési támogatásai </t>
  </si>
  <si>
    <t xml:space="preserve">Működési célú támogatások államháztartáson belülről </t>
  </si>
  <si>
    <t xml:space="preserve">Működési célú átvett pénzeszközök </t>
  </si>
  <si>
    <t xml:space="preserve">Felhalmozási célú átvett pénzeszközök </t>
  </si>
  <si>
    <t>KÖLTSÉGVETÉSI BEVÉTELEK ÖSSZESEN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</si>
  <si>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</si>
  <si>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</si>
  <si>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</si>
  <si>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</si>
  <si>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 ÖSSZESEN:</t>
  </si>
  <si>
    <t xml:space="preserve">BEVÉTELEK ÖSSZESEN: </t>
  </si>
  <si>
    <t xml:space="preserve">   Működési költségvetés kiadásai </t>
  </si>
  <si>
    <t xml:space="preserve">  Beruházások</t>
  </si>
  <si>
    <t xml:space="preserve">KÖLTSÉGVETÉSI KIADÁSOK ÖSSZESEN </t>
  </si>
  <si>
    <t>Hitel-, kölcsöntörlesztés államháztartáson kívülre</t>
  </si>
  <si>
    <t>Belföldi értékpapírok kiadása</t>
  </si>
  <si>
    <t xml:space="preserve">Külföldi finanszírozás kiadásai </t>
  </si>
  <si>
    <t xml:space="preserve">FINANSZÍROZÁSI KIADÁSOK ÖSSZESEN: </t>
  </si>
  <si>
    <t>KIADÁSOK ÖSSZESEN:</t>
  </si>
  <si>
    <t xml:space="preserve">Felhalmozási célú támogatások államháztartáson belülről </t>
  </si>
  <si>
    <t xml:space="preserve">Hitel-, kölcsönfelvétel államháztartáson kívülről  </t>
  </si>
  <si>
    <t>Költségvetési bevételek összesen</t>
  </si>
  <si>
    <t xml:space="preserve">Finanszírozási bevételek </t>
  </si>
  <si>
    <t>BEVÉTELEK ÖSSZESEN:</t>
  </si>
  <si>
    <t xml:space="preserve">Működési költségvetés kiadásai </t>
  </si>
  <si>
    <t xml:space="preserve">Felhalmozási költségvetés kiadásai </t>
  </si>
  <si>
    <t>hátrányos helyzetű tanulók támogatása</t>
  </si>
  <si>
    <t>Forintban</t>
  </si>
  <si>
    <t>Egyéb műk.c. kiadások</t>
  </si>
  <si>
    <t>forintban</t>
  </si>
  <si>
    <t xml:space="preserve">   Felújítások</t>
  </si>
  <si>
    <t>Felújítás előzetes áfa</t>
  </si>
  <si>
    <t xml:space="preserve">   Ingatlanok felújítása</t>
  </si>
  <si>
    <t>Forint</t>
  </si>
  <si>
    <t xml:space="preserve">   Ingatlanok beszerzése, létesítése</t>
  </si>
  <si>
    <t>Beruzási célú előzetesen felszámíott áfa</t>
  </si>
  <si>
    <t>2018.</t>
  </si>
  <si>
    <t>2018. 
után</t>
  </si>
  <si>
    <t>forint</t>
  </si>
  <si>
    <t>Forintban!</t>
  </si>
  <si>
    <t>Ingatlanok felújítása</t>
  </si>
  <si>
    <t xml:space="preserve">M.ködési célú visszatérítendő támogatások, kölcsönök visszatér. </t>
  </si>
  <si>
    <t>011130</t>
  </si>
  <si>
    <t>Önkormányzatok igazgatási tevékenysége</t>
  </si>
  <si>
    <t xml:space="preserve"> Felújítási előirányzatai célonként e Ft-ban</t>
  </si>
  <si>
    <t>091110</t>
  </si>
  <si>
    <t>Óvodai nevelés, ellátás feladatai</t>
  </si>
  <si>
    <t>Beruházási és felújítási kiadásai Ft-ban</t>
  </si>
  <si>
    <t xml:space="preserve"> Beruházási előirányzatai célonként Ft-ban</t>
  </si>
  <si>
    <t>013350 Önkormányzati vagyonnal való gazdálkodással kapcsolatos feladatok</t>
  </si>
  <si>
    <t>082044 Könyvtári szolgáltatások</t>
  </si>
  <si>
    <t>082091 Közművelődés - közösségi és társadalmi részvétel fejlesztése</t>
  </si>
  <si>
    <t>082092 Közművelődés - hagyományos közösségi kulturális értékeke gondozása</t>
  </si>
  <si>
    <t>086090  Egyéb szabadidős szolgáltatás</t>
  </si>
  <si>
    <t>104037 Intézmények kívüli gyermekétkeztetés</t>
  </si>
  <si>
    <t>Műk.c.átvett pénzeszközök</t>
  </si>
  <si>
    <t>013350 Az önkormányzati vagyonnalvaló gazdálkodással kapcsolatos feladatok</t>
  </si>
  <si>
    <t xml:space="preserve">  forintban !</t>
  </si>
  <si>
    <t>Arany János Tehetséggondozó Program (6 fő)</t>
  </si>
  <si>
    <t>Medicopter Alapítvány</t>
  </si>
  <si>
    <t>Pápateszéri Szociális Szövetkezet</t>
  </si>
  <si>
    <t>Támogatás összge 
(Ft)</t>
  </si>
  <si>
    <t>Követelések értékvesztésének alakulása</t>
  </si>
  <si>
    <t>Főkönyvi szám</t>
  </si>
  <si>
    <t>09351072</t>
  </si>
  <si>
    <t>0935412</t>
  </si>
  <si>
    <t>Pótlék besz.szla</t>
  </si>
  <si>
    <t>0936172</t>
  </si>
  <si>
    <t>Bírság besz. Szla</t>
  </si>
  <si>
    <t>0936122</t>
  </si>
  <si>
    <t>6. melléklet a 3/2018. (VI.11.) önkormányzati rendelethez</t>
  </si>
  <si>
    <t>2017. évi zárszámadásának pénzügyi mérlege</t>
  </si>
  <si>
    <t>11. melléklet a 3/2018. (VI.11.) önkormányzati rendelethez</t>
  </si>
  <si>
    <t>Pápateszéri Közös Önkormányzati hivatal 2017. évi kiadásai előirányzatai feladatonként (e Ft)</t>
  </si>
  <si>
    <t>12. melléklet a 3/2018. (VI.11.) önkormányzati rendelethez</t>
  </si>
  <si>
    <t>Pápateszéri Közös Önkormányzati hivatal 2017. évi bevételi előirányzatai feladatonként (e Ft)</t>
  </si>
  <si>
    <t>5. melléklet a 3/2018. (VI. 11.) önkormányzati rendelethez</t>
  </si>
  <si>
    <t>2017. december 31.</t>
  </si>
  <si>
    <t>Ebből: központi költségvetési szervek</t>
  </si>
  <si>
    <t>Ebből: központi kezelésű előirányzatok</t>
  </si>
  <si>
    <t>Ebből: nemzetiségi önkormányzatok</t>
  </si>
  <si>
    <t xml:space="preserve">   Immateriális javak beszerzése, létesítése</t>
  </si>
  <si>
    <t>1. melléklet a 3/2018. (VI.11.) önkormányzati rendelethez</t>
  </si>
  <si>
    <t>2017. évi zárszámadásának  összevont pénzügyi mérlege</t>
  </si>
  <si>
    <t xml:space="preserve">    Immateriális javak beszerése, létesítése</t>
  </si>
  <si>
    <t>2. melléklet a 3/2018.(VI.11.) önkormányzati rendelethez</t>
  </si>
  <si>
    <t>2017. évi zárszámadásának összevont pénzügyi mérlege (intézménnyel)</t>
  </si>
  <si>
    <t>ebből: központi kezelésű elpirányzatok</t>
  </si>
  <si>
    <t xml:space="preserve">   Immateriális javak beszezrése, létesítése</t>
  </si>
  <si>
    <t>3. melléklet a 3/2018. (VI.11.) önkormányzati rendelethez</t>
  </si>
  <si>
    <t>I. Működési célú bevételek és kiadások mérlege
(Összevontan) 2017. év</t>
  </si>
  <si>
    <t>4. melléklet a 3/2018. (VI.11.) önkormányzati rendelethez</t>
  </si>
  <si>
    <t>II. Felhalmozási célú bevételek és kiadások mérlege
(Összevontan) 2017. év</t>
  </si>
  <si>
    <t>Az Önkormányzat költségvetési szervei 2017. évi</t>
  </si>
  <si>
    <t>8.1. melléklet a 3/2018.(VI.11.)  önkormányzai rendelethez</t>
  </si>
  <si>
    <t>Az Önkormányzat és költségvetési szervei 2017. évi</t>
  </si>
  <si>
    <t>8.2. melléklet a 3/2018.(VI.11)  önkormányzai rendelethez</t>
  </si>
  <si>
    <t>Településkép arculati kézikönyv</t>
  </si>
  <si>
    <t>Beruházás/fejlesztés</t>
  </si>
  <si>
    <t>Földterület vásárlás/ajándékozás: hrsz 321; Ady u. 38.</t>
  </si>
  <si>
    <t>Földterület vásárlás: Hrsz 143 Bem u. telek</t>
  </si>
  <si>
    <t>Földterület vásárlás: Hrsz: 194., 195., 196</t>
  </si>
  <si>
    <t>Földterület vásárlás: Hrsz: 506; 3/3</t>
  </si>
  <si>
    <t>Ágaprító kés</t>
  </si>
  <si>
    <t>Motoros talajfúró</t>
  </si>
  <si>
    <t>Traktor: Belarusz MTZ82-es "kék"</t>
  </si>
  <si>
    <t>Traktor: MTZ-892.2 "piros"</t>
  </si>
  <si>
    <t>Pótkocsi: YCN082 "kék"</t>
  </si>
  <si>
    <t>Ágyeke</t>
  </si>
  <si>
    <t>Kultivátor</t>
  </si>
  <si>
    <t>Rögtörő tárcsa</t>
  </si>
  <si>
    <t>Talajfúró</t>
  </si>
  <si>
    <t>Lapvibrátor</t>
  </si>
  <si>
    <t>Rézsűkanál 1 m-es hidraulikus</t>
  </si>
  <si>
    <t>Szárhúzó</t>
  </si>
  <si>
    <t>Kardántengely</t>
  </si>
  <si>
    <t>ASP-hez eszközök: számítógép, monitor, laptop</t>
  </si>
  <si>
    <t>Fűnyíró</t>
  </si>
  <si>
    <t>Aprítógép hidrauliku rendszerrel</t>
  </si>
  <si>
    <t>Rézsűvágó gép</t>
  </si>
  <si>
    <t>Husqvarna motorfűrész</t>
  </si>
  <si>
    <t>Husqvarna bozozótvágó</t>
  </si>
  <si>
    <t>Husqvarna ágvágó</t>
  </si>
  <si>
    <t>Homlokrakodó, kanál, raklapvilla</t>
  </si>
  <si>
    <t>Rönkfogó: Cangini</t>
  </si>
  <si>
    <t>Ripper: Cangini</t>
  </si>
  <si>
    <t>Útfelújítások: Árpád, Béke, Szőlő, Ady</t>
  </si>
  <si>
    <t>Műfüves pálya</t>
  </si>
  <si>
    <t>Hivatal felújítása</t>
  </si>
  <si>
    <t>Bontókalapács</t>
  </si>
  <si>
    <t>Új óvoda kialakítása</t>
  </si>
  <si>
    <t>Immateriális javak/Szellemi termékek</t>
  </si>
  <si>
    <t>Településarculati kézikönyv</t>
  </si>
  <si>
    <t>Képzőművészeti alkotás</t>
  </si>
  <si>
    <t>Beruházások, felújítások/befejelezetlen felújítások</t>
  </si>
  <si>
    <t>Új óvoda építés</t>
  </si>
  <si>
    <r>
      <t>7. melléklet a 3/2018.(V</t>
    </r>
    <r>
      <rPr>
        <b/>
        <i/>
        <sz val="12"/>
        <rFont val="Times New Roman"/>
        <family val="1"/>
      </rPr>
      <t>I</t>
    </r>
    <r>
      <rPr>
        <b/>
        <sz val="12"/>
        <rFont val="Times New Roman"/>
        <family val="1"/>
      </rPr>
      <t>.11.)  önkormányzai rendelethez</t>
    </r>
  </si>
  <si>
    <t>Beruházások/Felújítások</t>
  </si>
  <si>
    <t>045120 Út építés</t>
  </si>
  <si>
    <t>9000060 Forgatási és befektetési célú finanszírozási műveletek</t>
  </si>
  <si>
    <t>9. melléklet a 3/2018. (VI.11.) önkormányzati rendelethez</t>
  </si>
  <si>
    <t>Pápateszér Község Önkormányzat 2017. évi kiadási előirányzatainak teljesítése feladatonként (Ft)</t>
  </si>
  <si>
    <t>10. melléklet a 3/2018. (VI.11.) önkormányzati rendelethez</t>
  </si>
  <si>
    <t>Pápateszér Község Önkormányzat 2017. évi bevételi előirányzatainak teljesítése feladatonként ( Ft)</t>
  </si>
  <si>
    <t>013370 Informatikai fejlesztések</t>
  </si>
  <si>
    <t>104051 Gyermekvédelmi ellátások</t>
  </si>
  <si>
    <t>013320 Köztemető fenntartás</t>
  </si>
  <si>
    <t>066010 Zöldterület-kezelés</t>
  </si>
  <si>
    <t>13. melléklet a 3/2018. (VI.11.) önkormányzati rendelethez</t>
  </si>
  <si>
    <t>Közfoglalkoztattak 2017. évi kiadásai előirányzatai feladatonként (Ft)</t>
  </si>
  <si>
    <t>14. melléklet a 3/2018. (VI.11.) önkormányzati rendelethez</t>
  </si>
  <si>
    <t>Közfoglalkoztattak 2017. évi bevételi előirányzatai feladatonként (Ft)</t>
  </si>
  <si>
    <t>15. melléklet a 3/2018. (VI.11.) önkormányzati rendelethez</t>
  </si>
  <si>
    <t>Többéves kihatással járó döntések számszerűsítése évenkénti bontásban és összesítve célok szerint (2017.)</t>
  </si>
  <si>
    <t>2017 előtti kifizetés</t>
  </si>
  <si>
    <t>2019.</t>
  </si>
  <si>
    <t>16. melléklet az 3/2018. (VI.11.) önkormányzati rendelethez</t>
  </si>
  <si>
    <t>Adósság állomány alakulása lejárat, eszközök, bel- és külföldi hitelezők szerinti bontásban 
2017. december 31-én</t>
  </si>
  <si>
    <t>17. melléklet a 3/2018.(VI.11.) önkormányzati rendelethez</t>
  </si>
  <si>
    <t>Az önkormányzat által adott közvetett támogatások (kedvezmények)                           2017. december 31.</t>
  </si>
  <si>
    <t>18.melléklet a 3/2018. (VI.11.) önkormányzati rendelethez</t>
  </si>
  <si>
    <t>A 2017. évben céljelleggel juttatott támogatásokról</t>
  </si>
  <si>
    <t>Gróf Eszterházy Kórház Alapítvány</t>
  </si>
  <si>
    <t>Pápateszér Polgárőr Egyesület</t>
  </si>
  <si>
    <t>Országos Mentőszolgálat Alapítvány</t>
  </si>
  <si>
    <t>19. melléklet a 3/2018. (VI.11.) önkormányzati rendelethez</t>
  </si>
  <si>
    <t xml:space="preserve">         2017. ÉV</t>
  </si>
  <si>
    <t>20. melléklet a 3/2018. (VI.11.) önkormányzati rendelethez</t>
  </si>
  <si>
    <t>2017. ÉV</t>
  </si>
  <si>
    <t>Immateriális javak vásárlása</t>
  </si>
  <si>
    <t>21. melléklet a 3/2018. (VI.11) önkormányzati rendelelethez</t>
  </si>
  <si>
    <t>2017. év</t>
  </si>
  <si>
    <t>22. melléklet a 3/2018. (VI.11.) önkormányzati rendelelethez</t>
  </si>
  <si>
    <t>549335</t>
  </si>
  <si>
    <t>39011868</t>
  </si>
  <si>
    <t>38474216</t>
  </si>
  <si>
    <t>23. melléklet a 3/2018. (VI.11.) önkormányzati rendelethez</t>
  </si>
  <si>
    <t>2017. évben</t>
  </si>
  <si>
    <t>Idegen bevételek</t>
  </si>
  <si>
    <t>24.1. melléklet a 137/2018. (VI.11.) önkormányzati rendelethez</t>
  </si>
  <si>
    <t>35811. Költségvetési érben esedékes követelések közhatalmi bevételre értékvesztése és annak visszaírása</t>
  </si>
  <si>
    <t>Egyéb követelés/értékvesztés</t>
  </si>
  <si>
    <t>24.2. melléklet a 3/2018. (VI.11.) önkormányzati rendelethez</t>
  </si>
  <si>
    <t>25.1. melléklet a 3/2018. (VI.11.) önkormányzati rendelethez</t>
  </si>
  <si>
    <t>)</t>
  </si>
  <si>
    <t>25.2. melléklet a 3/2018. (VI.11.) önkormányzati rendelethez</t>
  </si>
  <si>
    <t>Pénzeszközön kívüli egyéb eszközök induláskori értéke és változásai</t>
  </si>
  <si>
    <t>25.3. melléklet a 3/2018. (VI.11.) önkormányzati rendelethez</t>
  </si>
  <si>
    <t>26. melléklet a 3/2018.(VI.11.)  önkormányzai rendelethez</t>
  </si>
  <si>
    <r>
      <t>Pénzkészlet 2017. január 1-jén
e</t>
    </r>
    <r>
      <rPr>
        <i/>
        <sz val="12"/>
        <rFont val="Times New Roman CE"/>
        <family val="0"/>
      </rPr>
      <t>bből:</t>
    </r>
  </si>
  <si>
    <r>
      <t>Záró pénzkészlet 2017. december 31-én
e</t>
    </r>
    <r>
      <rPr>
        <i/>
        <sz val="12"/>
        <rFont val="Times New Roman CE"/>
        <family val="0"/>
      </rPr>
      <t>bből:</t>
    </r>
  </si>
  <si>
    <t>27. melléklet a 3/2018. (VI.11.) önkormányzati rendelelethez</t>
  </si>
  <si>
    <t>2017. évi eredeti előirányzat</t>
  </si>
  <si>
    <t>2017. évi 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</si>
</sst>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#\ _F_t;\-#,###\ _F_t"/>
    <numFmt numFmtId="170" formatCode="#,###__"/>
    <numFmt numFmtId="171" formatCode="#,###__;\-\ #,###__"/>
    <numFmt numFmtId="172" formatCode="_-* #,##0\ _F_t_-;\-* #,##0\ _F_t_-;_-* &quot;-&quot;??\ _F_t_-;_-@_-"/>
    <numFmt numFmtId="173" formatCode="[$-40E]yyyy\.\ mmmm\ d\."/>
    <numFmt numFmtId="174" formatCode="yyyy/mm/dd;@"/>
    <numFmt numFmtId="175" formatCode="[$¥€-2]\ #\ ##,000_);[Red]\([$€-2]\ #\ 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i/>
      <sz val="11"/>
      <name val="Times New Roman CE"/>
      <family val="0"/>
    </font>
    <font>
      <b/>
      <sz val="10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9"/>
      <name val="Times New Roman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1"/>
      <name val="Times New Roman CE"/>
      <family val="1"/>
    </font>
    <font>
      <sz val="8"/>
      <name val="Calibri"/>
      <family val="2"/>
    </font>
    <font>
      <i/>
      <sz val="12"/>
      <name val="Times New Roman"/>
      <family val="1"/>
    </font>
    <font>
      <b/>
      <i/>
      <sz val="8"/>
      <name val="Times New Roman CE"/>
      <family val="1"/>
    </font>
    <font>
      <i/>
      <sz val="12"/>
      <name val="Times New Roman CE"/>
      <family val="0"/>
    </font>
    <font>
      <sz val="12"/>
      <name val="Wingdings"/>
      <family val="0"/>
    </font>
    <font>
      <sz val="10"/>
      <name val="Arial CE"/>
      <family val="0"/>
    </font>
    <font>
      <b/>
      <i/>
      <sz val="12"/>
      <name val="Times New Roman CE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8.5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darkHorizontal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>
        <color indexed="63"/>
      </bottom>
    </border>
    <border>
      <left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1" fillId="0" borderId="0" applyFont="0" applyFill="0" applyBorder="0" applyAlignment="0" applyProtection="0"/>
  </cellStyleXfs>
  <cellXfs count="1660">
    <xf numFmtId="0" fontId="0" fillId="0" borderId="0" xfId="0" applyFont="1" applyAlignment="1">
      <alignment/>
    </xf>
    <xf numFmtId="164" fontId="4" fillId="0" borderId="0" xfId="66" applyNumberFormat="1" applyFont="1" applyFill="1" applyBorder="1" applyAlignment="1" applyProtection="1">
      <alignment horizontal="center" vertical="center"/>
      <protection/>
    </xf>
    <xf numFmtId="0" fontId="3" fillId="0" borderId="0" xfId="66" applyFill="1" applyProtection="1">
      <alignment/>
      <protection/>
    </xf>
    <xf numFmtId="164" fontId="5" fillId="0" borderId="10" xfId="66" applyNumberFormat="1" applyFont="1" applyFill="1" applyBorder="1" applyAlignment="1" applyProtection="1">
      <alignment horizontal="left" vertical="center"/>
      <protection/>
    </xf>
    <xf numFmtId="0" fontId="9" fillId="0" borderId="11" xfId="66" applyFont="1" applyFill="1" applyBorder="1" applyAlignment="1" applyProtection="1">
      <alignment horizontal="center" vertical="center" wrapText="1"/>
      <protection/>
    </xf>
    <xf numFmtId="0" fontId="10" fillId="0" borderId="0" xfId="66" applyFont="1" applyFill="1" applyProtection="1">
      <alignment/>
      <protection/>
    </xf>
    <xf numFmtId="0" fontId="9" fillId="0" borderId="12" xfId="66" applyFont="1" applyFill="1" applyBorder="1" applyAlignment="1" applyProtection="1">
      <alignment horizontal="left" vertical="center" wrapText="1" indent="1"/>
      <protection/>
    </xf>
    <xf numFmtId="0" fontId="6" fillId="0" borderId="0" xfId="66" applyFont="1" applyFill="1" applyProtection="1">
      <alignment/>
      <protection/>
    </xf>
    <xf numFmtId="49" fontId="10" fillId="0" borderId="13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14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66" applyNumberFormat="1" applyFont="1" applyFill="1" applyBorder="1" applyAlignment="1" applyProtection="1">
      <alignment horizontal="left" vertical="center" wrapText="1" indent="1"/>
      <protection/>
    </xf>
    <xf numFmtId="0" fontId="3" fillId="0" borderId="0" xfId="66" applyFill="1" applyAlignment="1" applyProtection="1">
      <alignment/>
      <protection/>
    </xf>
    <xf numFmtId="0" fontId="9" fillId="0" borderId="12" xfId="66" applyFont="1" applyFill="1" applyBorder="1" applyAlignment="1" applyProtection="1">
      <alignment horizontal="center" vertical="center" wrapText="1"/>
      <protection/>
    </xf>
    <xf numFmtId="0" fontId="9" fillId="0" borderId="11" xfId="66" applyFont="1" applyFill="1" applyBorder="1" applyAlignment="1" applyProtection="1">
      <alignment horizontal="left" vertical="center" wrapText="1" indent="1"/>
      <protection/>
    </xf>
    <xf numFmtId="49" fontId="10" fillId="0" borderId="16" xfId="6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6" applyFont="1" applyFill="1" applyBorder="1" applyAlignment="1" applyProtection="1">
      <alignment horizontal="left" vertical="center" wrapText="1" indent="1"/>
      <protection/>
    </xf>
    <xf numFmtId="49" fontId="10" fillId="0" borderId="17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6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66" applyFont="1" applyFill="1" applyBorder="1" applyAlignment="1" applyProtection="1">
      <alignment vertical="center" wrapText="1"/>
      <protection/>
    </xf>
    <xf numFmtId="0" fontId="14" fillId="0" borderId="0" xfId="66" applyFont="1" applyFill="1" applyProtection="1">
      <alignment/>
      <protection/>
    </xf>
    <xf numFmtId="0" fontId="4" fillId="0" borderId="0" xfId="66" applyFont="1" applyFill="1" applyProtection="1">
      <alignment/>
      <protection/>
    </xf>
    <xf numFmtId="0" fontId="12" fillId="0" borderId="20" xfId="58" applyFont="1" applyBorder="1" applyAlignment="1" applyProtection="1">
      <alignment horizontal="left" vertical="center" wrapText="1" indent="1"/>
      <protection/>
    </xf>
    <xf numFmtId="0" fontId="3" fillId="0" borderId="0" xfId="66" applyFont="1" applyFill="1" applyProtection="1">
      <alignment/>
      <protection/>
    </xf>
    <xf numFmtId="0" fontId="3" fillId="0" borderId="0" xfId="66" applyFont="1" applyFill="1" applyAlignment="1" applyProtection="1">
      <alignment horizontal="right" vertical="center" indent="1"/>
      <protection/>
    </xf>
    <xf numFmtId="0" fontId="4" fillId="0" borderId="0" xfId="66" applyFont="1" applyFill="1" applyAlignment="1" applyProtection="1">
      <alignment horizontal="center"/>
      <protection/>
    </xf>
    <xf numFmtId="0" fontId="17" fillId="0" borderId="0" xfId="59">
      <alignment/>
      <protection/>
    </xf>
    <xf numFmtId="0" fontId="18" fillId="0" borderId="0" xfId="59" applyFont="1" applyAlignment="1">
      <alignment horizontal="center"/>
      <protection/>
    </xf>
    <xf numFmtId="0" fontId="23" fillId="0" borderId="21" xfId="66" applyFont="1" applyFill="1" applyBorder="1" applyAlignment="1" applyProtection="1">
      <alignment horizontal="center"/>
      <protection/>
    </xf>
    <xf numFmtId="0" fontId="6" fillId="0" borderId="22" xfId="66" applyFont="1" applyFill="1" applyBorder="1" applyAlignment="1" applyProtection="1">
      <alignment horizontal="center"/>
      <protection/>
    </xf>
    <xf numFmtId="0" fontId="6" fillId="0" borderId="23" xfId="66" applyFont="1" applyFill="1" applyBorder="1" applyAlignment="1" applyProtection="1">
      <alignment horizontal="center"/>
      <protection/>
    </xf>
    <xf numFmtId="0" fontId="6" fillId="0" borderId="24" xfId="66" applyFont="1" applyFill="1" applyBorder="1" applyAlignment="1" applyProtection="1">
      <alignment horizontal="center"/>
      <protection/>
    </xf>
    <xf numFmtId="164" fontId="9" fillId="0" borderId="21" xfId="66" applyNumberFormat="1" applyFont="1" applyFill="1" applyBorder="1" applyAlignment="1" applyProtection="1">
      <alignment horizontal="center" vertical="center" wrapText="1"/>
      <protection/>
    </xf>
    <xf numFmtId="164" fontId="23" fillId="0" borderId="21" xfId="66" applyNumberFormat="1" applyFont="1" applyFill="1" applyBorder="1" applyAlignment="1" applyProtection="1">
      <alignment horizontal="center"/>
      <protection/>
    </xf>
    <xf numFmtId="0" fontId="23" fillId="0" borderId="12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164" fontId="23" fillId="0" borderId="25" xfId="66" applyNumberFormat="1" applyFont="1" applyFill="1" applyBorder="1" applyAlignment="1" applyProtection="1">
      <alignment horizontal="center"/>
      <protection/>
    </xf>
    <xf numFmtId="0" fontId="23" fillId="0" borderId="11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9" fillId="0" borderId="27" xfId="66" applyFont="1" applyFill="1" applyBorder="1" applyAlignment="1" applyProtection="1">
      <alignment horizontal="center" vertical="center" wrapText="1"/>
      <protection/>
    </xf>
    <xf numFmtId="0" fontId="18" fillId="0" borderId="0" xfId="59" applyFont="1" applyAlignment="1">
      <alignment horizontal="right"/>
      <protection/>
    </xf>
    <xf numFmtId="0" fontId="22" fillId="0" borderId="0" xfId="59" applyFont="1" applyAlignment="1">
      <alignment horizontal="center"/>
      <protection/>
    </xf>
    <xf numFmtId="0" fontId="18" fillId="0" borderId="28" xfId="59" applyFont="1" applyBorder="1">
      <alignment/>
      <protection/>
    </xf>
    <xf numFmtId="0" fontId="18" fillId="0" borderId="29" xfId="59" applyFont="1" applyBorder="1">
      <alignment/>
      <protection/>
    </xf>
    <xf numFmtId="0" fontId="18" fillId="0" borderId="30" xfId="59" applyFont="1" applyBorder="1" applyAlignment="1">
      <alignment horizontal="center"/>
      <protection/>
    </xf>
    <xf numFmtId="0" fontId="18" fillId="0" borderId="26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/>
      <protection/>
    </xf>
    <xf numFmtId="0" fontId="18" fillId="0" borderId="0" xfId="59" applyFont="1" applyBorder="1" applyAlignment="1">
      <alignment/>
      <protection/>
    </xf>
    <xf numFmtId="0" fontId="18" fillId="0" borderId="0" xfId="59" applyFont="1" applyBorder="1">
      <alignment/>
      <protection/>
    </xf>
    <xf numFmtId="0" fontId="6" fillId="0" borderId="0" xfId="58">
      <alignment/>
      <protection/>
    </xf>
    <xf numFmtId="0" fontId="4" fillId="0" borderId="0" xfId="58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6" fillId="0" borderId="0" xfId="58" applyProtection="1">
      <alignment/>
      <protection/>
    </xf>
    <xf numFmtId="0" fontId="23" fillId="0" borderId="17" xfId="66" applyFont="1" applyFill="1" applyBorder="1" applyAlignment="1" applyProtection="1">
      <alignment horizontal="center"/>
      <protection/>
    </xf>
    <xf numFmtId="0" fontId="23" fillId="0" borderId="32" xfId="66" applyFont="1" applyFill="1" applyBorder="1" applyAlignment="1" applyProtection="1">
      <alignment horizontal="center"/>
      <protection/>
    </xf>
    <xf numFmtId="164" fontId="3" fillId="0" borderId="0" xfId="60" applyNumberFormat="1" applyFont="1" applyFill="1" applyAlignment="1" applyProtection="1">
      <alignment horizontal="left" vertical="center" wrapText="1"/>
      <protection/>
    </xf>
    <xf numFmtId="164" fontId="3" fillId="0" borderId="0" xfId="60" applyNumberFormat="1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6" fillId="0" borderId="0" xfId="60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horizontal="center" vertical="center" wrapText="1"/>
      <protection/>
    </xf>
    <xf numFmtId="0" fontId="26" fillId="0" borderId="0" xfId="60" applyFont="1" applyFill="1" applyAlignment="1" applyProtection="1">
      <alignment vertical="center" wrapText="1"/>
      <protection/>
    </xf>
    <xf numFmtId="0" fontId="27" fillId="0" borderId="0" xfId="60" applyFont="1" applyFill="1" applyAlignment="1" applyProtection="1">
      <alignment vertical="center" wrapText="1"/>
      <protection/>
    </xf>
    <xf numFmtId="0" fontId="28" fillId="0" borderId="0" xfId="60" applyFont="1" applyFill="1" applyAlignment="1" applyProtection="1">
      <alignment vertical="center" wrapText="1"/>
      <protection/>
    </xf>
    <xf numFmtId="0" fontId="6" fillId="0" borderId="0" xfId="60" applyFill="1" applyAlignment="1" applyProtection="1">
      <alignment horizontal="left" vertical="center" wrapText="1"/>
      <protection/>
    </xf>
    <xf numFmtId="0" fontId="23" fillId="0" borderId="12" xfId="60" applyFont="1" applyFill="1" applyBorder="1" applyAlignment="1" applyProtection="1">
      <alignment horizontal="left" vertical="center"/>
      <protection/>
    </xf>
    <xf numFmtId="0" fontId="23" fillId="0" borderId="33" xfId="60" applyFont="1" applyFill="1" applyBorder="1" applyAlignment="1" applyProtection="1">
      <alignment vertical="center" wrapText="1"/>
      <protection/>
    </xf>
    <xf numFmtId="0" fontId="6" fillId="0" borderId="34" xfId="66" applyFont="1" applyFill="1" applyBorder="1" applyAlignment="1" applyProtection="1">
      <alignment horizontal="center"/>
      <protection/>
    </xf>
    <xf numFmtId="0" fontId="6" fillId="0" borderId="35" xfId="66" applyFont="1" applyFill="1" applyBorder="1" applyAlignment="1" applyProtection="1">
      <alignment horizontal="center"/>
      <protection/>
    </xf>
    <xf numFmtId="0" fontId="6" fillId="0" borderId="36" xfId="66" applyFont="1" applyFill="1" applyBorder="1" applyAlignment="1" applyProtection="1">
      <alignment horizontal="center"/>
      <protection/>
    </xf>
    <xf numFmtId="0" fontId="23" fillId="0" borderId="33" xfId="66" applyFont="1" applyFill="1" applyBorder="1" applyAlignment="1" applyProtection="1">
      <alignment horizontal="center"/>
      <protection/>
    </xf>
    <xf numFmtId="0" fontId="11" fillId="0" borderId="37" xfId="58" applyFont="1" applyBorder="1" applyAlignment="1" applyProtection="1">
      <alignment horizontal="left" wrapText="1" indent="1"/>
      <protection/>
    </xf>
    <xf numFmtId="0" fontId="11" fillId="0" borderId="38" xfId="58" applyFont="1" applyBorder="1" applyAlignment="1" applyProtection="1">
      <alignment horizontal="left" wrapText="1" indent="1"/>
      <protection/>
    </xf>
    <xf numFmtId="0" fontId="11" fillId="0" borderId="39" xfId="58" applyFont="1" applyBorder="1" applyAlignment="1" applyProtection="1">
      <alignment horizontal="left" wrapText="1" indent="1"/>
      <protection/>
    </xf>
    <xf numFmtId="0" fontId="12" fillId="0" borderId="27" xfId="58" applyFont="1" applyBorder="1" applyAlignment="1" applyProtection="1">
      <alignment horizontal="left" vertical="center" wrapText="1" indent="1"/>
      <protection/>
    </xf>
    <xf numFmtId="0" fontId="9" fillId="0" borderId="27" xfId="66" applyFont="1" applyFill="1" applyBorder="1" applyAlignment="1" applyProtection="1">
      <alignment horizontal="left" vertical="center" wrapText="1" indent="1"/>
      <protection/>
    </xf>
    <xf numFmtId="0" fontId="11" fillId="0" borderId="39" xfId="58" applyFont="1" applyBorder="1" applyAlignment="1" applyProtection="1">
      <alignment wrapText="1"/>
      <protection/>
    </xf>
    <xf numFmtId="0" fontId="12" fillId="0" borderId="27" xfId="58" applyFont="1" applyBorder="1" applyAlignment="1" applyProtection="1">
      <alignment wrapText="1"/>
      <protection/>
    </xf>
    <xf numFmtId="0" fontId="12" fillId="0" borderId="40" xfId="58" applyFont="1" applyBorder="1" applyAlignment="1" applyProtection="1">
      <alignment wrapText="1"/>
      <protection/>
    </xf>
    <xf numFmtId="164" fontId="9" fillId="0" borderId="41" xfId="66" applyNumberFormat="1" applyFont="1" applyFill="1" applyBorder="1" applyAlignment="1" applyProtection="1">
      <alignment horizontal="center" vertical="center" wrapText="1"/>
      <protection/>
    </xf>
    <xf numFmtId="164" fontId="23" fillId="0" borderId="21" xfId="66" applyNumberFormat="1" applyFont="1" applyFill="1" applyBorder="1" applyAlignment="1" applyProtection="1">
      <alignment horizontal="center" vertical="center"/>
      <protection/>
    </xf>
    <xf numFmtId="0" fontId="23" fillId="0" borderId="33" xfId="66" applyFont="1" applyFill="1" applyBorder="1" applyAlignment="1" applyProtection="1">
      <alignment horizontal="center"/>
      <protection/>
    </xf>
    <xf numFmtId="164" fontId="23" fillId="0" borderId="33" xfId="66" applyNumberFormat="1" applyFont="1" applyFill="1" applyBorder="1" applyAlignment="1" applyProtection="1">
      <alignment horizontal="center"/>
      <protection/>
    </xf>
    <xf numFmtId="164" fontId="23" fillId="0" borderId="30" xfId="66" applyNumberFormat="1" applyFont="1" applyFill="1" applyBorder="1" applyAlignment="1" applyProtection="1">
      <alignment horizontal="center"/>
      <protection/>
    </xf>
    <xf numFmtId="164" fontId="23" fillId="0" borderId="33" xfId="66" applyNumberFormat="1" applyFont="1" applyFill="1" applyBorder="1" applyAlignment="1" applyProtection="1">
      <alignment horizontal="center" vertical="center"/>
      <protection/>
    </xf>
    <xf numFmtId="0" fontId="10" fillId="0" borderId="42" xfId="66" applyFont="1" applyFill="1" applyBorder="1" applyAlignment="1" applyProtection="1">
      <alignment horizontal="left" vertical="center" wrapText="1" indent="1"/>
      <protection/>
    </xf>
    <xf numFmtId="0" fontId="10" fillId="0" borderId="38" xfId="66" applyFont="1" applyFill="1" applyBorder="1" applyAlignment="1" applyProtection="1">
      <alignment horizontal="left" vertical="center" wrapText="1" indent="1"/>
      <protection/>
    </xf>
    <xf numFmtId="0" fontId="10" fillId="0" borderId="43" xfId="66" applyFont="1" applyFill="1" applyBorder="1" applyAlignment="1" applyProtection="1">
      <alignment horizontal="left" vertical="center" wrapText="1" indent="1"/>
      <protection/>
    </xf>
    <xf numFmtId="0" fontId="10" fillId="0" borderId="38" xfId="66" applyFont="1" applyFill="1" applyBorder="1" applyAlignment="1" applyProtection="1">
      <alignment horizontal="left" indent="6"/>
      <protection/>
    </xf>
    <xf numFmtId="0" fontId="10" fillId="0" borderId="38" xfId="66" applyFont="1" applyFill="1" applyBorder="1" applyAlignment="1" applyProtection="1">
      <alignment horizontal="left" vertical="center" wrapText="1" indent="6"/>
      <protection/>
    </xf>
    <xf numFmtId="0" fontId="10" fillId="0" borderId="39" xfId="66" applyFont="1" applyFill="1" applyBorder="1" applyAlignment="1" applyProtection="1">
      <alignment horizontal="left" vertical="center" wrapText="1" indent="6"/>
      <protection/>
    </xf>
    <xf numFmtId="0" fontId="10" fillId="0" borderId="44" xfId="66" applyFont="1" applyFill="1" applyBorder="1" applyAlignment="1" applyProtection="1">
      <alignment horizontal="left" vertical="center" wrapText="1" indent="6"/>
      <protection/>
    </xf>
    <xf numFmtId="0" fontId="9" fillId="0" borderId="27" xfId="66" applyFont="1" applyFill="1" applyBorder="1" applyAlignment="1" applyProtection="1">
      <alignment vertical="center" wrapText="1"/>
      <protection/>
    </xf>
    <xf numFmtId="0" fontId="10" fillId="0" borderId="39" xfId="66" applyFont="1" applyFill="1" applyBorder="1" applyAlignment="1" applyProtection="1">
      <alignment horizontal="left" vertical="center" wrapText="1" indent="1"/>
      <protection/>
    </xf>
    <xf numFmtId="0" fontId="9" fillId="0" borderId="27" xfId="66" applyFont="1" applyFill="1" applyBorder="1" applyAlignment="1" applyProtection="1">
      <alignment horizontal="left" vertical="center" wrapText="1" indent="1"/>
      <protection/>
    </xf>
    <xf numFmtId="0" fontId="10" fillId="0" borderId="37" xfId="66" applyFont="1" applyFill="1" applyBorder="1" applyAlignment="1" applyProtection="1">
      <alignment horizontal="left" vertical="center" wrapText="1" indent="1"/>
      <protection/>
    </xf>
    <xf numFmtId="0" fontId="10" fillId="0" borderId="45" xfId="66" applyFont="1" applyFill="1" applyBorder="1" applyAlignment="1" applyProtection="1">
      <alignment horizontal="left" vertical="center" wrapText="1" indent="1"/>
      <protection/>
    </xf>
    <xf numFmtId="0" fontId="13" fillId="0" borderId="40" xfId="58" applyFont="1" applyBorder="1" applyAlignment="1" applyProtection="1">
      <alignment horizontal="left" vertical="center" wrapText="1" indent="1"/>
      <protection/>
    </xf>
    <xf numFmtId="164" fontId="10" fillId="0" borderId="46" xfId="66" applyNumberFormat="1" applyFont="1" applyFill="1" applyBorder="1" applyAlignment="1" applyProtection="1">
      <alignment horizontal="center" vertical="center" wrapText="1"/>
      <protection/>
    </xf>
    <xf numFmtId="164" fontId="10" fillId="0" borderId="28" xfId="66" applyNumberFormat="1" applyFont="1" applyFill="1" applyBorder="1" applyAlignment="1" applyProtection="1">
      <alignment horizontal="center" vertical="center" wrapText="1"/>
      <protection/>
    </xf>
    <xf numFmtId="164" fontId="10" fillId="0" borderId="29" xfId="66" applyNumberFormat="1" applyFont="1" applyFill="1" applyBorder="1" applyAlignment="1" applyProtection="1">
      <alignment horizontal="center" vertical="center" wrapText="1"/>
      <protection/>
    </xf>
    <xf numFmtId="164" fontId="10" fillId="0" borderId="47" xfId="66" applyNumberFormat="1" applyFont="1" applyFill="1" applyBorder="1" applyAlignment="1" applyProtection="1">
      <alignment horizontal="center" vertical="center" wrapText="1"/>
      <protection/>
    </xf>
    <xf numFmtId="164" fontId="10" fillId="0" borderId="41" xfId="66" applyNumberFormat="1" applyFont="1" applyFill="1" applyBorder="1" applyAlignment="1" applyProtection="1">
      <alignment horizontal="center" vertical="center" wrapText="1"/>
      <protection/>
    </xf>
    <xf numFmtId="0" fontId="9" fillId="0" borderId="40" xfId="66" applyFont="1" applyFill="1" applyBorder="1" applyAlignment="1" applyProtection="1">
      <alignment horizontal="left" vertical="center" wrapText="1" indent="1"/>
      <protection/>
    </xf>
    <xf numFmtId="0" fontId="9" fillId="0" borderId="41" xfId="66" applyFont="1" applyFill="1" applyBorder="1" applyAlignment="1" applyProtection="1">
      <alignment horizontal="center" vertical="center" wrapText="1"/>
      <protection/>
    </xf>
    <xf numFmtId="0" fontId="9" fillId="0" borderId="26" xfId="66" applyFont="1" applyFill="1" applyBorder="1" applyAlignment="1" applyProtection="1">
      <alignment vertical="center" wrapText="1"/>
      <protection/>
    </xf>
    <xf numFmtId="164" fontId="23" fillId="0" borderId="27" xfId="66" applyNumberFormat="1" applyFont="1" applyFill="1" applyBorder="1" applyAlignment="1" applyProtection="1">
      <alignment horizontal="center" vertical="center" wrapText="1"/>
      <protection/>
    </xf>
    <xf numFmtId="164" fontId="23" fillId="0" borderId="16" xfId="66" applyNumberFormat="1" applyFont="1" applyFill="1" applyBorder="1" applyAlignment="1" applyProtection="1">
      <alignment horizontal="center" vertical="center"/>
      <protection/>
    </xf>
    <xf numFmtId="164" fontId="23" fillId="0" borderId="48" xfId="66" applyNumberFormat="1" applyFont="1" applyFill="1" applyBorder="1" applyAlignment="1" applyProtection="1">
      <alignment horizontal="center" vertical="center"/>
      <protection/>
    </xf>
    <xf numFmtId="164" fontId="23" fillId="0" borderId="18" xfId="66" applyNumberFormat="1" applyFont="1" applyFill="1" applyBorder="1" applyAlignment="1" applyProtection="1">
      <alignment horizontal="center" vertical="center"/>
      <protection/>
    </xf>
    <xf numFmtId="164" fontId="23" fillId="0" borderId="49" xfId="66" applyNumberFormat="1" applyFont="1" applyFill="1" applyBorder="1" applyAlignment="1" applyProtection="1">
      <alignment horizontal="center" vertical="center"/>
      <protection/>
    </xf>
    <xf numFmtId="164" fontId="25" fillId="0" borderId="50" xfId="58" applyNumberFormat="1" applyFont="1" applyBorder="1" applyAlignment="1" applyProtection="1" quotePrefix="1">
      <alignment horizontal="center" vertical="center" wrapText="1"/>
      <protection/>
    </xf>
    <xf numFmtId="0" fontId="23" fillId="0" borderId="51" xfId="66" applyFont="1" applyFill="1" applyBorder="1" applyAlignment="1" applyProtection="1">
      <alignment horizontal="center" vertical="center" wrapText="1"/>
      <protection/>
    </xf>
    <xf numFmtId="0" fontId="23" fillId="0" borderId="51" xfId="66" applyFont="1" applyFill="1" applyBorder="1" applyAlignment="1" applyProtection="1">
      <alignment horizontal="center" vertical="center" wrapText="1"/>
      <protection/>
    </xf>
    <xf numFmtId="0" fontId="23" fillId="0" borderId="12" xfId="66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 wrapText="1" shrinkToFit="1"/>
      <protection/>
    </xf>
    <xf numFmtId="164" fontId="6" fillId="0" borderId="0" xfId="58" applyNumberFormat="1" applyFill="1" applyAlignment="1" applyProtection="1">
      <alignment vertical="center" wrapText="1"/>
      <protection/>
    </xf>
    <xf numFmtId="164" fontId="6" fillId="0" borderId="0" xfId="58" applyNumberFormat="1" applyFill="1" applyAlignment="1" applyProtection="1">
      <alignment horizontal="centerContinuous" vertical="center"/>
      <protection/>
    </xf>
    <xf numFmtId="164" fontId="6" fillId="0" borderId="0" xfId="58" applyNumberFormat="1" applyFill="1" applyAlignment="1" applyProtection="1">
      <alignment horizontal="center" vertical="center" wrapText="1"/>
      <protection/>
    </xf>
    <xf numFmtId="164" fontId="7" fillId="0" borderId="0" xfId="58" applyNumberFormat="1" applyFont="1" applyFill="1" applyAlignment="1" applyProtection="1">
      <alignment horizontal="right" vertical="center"/>
      <protection/>
    </xf>
    <xf numFmtId="164" fontId="8" fillId="0" borderId="12" xfId="58" applyNumberFormat="1" applyFont="1" applyFill="1" applyBorder="1" applyAlignment="1" applyProtection="1">
      <alignment horizontal="center" vertical="center" wrapText="1"/>
      <protection/>
    </xf>
    <xf numFmtId="164" fontId="8" fillId="0" borderId="19" xfId="58" applyNumberFormat="1" applyFont="1" applyFill="1" applyBorder="1" applyAlignment="1" applyProtection="1">
      <alignment horizontal="center" vertical="center" wrapText="1"/>
      <protection/>
    </xf>
    <xf numFmtId="164" fontId="8" fillId="0" borderId="21" xfId="58" applyNumberFormat="1" applyFont="1" applyFill="1" applyBorder="1" applyAlignment="1" applyProtection="1">
      <alignment horizontal="center" vertical="center" wrapText="1"/>
      <protection/>
    </xf>
    <xf numFmtId="164" fontId="23" fillId="0" borderId="0" xfId="58" applyNumberFormat="1" applyFont="1" applyFill="1" applyAlignment="1" applyProtection="1">
      <alignment horizontal="center" vertical="center" wrapText="1"/>
      <protection/>
    </xf>
    <xf numFmtId="164" fontId="9" fillId="0" borderId="0" xfId="58" applyNumberFormat="1" applyFont="1" applyFill="1" applyAlignment="1" applyProtection="1">
      <alignment horizontal="center" vertical="center" wrapText="1"/>
      <protection/>
    </xf>
    <xf numFmtId="0" fontId="22" fillId="0" borderId="0" xfId="59" applyFont="1" applyBorder="1" applyAlignment="1">
      <alignment horizontal="center"/>
      <protection/>
    </xf>
    <xf numFmtId="0" fontId="22" fillId="0" borderId="0" xfId="59" applyFont="1" applyBorder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51" xfId="59" applyFont="1" applyBorder="1">
      <alignment/>
      <protection/>
    </xf>
    <xf numFmtId="0" fontId="18" fillId="0" borderId="11" xfId="59" applyFont="1" applyBorder="1" applyAlignment="1">
      <alignment horizontal="center" vertical="center" wrapText="1"/>
      <protection/>
    </xf>
    <xf numFmtId="0" fontId="18" fillId="0" borderId="52" xfId="59" applyFont="1" applyBorder="1" applyAlignment="1">
      <alignment horizontal="center" vertical="center"/>
      <protection/>
    </xf>
    <xf numFmtId="0" fontId="18" fillId="0" borderId="26" xfId="59" applyFont="1" applyBorder="1" applyAlignment="1">
      <alignment horizontal="center" vertical="center"/>
      <protection/>
    </xf>
    <xf numFmtId="0" fontId="18" fillId="0" borderId="41" xfId="59" applyFont="1" applyBorder="1" applyAlignment="1">
      <alignment horizontal="center" vertical="center"/>
      <protection/>
    </xf>
    <xf numFmtId="0" fontId="22" fillId="0" borderId="53" xfId="59" applyFont="1" applyBorder="1">
      <alignment/>
      <protection/>
    </xf>
    <xf numFmtId="0" fontId="22" fillId="0" borderId="16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7" fillId="0" borderId="0" xfId="59" applyBorder="1">
      <alignment/>
      <protection/>
    </xf>
    <xf numFmtId="164" fontId="3" fillId="0" borderId="0" xfId="58" applyNumberFormat="1" applyFont="1" applyFill="1" applyAlignment="1" applyProtection="1">
      <alignment horizontal="left" vertical="center" wrapText="1"/>
      <protection/>
    </xf>
    <xf numFmtId="164" fontId="3" fillId="0" borderId="0" xfId="58" applyNumberFormat="1" applyFont="1" applyFill="1" applyAlignment="1">
      <alignment vertical="center" wrapText="1"/>
      <protection/>
    </xf>
    <xf numFmtId="0" fontId="4" fillId="0" borderId="0" xfId="58" applyFont="1" applyFill="1" applyAlignment="1">
      <alignment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8" fillId="0" borderId="51" xfId="58" applyFont="1" applyFill="1" applyBorder="1" applyAlignment="1" applyProtection="1">
      <alignment horizontal="center" vertical="center" wrapText="1"/>
      <protection/>
    </xf>
    <xf numFmtId="0" fontId="6" fillId="0" borderId="0" xfId="58" applyFill="1" applyAlignment="1">
      <alignment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49" fontId="10" fillId="0" borderId="13" xfId="66" applyNumberFormat="1" applyFont="1" applyFill="1" applyBorder="1" applyAlignment="1" applyProtection="1">
      <alignment horizontal="center" vertical="center" wrapText="1"/>
      <protection/>
    </xf>
    <xf numFmtId="0" fontId="26" fillId="0" borderId="0" xfId="58" applyFont="1" applyFill="1" applyAlignment="1">
      <alignment vertical="center" wrapText="1"/>
      <protection/>
    </xf>
    <xf numFmtId="49" fontId="10" fillId="0" borderId="14" xfId="66" applyNumberFormat="1" applyFont="1" applyFill="1" applyBorder="1" applyAlignment="1" applyProtection="1">
      <alignment horizontal="center" vertical="center" wrapText="1"/>
      <protection/>
    </xf>
    <xf numFmtId="0" fontId="27" fillId="0" borderId="0" xfId="58" applyFont="1" applyFill="1" applyAlignment="1">
      <alignment vertical="center" wrapText="1"/>
      <protection/>
    </xf>
    <xf numFmtId="49" fontId="10" fillId="0" borderId="15" xfId="66" applyNumberFormat="1" applyFont="1" applyFill="1" applyBorder="1" applyAlignment="1" applyProtection="1">
      <alignment horizontal="center" vertical="center" wrapText="1"/>
      <protection/>
    </xf>
    <xf numFmtId="0" fontId="12" fillId="0" borderId="12" xfId="58" applyFont="1" applyBorder="1" applyAlignment="1" applyProtection="1">
      <alignment horizontal="center" wrapText="1"/>
      <protection/>
    </xf>
    <xf numFmtId="0" fontId="11" fillId="0" borderId="13" xfId="58" applyFont="1" applyBorder="1" applyAlignment="1" applyProtection="1">
      <alignment horizontal="center" wrapText="1"/>
      <protection/>
    </xf>
    <xf numFmtId="0" fontId="11" fillId="0" borderId="14" xfId="58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horizontal="center" wrapText="1"/>
      <protection/>
    </xf>
    <xf numFmtId="0" fontId="12" fillId="0" borderId="20" xfId="58" applyFont="1" applyBorder="1" applyAlignment="1" applyProtection="1">
      <alignment horizontal="center" wrapText="1"/>
      <protection/>
    </xf>
    <xf numFmtId="0" fontId="10" fillId="0" borderId="0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164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58" applyFont="1" applyFill="1" applyAlignment="1" applyProtection="1">
      <alignment horizontal="center" vertical="center" wrapText="1"/>
      <protection/>
    </xf>
    <xf numFmtId="0" fontId="10" fillId="0" borderId="0" xfId="58" applyFont="1" applyFill="1" applyAlignment="1" applyProtection="1">
      <alignment vertical="center" wrapText="1"/>
      <protection/>
    </xf>
    <xf numFmtId="0" fontId="10" fillId="0" borderId="0" xfId="58" applyFont="1" applyFill="1" applyAlignment="1" applyProtection="1">
      <alignment horizontal="right" vertical="center" wrapText="1" indent="1"/>
      <protection/>
    </xf>
    <xf numFmtId="0" fontId="9" fillId="0" borderId="51" xfId="58" applyFont="1" applyFill="1" applyBorder="1" applyAlignment="1" applyProtection="1">
      <alignment horizontal="center" vertical="center" wrapText="1"/>
      <protection/>
    </xf>
    <xf numFmtId="0" fontId="8" fillId="0" borderId="54" xfId="58" applyFont="1" applyFill="1" applyBorder="1" applyAlignment="1" applyProtection="1">
      <alignment horizontal="center" vertical="center" wrapText="1"/>
      <protection/>
    </xf>
    <xf numFmtId="0" fontId="28" fillId="0" borderId="0" xfId="58" applyFont="1" applyFill="1" applyAlignment="1">
      <alignment vertical="center" wrapText="1"/>
      <protection/>
    </xf>
    <xf numFmtId="49" fontId="10" fillId="0" borderId="16" xfId="66" applyNumberFormat="1" applyFont="1" applyFill="1" applyBorder="1" applyAlignment="1" applyProtection="1">
      <alignment horizontal="center" vertical="center" wrapText="1"/>
      <protection/>
    </xf>
    <xf numFmtId="49" fontId="10" fillId="0" borderId="17" xfId="66" applyNumberFormat="1" applyFont="1" applyFill="1" applyBorder="1" applyAlignment="1" applyProtection="1">
      <alignment horizontal="center" vertical="center" wrapText="1"/>
      <protection/>
    </xf>
    <xf numFmtId="49" fontId="10" fillId="0" borderId="18" xfId="66" applyNumberFormat="1" applyFont="1" applyFill="1" applyBorder="1" applyAlignment="1" applyProtection="1">
      <alignment horizontal="center" vertical="center" wrapText="1"/>
      <protection/>
    </xf>
    <xf numFmtId="16" fontId="6" fillId="0" borderId="0" xfId="58" applyNumberFormat="1" applyFill="1" applyAlignment="1">
      <alignment vertical="center" wrapText="1"/>
      <protection/>
    </xf>
    <xf numFmtId="0" fontId="12" fillId="0" borderId="20" xfId="58" applyFont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6" fillId="0" borderId="0" xfId="58" applyFont="1" applyFill="1" applyAlignment="1" applyProtection="1">
      <alignment vertical="center" wrapText="1"/>
      <protection/>
    </xf>
    <xf numFmtId="0" fontId="6" fillId="0" borderId="0" xfId="58" applyFont="1" applyFill="1" applyAlignment="1" applyProtection="1">
      <alignment horizontal="right" vertical="center" wrapText="1" indent="1"/>
      <protection/>
    </xf>
    <xf numFmtId="0" fontId="23" fillId="0" borderId="0" xfId="58" applyFont="1" applyFill="1" applyAlignment="1">
      <alignment horizontal="center" vertical="center" wrapText="1"/>
      <protection/>
    </xf>
    <xf numFmtId="164" fontId="7" fillId="0" borderId="0" xfId="58" applyNumberFormat="1" applyFont="1" applyFill="1" applyAlignment="1" applyProtection="1">
      <alignment horizontal="right"/>
      <protection/>
    </xf>
    <xf numFmtId="164" fontId="32" fillId="0" borderId="0" xfId="58" applyNumberFormat="1" applyFont="1" applyFill="1" applyAlignment="1" applyProtection="1">
      <alignment vertical="center"/>
      <protection/>
    </xf>
    <xf numFmtId="164" fontId="8" fillId="0" borderId="44" xfId="58" applyNumberFormat="1" applyFont="1" applyFill="1" applyBorder="1" applyAlignment="1" applyProtection="1">
      <alignment horizontal="center" vertical="center"/>
      <protection/>
    </xf>
    <xf numFmtId="164" fontId="8" fillId="0" borderId="49" xfId="58" applyNumberFormat="1" applyFont="1" applyFill="1" applyBorder="1" applyAlignment="1" applyProtection="1">
      <alignment horizontal="center" vertical="center" wrapText="1"/>
      <protection/>
    </xf>
    <xf numFmtId="164" fontId="32" fillId="0" borderId="0" xfId="58" applyNumberFormat="1" applyFont="1" applyFill="1" applyAlignment="1" applyProtection="1">
      <alignment horizontal="center" vertical="center"/>
      <protection/>
    </xf>
    <xf numFmtId="164" fontId="9" fillId="0" borderId="51" xfId="58" applyNumberFormat="1" applyFont="1" applyFill="1" applyBorder="1" applyAlignment="1" applyProtection="1">
      <alignment horizontal="center" vertical="center" wrapText="1"/>
      <protection/>
    </xf>
    <xf numFmtId="164" fontId="9" fillId="0" borderId="41" xfId="58" applyNumberFormat="1" applyFont="1" applyFill="1" applyBorder="1" applyAlignment="1" applyProtection="1">
      <alignment horizontal="center" vertical="center" wrapText="1"/>
      <protection/>
    </xf>
    <xf numFmtId="164" fontId="9" fillId="0" borderId="27" xfId="58" applyNumberFormat="1" applyFont="1" applyFill="1" applyBorder="1" applyAlignment="1" applyProtection="1">
      <alignment horizontal="center" vertical="center" wrapText="1"/>
      <protection/>
    </xf>
    <xf numFmtId="164" fontId="9" fillId="0" borderId="21" xfId="58" applyNumberFormat="1" applyFont="1" applyFill="1" applyBorder="1" applyAlignment="1" applyProtection="1">
      <alignment horizontal="center" vertical="center" wrapText="1"/>
      <protection/>
    </xf>
    <xf numFmtId="164" fontId="9" fillId="0" borderId="55" xfId="58" applyNumberFormat="1" applyFont="1" applyFill="1" applyBorder="1" applyAlignment="1" applyProtection="1">
      <alignment horizontal="center" vertical="center" wrapText="1"/>
      <protection/>
    </xf>
    <xf numFmtId="164" fontId="32" fillId="0" borderId="0" xfId="58" applyNumberFormat="1" applyFont="1" applyFill="1" applyAlignment="1" applyProtection="1">
      <alignment horizontal="center" vertical="center" wrapText="1"/>
      <protection/>
    </xf>
    <xf numFmtId="164" fontId="9" fillId="0" borderId="12" xfId="58" applyNumberFormat="1" applyFont="1" applyFill="1" applyBorder="1" applyAlignment="1" applyProtection="1">
      <alignment horizontal="center" vertical="center" wrapText="1"/>
      <protection/>
    </xf>
    <xf numFmtId="164" fontId="9" fillId="0" borderId="41" xfId="58" applyNumberFormat="1" applyFont="1" applyFill="1" applyBorder="1" applyAlignment="1" applyProtection="1">
      <alignment horizontal="left" vertical="center" wrapText="1" indent="1"/>
      <protection/>
    </xf>
    <xf numFmtId="164" fontId="10" fillId="0" borderId="41" xfId="58" applyNumberFormat="1" applyFont="1" applyFill="1" applyBorder="1" applyAlignment="1" applyProtection="1">
      <alignment vertical="center" wrapText="1"/>
      <protection/>
    </xf>
    <xf numFmtId="164" fontId="9" fillId="0" borderId="14" xfId="58" applyNumberFormat="1" applyFont="1" applyFill="1" applyBorder="1" applyAlignment="1" applyProtection="1">
      <alignment horizontal="center" vertical="center" wrapText="1"/>
      <protection/>
    </xf>
    <xf numFmtId="164" fontId="10" fillId="0" borderId="28" xfId="58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8" xfId="58" applyNumberFormat="1" applyFont="1" applyFill="1" applyBorder="1" applyAlignment="1" applyProtection="1">
      <alignment vertical="center" wrapText="1"/>
      <protection locked="0"/>
    </xf>
    <xf numFmtId="164" fontId="9" fillId="0" borderId="15" xfId="58" applyNumberFormat="1" applyFont="1" applyFill="1" applyBorder="1" applyAlignment="1" applyProtection="1">
      <alignment horizontal="center" vertical="center" wrapText="1"/>
      <protection/>
    </xf>
    <xf numFmtId="164" fontId="10" fillId="0" borderId="29" xfId="58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41" xfId="58" applyNumberFormat="1" applyFont="1" applyFill="1" applyBorder="1" applyAlignment="1" applyProtection="1">
      <alignment horizontal="left" vertical="center" wrapText="1" indent="1"/>
      <protection/>
    </xf>
    <xf numFmtId="164" fontId="9" fillId="0" borderId="17" xfId="58" applyNumberFormat="1" applyFont="1" applyFill="1" applyBorder="1" applyAlignment="1" applyProtection="1">
      <alignment horizontal="center" vertical="center" wrapText="1"/>
      <protection/>
    </xf>
    <xf numFmtId="164" fontId="10" fillId="0" borderId="47" xfId="58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58" applyFill="1" applyAlignment="1">
      <alignment horizontal="center" vertical="center" wrapText="1"/>
      <protection/>
    </xf>
    <xf numFmtId="0" fontId="23" fillId="0" borderId="0" xfId="58" applyFont="1" applyFill="1" applyAlignment="1">
      <alignment horizontal="right" vertical="center" wrapText="1"/>
      <protection/>
    </xf>
    <xf numFmtId="164" fontId="26" fillId="0" borderId="0" xfId="58" applyNumberFormat="1" applyFont="1" applyFill="1" applyAlignment="1">
      <alignment horizontal="center" vertical="center" wrapText="1"/>
      <protection/>
    </xf>
    <xf numFmtId="164" fontId="26" fillId="0" borderId="0" xfId="58" applyNumberFormat="1" applyFont="1" applyFill="1" applyAlignment="1">
      <alignment vertical="center" wrapText="1"/>
      <protection/>
    </xf>
    <xf numFmtId="164" fontId="7" fillId="0" borderId="0" xfId="58" applyNumberFormat="1" applyFont="1" applyFill="1" applyAlignment="1">
      <alignment horizontal="right" vertical="center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56" xfId="58" applyFont="1" applyFill="1" applyBorder="1" applyAlignment="1" applyProtection="1">
      <alignment vertical="center" wrapText="1"/>
      <protection locked="0"/>
    </xf>
    <xf numFmtId="0" fontId="6" fillId="0" borderId="0" xfId="58" applyFill="1" applyAlignment="1">
      <alignment horizontal="right" vertical="center" wrapText="1"/>
      <protection/>
    </xf>
    <xf numFmtId="0" fontId="18" fillId="0" borderId="57" xfId="59" applyFont="1" applyBorder="1" applyAlignment="1">
      <alignment vertical="center"/>
      <protection/>
    </xf>
    <xf numFmtId="0" fontId="18" fillId="0" borderId="58" xfId="59" applyFont="1" applyBorder="1">
      <alignment/>
      <protection/>
    </xf>
    <xf numFmtId="0" fontId="18" fillId="0" borderId="30" xfId="59" applyFont="1" applyBorder="1" applyAlignment="1">
      <alignment horizontal="center" vertical="center"/>
      <protection/>
    </xf>
    <xf numFmtId="0" fontId="18" fillId="0" borderId="31" xfId="59" applyFont="1" applyBorder="1" applyAlignment="1">
      <alignment horizontal="center" vertical="center" wrapText="1"/>
      <protection/>
    </xf>
    <xf numFmtId="0" fontId="18" fillId="0" borderId="31" xfId="59" applyFont="1" applyBorder="1" applyAlignment="1">
      <alignment horizontal="center" vertical="center"/>
      <protection/>
    </xf>
    <xf numFmtId="0" fontId="9" fillId="0" borderId="26" xfId="66" applyFont="1" applyFill="1" applyBorder="1" applyAlignment="1" applyProtection="1">
      <alignment horizontal="left" vertical="center" wrapText="1" indent="1"/>
      <protection/>
    </xf>
    <xf numFmtId="164" fontId="9" fillId="0" borderId="31" xfId="66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Alignment="1" applyProtection="1">
      <alignment horizontal="right" vertical="center" wrapText="1"/>
      <protection/>
    </xf>
    <xf numFmtId="164" fontId="6" fillId="0" borderId="0" xfId="60" applyNumberFormat="1" applyFont="1" applyFill="1" applyBorder="1" applyAlignment="1" applyProtection="1">
      <alignment horizontal="right" vertical="center" wrapText="1"/>
      <protection/>
    </xf>
    <xf numFmtId="0" fontId="11" fillId="0" borderId="44" xfId="58" applyFont="1" applyBorder="1" applyAlignment="1" applyProtection="1">
      <alignment horizontal="left" wrapText="1" indent="1"/>
      <protection/>
    </xf>
    <xf numFmtId="164" fontId="9" fillId="0" borderId="21" xfId="66" applyNumberFormat="1" applyFont="1" applyFill="1" applyBorder="1" applyAlignment="1" applyProtection="1">
      <alignment horizontal="center" vertical="center" wrapText="1"/>
      <protection/>
    </xf>
    <xf numFmtId="164" fontId="12" fillId="0" borderId="21" xfId="58" applyNumberFormat="1" applyFont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 wrapText="1"/>
      <protection/>
    </xf>
    <xf numFmtId="0" fontId="12" fillId="0" borderId="0" xfId="58" applyFont="1" applyBorder="1" applyAlignment="1" applyProtection="1">
      <alignment wrapText="1"/>
      <protection/>
    </xf>
    <xf numFmtId="164" fontId="9" fillId="0" borderId="0" xfId="66" applyNumberFormat="1" applyFont="1" applyFill="1" applyBorder="1" applyAlignment="1" applyProtection="1">
      <alignment horizontal="center" vertical="center" wrapText="1"/>
      <protection/>
    </xf>
    <xf numFmtId="164" fontId="10" fillId="0" borderId="56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59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23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24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59" applyFont="1" applyBorder="1">
      <alignment/>
      <protection/>
    </xf>
    <xf numFmtId="0" fontId="18" fillId="0" borderId="46" xfId="59" applyFont="1" applyBorder="1">
      <alignment/>
      <protection/>
    </xf>
    <xf numFmtId="0" fontId="2" fillId="0" borderId="41" xfId="0" applyFont="1" applyBorder="1" applyAlignment="1">
      <alignment/>
    </xf>
    <xf numFmtId="0" fontId="18" fillId="0" borderId="0" xfId="59" applyFont="1" applyFill="1" applyBorder="1" applyAlignment="1">
      <alignment horizontal="center"/>
      <protection/>
    </xf>
    <xf numFmtId="0" fontId="22" fillId="0" borderId="31" xfId="59" applyFont="1" applyBorder="1">
      <alignment/>
      <protection/>
    </xf>
    <xf numFmtId="0" fontId="18" fillId="0" borderId="26" xfId="59" applyFont="1" applyBorder="1" applyAlignment="1">
      <alignment horizontal="center" vertical="center" wrapText="1"/>
      <protection/>
    </xf>
    <xf numFmtId="164" fontId="10" fillId="0" borderId="12" xfId="58" applyNumberFormat="1" applyFont="1" applyFill="1" applyBorder="1" applyAlignment="1" applyProtection="1">
      <alignment horizontal="center" vertical="center" wrapText="1"/>
      <protection/>
    </xf>
    <xf numFmtId="164" fontId="10" fillId="0" borderId="19" xfId="58" applyNumberFormat="1" applyFont="1" applyFill="1" applyBorder="1" applyAlignment="1" applyProtection="1">
      <alignment horizontal="center" vertical="center" wrapText="1"/>
      <protection/>
    </xf>
    <xf numFmtId="164" fontId="10" fillId="0" borderId="21" xfId="58" applyNumberFormat="1" applyFont="1" applyFill="1" applyBorder="1" applyAlignment="1" applyProtection="1">
      <alignment horizontal="center" vertical="center" wrapText="1"/>
      <protection/>
    </xf>
    <xf numFmtId="164" fontId="10" fillId="0" borderId="41" xfId="58" applyNumberFormat="1" applyFont="1" applyFill="1" applyBorder="1" applyAlignment="1" applyProtection="1">
      <alignment horizontal="center" vertical="center" wrapText="1"/>
      <protection/>
    </xf>
    <xf numFmtId="164" fontId="10" fillId="0" borderId="14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28" xfId="58" applyNumberFormat="1" applyFont="1" applyFill="1" applyBorder="1" applyAlignment="1" applyProtection="1">
      <alignment horizontal="center" vertical="center" wrapText="1"/>
      <protection/>
    </xf>
    <xf numFmtId="164" fontId="10" fillId="0" borderId="15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29" xfId="58" applyNumberFormat="1" applyFont="1" applyFill="1" applyBorder="1" applyAlignment="1" applyProtection="1">
      <alignment horizontal="center" vertical="center" wrapText="1"/>
      <protection/>
    </xf>
    <xf numFmtId="164" fontId="10" fillId="0" borderId="17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60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32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55" xfId="58" applyNumberFormat="1" applyFont="1" applyFill="1" applyBorder="1" applyAlignment="1" applyProtection="1">
      <alignment horizontal="center" vertical="center" wrapText="1"/>
      <protection/>
    </xf>
    <xf numFmtId="49" fontId="10" fillId="0" borderId="19" xfId="58" applyNumberFormat="1" applyFont="1" applyFill="1" applyBorder="1" applyAlignment="1" applyProtection="1">
      <alignment vertical="center" wrapText="1"/>
      <protection locked="0"/>
    </xf>
    <xf numFmtId="49" fontId="6" fillId="0" borderId="56" xfId="58" applyNumberFormat="1" applyFont="1" applyFill="1" applyBorder="1" applyAlignment="1" applyProtection="1">
      <alignment vertical="center" wrapText="1"/>
      <protection locked="0"/>
    </xf>
    <xf numFmtId="49" fontId="6" fillId="0" borderId="19" xfId="58" applyNumberFormat="1" applyFont="1" applyFill="1" applyBorder="1" applyAlignment="1" applyProtection="1">
      <alignment vertical="center" wrapText="1"/>
      <protection locked="0"/>
    </xf>
    <xf numFmtId="49" fontId="6" fillId="0" borderId="59" xfId="58" applyNumberFormat="1" applyFont="1" applyFill="1" applyBorder="1" applyAlignment="1" applyProtection="1">
      <alignment vertical="center" wrapText="1"/>
      <protection locked="0"/>
    </xf>
    <xf numFmtId="49" fontId="6" fillId="0" borderId="45" xfId="58" applyNumberFormat="1" applyFont="1" applyFill="1" applyBorder="1" applyAlignment="1" applyProtection="1">
      <alignment vertical="center" wrapText="1"/>
      <protection locked="0"/>
    </xf>
    <xf numFmtId="164" fontId="6" fillId="33" borderId="27" xfId="58" applyNumberFormat="1" applyFont="1" applyFill="1" applyBorder="1" applyAlignment="1" applyProtection="1">
      <alignment vertical="center" wrapText="1"/>
      <protection/>
    </xf>
    <xf numFmtId="0" fontId="6" fillId="0" borderId="0" xfId="58" applyFill="1">
      <alignment/>
      <protection/>
    </xf>
    <xf numFmtId="0" fontId="34" fillId="0" borderId="0" xfId="58" applyFont="1" applyAlignment="1">
      <alignment/>
      <protection/>
    </xf>
    <xf numFmtId="0" fontId="34" fillId="0" borderId="0" xfId="58" applyFont="1" applyAlignment="1">
      <alignment horizontal="right"/>
      <protection/>
    </xf>
    <xf numFmtId="0" fontId="32" fillId="0" borderId="0" xfId="58" applyFont="1" applyFill="1" applyAlignment="1">
      <alignment horizontal="center"/>
      <protection/>
    </xf>
    <xf numFmtId="0" fontId="32" fillId="0" borderId="0" xfId="58" applyFont="1" applyFill="1" applyAlignment="1" applyProtection="1">
      <alignment horizontal="center" vertical="top" wrapText="1"/>
      <protection locked="0"/>
    </xf>
    <xf numFmtId="0" fontId="35" fillId="0" borderId="0" xfId="58" applyFont="1" applyFill="1" applyAlignment="1">
      <alignment horizontal="right"/>
      <protection/>
    </xf>
    <xf numFmtId="0" fontId="23" fillId="0" borderId="12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/>
      <protection/>
    </xf>
    <xf numFmtId="0" fontId="32" fillId="0" borderId="27" xfId="58" applyFont="1" applyFill="1" applyBorder="1" applyAlignment="1">
      <alignment horizontal="center" vertical="center" wrapText="1"/>
      <protection/>
    </xf>
    <xf numFmtId="0" fontId="6" fillId="0" borderId="0" xfId="58" applyFill="1" applyAlignment="1">
      <alignment horizontal="center"/>
      <protection/>
    </xf>
    <xf numFmtId="0" fontId="6" fillId="0" borderId="13" xfId="58" applyFill="1" applyBorder="1" applyAlignment="1">
      <alignment horizontal="center" vertical="center"/>
      <protection/>
    </xf>
    <xf numFmtId="0" fontId="3" fillId="0" borderId="61" xfId="58" applyFont="1" applyFill="1" applyBorder="1" applyAlignment="1" applyProtection="1">
      <alignment horizontal="left" vertical="center" wrapText="1" indent="1"/>
      <protection locked="0"/>
    </xf>
    <xf numFmtId="0" fontId="6" fillId="0" borderId="14" xfId="58" applyFill="1" applyBorder="1" applyAlignment="1">
      <alignment horizontal="center" vertical="center"/>
      <protection/>
    </xf>
    <xf numFmtId="0" fontId="37" fillId="0" borderId="56" xfId="58" applyFont="1" applyFill="1" applyBorder="1" applyAlignment="1">
      <alignment horizontal="left" vertical="center" indent="5"/>
      <protection/>
    </xf>
    <xf numFmtId="0" fontId="6" fillId="0" borderId="15" xfId="58" applyFill="1" applyBorder="1" applyAlignment="1">
      <alignment horizontal="center" vertical="center"/>
      <protection/>
    </xf>
    <xf numFmtId="0" fontId="6" fillId="0" borderId="16" xfId="58" applyFill="1" applyBorder="1" applyAlignment="1">
      <alignment horizontal="center" vertical="center"/>
      <protection/>
    </xf>
    <xf numFmtId="0" fontId="3" fillId="0" borderId="62" xfId="58" applyFont="1" applyFill="1" applyBorder="1" applyAlignment="1" applyProtection="1">
      <alignment horizontal="left" vertical="center" wrapText="1" indent="1"/>
      <protection locked="0"/>
    </xf>
    <xf numFmtId="0" fontId="6" fillId="0" borderId="18" xfId="58" applyFill="1" applyBorder="1" applyAlignment="1">
      <alignment horizontal="center" vertical="center"/>
      <protection/>
    </xf>
    <xf numFmtId="0" fontId="37" fillId="0" borderId="63" xfId="58" applyFont="1" applyFill="1" applyBorder="1" applyAlignment="1">
      <alignment horizontal="left" vertical="center" indent="5"/>
      <protection/>
    </xf>
    <xf numFmtId="171" fontId="9" fillId="0" borderId="19" xfId="67" applyNumberFormat="1" applyFont="1" applyFill="1" applyBorder="1" applyAlignment="1">
      <alignment vertical="center"/>
      <protection/>
    </xf>
    <xf numFmtId="171" fontId="10" fillId="0" borderId="56" xfId="67" applyNumberFormat="1" applyFont="1" applyFill="1" applyBorder="1" applyAlignment="1" applyProtection="1">
      <alignment vertical="center"/>
      <protection locked="0"/>
    </xf>
    <xf numFmtId="171" fontId="8" fillId="0" borderId="19" xfId="67" applyNumberFormat="1" applyFont="1" applyFill="1" applyBorder="1" applyAlignment="1">
      <alignment horizontal="center" vertical="center" wrapText="1"/>
      <protection/>
    </xf>
    <xf numFmtId="171" fontId="9" fillId="0" borderId="19" xfId="67" applyNumberFormat="1" applyFont="1" applyFill="1" applyBorder="1" applyAlignment="1">
      <alignment horizontal="center" vertical="center" wrapText="1"/>
      <protection/>
    </xf>
    <xf numFmtId="171" fontId="9" fillId="0" borderId="64" xfId="67" applyNumberFormat="1" applyFont="1" applyFill="1" applyBorder="1" applyAlignment="1">
      <alignment horizontal="center" vertical="center" wrapText="1"/>
      <protection/>
    </xf>
    <xf numFmtId="171" fontId="10" fillId="0" borderId="59" xfId="67" applyNumberFormat="1" applyFont="1" applyFill="1" applyBorder="1" applyAlignment="1" applyProtection="1">
      <alignment vertical="center"/>
      <protection locked="0"/>
    </xf>
    <xf numFmtId="171" fontId="9" fillId="0" borderId="65" xfId="67" applyNumberFormat="1" applyFont="1" applyFill="1" applyBorder="1" applyAlignment="1">
      <alignment vertical="center"/>
      <protection/>
    </xf>
    <xf numFmtId="171" fontId="9" fillId="0" borderId="66" xfId="67" applyNumberFormat="1" applyFont="1" applyFill="1" applyBorder="1" applyAlignment="1">
      <alignment vertical="center"/>
      <protection/>
    </xf>
    <xf numFmtId="0" fontId="27" fillId="0" borderId="0" xfId="66" applyFont="1" applyFill="1">
      <alignment/>
      <protection/>
    </xf>
    <xf numFmtId="164" fontId="32" fillId="0" borderId="0" xfId="66" applyNumberFormat="1" applyFont="1" applyFill="1" applyBorder="1" applyAlignment="1" applyProtection="1">
      <alignment vertical="center" wrapText="1"/>
      <protection/>
    </xf>
    <xf numFmtId="164" fontId="32" fillId="0" borderId="0" xfId="66" applyNumberFormat="1" applyFont="1" applyFill="1" applyBorder="1" applyAlignment="1" applyProtection="1">
      <alignment horizontal="center" vertical="center" wrapText="1"/>
      <protection/>
    </xf>
    <xf numFmtId="164" fontId="32" fillId="0" borderId="0" xfId="66" applyNumberFormat="1" applyFont="1" applyFill="1" applyBorder="1" applyAlignment="1" applyProtection="1">
      <alignment horizontal="centerContinuous" vertical="center"/>
      <protection/>
    </xf>
    <xf numFmtId="0" fontId="35" fillId="0" borderId="0" xfId="58" applyFont="1" applyFill="1" applyBorder="1" applyAlignment="1" applyProtection="1">
      <alignment horizontal="right"/>
      <protection/>
    </xf>
    <xf numFmtId="0" fontId="9" fillId="0" borderId="16" xfId="66" applyFont="1" applyFill="1" applyBorder="1" applyAlignment="1" applyProtection="1">
      <alignment horizontal="center" vertical="center" wrapText="1"/>
      <protection/>
    </xf>
    <xf numFmtId="0" fontId="9" fillId="0" borderId="62" xfId="66" applyFont="1" applyFill="1" applyBorder="1" applyAlignment="1" applyProtection="1">
      <alignment horizontal="center" vertical="center" wrapText="1"/>
      <protection/>
    </xf>
    <xf numFmtId="0" fontId="9" fillId="0" borderId="48" xfId="66" applyFont="1" applyFill="1" applyBorder="1" applyAlignment="1" applyProtection="1">
      <alignment horizontal="center" vertical="center" wrapText="1"/>
      <protection/>
    </xf>
    <xf numFmtId="0" fontId="10" fillId="0" borderId="12" xfId="66" applyFont="1" applyFill="1" applyBorder="1" applyAlignment="1" applyProtection="1">
      <alignment horizontal="center" vertical="center"/>
      <protection/>
    </xf>
    <xf numFmtId="0" fontId="10" fillId="0" borderId="19" xfId="66" applyFont="1" applyFill="1" applyBorder="1" applyAlignment="1" applyProtection="1">
      <alignment horizontal="center" vertical="center"/>
      <protection/>
    </xf>
    <xf numFmtId="0" fontId="10" fillId="0" borderId="67" xfId="66" applyFont="1" applyFill="1" applyBorder="1" applyAlignment="1" applyProtection="1">
      <alignment horizontal="center" vertical="center"/>
      <protection/>
    </xf>
    <xf numFmtId="0" fontId="10" fillId="0" borderId="16" xfId="66" applyFont="1" applyFill="1" applyBorder="1" applyAlignment="1" applyProtection="1">
      <alignment horizontal="center" vertical="center"/>
      <protection/>
    </xf>
    <xf numFmtId="0" fontId="10" fillId="0" borderId="61" xfId="66" applyFont="1" applyFill="1" applyBorder="1" applyProtection="1">
      <alignment/>
      <protection/>
    </xf>
    <xf numFmtId="0" fontId="10" fillId="0" borderId="14" xfId="66" applyFont="1" applyFill="1" applyBorder="1" applyAlignment="1" applyProtection="1">
      <alignment horizontal="center" vertical="center"/>
      <protection/>
    </xf>
    <xf numFmtId="0" fontId="29" fillId="0" borderId="56" xfId="58" applyFont="1" applyBorder="1" applyAlignment="1">
      <alignment horizontal="justify" wrapText="1"/>
      <protection/>
    </xf>
    <xf numFmtId="0" fontId="29" fillId="0" borderId="56" xfId="58" applyFont="1" applyBorder="1" applyAlignment="1">
      <alignment wrapText="1"/>
      <protection/>
    </xf>
    <xf numFmtId="0" fontId="10" fillId="0" borderId="15" xfId="66" applyFont="1" applyFill="1" applyBorder="1" applyAlignment="1" applyProtection="1">
      <alignment horizontal="center" vertical="center"/>
      <protection/>
    </xf>
    <xf numFmtId="0" fontId="29" fillId="0" borderId="63" xfId="58" applyFont="1" applyBorder="1" applyAlignment="1">
      <alignment wrapText="1"/>
      <protection/>
    </xf>
    <xf numFmtId="0" fontId="8" fillId="0" borderId="68" xfId="66" applyFont="1" applyFill="1" applyBorder="1" applyAlignment="1" applyProtection="1">
      <alignment horizontal="left"/>
      <protection/>
    </xf>
    <xf numFmtId="172" fontId="9" fillId="0" borderId="68" xfId="42" applyNumberFormat="1" applyFont="1" applyFill="1" applyBorder="1" applyAlignment="1" applyProtection="1">
      <alignment/>
      <protection/>
    </xf>
    <xf numFmtId="172" fontId="9" fillId="0" borderId="0" xfId="42" applyNumberFormat="1" applyFont="1" applyFill="1" applyBorder="1" applyAlignment="1" applyProtection="1">
      <alignment/>
      <protection/>
    </xf>
    <xf numFmtId="0" fontId="8" fillId="0" borderId="0" xfId="66" applyFont="1" applyFill="1" applyBorder="1" applyAlignment="1" applyProtection="1">
      <alignment horizontal="left"/>
      <protection/>
    </xf>
    <xf numFmtId="0" fontId="10" fillId="0" borderId="0" xfId="66" applyFont="1" applyFill="1" applyBorder="1" applyAlignment="1">
      <alignment vertical="center" wrapText="1"/>
      <protection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Border="1" applyAlignment="1" applyProtection="1">
      <alignment horizontal="center" vertical="center" wrapText="1"/>
      <protection/>
    </xf>
    <xf numFmtId="0" fontId="11" fillId="0" borderId="42" xfId="58" applyFont="1" applyBorder="1" applyAlignment="1" applyProtection="1">
      <alignment horizontal="left" wrapText="1" indent="1"/>
      <protection/>
    </xf>
    <xf numFmtId="164" fontId="12" fillId="0" borderId="12" xfId="58" applyNumberFormat="1" applyFont="1" applyBorder="1" applyAlignment="1" applyProtection="1">
      <alignment horizontal="center" vertical="center" wrapText="1"/>
      <protection/>
    </xf>
    <xf numFmtId="164" fontId="12" fillId="0" borderId="19" xfId="58" applyNumberFormat="1" applyFont="1" applyBorder="1" applyAlignment="1" applyProtection="1">
      <alignment horizontal="center" vertical="center" wrapText="1"/>
      <protection/>
    </xf>
    <xf numFmtId="164" fontId="13" fillId="0" borderId="20" xfId="58" applyNumberFormat="1" applyFont="1" applyBorder="1" applyAlignment="1" applyProtection="1" quotePrefix="1">
      <alignment horizontal="center" vertical="center" wrapText="1"/>
      <protection/>
    </xf>
    <xf numFmtId="164" fontId="13" fillId="0" borderId="69" xfId="58" applyNumberFormat="1" applyFont="1" applyBorder="1" applyAlignment="1" applyProtection="1" quotePrefix="1">
      <alignment horizontal="center" vertical="center" wrapText="1"/>
      <protection/>
    </xf>
    <xf numFmtId="164" fontId="13" fillId="0" borderId="70" xfId="58" applyNumberFormat="1" applyFont="1" applyBorder="1" applyAlignment="1" applyProtection="1" quotePrefix="1">
      <alignment horizontal="center" vertical="center" wrapText="1"/>
      <protection/>
    </xf>
    <xf numFmtId="3" fontId="23" fillId="0" borderId="0" xfId="58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58" applyNumberFormat="1" applyFont="1" applyBorder="1" applyAlignment="1" applyProtection="1" quotePrefix="1">
      <alignment horizontal="center" vertical="center" wrapText="1"/>
      <protection/>
    </xf>
    <xf numFmtId="164" fontId="12" fillId="0" borderId="19" xfId="58" applyNumberFormat="1" applyFont="1" applyBorder="1" applyAlignment="1" applyProtection="1" quotePrefix="1">
      <alignment horizontal="center" vertical="center" wrapText="1"/>
      <protection/>
    </xf>
    <xf numFmtId="164" fontId="12" fillId="0" borderId="21" xfId="58" applyNumberFormat="1" applyFont="1" applyBorder="1" applyAlignment="1" applyProtection="1" quotePrefix="1">
      <alignment horizontal="center" vertical="center" wrapText="1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/>
      <protection/>
    </xf>
    <xf numFmtId="0" fontId="8" fillId="0" borderId="0" xfId="58" applyFont="1" applyFill="1" applyBorder="1" applyAlignment="1" applyProtection="1">
      <alignment horizontal="right" vertical="center" wrapText="1" inden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164" fontId="10" fillId="0" borderId="14" xfId="66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66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66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66" applyNumberFormat="1" applyFont="1" applyFill="1" applyBorder="1" applyAlignment="1" applyProtection="1">
      <alignment horizontal="center" vertical="center" wrapText="1"/>
      <protection/>
    </xf>
    <xf numFmtId="164" fontId="9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22" xfId="58" applyFont="1" applyFill="1" applyBorder="1" applyAlignment="1">
      <alignment horizontal="center" vertical="center" wrapText="1"/>
      <protection/>
    </xf>
    <xf numFmtId="164" fontId="10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58" applyFont="1" applyFill="1" applyBorder="1" applyAlignment="1">
      <alignment horizontal="center" vertical="center" wrapText="1"/>
      <protection/>
    </xf>
    <xf numFmtId="164" fontId="10" fillId="34" borderId="14" xfId="66" applyNumberFormat="1" applyFont="1" applyFill="1" applyBorder="1" applyAlignment="1" applyProtection="1">
      <alignment horizontal="center" vertical="center" wrapText="1"/>
      <protection/>
    </xf>
    <xf numFmtId="164" fontId="10" fillId="34" borderId="15" xfId="66" applyNumberFormat="1" applyFont="1" applyFill="1" applyBorder="1" applyAlignment="1" applyProtection="1">
      <alignment horizontal="center" vertical="center" wrapText="1"/>
      <protection/>
    </xf>
    <xf numFmtId="0" fontId="10" fillId="0" borderId="61" xfId="58" applyFont="1" applyFill="1" applyBorder="1" applyAlignment="1">
      <alignment horizontal="center" vertical="center" wrapText="1"/>
      <protection/>
    </xf>
    <xf numFmtId="0" fontId="10" fillId="0" borderId="56" xfId="58" applyFont="1" applyFill="1" applyBorder="1" applyAlignment="1">
      <alignment horizontal="center" vertical="center" wrapText="1"/>
      <protection/>
    </xf>
    <xf numFmtId="0" fontId="10" fillId="0" borderId="23" xfId="58" applyFont="1" applyFill="1" applyBorder="1" applyAlignment="1">
      <alignment horizontal="center" vertical="center" wrapText="1"/>
      <protection/>
    </xf>
    <xf numFmtId="0" fontId="10" fillId="0" borderId="59" xfId="58" applyFont="1" applyFill="1" applyBorder="1" applyAlignment="1">
      <alignment horizontal="center" vertical="center" wrapText="1"/>
      <protection/>
    </xf>
    <xf numFmtId="0" fontId="10" fillId="0" borderId="24" xfId="58" applyFont="1" applyFill="1" applyBorder="1" applyAlignment="1">
      <alignment horizontal="center" vertical="center" wrapText="1"/>
      <protection/>
    </xf>
    <xf numFmtId="164" fontId="10" fillId="0" borderId="15" xfId="66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66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66" applyNumberFormat="1" applyFont="1" applyFill="1" applyBorder="1" applyAlignment="1" applyProtection="1">
      <alignment horizontal="center" vertical="center" wrapText="1"/>
      <protection/>
    </xf>
    <xf numFmtId="164" fontId="9" fillId="0" borderId="19" xfId="66" applyNumberFormat="1" applyFont="1" applyFill="1" applyBorder="1" applyAlignment="1" applyProtection="1">
      <alignment horizontal="center" vertical="center" wrapText="1"/>
      <protection/>
    </xf>
    <xf numFmtId="164" fontId="10" fillId="0" borderId="16" xfId="66" applyNumberFormat="1" applyFont="1" applyFill="1" applyBorder="1" applyAlignment="1" applyProtection="1">
      <alignment horizontal="center" vertical="center" wrapText="1"/>
      <protection/>
    </xf>
    <xf numFmtId="164" fontId="10" fillId="0" borderId="18" xfId="66" applyNumberFormat="1" applyFont="1" applyFill="1" applyBorder="1" applyAlignment="1" applyProtection="1">
      <alignment horizontal="center" vertical="center" wrapText="1"/>
      <protection locked="0"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24" xfId="58" applyFont="1" applyFill="1" applyBorder="1" applyAlignment="1">
      <alignment horizontal="center" vertical="center" wrapText="1"/>
      <protection/>
    </xf>
    <xf numFmtId="164" fontId="9" fillId="0" borderId="12" xfId="66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66" applyNumberFormat="1" applyFont="1" applyFill="1" applyBorder="1" applyAlignment="1" applyProtection="1">
      <alignment horizontal="center" vertical="center" wrapText="1"/>
      <protection locked="0"/>
    </xf>
    <xf numFmtId="164" fontId="9" fillId="0" borderId="21" xfId="66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66" applyNumberFormat="1" applyFont="1" applyFill="1" applyBorder="1" applyAlignment="1" applyProtection="1">
      <alignment horizontal="center" vertical="center" wrapText="1"/>
      <protection/>
    </xf>
    <xf numFmtId="164" fontId="9" fillId="0" borderId="69" xfId="66" applyNumberFormat="1" applyFont="1" applyFill="1" applyBorder="1" applyAlignment="1" applyProtection="1">
      <alignment horizontal="center" vertical="center" wrapText="1"/>
      <protection/>
    </xf>
    <xf numFmtId="164" fontId="9" fillId="0" borderId="70" xfId="66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Border="1" applyAlignment="1" applyProtection="1">
      <alignment horizontal="left" vertical="center"/>
      <protection/>
    </xf>
    <xf numFmtId="0" fontId="23" fillId="0" borderId="0" xfId="58" applyFont="1" applyFill="1" applyBorder="1" applyAlignment="1" applyProtection="1">
      <alignment vertical="center" wrapText="1"/>
      <protection/>
    </xf>
    <xf numFmtId="164" fontId="8" fillId="0" borderId="11" xfId="58" applyNumberFormat="1" applyFont="1" applyFill="1" applyBorder="1" applyAlignment="1" applyProtection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25" xfId="58" applyFont="1" applyFill="1" applyBorder="1" applyAlignment="1">
      <alignment horizontal="center" vertical="center" wrapText="1"/>
      <protection/>
    </xf>
    <xf numFmtId="0" fontId="30" fillId="0" borderId="56" xfId="58" applyFont="1" applyFill="1" applyBorder="1" applyAlignment="1">
      <alignment horizontal="center" vertical="center" wrapText="1"/>
      <protection/>
    </xf>
    <xf numFmtId="164" fontId="10" fillId="0" borderId="16" xfId="66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58" applyFont="1" applyFill="1" applyBorder="1" applyAlignment="1">
      <alignment horizontal="center" vertical="center" wrapText="1"/>
      <protection/>
    </xf>
    <xf numFmtId="0" fontId="30" fillId="0" borderId="61" xfId="58" applyFont="1" applyFill="1" applyBorder="1" applyAlignment="1">
      <alignment horizontal="center" vertical="center" wrapText="1"/>
      <protection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24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0" fontId="9" fillId="0" borderId="21" xfId="58" applyFont="1" applyFill="1" applyBorder="1" applyAlignment="1">
      <alignment horizontal="center" vertical="center" wrapText="1"/>
      <protection/>
    </xf>
    <xf numFmtId="0" fontId="22" fillId="0" borderId="0" xfId="59" applyFont="1" applyBorder="1" applyAlignment="1">
      <alignment/>
      <protection/>
    </xf>
    <xf numFmtId="0" fontId="42" fillId="0" borderId="51" xfId="59" applyFont="1" applyBorder="1" applyAlignment="1">
      <alignment vertical="center"/>
      <protection/>
    </xf>
    <xf numFmtId="0" fontId="18" fillId="0" borderId="51" xfId="59" applyFont="1" applyBorder="1" applyAlignment="1">
      <alignment horizontal="center" vertical="center"/>
      <protection/>
    </xf>
    <xf numFmtId="0" fontId="23" fillId="0" borderId="0" xfId="58" applyFont="1" applyFill="1" applyAlignment="1">
      <alignment horizontal="right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27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/>
      <protection/>
    </xf>
    <xf numFmtId="0" fontId="10" fillId="0" borderId="56" xfId="58" applyFont="1" applyFill="1" applyBorder="1" applyAlignment="1" applyProtection="1">
      <alignment vertical="center" wrapText="1"/>
      <protection/>
    </xf>
    <xf numFmtId="164" fontId="10" fillId="0" borderId="56" xfId="58" applyNumberFormat="1" applyFont="1" applyFill="1" applyBorder="1" applyAlignment="1" applyProtection="1">
      <alignment vertical="center"/>
      <protection locked="0"/>
    </xf>
    <xf numFmtId="164" fontId="10" fillId="0" borderId="38" xfId="58" applyNumberFormat="1" applyFont="1" applyFill="1" applyBorder="1" applyAlignment="1" applyProtection="1">
      <alignment vertical="center"/>
      <protection locked="0"/>
    </xf>
    <xf numFmtId="164" fontId="9" fillId="0" borderId="38" xfId="58" applyNumberFormat="1" applyFont="1" applyFill="1" applyBorder="1" applyAlignment="1" applyProtection="1">
      <alignment vertical="center"/>
      <protection/>
    </xf>
    <xf numFmtId="164" fontId="9" fillId="0" borderId="23" xfId="58" applyNumberFormat="1" applyFont="1" applyFill="1" applyBorder="1" applyAlignment="1" applyProtection="1">
      <alignment vertical="center"/>
      <protection/>
    </xf>
    <xf numFmtId="0" fontId="10" fillId="0" borderId="15" xfId="58" applyFont="1" applyFill="1" applyBorder="1" applyAlignment="1" applyProtection="1">
      <alignment horizontal="center" vertical="center"/>
      <protection/>
    </xf>
    <xf numFmtId="0" fontId="10" fillId="0" borderId="59" xfId="58" applyFont="1" applyFill="1" applyBorder="1" applyAlignment="1" applyProtection="1">
      <alignment vertical="center" wrapText="1"/>
      <protection/>
    </xf>
    <xf numFmtId="164" fontId="10" fillId="0" borderId="59" xfId="58" applyNumberFormat="1" applyFont="1" applyFill="1" applyBorder="1" applyAlignment="1" applyProtection="1">
      <alignment vertical="center"/>
      <protection locked="0"/>
    </xf>
    <xf numFmtId="164" fontId="10" fillId="0" borderId="39" xfId="58" applyNumberFormat="1" applyFont="1" applyFill="1" applyBorder="1" applyAlignment="1" applyProtection="1">
      <alignment vertical="center"/>
      <protection locked="0"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63" xfId="58" applyFont="1" applyFill="1" applyBorder="1" applyAlignment="1" applyProtection="1">
      <alignment vertical="center" wrapText="1"/>
      <protection/>
    </xf>
    <xf numFmtId="0" fontId="10" fillId="0" borderId="63" xfId="58" applyFont="1" applyFill="1" applyBorder="1" applyAlignment="1" applyProtection="1">
      <alignment vertical="center" wrapText="1"/>
      <protection locked="0"/>
    </xf>
    <xf numFmtId="164" fontId="10" fillId="0" borderId="63" xfId="58" applyNumberFormat="1" applyFont="1" applyFill="1" applyBorder="1" applyAlignment="1" applyProtection="1">
      <alignment vertical="center"/>
      <protection locked="0"/>
    </xf>
    <xf numFmtId="164" fontId="10" fillId="0" borderId="44" xfId="58" applyNumberFormat="1" applyFont="1" applyFill="1" applyBorder="1" applyAlignment="1" applyProtection="1">
      <alignment vertical="center"/>
      <protection locked="0"/>
    </xf>
    <xf numFmtId="164" fontId="9" fillId="0" borderId="19" xfId="58" applyNumberFormat="1" applyFont="1" applyFill="1" applyBorder="1" applyAlignment="1" applyProtection="1">
      <alignment vertical="center"/>
      <protection/>
    </xf>
    <xf numFmtId="164" fontId="9" fillId="0" borderId="27" xfId="58" applyNumberFormat="1" applyFont="1" applyFill="1" applyBorder="1" applyAlignment="1" applyProtection="1">
      <alignment vertical="center"/>
      <protection/>
    </xf>
    <xf numFmtId="164" fontId="9" fillId="0" borderId="21" xfId="58" applyNumberFormat="1" applyFont="1" applyFill="1" applyBorder="1" applyAlignment="1" applyProtection="1">
      <alignment vertical="center"/>
      <protection/>
    </xf>
    <xf numFmtId="0" fontId="23" fillId="0" borderId="0" xfId="58" applyFont="1" applyFill="1">
      <alignment/>
      <protection/>
    </xf>
    <xf numFmtId="0" fontId="6" fillId="0" borderId="0" xfId="58" applyFill="1" applyProtection="1">
      <alignment/>
      <protection locked="0"/>
    </xf>
    <xf numFmtId="164" fontId="9" fillId="0" borderId="49" xfId="58" applyNumberFormat="1" applyFont="1" applyFill="1" applyBorder="1" applyAlignment="1" applyProtection="1">
      <alignment vertical="center"/>
      <protection/>
    </xf>
    <xf numFmtId="164" fontId="8" fillId="0" borderId="19" xfId="58" applyNumberFormat="1" applyFont="1" applyFill="1" applyBorder="1" applyAlignment="1" applyProtection="1">
      <alignment vertical="center"/>
      <protection/>
    </xf>
    <xf numFmtId="0" fontId="8" fillId="0" borderId="71" xfId="67" applyFont="1" applyFill="1" applyBorder="1" applyAlignment="1">
      <alignment horizontal="center" vertical="center" wrapText="1"/>
      <protection/>
    </xf>
    <xf numFmtId="0" fontId="8" fillId="0" borderId="72" xfId="67" applyFont="1" applyFill="1" applyBorder="1" applyAlignment="1">
      <alignment horizontal="center" vertical="center" wrapText="1"/>
      <protection/>
    </xf>
    <xf numFmtId="0" fontId="9" fillId="0" borderId="72" xfId="67" applyFont="1" applyFill="1" applyBorder="1" applyAlignment="1">
      <alignment horizontal="center" vertical="center" wrapText="1"/>
      <protection/>
    </xf>
    <xf numFmtId="0" fontId="9" fillId="0" borderId="73" xfId="67" applyFont="1" applyFill="1" applyBorder="1" applyAlignment="1">
      <alignment horizontal="center" vertical="center" wrapText="1"/>
      <protection/>
    </xf>
    <xf numFmtId="171" fontId="9" fillId="0" borderId="62" xfId="67" applyNumberFormat="1" applyFont="1" applyFill="1" applyBorder="1" applyAlignment="1">
      <alignment vertical="center"/>
      <protection/>
    </xf>
    <xf numFmtId="171" fontId="9" fillId="0" borderId="62" xfId="67" applyNumberFormat="1" applyFont="1" applyFill="1" applyBorder="1" applyAlignment="1">
      <alignment horizontal="right" vertical="center"/>
      <protection/>
    </xf>
    <xf numFmtId="171" fontId="10" fillId="0" borderId="61" xfId="43" applyNumberFormat="1" applyFont="1" applyFill="1" applyBorder="1" applyAlignment="1" applyProtection="1">
      <alignment vertical="center"/>
      <protection locked="0"/>
    </xf>
    <xf numFmtId="171" fontId="10" fillId="0" borderId="56" xfId="43" applyNumberFormat="1" applyFont="1" applyFill="1" applyBorder="1" applyAlignment="1" applyProtection="1">
      <alignment vertical="center"/>
      <protection locked="0"/>
    </xf>
    <xf numFmtId="171" fontId="9" fillId="0" borderId="56" xfId="67" applyNumberFormat="1" applyFont="1" applyFill="1" applyBorder="1" applyAlignment="1">
      <alignment vertical="center"/>
      <protection/>
    </xf>
    <xf numFmtId="171" fontId="10" fillId="0" borderId="61" xfId="67" applyNumberFormat="1" applyFont="1" applyFill="1" applyBorder="1" applyAlignment="1" applyProtection="1">
      <alignment vertical="center"/>
      <protection locked="0"/>
    </xf>
    <xf numFmtId="171" fontId="9" fillId="0" borderId="56" xfId="67" applyNumberFormat="1" applyFont="1" applyFill="1" applyBorder="1" applyAlignment="1" applyProtection="1">
      <alignment vertical="center"/>
      <protection locked="0"/>
    </xf>
    <xf numFmtId="171" fontId="9" fillId="0" borderId="59" xfId="67" applyNumberFormat="1" applyFont="1" applyFill="1" applyBorder="1" applyAlignment="1" applyProtection="1">
      <alignment vertical="center"/>
      <protection locked="0"/>
    </xf>
    <xf numFmtId="171" fontId="9" fillId="0" borderId="33" xfId="67" applyNumberFormat="1" applyFont="1" applyFill="1" applyBorder="1" applyAlignment="1">
      <alignment vertical="center"/>
      <protection/>
    </xf>
    <xf numFmtId="171" fontId="8" fillId="0" borderId="33" xfId="67" applyNumberFormat="1" applyFont="1" applyFill="1" applyBorder="1" applyAlignment="1">
      <alignment horizontal="center" vertical="center" wrapText="1"/>
      <protection/>
    </xf>
    <xf numFmtId="171" fontId="9" fillId="0" borderId="74" xfId="67" applyNumberFormat="1" applyFont="1" applyFill="1" applyBorder="1" applyAlignment="1">
      <alignment vertical="center"/>
      <protection/>
    </xf>
    <xf numFmtId="171" fontId="9" fillId="0" borderId="35" xfId="67" applyNumberFormat="1" applyFont="1" applyFill="1" applyBorder="1" applyAlignment="1">
      <alignment vertical="center"/>
      <protection/>
    </xf>
    <xf numFmtId="171" fontId="10" fillId="0" borderId="60" xfId="67" applyNumberFormat="1" applyFont="1" applyFill="1" applyBorder="1" applyAlignment="1" applyProtection="1">
      <alignment vertical="center"/>
      <protection locked="0"/>
    </xf>
    <xf numFmtId="171" fontId="9" fillId="0" borderId="35" xfId="67" applyNumberFormat="1" applyFont="1" applyFill="1" applyBorder="1" applyAlignment="1">
      <alignment vertical="center"/>
      <protection/>
    </xf>
    <xf numFmtId="171" fontId="9" fillId="0" borderId="56" xfId="67" applyNumberFormat="1" applyFont="1" applyFill="1" applyBorder="1" applyAlignment="1">
      <alignment vertical="center"/>
      <protection/>
    </xf>
    <xf numFmtId="171" fontId="9" fillId="0" borderId="61" xfId="67" applyNumberFormat="1" applyFont="1" applyFill="1" applyBorder="1" applyAlignment="1" applyProtection="1">
      <alignment vertical="center"/>
      <protection locked="0"/>
    </xf>
    <xf numFmtId="171" fontId="9" fillId="0" borderId="75" xfId="67" applyNumberFormat="1" applyFont="1" applyFill="1" applyBorder="1" applyAlignment="1">
      <alignment vertical="center"/>
      <protection/>
    </xf>
    <xf numFmtId="171" fontId="9" fillId="0" borderId="21" xfId="67" applyNumberFormat="1" applyFont="1" applyFill="1" applyBorder="1" applyAlignment="1">
      <alignment vertical="center"/>
      <protection/>
    </xf>
    <xf numFmtId="0" fontId="9" fillId="0" borderId="76" xfId="67" applyFont="1" applyFill="1" applyBorder="1" applyAlignment="1">
      <alignment horizontal="left" indent="1"/>
      <protection/>
    </xf>
    <xf numFmtId="0" fontId="9" fillId="0" borderId="16" xfId="67" applyFont="1" applyFill="1" applyBorder="1" applyAlignment="1">
      <alignment horizontal="left" vertical="center" indent="1"/>
      <protection/>
    </xf>
    <xf numFmtId="0" fontId="9" fillId="0" borderId="48" xfId="67" applyFont="1" applyFill="1" applyBorder="1" applyAlignment="1" quotePrefix="1">
      <alignment horizontal="left" vertical="center" indent="1"/>
      <protection/>
    </xf>
    <xf numFmtId="0" fontId="10" fillId="0" borderId="14" xfId="67" applyFont="1" applyFill="1" applyBorder="1" applyAlignment="1">
      <alignment horizontal="left" indent="1"/>
      <protection/>
    </xf>
    <xf numFmtId="0" fontId="9" fillId="0" borderId="14" xfId="67" applyFont="1" applyFill="1" applyBorder="1" applyAlignment="1">
      <alignment horizontal="left" indent="1"/>
      <protection/>
    </xf>
    <xf numFmtId="0" fontId="9" fillId="0" borderId="23" xfId="67" applyFont="1" applyFill="1" applyBorder="1" applyAlignment="1">
      <alignment horizontal="left" vertical="center" wrapText="1" indent="1"/>
      <protection/>
    </xf>
    <xf numFmtId="0" fontId="9" fillId="0" borderId="23" xfId="67" applyFont="1" applyFill="1" applyBorder="1" applyAlignment="1">
      <alignment horizontal="left" wrapText="1" indent="1"/>
      <protection/>
    </xf>
    <xf numFmtId="0" fontId="9" fillId="0" borderId="18" xfId="67" applyFont="1" applyFill="1" applyBorder="1" applyAlignment="1">
      <alignment horizontal="left" indent="1"/>
      <protection/>
    </xf>
    <xf numFmtId="37" fontId="9" fillId="0" borderId="20" xfId="67" applyNumberFormat="1" applyFont="1" applyFill="1" applyBorder="1" applyAlignment="1">
      <alignment horizontal="left" wrapText="1" indent="1"/>
      <protection/>
    </xf>
    <xf numFmtId="0" fontId="8" fillId="0" borderId="77" xfId="67" applyFont="1" applyFill="1" applyBorder="1" applyAlignment="1">
      <alignment horizontal="left" vertical="center" indent="1"/>
      <protection/>
    </xf>
    <xf numFmtId="0" fontId="87" fillId="0" borderId="0" xfId="0" applyFont="1" applyAlignment="1">
      <alignment horizontal="right"/>
    </xf>
    <xf numFmtId="0" fontId="4" fillId="0" borderId="0" xfId="67" applyFont="1" applyFill="1" applyBorder="1" applyAlignment="1">
      <alignment horizontal="center" vertical="center"/>
      <protection/>
    </xf>
    <xf numFmtId="37" fontId="9" fillId="0" borderId="78" xfId="67" applyNumberFormat="1" applyFont="1" applyFill="1" applyBorder="1" applyAlignment="1">
      <alignment horizontal="left" vertical="center" indent="1"/>
      <protection/>
    </xf>
    <xf numFmtId="37" fontId="10" fillId="0" borderId="79" xfId="67" applyNumberFormat="1" applyFont="1" applyFill="1" applyBorder="1" applyAlignment="1">
      <alignment horizontal="left" indent="1"/>
      <protection/>
    </xf>
    <xf numFmtId="37" fontId="9" fillId="0" borderId="79" xfId="67" applyNumberFormat="1" applyFont="1" applyFill="1" applyBorder="1" applyAlignment="1">
      <alignment horizontal="left" vertical="center" indent="1"/>
      <protection/>
    </xf>
    <xf numFmtId="37" fontId="9" fillId="0" borderId="79" xfId="67" applyNumberFormat="1" applyFont="1" applyFill="1" applyBorder="1" applyAlignment="1">
      <alignment horizontal="left" indent="1"/>
      <protection/>
    </xf>
    <xf numFmtId="37" fontId="9" fillId="0" borderId="79" xfId="67" applyNumberFormat="1" applyFont="1" applyFill="1" applyBorder="1" applyAlignment="1">
      <alignment horizontal="left" wrapText="1" indent="1"/>
      <protection/>
    </xf>
    <xf numFmtId="37" fontId="9" fillId="0" borderId="80" xfId="67" applyNumberFormat="1" applyFont="1" applyFill="1" applyBorder="1" applyAlignment="1">
      <alignment horizontal="left" wrapText="1" indent="1"/>
      <protection/>
    </xf>
    <xf numFmtId="0" fontId="9" fillId="0" borderId="46" xfId="67" applyFont="1" applyFill="1" applyBorder="1" applyAlignment="1">
      <alignment horizontal="left" vertical="center" wrapText="1" indent="1"/>
      <protection/>
    </xf>
    <xf numFmtId="0" fontId="10" fillId="0" borderId="28" xfId="67" applyFont="1" applyFill="1" applyBorder="1" applyAlignment="1">
      <alignment horizontal="left" indent="3"/>
      <protection/>
    </xf>
    <xf numFmtId="0" fontId="9" fillId="0" borderId="28" xfId="67" applyFont="1" applyFill="1" applyBorder="1" applyAlignment="1">
      <alignment horizontal="left" vertical="center" indent="1"/>
      <protection/>
    </xf>
    <xf numFmtId="0" fontId="9" fillId="0" borderId="28" xfId="67" applyFont="1" applyFill="1" applyBorder="1" applyAlignment="1">
      <alignment horizontal="left" indent="1"/>
      <protection/>
    </xf>
    <xf numFmtId="0" fontId="9" fillId="0" borderId="28" xfId="67" applyFont="1" applyFill="1" applyBorder="1" applyAlignment="1">
      <alignment horizontal="left" wrapText="1" indent="1"/>
      <protection/>
    </xf>
    <xf numFmtId="171" fontId="9" fillId="0" borderId="16" xfId="67" applyNumberFormat="1" applyFont="1" applyFill="1" applyBorder="1" applyAlignment="1">
      <alignment horizontal="right" vertical="center"/>
      <protection/>
    </xf>
    <xf numFmtId="171" fontId="9" fillId="0" borderId="48" xfId="67" applyNumberFormat="1" applyFont="1" applyFill="1" applyBorder="1" applyAlignment="1">
      <alignment vertical="center"/>
      <protection/>
    </xf>
    <xf numFmtId="171" fontId="9" fillId="0" borderId="79" xfId="67" applyNumberFormat="1" applyFont="1" applyFill="1" applyBorder="1" applyAlignment="1">
      <alignment vertical="center"/>
      <protection/>
    </xf>
    <xf numFmtId="171" fontId="9" fillId="0" borderId="23" xfId="67" applyNumberFormat="1" applyFont="1" applyFill="1" applyBorder="1" applyAlignment="1">
      <alignment vertical="center"/>
      <protection/>
    </xf>
    <xf numFmtId="171" fontId="9" fillId="0" borderId="63" xfId="67" applyNumberFormat="1" applyFont="1" applyFill="1" applyBorder="1" applyAlignment="1" applyProtection="1">
      <alignment vertical="center"/>
      <protection locked="0"/>
    </xf>
    <xf numFmtId="171" fontId="10" fillId="0" borderId="22" xfId="67" applyNumberFormat="1" applyFont="1" applyFill="1" applyBorder="1" applyAlignment="1" applyProtection="1">
      <alignment vertical="center"/>
      <protection locked="0"/>
    </xf>
    <xf numFmtId="171" fontId="9" fillId="0" borderId="23" xfId="67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44" fillId="0" borderId="56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44" fillId="0" borderId="5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3" fontId="17" fillId="35" borderId="56" xfId="65" applyNumberFormat="1" applyFont="1" applyFill="1" applyBorder="1" applyAlignment="1">
      <alignment horizontal="center" vertical="center" wrapText="1"/>
      <protection/>
    </xf>
    <xf numFmtId="0" fontId="46" fillId="0" borderId="56" xfId="0" applyFont="1" applyBorder="1" applyAlignment="1" quotePrefix="1">
      <alignment horizontal="center" vertical="center"/>
    </xf>
    <xf numFmtId="0" fontId="32" fillId="0" borderId="41" xfId="58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4" fillId="0" borderId="0" xfId="58" applyFont="1" applyFill="1" applyBorder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right" vertical="center"/>
      <protection locked="0"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26" xfId="58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>
      <alignment horizontal="center" vertical="center" wrapText="1"/>
      <protection/>
    </xf>
    <xf numFmtId="0" fontId="23" fillId="0" borderId="25" xfId="58" applyFont="1" applyFill="1" applyBorder="1" applyAlignment="1">
      <alignment horizontal="center" vertical="center" wrapText="1"/>
      <protection/>
    </xf>
    <xf numFmtId="0" fontId="23" fillId="0" borderId="12" xfId="58" applyFont="1" applyFill="1" applyBorder="1" applyAlignment="1" applyProtection="1">
      <alignment horizontal="center" vertical="center" wrapText="1"/>
      <protection/>
    </xf>
    <xf numFmtId="0" fontId="23" fillId="0" borderId="27" xfId="58" applyFont="1" applyFill="1" applyBorder="1" applyAlignment="1" applyProtection="1">
      <alignment horizontal="center" vertical="center" wrapText="1"/>
      <protection/>
    </xf>
    <xf numFmtId="0" fontId="23" fillId="0" borderId="19" xfId="58" applyFont="1" applyFill="1" applyBorder="1" applyAlignment="1">
      <alignment horizontal="center" vertical="center" wrapText="1"/>
      <protection/>
    </xf>
    <xf numFmtId="0" fontId="23" fillId="0" borderId="21" xfId="58" applyFont="1" applyFill="1" applyBorder="1" applyAlignment="1">
      <alignment horizontal="center" vertical="center" wrapText="1"/>
      <protection/>
    </xf>
    <xf numFmtId="0" fontId="23" fillId="0" borderId="12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left" vertical="center" wrapText="1" indent="1"/>
      <protection/>
    </xf>
    <xf numFmtId="164" fontId="25" fillId="0" borderId="12" xfId="66" applyNumberFormat="1" applyFont="1" applyFill="1" applyBorder="1" applyAlignment="1" applyProtection="1">
      <alignment horizontal="center" vertical="center" wrapText="1"/>
      <protection/>
    </xf>
    <xf numFmtId="164" fontId="25" fillId="0" borderId="19" xfId="66" applyNumberFormat="1" applyFont="1" applyFill="1" applyBorder="1" applyAlignment="1" applyProtection="1">
      <alignment horizontal="center" vertical="center" wrapText="1"/>
      <protection/>
    </xf>
    <xf numFmtId="164" fontId="25" fillId="0" borderId="21" xfId="66" applyNumberFormat="1" applyFont="1" applyFill="1" applyBorder="1" applyAlignment="1" applyProtection="1">
      <alignment horizontal="center" vertical="center" wrapText="1"/>
      <protection/>
    </xf>
    <xf numFmtId="49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19" fillId="0" borderId="42" xfId="58" applyFont="1" applyBorder="1" applyAlignment="1" applyProtection="1">
      <alignment horizontal="left" wrapText="1" indent="1"/>
      <protection/>
    </xf>
    <xf numFmtId="164" fontId="19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58" applyFont="1" applyFill="1" applyBorder="1" applyAlignment="1">
      <alignment horizontal="center" vertical="center" wrapText="1"/>
      <protection/>
    </xf>
    <xf numFmtId="0" fontId="19" fillId="0" borderId="22" xfId="58" applyFont="1" applyFill="1" applyBorder="1" applyAlignment="1">
      <alignment horizontal="center" vertical="center" wrapText="1"/>
      <protection/>
    </xf>
    <xf numFmtId="49" fontId="6" fillId="0" borderId="14" xfId="66" applyNumberFormat="1" applyFont="1" applyFill="1" applyBorder="1" applyAlignment="1" applyProtection="1">
      <alignment horizontal="center" vertical="center" wrapText="1"/>
      <protection/>
    </xf>
    <xf numFmtId="0" fontId="19" fillId="0" borderId="38" xfId="58" applyFont="1" applyBorder="1" applyAlignment="1" applyProtection="1">
      <alignment horizontal="left" wrapText="1" indent="1"/>
      <protection/>
    </xf>
    <xf numFmtId="164" fontId="19" fillId="0" borderId="14" xfId="66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58" applyFont="1" applyFill="1" applyBorder="1" applyAlignment="1">
      <alignment horizontal="center" vertical="center" wrapText="1"/>
      <protection/>
    </xf>
    <xf numFmtId="0" fontId="19" fillId="0" borderId="23" xfId="58" applyFont="1" applyFill="1" applyBorder="1" applyAlignment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0" fontId="19" fillId="0" borderId="44" xfId="58" applyFont="1" applyBorder="1" applyAlignment="1" applyProtection="1">
      <alignment horizontal="left" wrapText="1" indent="1"/>
      <protection/>
    </xf>
    <xf numFmtId="0" fontId="19" fillId="0" borderId="59" xfId="58" applyFont="1" applyFill="1" applyBorder="1" applyAlignment="1">
      <alignment horizontal="center" vertical="center" wrapText="1"/>
      <protection/>
    </xf>
    <xf numFmtId="0" fontId="19" fillId="0" borderId="24" xfId="58" applyFont="1" applyFill="1" applyBorder="1" applyAlignment="1">
      <alignment horizontal="center" vertical="center" wrapText="1"/>
      <protection/>
    </xf>
    <xf numFmtId="0" fontId="25" fillId="0" borderId="27" xfId="58" applyFont="1" applyBorder="1" applyAlignment="1" applyProtection="1">
      <alignment horizontal="left" vertical="center" wrapText="1" indent="1"/>
      <protection/>
    </xf>
    <xf numFmtId="49" fontId="6" fillId="0" borderId="13" xfId="66" applyNumberFormat="1" applyFont="1" applyFill="1" applyBorder="1" applyAlignment="1" applyProtection="1">
      <alignment horizontal="center" vertical="center" wrapText="1"/>
      <protection/>
    </xf>
    <xf numFmtId="0" fontId="19" fillId="0" borderId="37" xfId="58" applyFont="1" applyBorder="1" applyAlignment="1" applyProtection="1">
      <alignment horizontal="left" wrapText="1" indent="1"/>
      <protection/>
    </xf>
    <xf numFmtId="49" fontId="6" fillId="0" borderId="15" xfId="66" applyNumberFormat="1" applyFont="1" applyFill="1" applyBorder="1" applyAlignment="1" applyProtection="1">
      <alignment horizontal="center" vertical="center" wrapText="1"/>
      <protection/>
    </xf>
    <xf numFmtId="0" fontId="19" fillId="0" borderId="39" xfId="58" applyFont="1" applyBorder="1" applyAlignment="1" applyProtection="1">
      <alignment horizontal="left" wrapText="1" indent="1"/>
      <protection/>
    </xf>
    <xf numFmtId="164" fontId="19" fillId="0" borderId="15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58" applyFont="1" applyBorder="1" applyAlignment="1" applyProtection="1">
      <alignment horizontal="center" wrapText="1"/>
      <protection/>
    </xf>
    <xf numFmtId="0" fontId="19" fillId="0" borderId="39" xfId="58" applyFont="1" applyBorder="1" applyAlignment="1" applyProtection="1">
      <alignment wrapText="1"/>
      <protection/>
    </xf>
    <xf numFmtId="0" fontId="19" fillId="0" borderId="13" xfId="58" applyFont="1" applyBorder="1" applyAlignment="1" applyProtection="1">
      <alignment horizontal="center" wrapText="1"/>
      <protection/>
    </xf>
    <xf numFmtId="0" fontId="19" fillId="0" borderId="14" xfId="58" applyFont="1" applyBorder="1" applyAlignment="1" applyProtection="1">
      <alignment horizontal="center" wrapText="1"/>
      <protection/>
    </xf>
    <xf numFmtId="0" fontId="19" fillId="0" borderId="15" xfId="58" applyFont="1" applyBorder="1" applyAlignment="1" applyProtection="1">
      <alignment horizontal="center" wrapText="1"/>
      <protection/>
    </xf>
    <xf numFmtId="164" fontId="25" fillId="0" borderId="12" xfId="66" applyNumberFormat="1" applyFont="1" applyFill="1" applyBorder="1" applyAlignment="1" applyProtection="1">
      <alignment horizontal="center" vertical="center" wrapText="1"/>
      <protection locked="0"/>
    </xf>
    <xf numFmtId="164" fontId="25" fillId="0" borderId="19" xfId="66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58" applyFont="1" applyBorder="1" applyAlignment="1" applyProtection="1">
      <alignment wrapText="1"/>
      <protection/>
    </xf>
    <xf numFmtId="0" fontId="25" fillId="0" borderId="20" xfId="58" applyFont="1" applyBorder="1" applyAlignment="1" applyProtection="1">
      <alignment horizontal="center" wrapText="1"/>
      <protection/>
    </xf>
    <xf numFmtId="0" fontId="25" fillId="0" borderId="40" xfId="58" applyFont="1" applyBorder="1" applyAlignment="1" applyProtection="1">
      <alignment wrapText="1"/>
      <protection/>
    </xf>
    <xf numFmtId="164" fontId="25" fillId="0" borderId="20" xfId="66" applyNumberFormat="1" applyFont="1" applyFill="1" applyBorder="1" applyAlignment="1" applyProtection="1">
      <alignment horizontal="center" vertical="center" wrapText="1"/>
      <protection/>
    </xf>
    <xf numFmtId="164" fontId="25" fillId="0" borderId="69" xfId="66" applyNumberFormat="1" applyFont="1" applyFill="1" applyBorder="1" applyAlignment="1" applyProtection="1">
      <alignment horizontal="center" vertical="center" wrapText="1"/>
      <protection/>
    </xf>
    <xf numFmtId="164" fontId="25" fillId="0" borderId="7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 applyBorder="1" applyAlignment="1" applyProtection="1">
      <alignment horizontal="center" wrapText="1"/>
      <protection/>
    </xf>
    <xf numFmtId="0" fontId="25" fillId="0" borderId="0" xfId="58" applyFont="1" applyBorder="1" applyAlignment="1" applyProtection="1">
      <alignment wrapText="1"/>
      <protection/>
    </xf>
    <xf numFmtId="164" fontId="25" fillId="0" borderId="0" xfId="66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164" fontId="25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vertical="center" wrapText="1"/>
      <protection/>
    </xf>
    <xf numFmtId="0" fontId="19" fillId="0" borderId="0" xfId="58" applyFont="1" applyFill="1" applyAlignment="1" applyProtection="1">
      <alignment horizontal="center" vertical="center" wrapText="1"/>
      <protection/>
    </xf>
    <xf numFmtId="0" fontId="23" fillId="0" borderId="52" xfId="58" applyFont="1" applyFill="1" applyBorder="1" applyAlignment="1">
      <alignment horizontal="center" vertical="center" wrapText="1"/>
      <protection/>
    </xf>
    <xf numFmtId="0" fontId="23" fillId="0" borderId="25" xfId="58" applyFont="1" applyFill="1" applyBorder="1" applyAlignment="1">
      <alignment horizontal="center" vertical="center" wrapText="1"/>
      <protection/>
    </xf>
    <xf numFmtId="0" fontId="23" fillId="0" borderId="26" xfId="66" applyFont="1" applyFill="1" applyBorder="1" applyAlignment="1" applyProtection="1">
      <alignment vertical="center" wrapText="1"/>
      <protection/>
    </xf>
    <xf numFmtId="49" fontId="6" fillId="0" borderId="17" xfId="66" applyNumberFormat="1" applyFont="1" applyFill="1" applyBorder="1" applyAlignment="1" applyProtection="1">
      <alignment horizontal="center" vertical="center" wrapText="1"/>
      <protection/>
    </xf>
    <xf numFmtId="0" fontId="6" fillId="0" borderId="39" xfId="66" applyFont="1" applyFill="1" applyBorder="1" applyAlignment="1" applyProtection="1">
      <alignment horizontal="left" vertical="center" wrapText="1" indent="1"/>
      <protection/>
    </xf>
    <xf numFmtId="0" fontId="23" fillId="0" borderId="27" xfId="66" applyFont="1" applyFill="1" applyBorder="1" applyAlignment="1" applyProtection="1">
      <alignment horizontal="left" vertical="center" wrapText="1" indent="1"/>
      <protection/>
    </xf>
    <xf numFmtId="0" fontId="6" fillId="0" borderId="37" xfId="66" applyFont="1" applyFill="1" applyBorder="1" applyAlignment="1" applyProtection="1">
      <alignment horizontal="left" vertical="center" wrapText="1" indent="1"/>
      <protection/>
    </xf>
    <xf numFmtId="0" fontId="6" fillId="0" borderId="45" xfId="66" applyFont="1" applyFill="1" applyBorder="1" applyAlignment="1" applyProtection="1">
      <alignment horizontal="left" vertical="center" wrapText="1" indent="1"/>
      <protection/>
    </xf>
    <xf numFmtId="164" fontId="25" fillId="0" borderId="12" xfId="58" applyNumberFormat="1" applyFont="1" applyBorder="1" applyAlignment="1" applyProtection="1" quotePrefix="1">
      <alignment horizontal="center" vertical="center" wrapText="1"/>
      <protection/>
    </xf>
    <xf numFmtId="164" fontId="25" fillId="0" borderId="19" xfId="58" applyNumberFormat="1" applyFont="1" applyBorder="1" applyAlignment="1" applyProtection="1" quotePrefix="1">
      <alignment horizontal="center" vertical="center" wrapText="1"/>
      <protection/>
    </xf>
    <xf numFmtId="164" fontId="25" fillId="0" borderId="21" xfId="58" applyNumberFormat="1" applyFont="1" applyBorder="1" applyAlignment="1" applyProtection="1" quotePrefix="1">
      <alignment horizontal="center" vertical="center" wrapText="1"/>
      <protection/>
    </xf>
    <xf numFmtId="0" fontId="25" fillId="0" borderId="20" xfId="58" applyFont="1" applyBorder="1" applyAlignment="1" applyProtection="1">
      <alignment horizontal="center" vertical="center" wrapText="1"/>
      <protection/>
    </xf>
    <xf numFmtId="0" fontId="25" fillId="0" borderId="40" xfId="58" applyFont="1" applyBorder="1" applyAlignment="1" applyProtection="1">
      <alignment horizontal="left" vertical="center" wrapText="1" indent="1"/>
      <protection/>
    </xf>
    <xf numFmtId="164" fontId="25" fillId="0" borderId="20" xfId="58" applyNumberFormat="1" applyFont="1" applyBorder="1" applyAlignment="1" applyProtection="1" quotePrefix="1">
      <alignment horizontal="center" vertical="center" wrapText="1"/>
      <protection/>
    </xf>
    <xf numFmtId="164" fontId="25" fillId="0" borderId="69" xfId="58" applyNumberFormat="1" applyFont="1" applyBorder="1" applyAlignment="1" applyProtection="1" quotePrefix="1">
      <alignment horizontal="center" vertical="center" wrapText="1"/>
      <protection/>
    </xf>
    <xf numFmtId="164" fontId="25" fillId="0" borderId="70" xfId="58" applyNumberFormat="1" applyFont="1" applyBorder="1" applyAlignment="1" applyProtection="1" quotePrefix="1">
      <alignment horizontal="center" vertical="center" wrapText="1"/>
      <protection/>
    </xf>
    <xf numFmtId="0" fontId="19" fillId="0" borderId="37" xfId="58" applyFont="1" applyBorder="1" applyAlignment="1" applyProtection="1">
      <alignment horizontal="left" vertical="center" wrapText="1" indent="1"/>
      <protection/>
    </xf>
    <xf numFmtId="164" fontId="25" fillId="0" borderId="11" xfId="66" applyNumberFormat="1" applyFont="1" applyFill="1" applyBorder="1" applyAlignment="1" applyProtection="1">
      <alignment horizontal="center" vertical="center" wrapText="1"/>
      <protection/>
    </xf>
    <xf numFmtId="164" fontId="25" fillId="0" borderId="52" xfId="66" applyNumberFormat="1" applyFont="1" applyFill="1" applyBorder="1" applyAlignment="1" applyProtection="1">
      <alignment horizontal="center" vertical="center" wrapText="1"/>
      <protection/>
    </xf>
    <xf numFmtId="164" fontId="25" fillId="0" borderId="25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vertical="center" wrapText="1"/>
      <protection/>
    </xf>
    <xf numFmtId="0" fontId="6" fillId="0" borderId="0" xfId="60" applyFont="1" applyFill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right" vertical="center" wrapText="1" indent="1"/>
      <protection/>
    </xf>
    <xf numFmtId="0" fontId="6" fillId="0" borderId="0" xfId="60" applyFont="1" applyFill="1" applyAlignment="1" applyProtection="1">
      <alignment vertical="center" wrapText="1"/>
      <protection/>
    </xf>
    <xf numFmtId="0" fontId="6" fillId="0" borderId="0" xfId="60" applyFont="1" applyFill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3" fontId="23" fillId="0" borderId="21" xfId="6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60" applyNumberFormat="1" applyFont="1" applyFill="1" applyBorder="1" applyAlignment="1" applyProtection="1">
      <alignment vertical="center" wrapText="1"/>
      <protection/>
    </xf>
    <xf numFmtId="0" fontId="37" fillId="0" borderId="59" xfId="58" applyFont="1" applyFill="1" applyBorder="1" applyAlignment="1">
      <alignment horizontal="left" vertical="center" indent="5"/>
      <protection/>
    </xf>
    <xf numFmtId="0" fontId="3" fillId="0" borderId="62" xfId="58" applyFont="1" applyFill="1" applyBorder="1" applyAlignment="1">
      <alignment horizontal="left" vertical="center" indent="1"/>
      <protection/>
    </xf>
    <xf numFmtId="0" fontId="3" fillId="0" borderId="63" xfId="58" applyFont="1" applyFill="1" applyBorder="1" applyAlignment="1">
      <alignment horizontal="left" vertical="center" inden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left" vertical="center" wrapText="1" indent="1"/>
      <protection/>
    </xf>
    <xf numFmtId="0" fontId="23" fillId="0" borderId="40" xfId="66" applyFont="1" applyFill="1" applyBorder="1" applyAlignment="1" applyProtection="1">
      <alignment horizontal="left" vertical="center" wrapText="1" indent="1"/>
      <protection/>
    </xf>
    <xf numFmtId="164" fontId="23" fillId="0" borderId="50" xfId="66" applyNumberFormat="1" applyFont="1" applyFill="1" applyBorder="1" applyAlignment="1" applyProtection="1">
      <alignment horizontal="center" vertical="center" wrapText="1"/>
      <protection/>
    </xf>
    <xf numFmtId="49" fontId="6" fillId="0" borderId="13" xfId="66" applyNumberFormat="1" applyFont="1" applyFill="1" applyBorder="1" applyAlignment="1" applyProtection="1">
      <alignment horizontal="left" vertical="center" wrapText="1" indent="1"/>
      <protection/>
    </xf>
    <xf numFmtId="164" fontId="6" fillId="0" borderId="46" xfId="66" applyNumberFormat="1" applyFont="1" applyFill="1" applyBorder="1" applyAlignment="1" applyProtection="1">
      <alignment horizontal="center" vertical="center" wrapText="1"/>
      <protection/>
    </xf>
    <xf numFmtId="49" fontId="6" fillId="0" borderId="14" xfId="66" applyNumberFormat="1" applyFont="1" applyFill="1" applyBorder="1" applyAlignment="1" applyProtection="1">
      <alignment horizontal="left" vertical="center" wrapText="1" indent="1"/>
      <protection/>
    </xf>
    <xf numFmtId="164" fontId="6" fillId="0" borderId="28" xfId="66" applyNumberFormat="1" applyFont="1" applyFill="1" applyBorder="1" applyAlignment="1" applyProtection="1">
      <alignment horizontal="center" vertical="center" wrapText="1"/>
      <protection/>
    </xf>
    <xf numFmtId="49" fontId="6" fillId="0" borderId="15" xfId="66" applyNumberFormat="1" applyFont="1" applyFill="1" applyBorder="1" applyAlignment="1" applyProtection="1">
      <alignment horizontal="left" vertical="center" wrapText="1" indent="1"/>
      <protection/>
    </xf>
    <xf numFmtId="164" fontId="6" fillId="0" borderId="29" xfId="66" applyNumberFormat="1" applyFont="1" applyFill="1" applyBorder="1" applyAlignment="1" applyProtection="1">
      <alignment horizontal="center" vertical="center" wrapText="1"/>
      <protection/>
    </xf>
    <xf numFmtId="0" fontId="23" fillId="0" borderId="12" xfId="66" applyFont="1" applyFill="1" applyBorder="1" applyAlignment="1" applyProtection="1">
      <alignment horizontal="left" vertical="center" wrapText="1" indent="1"/>
      <protection/>
    </xf>
    <xf numFmtId="164" fontId="23" fillId="0" borderId="41" xfId="66" applyNumberFormat="1" applyFont="1" applyFill="1" applyBorder="1" applyAlignment="1" applyProtection="1">
      <alignment horizontal="center" vertical="center" wrapText="1"/>
      <protection/>
    </xf>
    <xf numFmtId="164" fontId="6" fillId="0" borderId="47" xfId="66" applyNumberFormat="1" applyFont="1" applyFill="1" applyBorder="1" applyAlignment="1" applyProtection="1">
      <alignment horizontal="center" vertical="center" wrapText="1"/>
      <protection/>
    </xf>
    <xf numFmtId="0" fontId="23" fillId="0" borderId="12" xfId="66" applyFont="1" applyFill="1" applyBorder="1" applyAlignment="1" applyProtection="1">
      <alignment horizontal="left" vertical="center" wrapText="1" indent="1"/>
      <protection/>
    </xf>
    <xf numFmtId="164" fontId="23" fillId="0" borderId="29" xfId="66" applyNumberFormat="1" applyFont="1" applyFill="1" applyBorder="1" applyAlignment="1" applyProtection="1">
      <alignment horizontal="center" wrapText="1"/>
      <protection/>
    </xf>
    <xf numFmtId="0" fontId="25" fillId="0" borderId="12" xfId="58" applyFont="1" applyBorder="1" applyAlignment="1" applyProtection="1">
      <alignment wrapText="1"/>
      <protection/>
    </xf>
    <xf numFmtId="0" fontId="19" fillId="0" borderId="13" xfId="58" applyFont="1" applyBorder="1" applyAlignment="1" applyProtection="1">
      <alignment wrapText="1"/>
      <protection/>
    </xf>
    <xf numFmtId="0" fontId="19" fillId="0" borderId="14" xfId="58" applyFont="1" applyBorder="1" applyAlignment="1" applyProtection="1">
      <alignment wrapText="1"/>
      <protection/>
    </xf>
    <xf numFmtId="0" fontId="19" fillId="0" borderId="15" xfId="58" applyFont="1" applyBorder="1" applyAlignment="1" applyProtection="1">
      <alignment wrapText="1"/>
      <protection/>
    </xf>
    <xf numFmtId="164" fontId="23" fillId="0" borderId="41" xfId="66" applyNumberFormat="1" applyFont="1" applyFill="1" applyBorder="1" applyAlignment="1" applyProtection="1">
      <alignment horizontal="center" vertical="center" wrapText="1"/>
      <protection/>
    </xf>
    <xf numFmtId="0" fontId="25" fillId="0" borderId="20" xfId="58" applyFont="1" applyBorder="1" applyAlignment="1" applyProtection="1">
      <alignment wrapText="1"/>
      <protection/>
    </xf>
    <xf numFmtId="164" fontId="23" fillId="0" borderId="50" xfId="66" applyNumberFormat="1" applyFont="1" applyFill="1" applyBorder="1" applyAlignment="1" applyProtection="1">
      <alignment horizontal="center" vertical="center" wrapText="1"/>
      <protection/>
    </xf>
    <xf numFmtId="0" fontId="18" fillId="0" borderId="0" xfId="62" applyFont="1" applyAlignment="1">
      <alignment horizontal="right"/>
      <protection/>
    </xf>
    <xf numFmtId="0" fontId="48" fillId="0" borderId="0" xfId="62">
      <alignment/>
      <protection/>
    </xf>
    <xf numFmtId="0" fontId="18" fillId="0" borderId="0" xfId="62" applyFont="1" applyFill="1" applyAlignment="1">
      <alignment horizontal="center" vertical="top" wrapText="1"/>
      <protection/>
    </xf>
    <xf numFmtId="0" fontId="18" fillId="0" borderId="0" xfId="62" applyFont="1" applyAlignment="1">
      <alignment horizontal="center" vertical="top" wrapText="1"/>
      <protection/>
    </xf>
    <xf numFmtId="0" fontId="18" fillId="0" borderId="19" xfId="62" applyFont="1" applyBorder="1" applyAlignment="1">
      <alignment horizontal="center" vertical="center" wrapText="1"/>
      <protection/>
    </xf>
    <xf numFmtId="0" fontId="18" fillId="0" borderId="41" xfId="62" applyFont="1" applyBorder="1" applyAlignment="1">
      <alignment horizontal="center" vertical="center" wrapText="1"/>
      <protection/>
    </xf>
    <xf numFmtId="0" fontId="18" fillId="0" borderId="54" xfId="62" applyFont="1" applyBorder="1" applyAlignment="1">
      <alignment horizontal="center" vertical="center" wrapText="1"/>
      <protection/>
    </xf>
    <xf numFmtId="0" fontId="22" fillId="0" borderId="28" xfId="62" applyFont="1" applyFill="1" applyBorder="1" applyAlignment="1">
      <alignment horizontal="left" vertical="center" wrapText="1"/>
      <protection/>
    </xf>
    <xf numFmtId="3" fontId="18" fillId="0" borderId="33" xfId="62" applyNumberFormat="1" applyFont="1" applyBorder="1" applyAlignment="1">
      <alignment horizontal="center" vertical="center" wrapText="1"/>
      <protection/>
    </xf>
    <xf numFmtId="3" fontId="18" fillId="0" borderId="19" xfId="62" applyNumberFormat="1" applyFont="1" applyBorder="1" applyAlignment="1">
      <alignment horizontal="center" vertical="center" wrapText="1"/>
      <protection/>
    </xf>
    <xf numFmtId="3" fontId="18" fillId="0" borderId="27" xfId="62" applyNumberFormat="1" applyFont="1" applyBorder="1" applyAlignment="1">
      <alignment horizontal="center" vertical="center" wrapText="1"/>
      <protection/>
    </xf>
    <xf numFmtId="3" fontId="18" fillId="0" borderId="41" xfId="62" applyNumberFormat="1" applyFont="1" applyBorder="1" applyAlignment="1">
      <alignment horizontal="center" vertical="center" wrapText="1"/>
      <protection/>
    </xf>
    <xf numFmtId="3" fontId="18" fillId="0" borderId="54" xfId="62" applyNumberFormat="1" applyFont="1" applyBorder="1" applyAlignment="1">
      <alignment horizontal="center" vertical="center" wrapText="1"/>
      <protection/>
    </xf>
    <xf numFmtId="3" fontId="48" fillId="0" borderId="0" xfId="62" applyNumberFormat="1" applyAlignment="1">
      <alignment horizontal="center"/>
      <protection/>
    </xf>
    <xf numFmtId="0" fontId="22" fillId="0" borderId="0" xfId="62" applyFont="1" applyFill="1" applyAlignment="1">
      <alignment horizontal="center" vertical="top" wrapText="1"/>
      <protection/>
    </xf>
    <xf numFmtId="0" fontId="25" fillId="0" borderId="0" xfId="62" applyFont="1" applyAlignment="1">
      <alignment horizontal="center" vertical="top" wrapText="1"/>
      <protection/>
    </xf>
    <xf numFmtId="0" fontId="25" fillId="0" borderId="41" xfId="62" applyFont="1" applyFill="1" applyBorder="1" applyAlignment="1">
      <alignment horizontal="left" vertical="center" wrapText="1"/>
      <protection/>
    </xf>
    <xf numFmtId="0" fontId="25" fillId="0" borderId="54" xfId="62" applyFont="1" applyFill="1" applyBorder="1" applyAlignment="1">
      <alignment horizontal="left" vertical="center" wrapText="1"/>
      <protection/>
    </xf>
    <xf numFmtId="3" fontId="25" fillId="0" borderId="47" xfId="62" applyNumberFormat="1" applyFont="1" applyFill="1" applyBorder="1" applyAlignment="1">
      <alignment horizontal="center" vertical="center" wrapText="1"/>
      <protection/>
    </xf>
    <xf numFmtId="3" fontId="25" fillId="0" borderId="54" xfId="62" applyNumberFormat="1" applyFont="1" applyFill="1" applyBorder="1" applyAlignment="1">
      <alignment horizontal="center" vertical="center" wrapText="1"/>
      <protection/>
    </xf>
    <xf numFmtId="3" fontId="25" fillId="0" borderId="41" xfId="62" applyNumberFormat="1" applyFont="1" applyFill="1" applyBorder="1" applyAlignment="1">
      <alignment horizontal="center" vertical="center" wrapText="1"/>
      <protection/>
    </xf>
    <xf numFmtId="0" fontId="49" fillId="0" borderId="0" xfId="62" applyFont="1">
      <alignment/>
      <protection/>
    </xf>
    <xf numFmtId="0" fontId="22" fillId="0" borderId="0" xfId="59" applyFont="1">
      <alignment/>
      <protection/>
    </xf>
    <xf numFmtId="3" fontId="22" fillId="0" borderId="47" xfId="59" applyNumberFormat="1" applyFont="1" applyBorder="1" applyAlignment="1">
      <alignment horizontal="center"/>
      <protection/>
    </xf>
    <xf numFmtId="3" fontId="22" fillId="0" borderId="38" xfId="59" applyNumberFormat="1" applyFont="1" applyBorder="1" applyAlignment="1">
      <alignment horizontal="center"/>
      <protection/>
    </xf>
    <xf numFmtId="3" fontId="22" fillId="0" borderId="39" xfId="59" applyNumberFormat="1" applyFont="1" applyBorder="1" applyAlignment="1">
      <alignment horizontal="center"/>
      <protection/>
    </xf>
    <xf numFmtId="3" fontId="18" fillId="0" borderId="27" xfId="59" applyNumberFormat="1" applyFont="1" applyBorder="1" applyAlignment="1">
      <alignment horizontal="center"/>
      <protection/>
    </xf>
    <xf numFmtId="3" fontId="18" fillId="0" borderId="41" xfId="59" applyNumberFormat="1" applyFont="1" applyBorder="1" applyAlignment="1">
      <alignment horizontal="center"/>
      <protection/>
    </xf>
    <xf numFmtId="0" fontId="22" fillId="0" borderId="0" xfId="59" applyFont="1" applyBorder="1">
      <alignment/>
      <protection/>
    </xf>
    <xf numFmtId="164" fontId="9" fillId="0" borderId="11" xfId="66" applyNumberFormat="1" applyFont="1" applyFill="1" applyBorder="1" applyAlignment="1" applyProtection="1">
      <alignment horizontal="center" vertical="center" wrapText="1"/>
      <protection/>
    </xf>
    <xf numFmtId="164" fontId="10" fillId="0" borderId="17" xfId="66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164" fontId="4" fillId="0" borderId="12" xfId="58" applyNumberFormat="1" applyFont="1" applyFill="1" applyBorder="1" applyAlignment="1" applyProtection="1">
      <alignment horizontal="centerContinuous" vertical="center" wrapText="1"/>
      <protection/>
    </xf>
    <xf numFmtId="164" fontId="4" fillId="0" borderId="19" xfId="58" applyNumberFormat="1" applyFont="1" applyFill="1" applyBorder="1" applyAlignment="1" applyProtection="1">
      <alignment horizontal="centerContinuous" vertical="center" wrapText="1"/>
      <protection/>
    </xf>
    <xf numFmtId="164" fontId="4" fillId="0" borderId="21" xfId="58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58" applyNumberFormat="1" applyFont="1" applyFill="1" applyBorder="1" applyAlignment="1" applyProtection="1">
      <alignment horizontal="center" vertical="center" wrapText="1"/>
      <protection/>
    </xf>
    <xf numFmtId="14" fontId="4" fillId="0" borderId="19" xfId="58" applyNumberFormat="1" applyFont="1" applyFill="1" applyBorder="1" applyAlignment="1" applyProtection="1">
      <alignment horizontal="center" vertical="center" wrapText="1"/>
      <protection/>
    </xf>
    <xf numFmtId="14" fontId="4" fillId="0" borderId="21" xfId="58" applyNumberFormat="1" applyFont="1" applyFill="1" applyBorder="1" applyAlignment="1" applyProtection="1">
      <alignment horizontal="center" vertical="center" wrapText="1"/>
      <protection/>
    </xf>
    <xf numFmtId="164" fontId="4" fillId="0" borderId="41" xfId="58" applyNumberFormat="1" applyFont="1" applyFill="1" applyBorder="1" applyAlignment="1" applyProtection="1">
      <alignment horizontal="center" vertical="center" wrapText="1"/>
      <protection/>
    </xf>
    <xf numFmtId="164" fontId="4" fillId="0" borderId="19" xfId="58" applyNumberFormat="1" applyFont="1" applyFill="1" applyBorder="1" applyAlignment="1" applyProtection="1">
      <alignment horizontal="center" vertical="center" wrapText="1"/>
      <protection/>
    </xf>
    <xf numFmtId="164" fontId="4" fillId="0" borderId="21" xfId="58" applyNumberFormat="1" applyFont="1" applyFill="1" applyBorder="1" applyAlignment="1" applyProtection="1">
      <alignment horizontal="center" vertical="center" wrapText="1"/>
      <protection/>
    </xf>
    <xf numFmtId="164" fontId="3" fillId="0" borderId="47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13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61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81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58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58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9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41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36" fillId="0" borderId="60" xfId="58" applyNumberFormat="1" applyFont="1" applyFill="1" applyBorder="1" applyAlignment="1" applyProtection="1">
      <alignment horizontal="center" vertical="center" wrapText="1"/>
      <protection/>
    </xf>
    <xf numFmtId="164" fontId="3" fillId="0" borderId="32" xfId="58" applyNumberFormat="1" applyFont="1" applyFill="1" applyBorder="1" applyAlignment="1" applyProtection="1">
      <alignment horizontal="center" vertical="center" wrapText="1"/>
      <protection locked="0"/>
    </xf>
    <xf numFmtId="164" fontId="36" fillId="0" borderId="56" xfId="58" applyNumberFormat="1" applyFont="1" applyFill="1" applyBorder="1" applyAlignment="1" applyProtection="1">
      <alignment horizontal="center" vertical="center" wrapText="1"/>
      <protection/>
    </xf>
    <xf numFmtId="164" fontId="3" fillId="0" borderId="6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67" xfId="58" applyNumberFormat="1" applyFont="1" applyFill="1" applyBorder="1" applyAlignment="1" applyProtection="1">
      <alignment horizontal="center" vertical="center" wrapText="1"/>
      <protection/>
    </xf>
    <xf numFmtId="164" fontId="4" fillId="0" borderId="51" xfId="58" applyNumberFormat="1" applyFont="1" applyFill="1" applyBorder="1" applyAlignment="1" applyProtection="1">
      <alignment horizontal="center" vertical="center" wrapText="1"/>
      <protection/>
    </xf>
    <xf numFmtId="14" fontId="4" fillId="0" borderId="41" xfId="58" applyNumberFormat="1" applyFont="1" applyFill="1" applyBorder="1" applyAlignment="1" applyProtection="1">
      <alignment horizontal="center" vertical="center" wrapText="1"/>
      <protection/>
    </xf>
    <xf numFmtId="164" fontId="3" fillId="0" borderId="17" xfId="58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5" xfId="58" applyNumberFormat="1" applyFont="1" applyFill="1" applyBorder="1" applyAlignment="1" applyProtection="1">
      <alignment horizontal="center" vertical="center" wrapText="1"/>
      <protection locked="0"/>
    </xf>
    <xf numFmtId="164" fontId="36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3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4" xfId="58" applyNumberFormat="1" applyFont="1" applyFill="1" applyBorder="1" applyAlignment="1" applyProtection="1">
      <alignment horizontal="left" vertical="center" wrapText="1" indent="2"/>
      <protection/>
    </xf>
    <xf numFmtId="164" fontId="3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6" xfId="58" applyNumberFormat="1" applyFont="1" applyFill="1" applyBorder="1" applyAlignment="1" applyProtection="1">
      <alignment horizontal="left" vertical="center" wrapText="1" indent="2"/>
      <protection/>
    </xf>
    <xf numFmtId="164" fontId="36" fillId="0" borderId="56" xfId="58" applyNumberFormat="1" applyFont="1" applyFill="1" applyBorder="1" applyAlignment="1" applyProtection="1">
      <alignment horizontal="left" vertical="center" wrapText="1" indent="1"/>
      <protection/>
    </xf>
    <xf numFmtId="164" fontId="36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3" xfId="58" applyNumberFormat="1" applyFont="1" applyFill="1" applyBorder="1" applyAlignment="1" applyProtection="1">
      <alignment horizontal="left" vertical="center" wrapText="1" indent="2"/>
      <protection/>
    </xf>
    <xf numFmtId="164" fontId="3" fillId="0" borderId="15" xfId="58" applyNumberFormat="1" applyFont="1" applyFill="1" applyBorder="1" applyAlignment="1" applyProtection="1">
      <alignment horizontal="left" vertical="center" wrapText="1" indent="2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67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51" xfId="60" applyFont="1" applyFill="1" applyBorder="1" applyAlignment="1" applyProtection="1">
      <alignment horizontal="center" vertical="center" wrapText="1"/>
      <protection/>
    </xf>
    <xf numFmtId="0" fontId="4" fillId="0" borderId="26" xfId="60" applyFont="1" applyFill="1" applyBorder="1" applyAlignment="1" applyProtection="1">
      <alignment horizontal="center" vertical="center" wrapText="1"/>
      <protection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0" fontId="4" fillId="0" borderId="27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27" xfId="60" applyFont="1" applyFill="1" applyBorder="1" applyAlignment="1" applyProtection="1">
      <alignment horizontal="left" vertical="center" wrapText="1" indent="1"/>
      <protection/>
    </xf>
    <xf numFmtId="164" fontId="4" fillId="0" borderId="12" xfId="60" applyNumberFormat="1" applyFont="1" applyFill="1" applyBorder="1" applyAlignment="1" applyProtection="1">
      <alignment horizontal="center" vertical="center" wrapText="1"/>
      <protection/>
    </xf>
    <xf numFmtId="164" fontId="4" fillId="0" borderId="19" xfId="60" applyNumberFormat="1" applyFont="1" applyFill="1" applyBorder="1" applyAlignment="1" applyProtection="1">
      <alignment horizontal="center" vertical="center" wrapText="1"/>
      <protection/>
    </xf>
    <xf numFmtId="164" fontId="4" fillId="0" borderId="21" xfId="6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3" fillId="0" borderId="42" xfId="66" applyFont="1" applyFill="1" applyBorder="1" applyAlignment="1" applyProtection="1">
      <alignment horizontal="left" vertical="center" wrapText="1" indent="1"/>
      <protection/>
    </xf>
    <xf numFmtId="164" fontId="3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36" fillId="0" borderId="61" xfId="60" applyFont="1" applyFill="1" applyBorder="1" applyAlignment="1" applyProtection="1">
      <alignment horizontal="center" vertical="center" wrapText="1"/>
      <protection/>
    </xf>
    <xf numFmtId="0" fontId="36" fillId="0" borderId="22" xfId="60" applyFont="1" applyFill="1" applyBorder="1" applyAlignment="1" applyProtection="1">
      <alignment horizontal="center" vertical="center" wrapText="1"/>
      <protection/>
    </xf>
    <xf numFmtId="49" fontId="3" fillId="0" borderId="14" xfId="60" applyNumberFormat="1" applyFont="1" applyFill="1" applyBorder="1" applyAlignment="1" applyProtection="1">
      <alignment horizontal="center" vertical="center" wrapText="1"/>
      <protection/>
    </xf>
    <xf numFmtId="0" fontId="3" fillId="0" borderId="38" xfId="66" applyFont="1" applyFill="1" applyBorder="1" applyAlignment="1" applyProtection="1">
      <alignment horizontal="left" vertical="center" wrapText="1" indent="1"/>
      <protection/>
    </xf>
    <xf numFmtId="164" fontId="3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36" fillId="0" borderId="56" xfId="60" applyFont="1" applyFill="1" applyBorder="1" applyAlignment="1" applyProtection="1">
      <alignment horizontal="center" vertical="center" wrapText="1"/>
      <protection/>
    </xf>
    <xf numFmtId="0" fontId="36" fillId="0" borderId="23" xfId="60" applyFont="1" applyFill="1" applyBorder="1" applyAlignment="1" applyProtection="1">
      <alignment horizontal="center" vertical="center" wrapText="1"/>
      <protection/>
    </xf>
    <xf numFmtId="0" fontId="3" fillId="0" borderId="45" xfId="66" applyFont="1" applyFill="1" applyBorder="1" applyAlignment="1" applyProtection="1">
      <alignment horizontal="left" vertical="center" wrapText="1" indent="1"/>
      <protection/>
    </xf>
    <xf numFmtId="0" fontId="3" fillId="0" borderId="56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164" fontId="3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60" applyFont="1" applyFill="1" applyBorder="1" applyAlignment="1" applyProtection="1">
      <alignment horizontal="center" vertical="center" wrapText="1"/>
      <protection/>
    </xf>
    <xf numFmtId="0" fontId="3" fillId="0" borderId="24" xfId="60" applyFont="1" applyFill="1" applyBorder="1" applyAlignment="1" applyProtection="1">
      <alignment horizontal="center" vertical="center" wrapText="1"/>
      <protection/>
    </xf>
    <xf numFmtId="164" fontId="4" fillId="0" borderId="11" xfId="60" applyNumberFormat="1" applyFont="1" applyFill="1" applyBorder="1" applyAlignment="1" applyProtection="1">
      <alignment horizontal="center" vertical="center" wrapText="1"/>
      <protection/>
    </xf>
    <xf numFmtId="164" fontId="4" fillId="0" borderId="52" xfId="60" applyNumberFormat="1" applyFont="1" applyFill="1" applyBorder="1" applyAlignment="1" applyProtection="1">
      <alignment horizontal="center" vertical="center" wrapText="1"/>
      <protection/>
    </xf>
    <xf numFmtId="164" fontId="4" fillId="0" borderId="25" xfId="60" applyNumberFormat="1" applyFont="1" applyFill="1" applyBorder="1" applyAlignment="1" applyProtection="1">
      <alignment horizontal="center" vertical="center" wrapText="1"/>
      <protection/>
    </xf>
    <xf numFmtId="0" fontId="3" fillId="0" borderId="37" xfId="66" applyFont="1" applyFill="1" applyBorder="1" applyAlignment="1" applyProtection="1">
      <alignment horizontal="left" vertical="center" wrapText="1" indent="1"/>
      <protection/>
    </xf>
    <xf numFmtId="164" fontId="3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60" applyFont="1" applyFill="1" applyBorder="1" applyAlignment="1" applyProtection="1">
      <alignment horizontal="center" vertical="center" wrapText="1"/>
      <protection/>
    </xf>
    <xf numFmtId="0" fontId="3" fillId="0" borderId="48" xfId="60" applyFont="1" applyFill="1" applyBorder="1" applyAlignment="1" applyProtection="1">
      <alignment horizontal="center" vertical="center" wrapText="1"/>
      <protection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0" fontId="4" fillId="0" borderId="27" xfId="66" applyFont="1" applyFill="1" applyBorder="1" applyAlignment="1" applyProtection="1">
      <alignment horizontal="left" vertical="center" wrapText="1" indent="1"/>
      <protection/>
    </xf>
    <xf numFmtId="164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52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37" xfId="66" applyFont="1" applyFill="1" applyBorder="1" applyAlignment="1" applyProtection="1">
      <alignment horizontal="left" vertical="center" wrapText="1" indent="1"/>
      <protection/>
    </xf>
    <xf numFmtId="0" fontId="3" fillId="0" borderId="38" xfId="66" applyFont="1" applyFill="1" applyBorder="1" applyAlignment="1" applyProtection="1">
      <alignment horizontal="left" vertical="center" wrapText="1" indent="1"/>
      <protection/>
    </xf>
    <xf numFmtId="0" fontId="3" fillId="0" borderId="40" xfId="66" applyFont="1" applyFill="1" applyBorder="1" applyAlignment="1" applyProtection="1" quotePrefix="1">
      <alignment horizontal="left" vertical="center" wrapText="1" indent="1"/>
      <protection/>
    </xf>
    <xf numFmtId="0" fontId="3" fillId="0" borderId="40" xfId="66" applyFont="1" applyFill="1" applyBorder="1" applyAlignment="1" applyProtection="1">
      <alignment horizontal="left" vertical="center" wrapText="1" indent="1"/>
      <protection/>
    </xf>
    <xf numFmtId="0" fontId="18" fillId="0" borderId="12" xfId="60" applyFont="1" applyBorder="1" applyAlignment="1" applyProtection="1">
      <alignment horizontal="center" vertical="center" wrapText="1"/>
      <protection/>
    </xf>
    <xf numFmtId="164" fontId="3" fillId="0" borderId="62" xfId="60" applyNumberFormat="1" applyFont="1" applyFill="1" applyBorder="1" applyAlignment="1" applyProtection="1">
      <alignment horizontal="center" vertical="center" wrapText="1"/>
      <protection locked="0"/>
    </xf>
    <xf numFmtId="164" fontId="3" fillId="0" borderId="48" xfId="60" applyNumberFormat="1" applyFont="1" applyFill="1" applyBorder="1" applyAlignment="1" applyProtection="1">
      <alignment horizontal="center" vertical="center" wrapText="1"/>
      <protection locked="0"/>
    </xf>
    <xf numFmtId="164" fontId="3" fillId="0" borderId="59" xfId="6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0" applyNumberFormat="1" applyFont="1" applyFill="1" applyBorder="1" applyAlignment="1" applyProtection="1">
      <alignment horizontal="center" vertical="center" wrapText="1"/>
      <protection locked="0"/>
    </xf>
    <xf numFmtId="0" fontId="41" fillId="0" borderId="54" xfId="60" applyFont="1" applyBorder="1" applyAlignment="1" applyProtection="1">
      <alignment horizontal="left" wrapText="1" indent="1"/>
      <protection/>
    </xf>
    <xf numFmtId="0" fontId="4" fillId="0" borderId="41" xfId="66" applyFont="1" applyFill="1" applyBorder="1" applyAlignment="1" applyProtection="1">
      <alignment horizontal="left" vertical="center" wrapText="1" indent="1"/>
      <protection/>
    </xf>
    <xf numFmtId="164" fontId="4" fillId="0" borderId="33" xfId="60" applyNumberFormat="1" applyFont="1" applyFill="1" applyBorder="1" applyAlignment="1" applyProtection="1">
      <alignment horizontal="center" vertical="center" wrapText="1"/>
      <protection/>
    </xf>
    <xf numFmtId="164" fontId="4" fillId="0" borderId="19" xfId="60" applyNumberFormat="1" applyFont="1" applyFill="1" applyBorder="1" applyAlignment="1" applyProtection="1">
      <alignment horizontal="center" vertical="center" wrapText="1"/>
      <protection/>
    </xf>
    <xf numFmtId="164" fontId="4" fillId="0" borderId="21" xfId="60" applyNumberFormat="1" applyFont="1" applyFill="1" applyBorder="1" applyAlignment="1" applyProtection="1">
      <alignment horizontal="center" vertical="center" wrapText="1"/>
      <protection/>
    </xf>
    <xf numFmtId="49" fontId="3" fillId="0" borderId="79" xfId="60" applyNumberFormat="1" applyFont="1" applyFill="1" applyBorder="1" applyAlignment="1" applyProtection="1">
      <alignment horizontal="center" vertical="center" wrapText="1"/>
      <protection/>
    </xf>
    <xf numFmtId="0" fontId="3" fillId="0" borderId="47" xfId="66" applyFont="1" applyFill="1" applyBorder="1" applyAlignment="1" applyProtection="1">
      <alignment horizontal="left" vertical="center" wrapText="1" indent="1"/>
      <protection/>
    </xf>
    <xf numFmtId="164" fontId="3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6" applyFont="1" applyFill="1" applyBorder="1" applyAlignment="1" applyProtection="1">
      <alignment horizontal="left" vertical="center" wrapText="1" indent="1"/>
      <protection/>
    </xf>
    <xf numFmtId="164" fontId="3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164" fontId="3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60" applyFont="1" applyFill="1" applyBorder="1" applyAlignment="1" applyProtection="1">
      <alignment horizontal="center" vertical="center" wrapText="1"/>
      <protection/>
    </xf>
    <xf numFmtId="0" fontId="3" fillId="0" borderId="24" xfId="60" applyFont="1" applyFill="1" applyBorder="1" applyAlignment="1" applyProtection="1">
      <alignment horizontal="center" vertical="center" wrapText="1"/>
      <protection/>
    </xf>
    <xf numFmtId="164" fontId="4" fillId="0" borderId="12" xfId="60" applyNumberFormat="1" applyFont="1" applyFill="1" applyBorder="1" applyAlignment="1" applyProtection="1">
      <alignment horizontal="center" vertical="center" wrapText="1"/>
      <protection/>
    </xf>
    <xf numFmtId="164" fontId="3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36" fillId="0" borderId="61" xfId="60" applyFont="1" applyFill="1" applyBorder="1" applyAlignment="1" applyProtection="1">
      <alignment horizontal="center" vertical="center" wrapText="1"/>
      <protection/>
    </xf>
    <xf numFmtId="0" fontId="36" fillId="0" borderId="22" xfId="60" applyFont="1" applyFill="1" applyBorder="1" applyAlignment="1" applyProtection="1">
      <alignment horizontal="center" vertical="center" wrapText="1"/>
      <protection/>
    </xf>
    <xf numFmtId="0" fontId="4" fillId="0" borderId="41" xfId="60" applyFont="1" applyFill="1" applyBorder="1" applyAlignment="1" applyProtection="1">
      <alignment horizontal="left" vertical="center" wrapText="1" indent="1"/>
      <protection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0" fontId="4" fillId="0" borderId="52" xfId="60" applyFont="1" applyFill="1" applyBorder="1" applyAlignment="1" applyProtection="1">
      <alignment horizontal="center" vertical="center" wrapText="1"/>
      <protection/>
    </xf>
    <xf numFmtId="0" fontId="4" fillId="0" borderId="25" xfId="60" applyFont="1" applyFill="1" applyBorder="1" applyAlignment="1" applyProtection="1">
      <alignment horizontal="center" vertical="center" wrapText="1"/>
      <protection/>
    </xf>
    <xf numFmtId="0" fontId="22" fillId="0" borderId="79" xfId="59" applyFont="1" applyBorder="1" applyAlignment="1">
      <alignment horizontal="center" vertical="center"/>
      <protection/>
    </xf>
    <xf numFmtId="0" fontId="22" fillId="0" borderId="28" xfId="59" applyFont="1" applyBorder="1" applyAlignment="1">
      <alignment horizontal="left" vertical="center"/>
      <protection/>
    </xf>
    <xf numFmtId="0" fontId="22" fillId="0" borderId="29" xfId="59" applyFont="1" applyBorder="1" applyAlignment="1">
      <alignment horizontal="left" vertical="center"/>
      <protection/>
    </xf>
    <xf numFmtId="0" fontId="22" fillId="0" borderId="82" xfId="59" applyFont="1" applyBorder="1" applyAlignment="1">
      <alignment horizontal="left" vertical="center"/>
      <protection/>
    </xf>
    <xf numFmtId="0" fontId="50" fillId="0" borderId="0" xfId="59" applyFont="1">
      <alignment/>
      <protection/>
    </xf>
    <xf numFmtId="0" fontId="50" fillId="0" borderId="0" xfId="59" applyFont="1" applyBorder="1">
      <alignment/>
      <protection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22" fillId="0" borderId="14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38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center"/>
      <protection/>
    </xf>
    <xf numFmtId="0" fontId="22" fillId="0" borderId="83" xfId="59" applyFont="1" applyBorder="1" applyAlignment="1">
      <alignment horizontal="center" vertical="center"/>
      <protection/>
    </xf>
    <xf numFmtId="0" fontId="22" fillId="0" borderId="80" xfId="59" applyFont="1" applyBorder="1" applyAlignment="1">
      <alignment horizontal="center" vertical="center"/>
      <protection/>
    </xf>
    <xf numFmtId="0" fontId="18" fillId="0" borderId="58" xfId="59" applyFont="1" applyBorder="1" applyAlignment="1">
      <alignment horizontal="center" vertical="center"/>
      <protection/>
    </xf>
    <xf numFmtId="0" fontId="18" fillId="0" borderId="31" xfId="59" applyFont="1" applyBorder="1" applyAlignment="1">
      <alignment vertical="center"/>
      <protection/>
    </xf>
    <xf numFmtId="0" fontId="22" fillId="0" borderId="82" xfId="59" applyFont="1" applyBorder="1">
      <alignment/>
      <protection/>
    </xf>
    <xf numFmtId="0" fontId="22" fillId="0" borderId="28" xfId="59" applyFont="1" applyBorder="1">
      <alignment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18" fillId="0" borderId="50" xfId="59" applyFont="1" applyBorder="1" applyAlignment="1">
      <alignment horizontal="left" vertical="center"/>
      <protection/>
    </xf>
    <xf numFmtId="0" fontId="10" fillId="0" borderId="56" xfId="58" applyFont="1" applyFill="1" applyBorder="1" applyAlignment="1" applyProtection="1">
      <alignment horizontal="center" vertical="center" wrapText="1"/>
      <protection locked="0"/>
    </xf>
    <xf numFmtId="0" fontId="10" fillId="0" borderId="59" xfId="58" applyFont="1" applyFill="1" applyBorder="1" applyAlignment="1" applyProtection="1">
      <alignment horizontal="center" vertical="center" wrapText="1"/>
      <protection locked="0"/>
    </xf>
    <xf numFmtId="0" fontId="10" fillId="0" borderId="63" xfId="58" applyFont="1" applyFill="1" applyBorder="1" applyAlignment="1" applyProtection="1">
      <alignment horizontal="center" vertical="center" wrapText="1"/>
      <protection locked="0"/>
    </xf>
    <xf numFmtId="164" fontId="9" fillId="0" borderId="19" xfId="58" applyNumberFormat="1" applyFont="1" applyFill="1" applyBorder="1" applyAlignment="1" applyProtection="1">
      <alignment horizontal="center" vertical="center"/>
      <protection/>
    </xf>
    <xf numFmtId="164" fontId="9" fillId="0" borderId="23" xfId="58" applyNumberFormat="1" applyFont="1" applyFill="1" applyBorder="1" applyAlignment="1" applyProtection="1">
      <alignment horizontal="center" vertical="center"/>
      <protection/>
    </xf>
    <xf numFmtId="164" fontId="9" fillId="0" borderId="21" xfId="58" applyNumberFormat="1" applyFont="1" applyFill="1" applyBorder="1" applyAlignment="1" applyProtection="1">
      <alignment horizontal="center" vertical="center"/>
      <protection/>
    </xf>
    <xf numFmtId="164" fontId="8" fillId="0" borderId="19" xfId="58" applyNumberFormat="1" applyFont="1" applyFill="1" applyBorder="1" applyAlignment="1" applyProtection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22" fillId="0" borderId="34" xfId="58" applyFont="1" applyFill="1" applyBorder="1" applyAlignment="1" applyProtection="1">
      <alignment horizontal="left" vertical="center" wrapText="1" indent="1"/>
      <protection/>
    </xf>
    <xf numFmtId="164" fontId="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58" applyFont="1" applyFill="1" applyBorder="1" applyAlignment="1">
      <alignment horizontal="center" vertical="center" wrapText="1"/>
      <protection/>
    </xf>
    <xf numFmtId="0" fontId="22" fillId="0" borderId="35" xfId="58" applyFont="1" applyFill="1" applyBorder="1" applyAlignment="1" applyProtection="1">
      <alignment horizontal="left" vertical="center" wrapText="1" indent="1"/>
      <protection/>
    </xf>
    <xf numFmtId="164" fontId="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35" xfId="58" applyFont="1" applyFill="1" applyBorder="1" applyAlignment="1" applyProtection="1">
      <alignment horizontal="left" vertical="center" wrapText="1" indent="8"/>
      <protection/>
    </xf>
    <xf numFmtId="0" fontId="3" fillId="0" borderId="61" xfId="58" applyFont="1" applyFill="1" applyBorder="1" applyAlignment="1" applyProtection="1">
      <alignment vertical="center" wrapText="1"/>
      <protection locked="0"/>
    </xf>
    <xf numFmtId="0" fontId="3" fillId="0" borderId="56" xfId="58" applyFont="1" applyFill="1" applyBorder="1" applyAlignment="1" applyProtection="1">
      <alignment vertical="center" wrapText="1"/>
      <protection locked="0"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59" xfId="58" applyFont="1" applyFill="1" applyBorder="1" applyAlignment="1" applyProtection="1">
      <alignment vertical="center" wrapText="1"/>
      <protection locked="0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 applyProtection="1">
      <alignment vertical="center" wrapText="1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4" fillId="0" borderId="26" xfId="58" applyFont="1" applyBorder="1" applyAlignment="1" applyProtection="1">
      <alignment horizontal="center" vertical="center"/>
      <protection/>
    </xf>
    <xf numFmtId="0" fontId="3" fillId="0" borderId="42" xfId="58" applyFont="1" applyBorder="1" applyAlignment="1" applyProtection="1">
      <alignment horizontal="left" vertical="center" wrapText="1" indent="1"/>
      <protection locked="0"/>
    </xf>
    <xf numFmtId="0" fontId="3" fillId="0" borderId="38" xfId="58" applyFont="1" applyBorder="1" applyAlignment="1" applyProtection="1">
      <alignment horizontal="left" vertical="center" wrapText="1" indent="1"/>
      <protection locked="0"/>
    </xf>
    <xf numFmtId="0" fontId="3" fillId="0" borderId="38" xfId="58" applyFont="1" applyBorder="1" applyAlignment="1" applyProtection="1">
      <alignment horizontal="left" vertical="center" indent="1"/>
      <protection locked="0"/>
    </xf>
    <xf numFmtId="164" fontId="3" fillId="36" borderId="51" xfId="58" applyNumberFormat="1" applyFont="1" applyFill="1" applyBorder="1" applyAlignment="1" applyProtection="1">
      <alignment horizontal="left" vertical="center" wrapText="1" indent="2"/>
      <protection/>
    </xf>
    <xf numFmtId="0" fontId="4" fillId="0" borderId="31" xfId="58" applyFont="1" applyBorder="1" applyAlignment="1" applyProtection="1">
      <alignment horizontal="center" vertical="center" wrapText="1"/>
      <protection/>
    </xf>
    <xf numFmtId="3" fontId="3" fillId="0" borderId="46" xfId="58" applyNumberFormat="1" applyFont="1" applyBorder="1" applyAlignment="1" applyProtection="1">
      <alignment horizontal="center" vertical="center"/>
      <protection locked="0"/>
    </xf>
    <xf numFmtId="3" fontId="3" fillId="0" borderId="28" xfId="58" applyNumberFormat="1" applyFont="1" applyBorder="1" applyAlignment="1" applyProtection="1">
      <alignment horizontal="center" vertical="center"/>
      <protection locked="0"/>
    </xf>
    <xf numFmtId="3" fontId="4" fillId="0" borderId="41" xfId="58" applyNumberFormat="1" applyFont="1" applyFill="1" applyBorder="1" applyAlignment="1" applyProtection="1">
      <alignment horizontal="center" vertical="center"/>
      <protection/>
    </xf>
    <xf numFmtId="0" fontId="10" fillId="0" borderId="28" xfId="67" applyFont="1" applyFill="1" applyBorder="1" applyAlignment="1">
      <alignment horizontal="left" wrapText="1" indent="3"/>
      <protection/>
    </xf>
    <xf numFmtId="0" fontId="10" fillId="0" borderId="23" xfId="67" applyFont="1" applyFill="1" applyBorder="1" applyAlignment="1">
      <alignment horizontal="left" wrapText="1" indent="3"/>
      <protection/>
    </xf>
    <xf numFmtId="0" fontId="9" fillId="0" borderId="49" xfId="67" applyFont="1" applyFill="1" applyBorder="1" applyAlignment="1">
      <alignment horizontal="left" wrapText="1" indent="1"/>
      <protection/>
    </xf>
    <xf numFmtId="0" fontId="8" fillId="0" borderId="84" xfId="67" applyFont="1" applyFill="1" applyBorder="1" applyAlignment="1">
      <alignment horizontal="left" vertical="center" wrapText="1" indent="1"/>
      <protection/>
    </xf>
    <xf numFmtId="0" fontId="9" fillId="0" borderId="82" xfId="67" applyFont="1" applyFill="1" applyBorder="1" applyAlignment="1">
      <alignment horizontal="left" vertical="center" wrapText="1"/>
      <protection/>
    </xf>
    <xf numFmtId="0" fontId="9" fillId="0" borderId="23" xfId="67" applyFont="1" applyFill="1" applyBorder="1" applyAlignment="1" quotePrefix="1">
      <alignment horizontal="left" vertical="center" wrapText="1" indent="1"/>
      <protection/>
    </xf>
    <xf numFmtId="0" fontId="4" fillId="0" borderId="62" xfId="67" applyFont="1" applyFill="1" applyBorder="1" applyAlignment="1">
      <alignment horizontal="center" vertical="center"/>
      <protection/>
    </xf>
    <xf numFmtId="0" fontId="4" fillId="0" borderId="18" xfId="67" applyNumberFormat="1" applyFont="1" applyFill="1" applyBorder="1" applyAlignment="1" applyProtection="1">
      <alignment horizontal="center" vertical="center"/>
      <protection/>
    </xf>
    <xf numFmtId="0" fontId="4" fillId="0" borderId="63" xfId="67" applyNumberFormat="1" applyFont="1" applyFill="1" applyBorder="1" applyAlignment="1" applyProtection="1">
      <alignment horizontal="center" vertical="center"/>
      <protection/>
    </xf>
    <xf numFmtId="0" fontId="4" fillId="0" borderId="49" xfId="67" applyNumberFormat="1" applyFont="1" applyFill="1" applyBorder="1" applyAlignment="1" applyProtection="1">
      <alignment horizontal="center" vertical="center"/>
      <protection/>
    </xf>
    <xf numFmtId="168" fontId="3" fillId="0" borderId="13" xfId="67" applyNumberFormat="1" applyFont="1" applyFill="1" applyBorder="1" applyAlignment="1">
      <alignment horizontal="center" vertical="center"/>
      <protection/>
    </xf>
    <xf numFmtId="0" fontId="3" fillId="0" borderId="61" xfId="67" applyFont="1" applyFill="1" applyBorder="1" applyAlignment="1">
      <alignment horizontal="left" vertical="center" wrapText="1"/>
      <protection/>
    </xf>
    <xf numFmtId="168" fontId="3" fillId="0" borderId="14" xfId="67" applyNumberFormat="1" applyFont="1" applyFill="1" applyBorder="1" applyAlignment="1">
      <alignment horizontal="center" vertical="center"/>
      <protection/>
    </xf>
    <xf numFmtId="0" fontId="3" fillId="0" borderId="56" xfId="67" applyFont="1" applyFill="1" applyBorder="1" applyAlignment="1">
      <alignment horizontal="left" vertical="center" wrapText="1"/>
      <protection/>
    </xf>
    <xf numFmtId="0" fontId="3" fillId="0" borderId="60" xfId="67" applyFont="1" applyFill="1" applyBorder="1" applyAlignment="1">
      <alignment horizontal="left" vertical="center" wrapText="1"/>
      <protection/>
    </xf>
    <xf numFmtId="168" fontId="3" fillId="0" borderId="15" xfId="67" applyNumberFormat="1" applyFont="1" applyFill="1" applyBorder="1" applyAlignment="1">
      <alignment horizontal="center" vertical="center"/>
      <protection/>
    </xf>
    <xf numFmtId="0" fontId="3" fillId="0" borderId="59" xfId="67" applyFont="1" applyFill="1" applyBorder="1" applyAlignment="1">
      <alignment horizontal="left" vertical="center" wrapText="1"/>
      <protection/>
    </xf>
    <xf numFmtId="0" fontId="4" fillId="0" borderId="19" xfId="67" applyFont="1" applyFill="1" applyBorder="1" applyAlignment="1">
      <alignment horizontal="left" vertical="center" wrapText="1"/>
      <protection/>
    </xf>
    <xf numFmtId="168" fontId="4" fillId="0" borderId="12" xfId="67" applyNumberFormat="1" applyFont="1" applyFill="1" applyBorder="1" applyAlignment="1">
      <alignment horizontal="center" vertical="center"/>
      <protection/>
    </xf>
    <xf numFmtId="168" fontId="3" fillId="0" borderId="17" xfId="67" applyNumberFormat="1" applyFont="1" applyFill="1" applyBorder="1" applyAlignment="1">
      <alignment horizontal="center" vertical="center"/>
      <protection/>
    </xf>
    <xf numFmtId="168" fontId="3" fillId="0" borderId="11" xfId="67" applyNumberFormat="1" applyFont="1" applyFill="1" applyBorder="1" applyAlignment="1">
      <alignment horizontal="center" vertical="center"/>
      <protection/>
    </xf>
    <xf numFmtId="0" fontId="3" fillId="0" borderId="63" xfId="67" applyFont="1" applyFill="1" applyBorder="1" applyAlignment="1">
      <alignment horizontal="left" vertical="center" wrapText="1"/>
      <protection/>
    </xf>
    <xf numFmtId="168" fontId="3" fillId="0" borderId="20" xfId="67" applyNumberFormat="1" applyFont="1" applyFill="1" applyBorder="1" applyAlignment="1">
      <alignment horizontal="center" vertical="center"/>
      <protection/>
    </xf>
    <xf numFmtId="0" fontId="4" fillId="0" borderId="69" xfId="67" applyFont="1" applyFill="1" applyBorder="1" applyAlignment="1">
      <alignment horizontal="left" vertical="center" wrapText="1"/>
      <protection/>
    </xf>
    <xf numFmtId="0" fontId="3" fillId="0" borderId="56" xfId="67" applyFont="1" applyFill="1" applyBorder="1" applyAlignment="1" quotePrefix="1">
      <alignment horizontal="left" vertical="center" wrapText="1"/>
      <protection/>
    </xf>
    <xf numFmtId="168" fontId="4" fillId="0" borderId="20" xfId="67" applyNumberFormat="1" applyFont="1" applyFill="1" applyBorder="1" applyAlignment="1">
      <alignment horizontal="center" vertical="center"/>
      <protection/>
    </xf>
    <xf numFmtId="168" fontId="4" fillId="0" borderId="11" xfId="67" applyNumberFormat="1" applyFont="1" applyFill="1" applyBorder="1" applyAlignment="1">
      <alignment horizontal="center" vertical="center"/>
      <protection/>
    </xf>
    <xf numFmtId="0" fontId="4" fillId="0" borderId="52" xfId="67" applyFont="1" applyFill="1" applyBorder="1" applyAlignment="1">
      <alignment horizontal="left" vertical="center" wrapText="1"/>
      <protection/>
    </xf>
    <xf numFmtId="171" fontId="3" fillId="0" borderId="61" xfId="67" applyNumberFormat="1" applyFont="1" applyFill="1" applyBorder="1" applyAlignment="1" applyProtection="1">
      <alignment horizontal="center" vertical="center"/>
      <protection locked="0"/>
    </xf>
    <xf numFmtId="171" fontId="3" fillId="0" borderId="22" xfId="67" applyNumberFormat="1" applyFont="1" applyFill="1" applyBorder="1" applyAlignment="1" applyProtection="1">
      <alignment horizontal="center" vertical="center"/>
      <protection locked="0"/>
    </xf>
    <xf numFmtId="171" fontId="3" fillId="0" borderId="56" xfId="67" applyNumberFormat="1" applyFont="1" applyFill="1" applyBorder="1" applyAlignment="1" applyProtection="1">
      <alignment horizontal="center" vertical="center"/>
      <protection locked="0"/>
    </xf>
    <xf numFmtId="171" fontId="3" fillId="0" borderId="23" xfId="67" applyNumberFormat="1" applyFont="1" applyFill="1" applyBorder="1" applyAlignment="1" applyProtection="1">
      <alignment horizontal="center" vertical="center"/>
      <protection locked="0"/>
    </xf>
    <xf numFmtId="171" fontId="3" fillId="0" borderId="59" xfId="67" applyNumberFormat="1" applyFont="1" applyFill="1" applyBorder="1" applyAlignment="1" applyProtection="1">
      <alignment horizontal="center" vertical="center"/>
      <protection locked="0"/>
    </xf>
    <xf numFmtId="171" fontId="3" fillId="0" borderId="24" xfId="67" applyNumberFormat="1" applyFont="1" applyFill="1" applyBorder="1" applyAlignment="1" applyProtection="1">
      <alignment horizontal="center" vertical="center"/>
      <protection locked="0"/>
    </xf>
    <xf numFmtId="171" fontId="39" fillId="0" borderId="19" xfId="67" applyNumberFormat="1" applyFont="1" applyFill="1" applyBorder="1" applyAlignment="1">
      <alignment horizontal="center" vertical="center"/>
      <protection/>
    </xf>
    <xf numFmtId="171" fontId="39" fillId="0" borderId="21" xfId="67" applyNumberFormat="1" applyFont="1" applyFill="1" applyBorder="1" applyAlignment="1">
      <alignment horizontal="center" vertical="center"/>
      <protection/>
    </xf>
    <xf numFmtId="171" fontId="3" fillId="0" borderId="60" xfId="67" applyNumberFormat="1" applyFont="1" applyFill="1" applyBorder="1" applyAlignment="1" applyProtection="1">
      <alignment horizontal="center" vertical="center"/>
      <protection locked="0"/>
    </xf>
    <xf numFmtId="171" fontId="3" fillId="0" borderId="32" xfId="67" applyNumberFormat="1" applyFont="1" applyFill="1" applyBorder="1" applyAlignment="1" applyProtection="1">
      <alignment horizontal="center" vertical="center"/>
      <protection locked="0"/>
    </xf>
    <xf numFmtId="171" fontId="3" fillId="34" borderId="63" xfId="67" applyNumberFormat="1" applyFont="1" applyFill="1" applyBorder="1" applyAlignment="1" applyProtection="1">
      <alignment horizontal="center" vertical="center"/>
      <protection/>
    </xf>
    <xf numFmtId="171" fontId="3" fillId="0" borderId="49" xfId="67" applyNumberFormat="1" applyFont="1" applyFill="1" applyBorder="1" applyAlignment="1" applyProtection="1">
      <alignment horizontal="center" vertical="center"/>
      <protection locked="0"/>
    </xf>
    <xf numFmtId="171" fontId="3" fillId="0" borderId="69" xfId="67" applyNumberFormat="1" applyFont="1" applyFill="1" applyBorder="1" applyAlignment="1" applyProtection="1">
      <alignment horizontal="center" vertical="center"/>
      <protection locked="0"/>
    </xf>
    <xf numFmtId="171" fontId="3" fillId="0" borderId="70" xfId="67" applyNumberFormat="1" applyFont="1" applyFill="1" applyBorder="1" applyAlignment="1" applyProtection="1">
      <alignment horizontal="center" vertical="center"/>
      <protection locked="0"/>
    </xf>
    <xf numFmtId="171" fontId="39" fillId="0" borderId="19" xfId="67" applyNumberFormat="1" applyFont="1" applyFill="1" applyBorder="1" applyAlignment="1" applyProtection="1">
      <alignment horizontal="center" vertical="center"/>
      <protection/>
    </xf>
    <xf numFmtId="171" fontId="39" fillId="0" borderId="21" xfId="67" applyNumberFormat="1" applyFont="1" applyFill="1" applyBorder="1" applyAlignment="1" applyProtection="1">
      <alignment horizontal="center" vertical="center"/>
      <protection/>
    </xf>
    <xf numFmtId="171" fontId="39" fillId="0" borderId="69" xfId="67" applyNumberFormat="1" applyFont="1" applyFill="1" applyBorder="1" applyAlignment="1" applyProtection="1">
      <alignment horizontal="center" vertical="center"/>
      <protection/>
    </xf>
    <xf numFmtId="171" fontId="39" fillId="0" borderId="70" xfId="67" applyNumberFormat="1" applyFont="1" applyFill="1" applyBorder="1" applyAlignment="1" applyProtection="1">
      <alignment horizontal="center" vertical="center"/>
      <protection/>
    </xf>
    <xf numFmtId="171" fontId="39" fillId="33" borderId="69" xfId="67" applyNumberFormat="1" applyFont="1" applyFill="1" applyBorder="1" applyAlignment="1" applyProtection="1">
      <alignment horizontal="center" vertical="center"/>
      <protection/>
    </xf>
    <xf numFmtId="172" fontId="10" fillId="0" borderId="85" xfId="42" applyNumberFormat="1" applyFont="1" applyFill="1" applyBorder="1" applyAlignment="1" applyProtection="1">
      <alignment horizontal="center"/>
      <protection locked="0"/>
    </xf>
    <xf numFmtId="172" fontId="10" fillId="0" borderId="56" xfId="42" applyNumberFormat="1" applyFont="1" applyFill="1" applyBorder="1" applyAlignment="1" applyProtection="1">
      <alignment horizontal="center"/>
      <protection locked="0"/>
    </xf>
    <xf numFmtId="172" fontId="10" fillId="0" borderId="86" xfId="42" applyNumberFormat="1" applyFont="1" applyFill="1" applyBorder="1" applyAlignment="1" applyProtection="1">
      <alignment horizontal="center"/>
      <protection locked="0"/>
    </xf>
    <xf numFmtId="172" fontId="10" fillId="0" borderId="59" xfId="42" applyNumberFormat="1" applyFont="1" applyFill="1" applyBorder="1" applyAlignment="1" applyProtection="1">
      <alignment horizontal="center"/>
      <protection locked="0"/>
    </xf>
    <xf numFmtId="172" fontId="10" fillId="0" borderId="87" xfId="42" applyNumberFormat="1" applyFont="1" applyFill="1" applyBorder="1" applyAlignment="1" applyProtection="1">
      <alignment horizontal="center"/>
      <protection locked="0"/>
    </xf>
    <xf numFmtId="172" fontId="9" fillId="0" borderId="19" xfId="42" applyNumberFormat="1" applyFont="1" applyFill="1" applyBorder="1" applyAlignment="1" applyProtection="1">
      <alignment horizontal="center"/>
      <protection/>
    </xf>
    <xf numFmtId="172" fontId="9" fillId="0" borderId="67" xfId="42" applyNumberFormat="1" applyFont="1" applyFill="1" applyBorder="1" applyAlignment="1" applyProtection="1">
      <alignment horizontal="center"/>
      <protection/>
    </xf>
    <xf numFmtId="172" fontId="10" fillId="0" borderId="62" xfId="42" applyNumberFormat="1" applyFont="1" applyFill="1" applyBorder="1" applyAlignment="1" applyProtection="1">
      <alignment horizontal="left" vertical="center"/>
      <protection locked="0"/>
    </xf>
    <xf numFmtId="0" fontId="8" fillId="0" borderId="41" xfId="58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vertical="center" wrapText="1"/>
      <protection/>
    </xf>
    <xf numFmtId="0" fontId="6" fillId="0" borderId="48" xfId="66" applyFont="1" applyFill="1" applyBorder="1" applyAlignment="1" applyProtection="1">
      <alignment horizontal="left" vertical="center" wrapText="1" indent="1"/>
      <protection/>
    </xf>
    <xf numFmtId="0" fontId="6" fillId="0" borderId="23" xfId="66" applyFont="1" applyFill="1" applyBorder="1" applyAlignment="1" applyProtection="1">
      <alignment horizontal="left" vertical="center" wrapText="1" indent="1"/>
      <protection/>
    </xf>
    <xf numFmtId="0" fontId="10" fillId="0" borderId="23" xfId="66" applyFont="1" applyFill="1" applyBorder="1" applyAlignment="1" applyProtection="1">
      <alignment horizontal="left" vertical="center" wrapText="1" indent="1"/>
      <protection/>
    </xf>
    <xf numFmtId="0" fontId="10" fillId="0" borderId="23" xfId="66" applyFont="1" applyFill="1" applyBorder="1" applyAlignment="1" applyProtection="1">
      <alignment horizontal="left" indent="6"/>
      <protection/>
    </xf>
    <xf numFmtId="0" fontId="10" fillId="0" borderId="23" xfId="66" applyFont="1" applyFill="1" applyBorder="1" applyAlignment="1" applyProtection="1">
      <alignment horizontal="left" vertical="center" wrapText="1" indent="6"/>
      <protection/>
    </xf>
    <xf numFmtId="0" fontId="10" fillId="0" borderId="49" xfId="66" applyFont="1" applyFill="1" applyBorder="1" applyAlignment="1" applyProtection="1">
      <alignment horizontal="left" vertical="center" wrapText="1" indent="6"/>
      <protection/>
    </xf>
    <xf numFmtId="49" fontId="22" fillId="0" borderId="55" xfId="59" applyNumberFormat="1" applyFont="1" applyBorder="1" applyAlignment="1">
      <alignment horizontal="left" vertical="center"/>
      <protection/>
    </xf>
    <xf numFmtId="3" fontId="3" fillId="0" borderId="14" xfId="6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60" applyNumberFormat="1" applyFont="1" applyFill="1" applyBorder="1" applyAlignment="1" applyProtection="1">
      <alignment horizontal="center" vertical="center" wrapText="1"/>
      <protection/>
    </xf>
    <xf numFmtId="3" fontId="3" fillId="0" borderId="23" xfId="60" applyNumberFormat="1" applyFont="1" applyFill="1" applyBorder="1" applyAlignment="1" applyProtection="1">
      <alignment horizontal="center" vertical="center" wrapText="1"/>
      <protection/>
    </xf>
    <xf numFmtId="3" fontId="3" fillId="0" borderId="62" xfId="60" applyNumberFormat="1" applyFont="1" applyFill="1" applyBorder="1" applyAlignment="1" applyProtection="1">
      <alignment horizontal="center" vertical="center" wrapText="1"/>
      <protection/>
    </xf>
    <xf numFmtId="3" fontId="3" fillId="0" borderId="48" xfId="60" applyNumberFormat="1" applyFont="1" applyFill="1" applyBorder="1" applyAlignment="1" applyProtection="1">
      <alignment horizontal="center" vertical="center" wrapText="1"/>
      <protection/>
    </xf>
    <xf numFmtId="3" fontId="3" fillId="0" borderId="56" xfId="60" applyNumberFormat="1" applyFont="1" applyFill="1" applyBorder="1" applyAlignment="1" applyProtection="1">
      <alignment horizontal="center" vertical="center" wrapText="1"/>
      <protection/>
    </xf>
    <xf numFmtId="3" fontId="3" fillId="0" borderId="23" xfId="60" applyNumberFormat="1" applyFont="1" applyFill="1" applyBorder="1" applyAlignment="1" applyProtection="1">
      <alignment horizontal="center" vertical="center" wrapText="1"/>
      <protection/>
    </xf>
    <xf numFmtId="3" fontId="3" fillId="0" borderId="59" xfId="60" applyNumberFormat="1" applyFont="1" applyFill="1" applyBorder="1" applyAlignment="1" applyProtection="1">
      <alignment horizontal="center" vertical="center" wrapText="1"/>
      <protection/>
    </xf>
    <xf numFmtId="3" fontId="3" fillId="0" borderId="24" xfId="60" applyNumberFormat="1" applyFont="1" applyFill="1" applyBorder="1" applyAlignment="1" applyProtection="1">
      <alignment horizontal="center" vertical="center" wrapText="1"/>
      <protection/>
    </xf>
    <xf numFmtId="3" fontId="22" fillId="0" borderId="26" xfId="59" applyNumberFormat="1" applyFont="1" applyBorder="1" applyAlignment="1">
      <alignment horizontal="center"/>
      <protection/>
    </xf>
    <xf numFmtId="3" fontId="18" fillId="0" borderId="31" xfId="59" applyNumberFormat="1" applyFont="1" applyBorder="1" applyAlignment="1">
      <alignment horizontal="center"/>
      <protection/>
    </xf>
    <xf numFmtId="3" fontId="18" fillId="0" borderId="19" xfId="59" applyNumberFormat="1" applyFont="1" applyBorder="1" applyAlignment="1">
      <alignment horizontal="center"/>
      <protection/>
    </xf>
    <xf numFmtId="3" fontId="18" fillId="0" borderId="21" xfId="59" applyNumberFormat="1" applyFont="1" applyBorder="1" applyAlignment="1">
      <alignment horizontal="center"/>
      <protection/>
    </xf>
    <xf numFmtId="3" fontId="18" fillId="0" borderId="67" xfId="59" applyNumberFormat="1" applyFont="1" applyBorder="1" applyAlignment="1">
      <alignment horizontal="center"/>
      <protection/>
    </xf>
    <xf numFmtId="3" fontId="22" fillId="0" borderId="62" xfId="59" applyNumberFormat="1" applyFont="1" applyBorder="1" applyAlignment="1">
      <alignment horizontal="center"/>
      <protection/>
    </xf>
    <xf numFmtId="3" fontId="22" fillId="0" borderId="42" xfId="59" applyNumberFormat="1" applyFont="1" applyBorder="1" applyAlignment="1">
      <alignment horizontal="center"/>
      <protection/>
    </xf>
    <xf numFmtId="3" fontId="18" fillId="0" borderId="47" xfId="59" applyNumberFormat="1" applyFont="1" applyBorder="1" applyAlignment="1">
      <alignment horizontal="center"/>
      <protection/>
    </xf>
    <xf numFmtId="3" fontId="25" fillId="0" borderId="12" xfId="66" applyNumberFormat="1" applyFont="1" applyFill="1" applyBorder="1" applyAlignment="1" applyProtection="1">
      <alignment horizontal="center" vertical="center" wrapText="1"/>
      <protection/>
    </xf>
    <xf numFmtId="3" fontId="25" fillId="0" borderId="19" xfId="66" applyNumberFormat="1" applyFont="1" applyFill="1" applyBorder="1" applyAlignment="1" applyProtection="1">
      <alignment horizontal="center" vertical="center" wrapText="1"/>
      <protection/>
    </xf>
    <xf numFmtId="3" fontId="25" fillId="0" borderId="21" xfId="66" applyNumberFormat="1" applyFont="1" applyFill="1" applyBorder="1" applyAlignment="1" applyProtection="1">
      <alignment horizontal="center" vertical="center" wrapText="1"/>
      <protection/>
    </xf>
    <xf numFmtId="3" fontId="19" fillId="0" borderId="13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58" applyNumberFormat="1" applyFont="1" applyFill="1" applyBorder="1" applyAlignment="1">
      <alignment horizontal="center" vertical="center" wrapText="1"/>
      <protection/>
    </xf>
    <xf numFmtId="3" fontId="19" fillId="0" borderId="22" xfId="58" applyNumberFormat="1" applyFont="1" applyFill="1" applyBorder="1" applyAlignment="1">
      <alignment horizontal="center" vertical="center" wrapText="1"/>
      <protection/>
    </xf>
    <xf numFmtId="3" fontId="19" fillId="0" borderId="14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56" xfId="58" applyNumberFormat="1" applyFont="1" applyFill="1" applyBorder="1" applyAlignment="1">
      <alignment horizontal="center" vertical="center" wrapText="1"/>
      <protection/>
    </xf>
    <xf numFmtId="3" fontId="19" fillId="0" borderId="23" xfId="58" applyNumberFormat="1" applyFont="1" applyFill="1" applyBorder="1" applyAlignment="1">
      <alignment horizontal="center" vertical="center" wrapText="1"/>
      <protection/>
    </xf>
    <xf numFmtId="3" fontId="19" fillId="34" borderId="14" xfId="66" applyNumberFormat="1" applyFont="1" applyFill="1" applyBorder="1" applyAlignment="1" applyProtection="1">
      <alignment horizontal="center" vertical="center" wrapText="1"/>
      <protection/>
    </xf>
    <xf numFmtId="3" fontId="19" fillId="34" borderId="15" xfId="66" applyNumberFormat="1" applyFont="1" applyFill="1" applyBorder="1" applyAlignment="1" applyProtection="1">
      <alignment horizontal="center" vertical="center" wrapText="1"/>
      <protection/>
    </xf>
    <xf numFmtId="3" fontId="19" fillId="0" borderId="59" xfId="58" applyNumberFormat="1" applyFont="1" applyFill="1" applyBorder="1" applyAlignment="1">
      <alignment horizontal="center" vertical="center" wrapText="1"/>
      <protection/>
    </xf>
    <xf numFmtId="3" fontId="19" fillId="0" borderId="24" xfId="58" applyNumberFormat="1" applyFont="1" applyFill="1" applyBorder="1" applyAlignment="1">
      <alignment horizontal="center" vertical="center" wrapText="1"/>
      <protection/>
    </xf>
    <xf numFmtId="3" fontId="19" fillId="0" borderId="15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13" xfId="66" applyNumberFormat="1" applyFont="1" applyFill="1" applyBorder="1" applyAlignment="1" applyProtection="1">
      <alignment horizontal="center" vertical="center" wrapText="1"/>
      <protection/>
    </xf>
    <xf numFmtId="3" fontId="19" fillId="0" borderId="61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66" applyNumberFormat="1" applyFont="1" applyFill="1" applyBorder="1" applyAlignment="1" applyProtection="1">
      <alignment horizontal="center" vertical="center" wrapText="1"/>
      <protection locked="0"/>
    </xf>
    <xf numFmtId="3" fontId="25" fillId="0" borderId="12" xfId="58" applyNumberFormat="1" applyFont="1" applyBorder="1" applyAlignment="1" applyProtection="1">
      <alignment horizontal="center" vertical="center" wrapText="1"/>
      <protection/>
    </xf>
    <xf numFmtId="3" fontId="25" fillId="0" borderId="19" xfId="58" applyNumberFormat="1" applyFont="1" applyBorder="1" applyAlignment="1" applyProtection="1">
      <alignment horizontal="center" vertical="center" wrapText="1"/>
      <protection/>
    </xf>
    <xf numFmtId="3" fontId="25" fillId="0" borderId="21" xfId="58" applyNumberFormat="1" applyFont="1" applyBorder="1" applyAlignment="1" applyProtection="1">
      <alignment horizontal="center" vertical="center" wrapText="1"/>
      <protection/>
    </xf>
    <xf numFmtId="3" fontId="10" fillId="0" borderId="61" xfId="58" applyNumberFormat="1" applyFont="1" applyFill="1" applyBorder="1" applyAlignment="1">
      <alignment horizontal="center" vertical="center" wrapText="1"/>
      <protection/>
    </xf>
    <xf numFmtId="3" fontId="10" fillId="0" borderId="22" xfId="58" applyNumberFormat="1" applyFont="1" applyFill="1" applyBorder="1" applyAlignment="1">
      <alignment horizontal="center" vertical="center" wrapText="1"/>
      <protection/>
    </xf>
    <xf numFmtId="3" fontId="10" fillId="0" borderId="56" xfId="58" applyNumberFormat="1" applyFont="1" applyFill="1" applyBorder="1" applyAlignment="1">
      <alignment horizontal="center" vertical="center" wrapText="1"/>
      <protection/>
    </xf>
    <xf numFmtId="3" fontId="10" fillId="0" borderId="23" xfId="58" applyNumberFormat="1" applyFont="1" applyFill="1" applyBorder="1" applyAlignment="1">
      <alignment horizontal="center" vertical="center" wrapText="1"/>
      <protection/>
    </xf>
    <xf numFmtId="3" fontId="10" fillId="0" borderId="59" xfId="58" applyNumberFormat="1" applyFont="1" applyFill="1" applyBorder="1" applyAlignment="1">
      <alignment horizontal="center" vertical="center" wrapText="1"/>
      <protection/>
    </xf>
    <xf numFmtId="3" fontId="10" fillId="0" borderId="24" xfId="58" applyNumberFormat="1" applyFont="1" applyFill="1" applyBorder="1" applyAlignment="1">
      <alignment horizontal="center" vertical="center" wrapText="1"/>
      <protection/>
    </xf>
    <xf numFmtId="3" fontId="9" fillId="0" borderId="19" xfId="66" applyNumberFormat="1" applyFont="1" applyFill="1" applyBorder="1" applyAlignment="1" applyProtection="1">
      <alignment horizontal="center" vertical="center" wrapText="1"/>
      <protection/>
    </xf>
    <xf numFmtId="3" fontId="9" fillId="0" borderId="21" xfId="66" applyNumberFormat="1" applyFont="1" applyFill="1" applyBorder="1" applyAlignment="1" applyProtection="1">
      <alignment horizontal="center" vertical="center" wrapText="1"/>
      <protection/>
    </xf>
    <xf numFmtId="3" fontId="9" fillId="0" borderId="52" xfId="66" applyNumberFormat="1" applyFont="1" applyFill="1" applyBorder="1" applyAlignment="1" applyProtection="1">
      <alignment horizontal="center" vertical="center" wrapText="1"/>
      <protection/>
    </xf>
    <xf numFmtId="3" fontId="9" fillId="0" borderId="25" xfId="66" applyNumberFormat="1" applyFont="1" applyFill="1" applyBorder="1" applyAlignment="1" applyProtection="1">
      <alignment horizontal="center" vertical="center" wrapText="1"/>
      <protection/>
    </xf>
    <xf numFmtId="3" fontId="10" fillId="0" borderId="62" xfId="58" applyNumberFormat="1" applyFont="1" applyFill="1" applyBorder="1" applyAlignment="1">
      <alignment horizontal="center" vertical="center" wrapText="1"/>
      <protection/>
    </xf>
    <xf numFmtId="3" fontId="10" fillId="0" borderId="48" xfId="58" applyNumberFormat="1" applyFont="1" applyFill="1" applyBorder="1" applyAlignment="1">
      <alignment horizontal="center" vertical="center" wrapText="1"/>
      <protection/>
    </xf>
    <xf numFmtId="3" fontId="26" fillId="0" borderId="56" xfId="58" applyNumberFormat="1" applyFont="1" applyFill="1" applyBorder="1" applyAlignment="1">
      <alignment vertical="center" wrapText="1"/>
      <protection/>
    </xf>
    <xf numFmtId="3" fontId="26" fillId="0" borderId="23" xfId="58" applyNumberFormat="1" applyFont="1" applyFill="1" applyBorder="1" applyAlignment="1">
      <alignment vertical="center" wrapText="1"/>
      <protection/>
    </xf>
    <xf numFmtId="3" fontId="27" fillId="0" borderId="56" xfId="58" applyNumberFormat="1" applyFont="1" applyFill="1" applyBorder="1" applyAlignment="1">
      <alignment vertical="center" wrapText="1"/>
      <protection/>
    </xf>
    <xf numFmtId="3" fontId="27" fillId="0" borderId="23" xfId="58" applyNumberFormat="1" applyFont="1" applyFill="1" applyBorder="1" applyAlignment="1">
      <alignment vertical="center" wrapText="1"/>
      <protection/>
    </xf>
    <xf numFmtId="3" fontId="10" fillId="0" borderId="63" xfId="58" applyNumberFormat="1" applyFont="1" applyFill="1" applyBorder="1" applyAlignment="1">
      <alignment horizontal="center" vertical="center" wrapText="1"/>
      <protection/>
    </xf>
    <xf numFmtId="3" fontId="10" fillId="0" borderId="49" xfId="58" applyNumberFormat="1" applyFont="1" applyFill="1" applyBorder="1" applyAlignment="1">
      <alignment horizontal="center" vertical="center" wrapText="1"/>
      <protection/>
    </xf>
    <xf numFmtId="3" fontId="27" fillId="0" borderId="60" xfId="58" applyNumberFormat="1" applyFont="1" applyFill="1" applyBorder="1" applyAlignment="1">
      <alignment vertical="center" wrapText="1"/>
      <protection/>
    </xf>
    <xf numFmtId="3" fontId="27" fillId="0" borderId="32" xfId="58" applyNumberFormat="1" applyFont="1" applyFill="1" applyBorder="1" applyAlignment="1">
      <alignment vertical="center" wrapText="1"/>
      <protection/>
    </xf>
    <xf numFmtId="3" fontId="9" fillId="0" borderId="19" xfId="66" applyNumberFormat="1" applyFont="1" applyFill="1" applyBorder="1" applyAlignment="1" applyProtection="1">
      <alignment horizontal="center" vertical="center" wrapText="1"/>
      <protection/>
    </xf>
    <xf numFmtId="3" fontId="9" fillId="0" borderId="21" xfId="66" applyNumberFormat="1" applyFont="1" applyFill="1" applyBorder="1" applyAlignment="1" applyProtection="1">
      <alignment horizontal="center" vertical="center" wrapText="1"/>
      <protection/>
    </xf>
    <xf numFmtId="3" fontId="10" fillId="0" borderId="56" xfId="58" applyNumberFormat="1" applyFont="1" applyFill="1" applyBorder="1" applyAlignment="1">
      <alignment horizontal="center" vertical="center" wrapText="1"/>
      <protection/>
    </xf>
    <xf numFmtId="3" fontId="10" fillId="0" borderId="23" xfId="58" applyNumberFormat="1" applyFont="1" applyFill="1" applyBorder="1" applyAlignment="1">
      <alignment horizontal="center" vertical="center" wrapText="1"/>
      <protection/>
    </xf>
    <xf numFmtId="3" fontId="10" fillId="0" borderId="63" xfId="58" applyNumberFormat="1" applyFont="1" applyFill="1" applyBorder="1" applyAlignment="1">
      <alignment horizontal="center" vertical="center" wrapText="1"/>
      <protection/>
    </xf>
    <xf numFmtId="3" fontId="10" fillId="0" borderId="49" xfId="58" applyNumberFormat="1" applyFont="1" applyFill="1" applyBorder="1" applyAlignment="1">
      <alignment horizontal="center" vertical="center" wrapText="1"/>
      <protection/>
    </xf>
    <xf numFmtId="3" fontId="10" fillId="0" borderId="61" xfId="58" applyNumberFormat="1" applyFont="1" applyFill="1" applyBorder="1" applyAlignment="1">
      <alignment horizontal="center" vertical="center" wrapText="1"/>
      <protection/>
    </xf>
    <xf numFmtId="3" fontId="10" fillId="0" borderId="22" xfId="58" applyNumberFormat="1" applyFont="1" applyFill="1" applyBorder="1" applyAlignment="1">
      <alignment horizontal="center" vertical="center" wrapText="1"/>
      <protection/>
    </xf>
    <xf numFmtId="3" fontId="10" fillId="0" borderId="59" xfId="58" applyNumberFormat="1" applyFont="1" applyFill="1" applyBorder="1" applyAlignment="1">
      <alignment horizontal="center" vertical="center" wrapText="1"/>
      <protection/>
    </xf>
    <xf numFmtId="3" fontId="10" fillId="0" borderId="24" xfId="58" applyNumberFormat="1" applyFont="1" applyFill="1" applyBorder="1" applyAlignment="1">
      <alignment horizontal="center" vertical="center" wrapText="1"/>
      <protection/>
    </xf>
    <xf numFmtId="3" fontId="27" fillId="0" borderId="61" xfId="58" applyNumberFormat="1" applyFont="1" applyFill="1" applyBorder="1" applyAlignment="1">
      <alignment vertical="center" wrapText="1"/>
      <protection/>
    </xf>
    <xf numFmtId="3" fontId="27" fillId="0" borderId="22" xfId="58" applyNumberFormat="1" applyFont="1" applyFill="1" applyBorder="1" applyAlignment="1">
      <alignment vertical="center" wrapText="1"/>
      <protection/>
    </xf>
    <xf numFmtId="3" fontId="27" fillId="0" borderId="59" xfId="58" applyNumberFormat="1" applyFont="1" applyFill="1" applyBorder="1" applyAlignment="1">
      <alignment vertical="center" wrapText="1"/>
      <protection/>
    </xf>
    <xf numFmtId="3" fontId="27" fillId="0" borderId="24" xfId="58" applyNumberFormat="1" applyFont="1" applyFill="1" applyBorder="1" applyAlignment="1">
      <alignment vertical="center" wrapText="1"/>
      <protection/>
    </xf>
    <xf numFmtId="3" fontId="23" fillId="0" borderId="88" xfId="66" applyNumberFormat="1" applyFont="1" applyFill="1" applyBorder="1" applyAlignment="1" applyProtection="1">
      <alignment horizontal="center"/>
      <protection/>
    </xf>
    <xf numFmtId="3" fontId="23" fillId="0" borderId="70" xfId="66" applyNumberFormat="1" applyFont="1" applyFill="1" applyBorder="1" applyAlignment="1" applyProtection="1">
      <alignment horizontal="center"/>
      <protection/>
    </xf>
    <xf numFmtId="3" fontId="6" fillId="0" borderId="34" xfId="66" applyNumberFormat="1" applyFont="1" applyFill="1" applyBorder="1" applyAlignment="1" applyProtection="1">
      <alignment horizontal="center"/>
      <protection/>
    </xf>
    <xf numFmtId="3" fontId="6" fillId="0" borderId="22" xfId="66" applyNumberFormat="1" applyFont="1" applyFill="1" applyBorder="1" applyAlignment="1" applyProtection="1">
      <alignment horizontal="center"/>
      <protection/>
    </xf>
    <xf numFmtId="3" fontId="6" fillId="0" borderId="35" xfId="66" applyNumberFormat="1" applyFont="1" applyFill="1" applyBorder="1" applyAlignment="1" applyProtection="1">
      <alignment horizontal="center"/>
      <protection/>
    </xf>
    <xf numFmtId="3" fontId="6" fillId="0" borderId="23" xfId="66" applyNumberFormat="1" applyFont="1" applyFill="1" applyBorder="1" applyAlignment="1" applyProtection="1">
      <alignment horizontal="center"/>
      <protection/>
    </xf>
    <xf numFmtId="3" fontId="6" fillId="0" borderId="36" xfId="66" applyNumberFormat="1" applyFont="1" applyFill="1" applyBorder="1" applyAlignment="1" applyProtection="1">
      <alignment horizontal="center"/>
      <protection/>
    </xf>
    <xf numFmtId="3" fontId="6" fillId="0" borderId="24" xfId="66" applyNumberFormat="1" applyFont="1" applyFill="1" applyBorder="1" applyAlignment="1" applyProtection="1">
      <alignment horizontal="center"/>
      <protection/>
    </xf>
    <xf numFmtId="3" fontId="23" fillId="0" borderId="33" xfId="66" applyNumberFormat="1" applyFont="1" applyFill="1" applyBorder="1" applyAlignment="1" applyProtection="1">
      <alignment horizontal="center" vertical="center" wrapText="1"/>
      <protection/>
    </xf>
    <xf numFmtId="3" fontId="23" fillId="0" borderId="21" xfId="66" applyNumberFormat="1" applyFont="1" applyFill="1" applyBorder="1" applyAlignment="1" applyProtection="1">
      <alignment horizontal="center" vertical="center" wrapText="1"/>
      <protection/>
    </xf>
    <xf numFmtId="3" fontId="23" fillId="0" borderId="33" xfId="66" applyNumberFormat="1" applyFont="1" applyFill="1" applyBorder="1" applyAlignment="1" applyProtection="1">
      <alignment horizontal="center" vertical="center"/>
      <protection/>
    </xf>
    <xf numFmtId="3" fontId="23" fillId="0" borderId="21" xfId="66" applyNumberFormat="1" applyFont="1" applyFill="1" applyBorder="1" applyAlignment="1" applyProtection="1">
      <alignment horizontal="center"/>
      <protection/>
    </xf>
    <xf numFmtId="3" fontId="23" fillId="0" borderId="33" xfId="66" applyNumberFormat="1" applyFont="1" applyFill="1" applyBorder="1" applyAlignment="1" applyProtection="1">
      <alignment horizontal="center"/>
      <protection/>
    </xf>
    <xf numFmtId="3" fontId="23" fillId="0" borderId="12" xfId="66" applyNumberFormat="1" applyFont="1" applyFill="1" applyBorder="1" applyAlignment="1" applyProtection="1">
      <alignment horizontal="center"/>
      <protection/>
    </xf>
    <xf numFmtId="3" fontId="23" fillId="0" borderId="33" xfId="66" applyNumberFormat="1" applyFont="1" applyFill="1" applyBorder="1" applyAlignment="1" applyProtection="1">
      <alignment horizontal="center"/>
      <protection/>
    </xf>
    <xf numFmtId="3" fontId="23" fillId="0" borderId="30" xfId="66" applyNumberFormat="1" applyFont="1" applyFill="1" applyBorder="1" applyAlignment="1" applyProtection="1">
      <alignment horizontal="center"/>
      <protection/>
    </xf>
    <xf numFmtId="3" fontId="23" fillId="0" borderId="25" xfId="66" applyNumberFormat="1" applyFont="1" applyFill="1" applyBorder="1" applyAlignment="1" applyProtection="1">
      <alignment horizontal="center"/>
      <protection/>
    </xf>
    <xf numFmtId="3" fontId="6" fillId="0" borderId="33" xfId="66" applyNumberFormat="1" applyFont="1" applyFill="1" applyBorder="1" applyAlignment="1" applyProtection="1">
      <alignment horizontal="center"/>
      <protection/>
    </xf>
    <xf numFmtId="3" fontId="6" fillId="0" borderId="21" xfId="66" applyNumberFormat="1" applyFont="1" applyFill="1" applyBorder="1" applyAlignment="1" applyProtection="1">
      <alignment horizontal="center"/>
      <protection/>
    </xf>
    <xf numFmtId="3" fontId="23" fillId="0" borderId="88" xfId="66" applyNumberFormat="1" applyFont="1" applyFill="1" applyBorder="1" applyAlignment="1" applyProtection="1">
      <alignment horizontal="center" vertical="center"/>
      <protection/>
    </xf>
    <xf numFmtId="3" fontId="23" fillId="0" borderId="70" xfId="66" applyNumberFormat="1" applyFont="1" applyFill="1" applyBorder="1" applyAlignment="1" applyProtection="1">
      <alignment horizontal="center" vertical="center"/>
      <protection/>
    </xf>
    <xf numFmtId="0" fontId="6" fillId="0" borderId="17" xfId="58" applyFill="1" applyBorder="1" applyAlignment="1">
      <alignment horizontal="center" vertical="center"/>
      <protection/>
    </xf>
    <xf numFmtId="0" fontId="3" fillId="0" borderId="60" xfId="58" applyFont="1" applyFill="1" applyBorder="1" applyAlignment="1">
      <alignment horizontal="left" vertical="center" indent="1"/>
      <protection/>
    </xf>
    <xf numFmtId="49" fontId="23" fillId="0" borderId="57" xfId="66" applyNumberFormat="1" applyFont="1" applyFill="1" applyBorder="1" applyAlignment="1" applyProtection="1">
      <alignment horizontal="center" vertical="center" wrapText="1"/>
      <protection/>
    </xf>
    <xf numFmtId="0" fontId="23" fillId="0" borderId="31" xfId="66" applyFont="1" applyFill="1" applyBorder="1" applyAlignment="1" applyProtection="1">
      <alignment vertical="center" wrapText="1"/>
      <protection/>
    </xf>
    <xf numFmtId="49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6" fillId="0" borderId="57" xfId="66" applyFont="1" applyFill="1" applyBorder="1" applyAlignment="1" applyProtection="1">
      <alignment horizontal="left" vertical="center" wrapText="1" indent="1"/>
      <protection/>
    </xf>
    <xf numFmtId="0" fontId="6" fillId="0" borderId="42" xfId="66" applyFont="1" applyFill="1" applyBorder="1" applyAlignment="1" applyProtection="1">
      <alignment vertical="center" wrapText="1"/>
      <protection/>
    </xf>
    <xf numFmtId="0" fontId="6" fillId="0" borderId="44" xfId="66" applyFont="1" applyFill="1" applyBorder="1" applyAlignment="1" applyProtection="1">
      <alignment horizontal="left" vertical="center" wrapText="1" indent="1"/>
      <protection/>
    </xf>
    <xf numFmtId="3" fontId="25" fillId="0" borderId="31" xfId="66" applyNumberFormat="1" applyFont="1" applyFill="1" applyBorder="1" applyAlignment="1" applyProtection="1">
      <alignment horizontal="center" vertical="center" wrapText="1"/>
      <protection locked="0"/>
    </xf>
    <xf numFmtId="3" fontId="10" fillId="0" borderId="62" xfId="58" applyNumberFormat="1" applyFont="1" applyFill="1" applyBorder="1" applyAlignment="1">
      <alignment horizontal="center" vertical="center" wrapText="1"/>
      <protection/>
    </xf>
    <xf numFmtId="3" fontId="10" fillId="0" borderId="48" xfId="58" applyNumberFormat="1" applyFont="1" applyFill="1" applyBorder="1" applyAlignment="1">
      <alignment horizontal="center" vertical="center" wrapText="1"/>
      <protection/>
    </xf>
    <xf numFmtId="3" fontId="22" fillId="0" borderId="74" xfId="59" applyNumberFormat="1" applyFont="1" applyBorder="1" applyAlignment="1">
      <alignment horizontal="center"/>
      <protection/>
    </xf>
    <xf numFmtId="3" fontId="18" fillId="0" borderId="46" xfId="59" applyNumberFormat="1" applyFont="1" applyBorder="1" applyAlignment="1">
      <alignment horizontal="center"/>
      <protection/>
    </xf>
    <xf numFmtId="3" fontId="22" fillId="0" borderId="35" xfId="59" applyNumberFormat="1" applyFont="1" applyBorder="1" applyAlignment="1">
      <alignment horizontal="center"/>
      <protection/>
    </xf>
    <xf numFmtId="3" fontId="18" fillId="0" borderId="28" xfId="59" applyNumberFormat="1" applyFont="1" applyBorder="1" applyAlignment="1">
      <alignment horizontal="center"/>
      <protection/>
    </xf>
    <xf numFmtId="3" fontId="22" fillId="0" borderId="36" xfId="59" applyNumberFormat="1" applyFont="1" applyBorder="1" applyAlignment="1">
      <alignment horizontal="center"/>
      <protection/>
    </xf>
    <xf numFmtId="3" fontId="18" fillId="0" borderId="29" xfId="59" applyNumberFormat="1" applyFont="1" applyBorder="1" applyAlignment="1">
      <alignment horizontal="center"/>
      <protection/>
    </xf>
    <xf numFmtId="3" fontId="18" fillId="0" borderId="33" xfId="59" applyNumberFormat="1" applyFont="1" applyBorder="1" applyAlignment="1">
      <alignment horizontal="center"/>
      <protection/>
    </xf>
    <xf numFmtId="0" fontId="18" fillId="0" borderId="54" xfId="59" applyFont="1" applyBorder="1" applyAlignment="1">
      <alignment horizontal="center" vertical="center"/>
      <protection/>
    </xf>
    <xf numFmtId="0" fontId="21" fillId="0" borderId="68" xfId="59" applyFont="1" applyBorder="1" applyAlignment="1">
      <alignment vertical="center" wrapText="1"/>
      <protection/>
    </xf>
    <xf numFmtId="0" fontId="22" fillId="0" borderId="78" xfId="59" applyFont="1" applyBorder="1" applyAlignment="1">
      <alignment wrapText="1" shrinkToFit="1"/>
      <protection/>
    </xf>
    <xf numFmtId="0" fontId="22" fillId="0" borderId="79" xfId="59" applyFont="1" applyBorder="1" applyAlignment="1">
      <alignment wrapText="1" shrinkToFit="1"/>
      <protection/>
    </xf>
    <xf numFmtId="0" fontId="22" fillId="0" borderId="89" xfId="59" applyFont="1" applyBorder="1" applyAlignment="1">
      <alignment wrapText="1" shrinkToFit="1"/>
      <protection/>
    </xf>
    <xf numFmtId="3" fontId="42" fillId="0" borderId="41" xfId="59" applyNumberFormat="1" applyFont="1" applyBorder="1" applyAlignment="1">
      <alignment horizontal="center"/>
      <protection/>
    </xf>
    <xf numFmtId="0" fontId="18" fillId="0" borderId="68" xfId="59" applyFont="1" applyBorder="1" applyAlignment="1">
      <alignment horizontal="center" vertical="center"/>
      <protection/>
    </xf>
    <xf numFmtId="3" fontId="22" fillId="0" borderId="56" xfId="59" applyNumberFormat="1" applyFont="1" applyBorder="1" applyAlignment="1">
      <alignment horizontal="center" vertical="center"/>
      <protection/>
    </xf>
    <xf numFmtId="3" fontId="21" fillId="0" borderId="34" xfId="62" applyNumberFormat="1" applyFont="1" applyBorder="1" applyAlignment="1">
      <alignment horizontal="center" vertical="center" wrapText="1"/>
      <protection/>
    </xf>
    <xf numFmtId="3" fontId="21" fillId="0" borderId="61" xfId="62" applyNumberFormat="1" applyFont="1" applyBorder="1" applyAlignment="1">
      <alignment horizontal="center" vertical="center" wrapText="1"/>
      <protection/>
    </xf>
    <xf numFmtId="3" fontId="21" fillId="0" borderId="37" xfId="62" applyNumberFormat="1" applyFont="1" applyBorder="1" applyAlignment="1">
      <alignment horizontal="center" vertical="center" wrapText="1"/>
      <protection/>
    </xf>
    <xf numFmtId="3" fontId="21" fillId="0" borderId="47" xfId="62" applyNumberFormat="1" applyFont="1" applyBorder="1" applyAlignment="1">
      <alignment horizontal="center" vertical="center" wrapText="1"/>
      <protection/>
    </xf>
    <xf numFmtId="3" fontId="21" fillId="0" borderId="89" xfId="62" applyNumberFormat="1" applyFont="1" applyBorder="1" applyAlignment="1">
      <alignment horizontal="center" vertical="center" wrapText="1"/>
      <protection/>
    </xf>
    <xf numFmtId="3" fontId="21" fillId="0" borderId="35" xfId="62" applyNumberFormat="1" applyFont="1" applyBorder="1" applyAlignment="1">
      <alignment horizontal="center" vertical="center" wrapText="1"/>
      <protection/>
    </xf>
    <xf numFmtId="3" fontId="21" fillId="0" borderId="56" xfId="62" applyNumberFormat="1" applyFont="1" applyBorder="1" applyAlignment="1">
      <alignment horizontal="center" vertical="center" wrapText="1"/>
      <protection/>
    </xf>
    <xf numFmtId="3" fontId="21" fillId="0" borderId="38" xfId="62" applyNumberFormat="1" applyFont="1" applyBorder="1" applyAlignment="1">
      <alignment horizontal="center" vertical="center" wrapText="1"/>
      <protection/>
    </xf>
    <xf numFmtId="3" fontId="21" fillId="0" borderId="43" xfId="62" applyNumberFormat="1" applyFont="1" applyBorder="1" applyAlignment="1">
      <alignment horizontal="center" vertical="center" wrapText="1"/>
      <protection/>
    </xf>
    <xf numFmtId="0" fontId="18" fillId="0" borderId="12" xfId="62" applyFont="1" applyBorder="1" applyAlignment="1">
      <alignment horizontal="center" vertical="center" wrapText="1"/>
      <protection/>
    </xf>
    <xf numFmtId="0" fontId="18" fillId="0" borderId="50" xfId="62" applyFont="1" applyFill="1" applyBorder="1" applyAlignment="1">
      <alignment horizontal="left" vertical="center" wrapText="1"/>
      <protection/>
    </xf>
    <xf numFmtId="0" fontId="22" fillId="0" borderId="46" xfId="62" applyFont="1" applyFill="1" applyBorder="1" applyAlignment="1">
      <alignment horizontal="left" vertical="center" wrapText="1"/>
      <protection/>
    </xf>
    <xf numFmtId="0" fontId="22" fillId="0" borderId="82" xfId="62" applyFont="1" applyFill="1" applyBorder="1" applyAlignment="1">
      <alignment horizontal="left" vertical="center" wrapText="1"/>
      <protection/>
    </xf>
    <xf numFmtId="3" fontId="19" fillId="0" borderId="89" xfId="62" applyNumberFormat="1" applyFont="1" applyFill="1" applyBorder="1" applyAlignment="1">
      <alignment horizontal="center" vertical="center" wrapText="1"/>
      <protection/>
    </xf>
    <xf numFmtId="3" fontId="19" fillId="0" borderId="56" xfId="62" applyNumberFormat="1" applyFont="1" applyFill="1" applyBorder="1" applyAlignment="1">
      <alignment horizontal="center" vertical="center" wrapText="1"/>
      <protection/>
    </xf>
    <xf numFmtId="3" fontId="19" fillId="0" borderId="59" xfId="62" applyNumberFormat="1" applyFont="1" applyFill="1" applyBorder="1" applyAlignment="1">
      <alignment horizontal="center" vertical="center" wrapText="1"/>
      <protection/>
    </xf>
    <xf numFmtId="3" fontId="19" fillId="0" borderId="43" xfId="62" applyNumberFormat="1" applyFont="1" applyFill="1" applyBorder="1" applyAlignment="1">
      <alignment horizontal="center" vertical="center" wrapText="1"/>
      <protection/>
    </xf>
    <xf numFmtId="0" fontId="20" fillId="0" borderId="51" xfId="62" applyFont="1" applyFill="1" applyBorder="1" applyAlignment="1">
      <alignment horizontal="left" vertical="center" wrapText="1"/>
      <protection/>
    </xf>
    <xf numFmtId="0" fontId="25" fillId="0" borderId="67" xfId="62" applyFont="1" applyFill="1" applyBorder="1" applyAlignment="1">
      <alignment horizontal="left" vertical="center" wrapText="1"/>
      <protection/>
    </xf>
    <xf numFmtId="0" fontId="19" fillId="0" borderId="53" xfId="62" applyFont="1" applyFill="1" applyBorder="1" applyAlignment="1">
      <alignment horizontal="left" vertical="center" wrapText="1"/>
      <protection/>
    </xf>
    <xf numFmtId="0" fontId="19" fillId="0" borderId="79" xfId="62" applyFont="1" applyFill="1" applyBorder="1" applyAlignment="1">
      <alignment horizontal="left" vertical="center" wrapText="1"/>
      <protection/>
    </xf>
    <xf numFmtId="3" fontId="25" fillId="0" borderId="90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>
      <alignment horizontal="left" vertical="center" wrapText="1"/>
      <protection/>
    </xf>
    <xf numFmtId="0" fontId="25" fillId="0" borderId="52" xfId="62" applyFont="1" applyFill="1" applyBorder="1" applyAlignment="1">
      <alignment horizontal="left" vertical="center" wrapText="1"/>
      <protection/>
    </xf>
    <xf numFmtId="0" fontId="25" fillId="0" borderId="25" xfId="62" applyFont="1" applyFill="1" applyBorder="1" applyAlignment="1">
      <alignment horizontal="left" vertical="center" wrapText="1"/>
      <protection/>
    </xf>
    <xf numFmtId="3" fontId="19" fillId="0" borderId="16" xfId="62" applyNumberFormat="1" applyFont="1" applyFill="1" applyBorder="1" applyAlignment="1">
      <alignment horizontal="center" vertical="center" wrapText="1"/>
      <protection/>
    </xf>
    <xf numFmtId="3" fontId="19" fillId="0" borderId="62" xfId="62" applyNumberFormat="1" applyFont="1" applyFill="1" applyBorder="1" applyAlignment="1">
      <alignment horizontal="center" vertical="center" wrapText="1"/>
      <protection/>
    </xf>
    <xf numFmtId="3" fontId="19" fillId="0" borderId="48" xfId="62" applyNumberFormat="1" applyFont="1" applyFill="1" applyBorder="1" applyAlignment="1">
      <alignment horizontal="center" vertical="center" wrapText="1"/>
      <protection/>
    </xf>
    <xf numFmtId="3" fontId="19" fillId="0" borderId="14" xfId="62" applyNumberFormat="1" applyFont="1" applyFill="1" applyBorder="1" applyAlignment="1">
      <alignment horizontal="center" vertical="center" wrapText="1"/>
      <protection/>
    </xf>
    <xf numFmtId="3" fontId="19" fillId="0" borderId="23" xfId="62" applyNumberFormat="1" applyFont="1" applyFill="1" applyBorder="1" applyAlignment="1">
      <alignment horizontal="center" vertical="center" wrapText="1"/>
      <protection/>
    </xf>
    <xf numFmtId="0" fontId="18" fillId="0" borderId="51" xfId="62" applyFont="1" applyFill="1" applyBorder="1" applyAlignment="1">
      <alignment horizontal="left" vertical="center" wrapText="1"/>
      <protection/>
    </xf>
    <xf numFmtId="3" fontId="25" fillId="0" borderId="67" xfId="62" applyNumberFormat="1" applyFont="1" applyFill="1" applyBorder="1" applyAlignment="1">
      <alignment horizontal="center" vertical="center" wrapText="1"/>
      <protection/>
    </xf>
    <xf numFmtId="3" fontId="19" fillId="0" borderId="15" xfId="62" applyNumberFormat="1" applyFont="1" applyFill="1" applyBorder="1" applyAlignment="1">
      <alignment horizontal="center" vertical="center" wrapText="1"/>
      <protection/>
    </xf>
    <xf numFmtId="3" fontId="19" fillId="0" borderId="24" xfId="62" applyNumberFormat="1" applyFont="1" applyFill="1" applyBorder="1" applyAlignment="1">
      <alignment horizontal="center" vertical="center" wrapText="1"/>
      <protection/>
    </xf>
    <xf numFmtId="3" fontId="25" fillId="0" borderId="12" xfId="62" applyNumberFormat="1" applyFont="1" applyFill="1" applyBorder="1" applyAlignment="1">
      <alignment horizontal="center" vertical="center" wrapText="1"/>
      <protection/>
    </xf>
    <xf numFmtId="3" fontId="25" fillId="0" borderId="19" xfId="62" applyNumberFormat="1" applyFont="1" applyFill="1" applyBorder="1" applyAlignment="1">
      <alignment horizontal="center" vertical="center" wrapText="1"/>
      <protection/>
    </xf>
    <xf numFmtId="3" fontId="22" fillId="0" borderId="14" xfId="59" applyNumberFormat="1" applyFont="1" applyBorder="1" applyAlignment="1">
      <alignment horizontal="center" vertical="center"/>
      <protection/>
    </xf>
    <xf numFmtId="3" fontId="22" fillId="0" borderId="38" xfId="59" applyNumberFormat="1" applyFont="1" applyBorder="1" applyAlignment="1">
      <alignment horizontal="center" vertical="center"/>
      <protection/>
    </xf>
    <xf numFmtId="3" fontId="18" fillId="0" borderId="28" xfId="59" applyNumberFormat="1" applyFont="1" applyBorder="1" applyAlignment="1">
      <alignment horizontal="center" vertical="center"/>
      <protection/>
    </xf>
    <xf numFmtId="3" fontId="22" fillId="0" borderId="18" xfId="59" applyNumberFormat="1" applyFont="1" applyBorder="1" applyAlignment="1">
      <alignment horizontal="center" vertical="center"/>
      <protection/>
    </xf>
    <xf numFmtId="3" fontId="22" fillId="0" borderId="63" xfId="59" applyNumberFormat="1" applyFont="1" applyBorder="1" applyAlignment="1">
      <alignment horizontal="center" vertical="center"/>
      <protection/>
    </xf>
    <xf numFmtId="3" fontId="22" fillId="0" borderId="44" xfId="59" applyNumberFormat="1" applyFont="1" applyBorder="1" applyAlignment="1">
      <alignment horizontal="center" vertical="center"/>
      <protection/>
    </xf>
    <xf numFmtId="3" fontId="18" fillId="0" borderId="82" xfId="59" applyNumberFormat="1" applyFont="1" applyBorder="1" applyAlignment="1">
      <alignment horizontal="center" vertical="center"/>
      <protection/>
    </xf>
    <xf numFmtId="3" fontId="18" fillId="0" borderId="20" xfId="59" applyNumberFormat="1" applyFont="1" applyBorder="1" applyAlignment="1">
      <alignment horizontal="center" vertical="center"/>
      <protection/>
    </xf>
    <xf numFmtId="3" fontId="18" fillId="0" borderId="69" xfId="59" applyNumberFormat="1" applyFont="1" applyBorder="1" applyAlignment="1">
      <alignment horizontal="center" vertical="center"/>
      <protection/>
    </xf>
    <xf numFmtId="3" fontId="18" fillId="0" borderId="70" xfId="59" applyNumberFormat="1" applyFont="1" applyBorder="1" applyAlignment="1">
      <alignment horizontal="center" vertical="center"/>
      <protection/>
    </xf>
    <xf numFmtId="3" fontId="18" fillId="0" borderId="41" xfId="59" applyNumberFormat="1" applyFont="1" applyBorder="1" applyAlignment="1">
      <alignment horizontal="center" vertical="center"/>
      <protection/>
    </xf>
    <xf numFmtId="3" fontId="50" fillId="0" borderId="0" xfId="59" applyNumberFormat="1" applyFont="1">
      <alignment/>
      <protection/>
    </xf>
    <xf numFmtId="3" fontId="51" fillId="0" borderId="0" xfId="59" applyNumberFormat="1" applyFont="1" applyAlignment="1">
      <alignment horizontal="center"/>
      <protection/>
    </xf>
    <xf numFmtId="3" fontId="18" fillId="0" borderId="47" xfId="59" applyNumberFormat="1" applyFont="1" applyBorder="1" applyAlignment="1">
      <alignment horizontal="center" vertical="center"/>
      <protection/>
    </xf>
    <xf numFmtId="3" fontId="18" fillId="0" borderId="21" xfId="59" applyNumberFormat="1" applyFont="1" applyBorder="1" applyAlignment="1">
      <alignment horizontal="center" vertical="center"/>
      <protection/>
    </xf>
    <xf numFmtId="3" fontId="17" fillId="0" borderId="0" xfId="59" applyNumberFormat="1">
      <alignment/>
      <protection/>
    </xf>
    <xf numFmtId="164" fontId="10" fillId="0" borderId="28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29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55" xfId="58" applyNumberFormat="1" applyFont="1" applyFill="1" applyBorder="1" applyAlignment="1" applyProtection="1">
      <alignment horizontal="center" vertical="center" wrapText="1"/>
      <protection locked="0"/>
    </xf>
    <xf numFmtId="171" fontId="10" fillId="0" borderId="34" xfId="67" applyNumberFormat="1" applyFont="1" applyFill="1" applyBorder="1" applyAlignment="1" applyProtection="1">
      <alignment vertical="center"/>
      <protection locked="0"/>
    </xf>
    <xf numFmtId="171" fontId="10" fillId="0" borderId="61" xfId="67" applyNumberFormat="1" applyFont="1" applyFill="1" applyBorder="1" applyAlignment="1">
      <alignment vertical="center"/>
      <protection/>
    </xf>
    <xf numFmtId="171" fontId="10" fillId="0" borderId="36" xfId="67" applyNumberFormat="1" applyFont="1" applyFill="1" applyBorder="1" applyAlignment="1" applyProtection="1">
      <alignment vertical="center"/>
      <protection locked="0"/>
    </xf>
    <xf numFmtId="171" fontId="10" fillId="0" borderId="59" xfId="67" applyNumberFormat="1" applyFont="1" applyFill="1" applyBorder="1" applyAlignment="1">
      <alignment vertical="center"/>
      <protection/>
    </xf>
    <xf numFmtId="171" fontId="10" fillId="0" borderId="56" xfId="67" applyNumberFormat="1" applyFont="1" applyFill="1" applyBorder="1" applyAlignment="1">
      <alignment vertical="center"/>
      <protection/>
    </xf>
    <xf numFmtId="171" fontId="10" fillId="0" borderId="91" xfId="67" applyNumberFormat="1" applyFont="1" applyFill="1" applyBorder="1" applyAlignment="1" applyProtection="1">
      <alignment vertical="center"/>
      <protection locked="0"/>
    </xf>
    <xf numFmtId="171" fontId="9" fillId="0" borderId="34" xfId="67" applyNumberFormat="1" applyFont="1" applyFill="1" applyBorder="1" applyAlignment="1" applyProtection="1">
      <alignment vertical="center"/>
      <protection locked="0"/>
    </xf>
    <xf numFmtId="171" fontId="9" fillId="0" borderId="61" xfId="67" applyNumberFormat="1" applyFont="1" applyFill="1" applyBorder="1" applyAlignment="1">
      <alignment vertical="center"/>
      <protection/>
    </xf>
    <xf numFmtId="171" fontId="9" fillId="0" borderId="92" xfId="67" applyNumberFormat="1" applyFont="1" applyFill="1" applyBorder="1" applyAlignment="1" applyProtection="1">
      <alignment vertical="center"/>
      <protection locked="0"/>
    </xf>
    <xf numFmtId="171" fontId="9" fillId="0" borderId="63" xfId="67" applyNumberFormat="1" applyFont="1" applyFill="1" applyBorder="1" applyAlignment="1">
      <alignment vertical="center"/>
      <protection/>
    </xf>
    <xf numFmtId="171" fontId="10" fillId="0" borderId="13" xfId="43" applyNumberFormat="1" applyFont="1" applyFill="1" applyBorder="1" applyAlignment="1" applyProtection="1" quotePrefix="1">
      <alignment horizontal="right" vertical="center"/>
      <protection locked="0"/>
    </xf>
    <xf numFmtId="171" fontId="10" fillId="0" borderId="61" xfId="43" applyNumberFormat="1" applyFont="1" applyFill="1" applyBorder="1" applyAlignment="1" applyProtection="1" quotePrefix="1">
      <alignment horizontal="right" vertical="center"/>
      <protection locked="0"/>
    </xf>
    <xf numFmtId="171" fontId="10" fillId="0" borderId="22" xfId="67" applyNumberFormat="1" applyFont="1" applyFill="1" applyBorder="1" applyAlignment="1">
      <alignment vertical="center"/>
      <protection/>
    </xf>
    <xf numFmtId="171" fontId="10" fillId="0" borderId="14" xfId="43" applyNumberFormat="1" applyFont="1" applyFill="1" applyBorder="1" applyAlignment="1" applyProtection="1">
      <alignment vertical="center"/>
      <protection locked="0"/>
    </xf>
    <xf numFmtId="171" fontId="10" fillId="0" borderId="23" xfId="67" applyNumberFormat="1" applyFont="1" applyFill="1" applyBorder="1" applyAlignment="1">
      <alignment vertical="center"/>
      <protection/>
    </xf>
    <xf numFmtId="171" fontId="10" fillId="0" borderId="14" xfId="67" applyNumberFormat="1" applyFont="1" applyFill="1" applyBorder="1" applyAlignment="1" applyProtection="1">
      <alignment vertical="center"/>
      <protection locked="0"/>
    </xf>
    <xf numFmtId="171" fontId="10" fillId="0" borderId="15" xfId="67" applyNumberFormat="1" applyFont="1" applyFill="1" applyBorder="1" applyAlignment="1" applyProtection="1">
      <alignment vertical="center"/>
      <protection locked="0"/>
    </xf>
    <xf numFmtId="171" fontId="10" fillId="0" borderId="24" xfId="67" applyNumberFormat="1" applyFont="1" applyFill="1" applyBorder="1" applyAlignment="1">
      <alignment vertical="center"/>
      <protection/>
    </xf>
    <xf numFmtId="171" fontId="10" fillId="0" borderId="13" xfId="67" applyNumberFormat="1" applyFont="1" applyFill="1" applyBorder="1" applyAlignment="1" applyProtection="1">
      <alignment vertical="center"/>
      <protection locked="0"/>
    </xf>
    <xf numFmtId="171" fontId="9" fillId="0" borderId="14" xfId="67" applyNumberFormat="1" applyFont="1" applyFill="1" applyBorder="1" applyAlignment="1" applyProtection="1">
      <alignment vertical="center"/>
      <protection locked="0"/>
    </xf>
    <xf numFmtId="171" fontId="9" fillId="0" borderId="15" xfId="67" applyNumberFormat="1" applyFont="1" applyFill="1" applyBorder="1" applyAlignment="1" applyProtection="1">
      <alignment vertical="center"/>
      <protection locked="0"/>
    </xf>
    <xf numFmtId="171" fontId="9" fillId="0" borderId="24" xfId="67" applyNumberFormat="1" applyFont="1" applyFill="1" applyBorder="1" applyAlignment="1">
      <alignment vertical="center"/>
      <protection/>
    </xf>
    <xf numFmtId="171" fontId="9" fillId="0" borderId="18" xfId="67" applyNumberFormat="1" applyFont="1" applyFill="1" applyBorder="1" applyAlignment="1" applyProtection="1">
      <alignment vertical="center"/>
      <protection locked="0"/>
    </xf>
    <xf numFmtId="171" fontId="9" fillId="0" borderId="49" xfId="67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2" fillId="0" borderId="0" xfId="65" applyNumberFormat="1" applyFont="1" applyFill="1" applyBorder="1" applyAlignment="1">
      <alignment vertical="center" wrapText="1"/>
      <protection/>
    </xf>
    <xf numFmtId="3" fontId="52" fillId="0" borderId="0" xfId="0" applyNumberFormat="1" applyFont="1" applyFill="1" applyBorder="1" applyAlignment="1">
      <alignment vertical="center" wrapText="1"/>
    </xf>
    <xf numFmtId="168" fontId="41" fillId="0" borderId="78" xfId="0" applyNumberFormat="1" applyFont="1" applyFill="1" applyBorder="1" applyAlignment="1">
      <alignment horizontal="center" vertical="center" wrapText="1"/>
    </xf>
    <xf numFmtId="1" fontId="52" fillId="0" borderId="80" xfId="0" applyNumberFormat="1" applyFont="1" applyFill="1" applyBorder="1" applyAlignment="1">
      <alignment horizontal="center" vertical="center"/>
    </xf>
    <xf numFmtId="49" fontId="52" fillId="0" borderId="46" xfId="0" applyNumberFormat="1" applyFont="1" applyBorder="1" applyAlignment="1">
      <alignment horizontal="center" vertical="center"/>
    </xf>
    <xf numFmtId="49" fontId="52" fillId="0" borderId="29" xfId="0" applyNumberFormat="1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/>
    </xf>
    <xf numFmtId="49" fontId="52" fillId="0" borderId="47" xfId="0" applyNumberFormat="1" applyFont="1" applyBorder="1" applyAlignment="1">
      <alignment horizontal="center" vertical="center"/>
    </xf>
    <xf numFmtId="49" fontId="52" fillId="0" borderId="28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49" fontId="41" fillId="0" borderId="55" xfId="0" applyNumberFormat="1" applyFont="1" applyBorder="1" applyAlignment="1">
      <alignment horizontal="center" vertical="center"/>
    </xf>
    <xf numFmtId="49" fontId="41" fillId="0" borderId="47" xfId="0" applyNumberFormat="1" applyFont="1" applyBorder="1" applyAlignment="1">
      <alignment horizontal="center" vertical="center"/>
    </xf>
    <xf numFmtId="49" fontId="41" fillId="0" borderId="82" xfId="0" applyNumberFormat="1" applyFont="1" applyBorder="1" applyAlignment="1">
      <alignment horizontal="center" vertical="center"/>
    </xf>
    <xf numFmtId="168" fontId="41" fillId="0" borderId="41" xfId="0" applyNumberFormat="1" applyFont="1" applyFill="1" applyBorder="1" applyAlignment="1">
      <alignment horizontal="center" vertical="center" wrapText="1"/>
    </xf>
    <xf numFmtId="1" fontId="52" fillId="0" borderId="41" xfId="0" applyNumberFormat="1" applyFont="1" applyFill="1" applyBorder="1" applyAlignment="1">
      <alignment horizontal="center" vertical="center"/>
    </xf>
    <xf numFmtId="0" fontId="40" fillId="0" borderId="0" xfId="64" applyFont="1" applyAlignment="1">
      <alignment/>
      <protection/>
    </xf>
    <xf numFmtId="0" fontId="17" fillId="0" borderId="0" xfId="64">
      <alignment/>
      <protection/>
    </xf>
    <xf numFmtId="0" fontId="22" fillId="0" borderId="0" xfId="64" applyFont="1">
      <alignment/>
      <protection/>
    </xf>
    <xf numFmtId="0" fontId="18" fillId="0" borderId="0" xfId="64" applyFont="1" applyAlignment="1">
      <alignment/>
      <protection/>
    </xf>
    <xf numFmtId="174" fontId="18" fillId="0" borderId="0" xfId="64" applyNumberFormat="1" applyFont="1" applyBorder="1" applyAlignment="1">
      <alignment/>
      <protection/>
    </xf>
    <xf numFmtId="174" fontId="18" fillId="0" borderId="12" xfId="64" applyNumberFormat="1" applyFont="1" applyBorder="1" applyAlignment="1">
      <alignment horizontal="center" vertical="center"/>
      <protection/>
    </xf>
    <xf numFmtId="174" fontId="18" fillId="0" borderId="21" xfId="64" applyNumberFormat="1" applyFont="1" applyBorder="1" applyAlignment="1">
      <alignment horizontal="center" vertical="center"/>
      <protection/>
    </xf>
    <xf numFmtId="0" fontId="18" fillId="0" borderId="41" xfId="64" applyFont="1" applyBorder="1" applyAlignment="1">
      <alignment horizontal="center" vertical="center"/>
      <protection/>
    </xf>
    <xf numFmtId="174" fontId="18" fillId="0" borderId="0" xfId="64" applyNumberFormat="1" applyFont="1" applyBorder="1" applyAlignment="1">
      <alignment horizontal="center"/>
      <protection/>
    </xf>
    <xf numFmtId="0" fontId="18" fillId="0" borderId="0" xfId="64" applyFont="1" applyBorder="1" applyAlignment="1">
      <alignment horizontal="center"/>
      <protection/>
    </xf>
    <xf numFmtId="0" fontId="18" fillId="0" borderId="53" xfId="64" applyFont="1" applyBorder="1">
      <alignment/>
      <protection/>
    </xf>
    <xf numFmtId="3" fontId="22" fillId="0" borderId="13" xfId="64" applyNumberFormat="1" applyFont="1" applyBorder="1" applyAlignment="1">
      <alignment horizontal="center"/>
      <protection/>
    </xf>
    <xf numFmtId="3" fontId="22" fillId="0" borderId="37" xfId="64" applyNumberFormat="1" applyFont="1" applyBorder="1" applyAlignment="1">
      <alignment horizontal="center"/>
      <protection/>
    </xf>
    <xf numFmtId="3" fontId="22" fillId="0" borderId="47" xfId="64" applyNumberFormat="1" applyFont="1" applyBorder="1" applyAlignment="1">
      <alignment horizontal="center"/>
      <protection/>
    </xf>
    <xf numFmtId="3" fontId="22" fillId="0" borderId="0" xfId="64" applyNumberFormat="1" applyFont="1" applyBorder="1" applyAlignment="1">
      <alignment horizontal="center"/>
      <protection/>
    </xf>
    <xf numFmtId="0" fontId="18" fillId="0" borderId="79" xfId="64" applyFont="1" applyBorder="1">
      <alignment/>
      <protection/>
    </xf>
    <xf numFmtId="3" fontId="22" fillId="0" borderId="14" xfId="64" applyNumberFormat="1" applyFont="1" applyBorder="1" applyAlignment="1">
      <alignment horizontal="center"/>
      <protection/>
    </xf>
    <xf numFmtId="3" fontId="22" fillId="0" borderId="38" xfId="64" applyNumberFormat="1" applyFont="1" applyBorder="1" applyAlignment="1">
      <alignment horizontal="center"/>
      <protection/>
    </xf>
    <xf numFmtId="3" fontId="22" fillId="0" borderId="28" xfId="64" applyNumberFormat="1" applyFont="1" applyBorder="1" applyAlignment="1">
      <alignment horizontal="center"/>
      <protection/>
    </xf>
    <xf numFmtId="0" fontId="18" fillId="0" borderId="83" xfId="64" applyFont="1" applyBorder="1">
      <alignment/>
      <protection/>
    </xf>
    <xf numFmtId="3" fontId="22" fillId="0" borderId="15" xfId="64" applyNumberFormat="1" applyFont="1" applyBorder="1" applyAlignment="1">
      <alignment horizontal="center"/>
      <protection/>
    </xf>
    <xf numFmtId="3" fontId="22" fillId="0" borderId="39" xfId="64" applyNumberFormat="1" applyFont="1" applyBorder="1" applyAlignment="1">
      <alignment horizontal="center"/>
      <protection/>
    </xf>
    <xf numFmtId="0" fontId="18" fillId="0" borderId="51" xfId="64" applyFont="1" applyBorder="1">
      <alignment/>
      <protection/>
    </xf>
    <xf numFmtId="3" fontId="18" fillId="0" borderId="12" xfId="64" applyNumberFormat="1" applyFont="1" applyBorder="1" applyAlignment="1">
      <alignment horizontal="center"/>
      <protection/>
    </xf>
    <xf numFmtId="3" fontId="18" fillId="0" borderId="27" xfId="64" applyNumberFormat="1" applyFont="1" applyBorder="1" applyAlignment="1">
      <alignment horizontal="center"/>
      <protection/>
    </xf>
    <xf numFmtId="3" fontId="18" fillId="0" borderId="41" xfId="64" applyNumberFormat="1" applyFont="1" applyBorder="1" applyAlignment="1">
      <alignment horizontal="center"/>
      <protection/>
    </xf>
    <xf numFmtId="3" fontId="18" fillId="0" borderId="0" xfId="64" applyNumberFormat="1" applyFont="1" applyBorder="1" applyAlignment="1">
      <alignment horizontal="center"/>
      <protection/>
    </xf>
    <xf numFmtId="0" fontId="18" fillId="0" borderId="79" xfId="64" applyFont="1" applyBorder="1" applyAlignment="1">
      <alignment wrapText="1"/>
      <protection/>
    </xf>
    <xf numFmtId="3" fontId="22" fillId="0" borderId="50" xfId="64" applyNumberFormat="1" applyFont="1" applyBorder="1" applyAlignment="1">
      <alignment horizontal="center"/>
      <protection/>
    </xf>
    <xf numFmtId="0" fontId="22" fillId="0" borderId="0" xfId="64" applyFont="1" applyBorder="1">
      <alignment/>
      <protection/>
    </xf>
    <xf numFmtId="0" fontId="18" fillId="0" borderId="0" xfId="64" applyFont="1" applyFill="1" applyBorder="1">
      <alignment/>
      <protection/>
    </xf>
    <xf numFmtId="3" fontId="22" fillId="0" borderId="0" xfId="64" applyNumberFormat="1" applyFont="1" applyFill="1" applyBorder="1" applyAlignment="1">
      <alignment horizontal="center"/>
      <protection/>
    </xf>
    <xf numFmtId="3" fontId="22" fillId="0" borderId="0" xfId="64" applyNumberFormat="1" applyFont="1" applyAlignment="1">
      <alignment horizontal="center"/>
      <protection/>
    </xf>
    <xf numFmtId="3" fontId="19" fillId="0" borderId="0" xfId="64" applyNumberFormat="1" applyFont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90" fillId="0" borderId="41" xfId="0" applyFont="1" applyBorder="1" applyAlignment="1">
      <alignment horizontal="center" vertical="center"/>
    </xf>
    <xf numFmtId="14" fontId="90" fillId="0" borderId="12" xfId="0" applyNumberFormat="1" applyFont="1" applyBorder="1" applyAlignment="1">
      <alignment horizontal="center" vertical="center"/>
    </xf>
    <xf numFmtId="14" fontId="90" fillId="0" borderId="21" xfId="0" applyNumberFormat="1" applyFont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49" fontId="90" fillId="0" borderId="89" xfId="0" applyNumberFormat="1" applyFont="1" applyBorder="1" applyAlignment="1">
      <alignment horizontal="center" vertical="center"/>
    </xf>
    <xf numFmtId="3" fontId="89" fillId="0" borderId="13" xfId="0" applyNumberFormat="1" applyFont="1" applyBorder="1" applyAlignment="1">
      <alignment horizontal="center" vertical="center"/>
    </xf>
    <xf numFmtId="3" fontId="89" fillId="0" borderId="22" xfId="0" applyNumberFormat="1" applyFont="1" applyBorder="1" applyAlignment="1">
      <alignment horizontal="center" vertical="center"/>
    </xf>
    <xf numFmtId="3" fontId="90" fillId="0" borderId="47" xfId="0" applyNumberFormat="1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49" fontId="90" fillId="0" borderId="43" xfId="0" applyNumberFormat="1" applyFont="1" applyBorder="1" applyAlignment="1">
      <alignment horizontal="center" vertical="center"/>
    </xf>
    <xf numFmtId="3" fontId="89" fillId="0" borderId="14" xfId="0" applyNumberFormat="1" applyFont="1" applyBorder="1" applyAlignment="1">
      <alignment horizontal="center" vertical="center"/>
    </xf>
    <xf numFmtId="3" fontId="89" fillId="0" borderId="23" xfId="0" applyNumberFormat="1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49" fontId="90" fillId="0" borderId="93" xfId="0" applyNumberFormat="1" applyFont="1" applyBorder="1" applyAlignment="1">
      <alignment horizontal="center" vertical="center"/>
    </xf>
    <xf numFmtId="3" fontId="89" fillId="0" borderId="15" xfId="0" applyNumberFormat="1" applyFont="1" applyBorder="1" applyAlignment="1">
      <alignment horizontal="center" vertical="center"/>
    </xf>
    <xf numFmtId="3" fontId="89" fillId="0" borderId="24" xfId="0" applyNumberFormat="1" applyFont="1" applyBorder="1" applyAlignment="1">
      <alignment horizontal="center" vertical="center"/>
    </xf>
    <xf numFmtId="3" fontId="90" fillId="0" borderId="12" xfId="0" applyNumberFormat="1" applyFont="1" applyBorder="1" applyAlignment="1">
      <alignment horizontal="center" vertical="center"/>
    </xf>
    <xf numFmtId="3" fontId="90" fillId="0" borderId="21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0" fontId="44" fillId="0" borderId="62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3" fontId="17" fillId="35" borderId="23" xfId="65" applyNumberFormat="1" applyFont="1" applyFill="1" applyBorder="1" applyAlignment="1">
      <alignment horizontal="center" vertical="center" wrapText="1"/>
      <protection/>
    </xf>
    <xf numFmtId="0" fontId="46" fillId="0" borderId="2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3" fontId="17" fillId="35" borderId="63" xfId="65" applyNumberFormat="1" applyFont="1" applyFill="1" applyBorder="1" applyAlignment="1">
      <alignment horizontal="center" vertical="center" wrapText="1"/>
      <protection/>
    </xf>
    <xf numFmtId="3" fontId="17" fillId="35" borderId="49" xfId="65" applyNumberFormat="1" applyFont="1" applyFill="1" applyBorder="1" applyAlignment="1">
      <alignment horizontal="center" vertical="center" wrapText="1"/>
      <protection/>
    </xf>
    <xf numFmtId="172" fontId="10" fillId="0" borderId="86" xfId="42" applyNumberFormat="1" applyFont="1" applyFill="1" applyBorder="1" applyAlignment="1" applyProtection="1">
      <alignment/>
      <protection locked="0"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164" fontId="25" fillId="0" borderId="31" xfId="66" applyNumberFormat="1" applyFont="1" applyFill="1" applyBorder="1" applyAlignment="1" applyProtection="1">
      <alignment horizontal="center" vertical="center" wrapText="1"/>
      <protection/>
    </xf>
    <xf numFmtId="164" fontId="19" fillId="0" borderId="46" xfId="66" applyNumberFormat="1" applyFont="1" applyFill="1" applyBorder="1" applyAlignment="1" applyProtection="1">
      <alignment horizontal="center" vertical="center" wrapText="1"/>
      <protection/>
    </xf>
    <xf numFmtId="3" fontId="19" fillId="0" borderId="28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82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28" xfId="58" applyNumberFormat="1" applyFont="1" applyFill="1" applyBorder="1" applyAlignment="1">
      <alignment horizontal="center" vertical="center" wrapText="1"/>
      <protection/>
    </xf>
    <xf numFmtId="3" fontId="19" fillId="0" borderId="82" xfId="58" applyNumberFormat="1" applyFont="1" applyFill="1" applyBorder="1" applyAlignment="1">
      <alignment horizontal="center" vertical="center" wrapText="1"/>
      <protection/>
    </xf>
    <xf numFmtId="3" fontId="19" fillId="0" borderId="50" xfId="58" applyNumberFormat="1" applyFont="1" applyFill="1" applyBorder="1" applyAlignment="1">
      <alignment horizontal="center" vertical="center" wrapText="1"/>
      <protection/>
    </xf>
    <xf numFmtId="164" fontId="19" fillId="0" borderId="94" xfId="66" applyNumberFormat="1" applyFont="1" applyFill="1" applyBorder="1" applyAlignment="1" applyProtection="1">
      <alignment horizontal="center" vertical="center" wrapText="1"/>
      <protection/>
    </xf>
    <xf numFmtId="3" fontId="19" fillId="0" borderId="43" xfId="58" applyNumberFormat="1" applyFont="1" applyFill="1" applyBorder="1" applyAlignment="1">
      <alignment horizontal="center" vertical="center" wrapText="1"/>
      <protection/>
    </xf>
    <xf numFmtId="3" fontId="19" fillId="0" borderId="95" xfId="58" applyNumberFormat="1" applyFont="1" applyFill="1" applyBorder="1" applyAlignment="1">
      <alignment horizontal="center" vertical="center" wrapText="1"/>
      <protection/>
    </xf>
    <xf numFmtId="3" fontId="19" fillId="0" borderId="10" xfId="58" applyNumberFormat="1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 wrapText="1"/>
      <protection/>
    </xf>
    <xf numFmtId="3" fontId="19" fillId="0" borderId="46" xfId="66" applyNumberFormat="1" applyFont="1" applyFill="1" applyBorder="1" applyAlignment="1" applyProtection="1">
      <alignment horizontal="center" vertical="center" wrapText="1"/>
      <protection locked="0"/>
    </xf>
    <xf numFmtId="3" fontId="11" fillId="0" borderId="28" xfId="66" applyNumberFormat="1" applyFont="1" applyFill="1" applyBorder="1" applyAlignment="1" applyProtection="1">
      <alignment horizontal="center" vertical="center" wrapText="1"/>
      <protection locked="0"/>
    </xf>
    <xf numFmtId="3" fontId="11" fillId="0" borderId="29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66" applyNumberFormat="1" applyFont="1" applyFill="1" applyBorder="1" applyAlignment="1" applyProtection="1">
      <alignment horizontal="center" vertical="center" wrapText="1"/>
      <protection locked="0"/>
    </xf>
    <xf numFmtId="164" fontId="25" fillId="0" borderId="50" xfId="66" applyNumberFormat="1" applyFont="1" applyFill="1" applyBorder="1" applyAlignment="1" applyProtection="1">
      <alignment horizontal="center" vertical="center" wrapText="1"/>
      <protection locked="0"/>
    </xf>
    <xf numFmtId="164" fontId="19" fillId="0" borderId="50" xfId="66" applyNumberFormat="1" applyFont="1" applyFill="1" applyBorder="1" applyAlignment="1" applyProtection="1">
      <alignment horizontal="center" vertical="center" wrapText="1"/>
      <protection locked="0"/>
    </xf>
    <xf numFmtId="3" fontId="19" fillId="0" borderId="94" xfId="58" applyNumberFormat="1" applyFont="1" applyFill="1" applyBorder="1" applyAlignment="1">
      <alignment horizontal="center" vertical="center" wrapText="1"/>
      <protection/>
    </xf>
    <xf numFmtId="3" fontId="11" fillId="0" borderId="43" xfId="58" applyNumberFormat="1" applyFont="1" applyFill="1" applyBorder="1" applyAlignment="1">
      <alignment horizontal="center" vertical="center" wrapText="1"/>
      <protection/>
    </xf>
    <xf numFmtId="3" fontId="11" fillId="0" borderId="93" xfId="58" applyNumberFormat="1" applyFont="1" applyFill="1" applyBorder="1" applyAlignment="1">
      <alignment horizontal="center" vertical="center" wrapText="1"/>
      <protection/>
    </xf>
    <xf numFmtId="164" fontId="25" fillId="0" borderId="68" xfId="66" applyNumberFormat="1" applyFont="1" applyFill="1" applyBorder="1" applyAlignment="1" applyProtection="1">
      <alignment horizontal="center" vertical="center" wrapText="1"/>
      <protection/>
    </xf>
    <xf numFmtId="3" fontId="25" fillId="0" borderId="68" xfId="6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66" applyNumberFormat="1" applyFont="1" applyFill="1" applyBorder="1" applyAlignment="1" applyProtection="1">
      <alignment horizontal="center" vertical="center" wrapText="1"/>
      <protection/>
    </xf>
    <xf numFmtId="3" fontId="19" fillId="0" borderId="46" xfId="58" applyNumberFormat="1" applyFont="1" applyFill="1" applyBorder="1" applyAlignment="1">
      <alignment horizontal="center" vertical="center" wrapText="1"/>
      <protection/>
    </xf>
    <xf numFmtId="3" fontId="11" fillId="0" borderId="28" xfId="58" applyNumberFormat="1" applyFont="1" applyFill="1" applyBorder="1" applyAlignment="1">
      <alignment horizontal="center" vertical="center" wrapText="1"/>
      <protection/>
    </xf>
    <xf numFmtId="3" fontId="11" fillId="0" borderId="29" xfId="58" applyNumberFormat="1" applyFont="1" applyFill="1" applyBorder="1" applyAlignment="1">
      <alignment horizontal="center" vertical="center" wrapText="1"/>
      <protection/>
    </xf>
    <xf numFmtId="164" fontId="25" fillId="0" borderId="50" xfId="66" applyNumberFormat="1" applyFont="1" applyFill="1" applyBorder="1" applyAlignment="1" applyProtection="1">
      <alignment horizontal="center" vertical="center" wrapText="1"/>
      <protection/>
    </xf>
    <xf numFmtId="49" fontId="6" fillId="0" borderId="81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66" applyFont="1" applyFill="1" applyBorder="1" applyAlignment="1" applyProtection="1">
      <alignment vertical="center" wrapText="1"/>
      <protection/>
    </xf>
    <xf numFmtId="0" fontId="6" fillId="0" borderId="43" xfId="66" applyFont="1" applyFill="1" applyBorder="1" applyAlignment="1" applyProtection="1">
      <alignment horizontal="left" vertical="center" wrapText="1" indent="1"/>
      <protection/>
    </xf>
    <xf numFmtId="0" fontId="6" fillId="0" borderId="93" xfId="66" applyFont="1" applyFill="1" applyBorder="1" applyAlignment="1" applyProtection="1">
      <alignment horizontal="left" vertical="center" wrapText="1" indent="1"/>
      <protection/>
    </xf>
    <xf numFmtId="0" fontId="23" fillId="0" borderId="46" xfId="66" applyFont="1" applyFill="1" applyBorder="1" applyAlignment="1" applyProtection="1">
      <alignment horizontal="center" vertical="center" wrapText="1"/>
      <protection/>
    </xf>
    <xf numFmtId="49" fontId="6" fillId="0" borderId="28" xfId="66" applyNumberFormat="1" applyFont="1" applyFill="1" applyBorder="1" applyAlignment="1" applyProtection="1">
      <alignment horizontal="center" vertical="center" wrapText="1"/>
      <protection/>
    </xf>
    <xf numFmtId="49" fontId="6" fillId="0" borderId="82" xfId="66" applyNumberFormat="1" applyFont="1" applyFill="1" applyBorder="1" applyAlignment="1" applyProtection="1">
      <alignment horizontal="center" vertical="center" wrapText="1"/>
      <protection/>
    </xf>
    <xf numFmtId="164" fontId="9" fillId="0" borderId="16" xfId="66" applyNumberFormat="1" applyFont="1" applyFill="1" applyBorder="1" applyAlignment="1" applyProtection="1">
      <alignment horizontal="center" vertical="center" wrapText="1"/>
      <protection/>
    </xf>
    <xf numFmtId="3" fontId="10" fillId="0" borderId="62" xfId="66" applyNumberFormat="1" applyFont="1" applyFill="1" applyBorder="1" applyAlignment="1" applyProtection="1">
      <alignment horizontal="center" vertical="center" wrapText="1"/>
      <protection/>
    </xf>
    <xf numFmtId="3" fontId="10" fillId="0" borderId="48" xfId="66" applyNumberFormat="1" applyFont="1" applyFill="1" applyBorder="1" applyAlignment="1" applyProtection="1">
      <alignment horizontal="center" vertical="center" wrapText="1"/>
      <protection/>
    </xf>
    <xf numFmtId="164" fontId="9" fillId="0" borderId="20" xfId="66" applyNumberFormat="1" applyFont="1" applyFill="1" applyBorder="1" applyAlignment="1" applyProtection="1">
      <alignment horizontal="center" vertical="center" wrapText="1"/>
      <protection/>
    </xf>
    <xf numFmtId="3" fontId="9" fillId="0" borderId="69" xfId="66" applyNumberFormat="1" applyFont="1" applyFill="1" applyBorder="1" applyAlignment="1" applyProtection="1">
      <alignment horizontal="center" vertical="center" wrapText="1"/>
      <protection/>
    </xf>
    <xf numFmtId="3" fontId="9" fillId="0" borderId="70" xfId="66" applyNumberFormat="1" applyFont="1" applyFill="1" applyBorder="1" applyAlignment="1" applyProtection="1">
      <alignment horizontal="center" vertical="center" wrapText="1"/>
      <protection/>
    </xf>
    <xf numFmtId="0" fontId="9" fillId="0" borderId="20" xfId="66" applyFont="1" applyFill="1" applyBorder="1" applyAlignment="1" applyProtection="1">
      <alignment horizontal="center" vertical="center" wrapText="1"/>
      <protection/>
    </xf>
    <xf numFmtId="0" fontId="10" fillId="0" borderId="0" xfId="66" applyFont="1" applyFill="1" applyBorder="1" applyAlignment="1" applyProtection="1">
      <alignment vertical="center" wrapText="1"/>
      <protection/>
    </xf>
    <xf numFmtId="0" fontId="10" fillId="0" borderId="93" xfId="66" applyFont="1" applyFill="1" applyBorder="1" applyAlignment="1" applyProtection="1">
      <alignment horizontal="left" vertical="center" wrapText="1" indent="1"/>
      <protection/>
    </xf>
    <xf numFmtId="0" fontId="11" fillId="0" borderId="93" xfId="58" applyFont="1" applyBorder="1" applyAlignment="1" applyProtection="1">
      <alignment horizontal="left" vertical="center" wrapText="1" indent="1"/>
      <protection/>
    </xf>
    <xf numFmtId="0" fontId="10" fillId="0" borderId="43" xfId="66" applyFont="1" applyFill="1" applyBorder="1" applyAlignment="1" applyProtection="1">
      <alignment vertical="top" wrapText="1"/>
      <protection/>
    </xf>
    <xf numFmtId="0" fontId="9" fillId="0" borderId="46" xfId="66" applyFont="1" applyFill="1" applyBorder="1" applyAlignment="1" applyProtection="1">
      <alignment horizontal="center" vertical="center" wrapText="1"/>
      <protection/>
    </xf>
    <xf numFmtId="49" fontId="10" fillId="0" borderId="28" xfId="66" applyNumberFormat="1" applyFont="1" applyFill="1" applyBorder="1" applyAlignment="1" applyProtection="1">
      <alignment horizontal="center" vertical="center" wrapText="1"/>
      <protection/>
    </xf>
    <xf numFmtId="49" fontId="10" fillId="0" borderId="82" xfId="66" applyNumberFormat="1" applyFont="1" applyFill="1" applyBorder="1" applyAlignment="1" applyProtection="1">
      <alignment horizontal="center" vertical="center" wrapText="1"/>
      <protection/>
    </xf>
    <xf numFmtId="164" fontId="9" fillId="0" borderId="52" xfId="66" applyNumberFormat="1" applyFont="1" applyFill="1" applyBorder="1" applyAlignment="1" applyProtection="1">
      <alignment horizontal="center" vertical="center" wrapText="1"/>
      <protection/>
    </xf>
    <xf numFmtId="164" fontId="9" fillId="0" borderId="25" xfId="66" applyNumberFormat="1" applyFont="1" applyFill="1" applyBorder="1" applyAlignment="1" applyProtection="1">
      <alignment horizontal="center" vertical="center" wrapText="1"/>
      <protection/>
    </xf>
    <xf numFmtId="0" fontId="30" fillId="0" borderId="63" xfId="58" applyFont="1" applyFill="1" applyBorder="1" applyAlignment="1">
      <alignment horizontal="center" vertical="center" wrapText="1"/>
      <protection/>
    </xf>
    <xf numFmtId="0" fontId="30" fillId="0" borderId="49" xfId="58" applyFont="1" applyFill="1" applyBorder="1" applyAlignment="1">
      <alignment horizontal="center" vertical="center" wrapText="1"/>
      <protection/>
    </xf>
    <xf numFmtId="0" fontId="9" fillId="0" borderId="81" xfId="66" applyFont="1" applyFill="1" applyBorder="1" applyAlignment="1" applyProtection="1">
      <alignment horizontal="left" vertical="center" wrapText="1" indent="1"/>
      <protection/>
    </xf>
    <xf numFmtId="49" fontId="10" fillId="0" borderId="53" xfId="66" applyNumberFormat="1" applyFont="1" applyFill="1" applyBorder="1" applyAlignment="1" applyProtection="1">
      <alignment horizontal="left" vertical="center" wrapText="1" indent="1"/>
      <protection/>
    </xf>
    <xf numFmtId="49" fontId="10" fillId="0" borderId="81" xfId="66" applyNumberFormat="1" applyFont="1" applyFill="1" applyBorder="1" applyAlignment="1" applyProtection="1">
      <alignment horizontal="left" vertical="center" wrapText="1" indent="1"/>
      <protection/>
    </xf>
    <xf numFmtId="0" fontId="9" fillId="0" borderId="40" xfId="66" applyFont="1" applyFill="1" applyBorder="1" applyAlignment="1" applyProtection="1">
      <alignment horizontal="center" vertical="center" wrapText="1"/>
      <protection/>
    </xf>
    <xf numFmtId="0" fontId="10" fillId="0" borderId="31" xfId="66" applyFont="1" applyFill="1" applyBorder="1" applyAlignment="1" applyProtection="1">
      <alignment horizontal="left" vertical="center" wrapText="1"/>
      <protection/>
    </xf>
    <xf numFmtId="0" fontId="10" fillId="0" borderId="55" xfId="66" applyFont="1" applyFill="1" applyBorder="1" applyAlignment="1" applyProtection="1">
      <alignment vertical="center" wrapText="1"/>
      <protection/>
    </xf>
    <xf numFmtId="0" fontId="10" fillId="0" borderId="55" xfId="66" applyFont="1" applyFill="1" applyBorder="1" applyAlignment="1" applyProtection="1">
      <alignment horizontal="left" vertical="center" wrapText="1" indent="1"/>
      <protection/>
    </xf>
    <xf numFmtId="0" fontId="11" fillId="0" borderId="55" xfId="58" applyFont="1" applyBorder="1" applyAlignment="1" applyProtection="1">
      <alignment horizontal="left" vertical="center" wrapText="1" indent="1"/>
      <protection/>
    </xf>
    <xf numFmtId="0" fontId="10" fillId="0" borderId="55" xfId="66" applyFont="1" applyFill="1" applyBorder="1" applyAlignment="1" applyProtection="1">
      <alignment horizontal="left" vertical="center" wrapText="1" indent="6"/>
      <protection/>
    </xf>
    <xf numFmtId="0" fontId="10" fillId="0" borderId="50" xfId="66" applyFont="1" applyFill="1" applyBorder="1" applyAlignment="1" applyProtection="1">
      <alignment horizontal="left" vertical="center" wrapText="1" indent="6"/>
      <protection/>
    </xf>
    <xf numFmtId="164" fontId="10" fillId="0" borderId="89" xfId="66" applyNumberFormat="1" applyFont="1" applyFill="1" applyBorder="1" applyAlignment="1" applyProtection="1">
      <alignment horizontal="center" vertical="center" wrapText="1"/>
      <protection/>
    </xf>
    <xf numFmtId="164" fontId="10" fillId="0" borderId="43" xfId="66" applyNumberFormat="1" applyFont="1" applyFill="1" applyBorder="1" applyAlignment="1" applyProtection="1">
      <alignment horizontal="center" vertical="center" wrapText="1"/>
      <protection/>
    </xf>
    <xf numFmtId="164" fontId="10" fillId="0" borderId="93" xfId="66" applyNumberFormat="1" applyFont="1" applyFill="1" applyBorder="1" applyAlignment="1" applyProtection="1">
      <alignment horizontal="center" vertical="center" wrapText="1"/>
      <protection/>
    </xf>
    <xf numFmtId="3" fontId="23" fillId="0" borderId="30" xfId="66" applyNumberFormat="1" applyFont="1" applyFill="1" applyBorder="1" applyAlignment="1" applyProtection="1">
      <alignment horizontal="center" vertical="center"/>
      <protection/>
    </xf>
    <xf numFmtId="3" fontId="23" fillId="0" borderId="25" xfId="66" applyNumberFormat="1" applyFont="1" applyFill="1" applyBorder="1" applyAlignment="1" applyProtection="1">
      <alignment horizontal="center" vertical="center"/>
      <protection/>
    </xf>
    <xf numFmtId="3" fontId="6" fillId="0" borderId="16" xfId="66" applyNumberFormat="1" applyFont="1" applyFill="1" applyBorder="1" applyAlignment="1" applyProtection="1">
      <alignment horizontal="center" vertical="center"/>
      <protection/>
    </xf>
    <xf numFmtId="3" fontId="6" fillId="0" borderId="48" xfId="66" applyNumberFormat="1" applyFont="1" applyFill="1" applyBorder="1" applyAlignment="1" applyProtection="1">
      <alignment horizontal="center" vertical="center"/>
      <protection/>
    </xf>
    <xf numFmtId="3" fontId="6" fillId="0" borderId="14" xfId="66" applyNumberFormat="1" applyFont="1" applyFill="1" applyBorder="1" applyAlignment="1" applyProtection="1">
      <alignment horizontal="center" vertical="center"/>
      <protection/>
    </xf>
    <xf numFmtId="3" fontId="23" fillId="0" borderId="23" xfId="66" applyNumberFormat="1" applyFont="1" applyFill="1" applyBorder="1" applyAlignment="1" applyProtection="1">
      <alignment horizontal="center"/>
      <protection/>
    </xf>
    <xf numFmtId="3" fontId="6" fillId="0" borderId="14" xfId="66" applyNumberFormat="1" applyFont="1" applyFill="1" applyBorder="1" applyAlignment="1" applyProtection="1">
      <alignment horizontal="center"/>
      <protection/>
    </xf>
    <xf numFmtId="3" fontId="6" fillId="0" borderId="18" xfId="66" applyNumberFormat="1" applyFont="1" applyFill="1" applyBorder="1" applyAlignment="1" applyProtection="1">
      <alignment horizontal="center"/>
      <protection/>
    </xf>
    <xf numFmtId="3" fontId="6" fillId="0" borderId="49" xfId="66" applyNumberFormat="1" applyFont="1" applyFill="1" applyBorder="1" applyAlignment="1" applyProtection="1">
      <alignment horizontal="center"/>
      <protection/>
    </xf>
    <xf numFmtId="3" fontId="22" fillId="0" borderId="55" xfId="59" applyNumberFormat="1" applyFont="1" applyBorder="1" applyAlignment="1">
      <alignment horizontal="center" vertical="center"/>
      <protection/>
    </xf>
    <xf numFmtId="0" fontId="22" fillId="0" borderId="53" xfId="59" applyFont="1" applyBorder="1" applyAlignment="1">
      <alignment wrapText="1" shrinkToFit="1"/>
      <protection/>
    </xf>
    <xf numFmtId="0" fontId="21" fillId="0" borderId="78" xfId="59" applyFont="1" applyBorder="1" applyAlignment="1">
      <alignment vertical="center" wrapText="1"/>
      <protection/>
    </xf>
    <xf numFmtId="0" fontId="22" fillId="0" borderId="79" xfId="59" applyFont="1" applyBorder="1" applyAlignment="1">
      <alignment wrapText="1"/>
      <protection/>
    </xf>
    <xf numFmtId="0" fontId="22" fillId="0" borderId="80" xfId="59" applyFont="1" applyBorder="1" applyAlignment="1">
      <alignment wrapText="1"/>
      <protection/>
    </xf>
    <xf numFmtId="3" fontId="22" fillId="0" borderId="82" xfId="59" applyNumberFormat="1" applyFont="1" applyBorder="1" applyAlignment="1">
      <alignment horizontal="center"/>
      <protection/>
    </xf>
    <xf numFmtId="0" fontId="22" fillId="0" borderId="83" xfId="59" applyFont="1" applyBorder="1" applyAlignment="1">
      <alignment wrapText="1" shrinkToFit="1"/>
      <protection/>
    </xf>
    <xf numFmtId="0" fontId="22" fillId="0" borderId="80" xfId="59" applyFont="1" applyBorder="1" applyAlignment="1">
      <alignment wrapText="1" shrinkToFit="1"/>
      <protection/>
    </xf>
    <xf numFmtId="0" fontId="18" fillId="0" borderId="57" xfId="59" applyFont="1" applyBorder="1" applyAlignment="1">
      <alignment horizontal="center" vertical="center"/>
      <protection/>
    </xf>
    <xf numFmtId="0" fontId="22" fillId="0" borderId="55" xfId="59" applyFont="1" applyBorder="1" applyAlignment="1">
      <alignment horizontal="left" vertical="center" wrapText="1"/>
      <protection/>
    </xf>
    <xf numFmtId="0" fontId="21" fillId="0" borderId="81" xfId="59" applyFont="1" applyBorder="1" applyAlignment="1">
      <alignment vertical="center" wrapText="1" shrinkToFit="1"/>
      <protection/>
    </xf>
    <xf numFmtId="0" fontId="22" fillId="0" borderId="41" xfId="59" applyFont="1" applyBorder="1" applyAlignment="1">
      <alignment horizontal="left" vertical="center"/>
      <protection/>
    </xf>
    <xf numFmtId="49" fontId="22" fillId="0" borderId="51" xfId="59" applyNumberFormat="1" applyFont="1" applyBorder="1" applyAlignment="1">
      <alignment horizontal="left" vertical="center"/>
      <protection/>
    </xf>
    <xf numFmtId="3" fontId="22" fillId="0" borderId="41" xfId="59" applyNumberFormat="1" applyFont="1" applyBorder="1" applyAlignment="1">
      <alignment horizontal="center"/>
      <protection/>
    </xf>
    <xf numFmtId="0" fontId="21" fillId="0" borderId="41" xfId="59" applyFont="1" applyBorder="1">
      <alignment/>
      <protection/>
    </xf>
    <xf numFmtId="0" fontId="25" fillId="0" borderId="0" xfId="64" applyFont="1" applyAlignment="1">
      <alignment horizontal="center"/>
      <protection/>
    </xf>
    <xf numFmtId="0" fontId="25" fillId="0" borderId="0" xfId="64" applyFont="1">
      <alignment/>
      <protection/>
    </xf>
    <xf numFmtId="0" fontId="25" fillId="0" borderId="0" xfId="64" applyFont="1" applyAlignment="1">
      <alignment/>
      <protection/>
    </xf>
    <xf numFmtId="0" fontId="25" fillId="0" borderId="12" xfId="64" applyFont="1" applyBorder="1" applyAlignment="1">
      <alignment horizontal="center"/>
      <protection/>
    </xf>
    <xf numFmtId="0" fontId="25" fillId="0" borderId="19" xfId="64" applyFont="1" applyBorder="1" applyAlignment="1">
      <alignment horizontal="center"/>
      <protection/>
    </xf>
    <xf numFmtId="0" fontId="25" fillId="0" borderId="21" xfId="64" applyFont="1" applyBorder="1" applyAlignment="1">
      <alignment horizontal="center"/>
      <protection/>
    </xf>
    <xf numFmtId="0" fontId="25" fillId="0" borderId="20" xfId="64" applyFont="1" applyBorder="1" applyAlignment="1">
      <alignment horizontal="left" wrapText="1"/>
      <protection/>
    </xf>
    <xf numFmtId="3" fontId="25" fillId="0" borderId="69" xfId="64" applyNumberFormat="1" applyFont="1" applyBorder="1" applyAlignment="1">
      <alignment horizontal="center"/>
      <protection/>
    </xf>
    <xf numFmtId="3" fontId="25" fillId="0" borderId="70" xfId="64" applyNumberFormat="1" applyFont="1" applyBorder="1" applyAlignment="1">
      <alignment horizontal="center"/>
      <protection/>
    </xf>
    <xf numFmtId="0" fontId="19" fillId="0" borderId="0" xfId="64" applyFont="1">
      <alignment/>
      <protection/>
    </xf>
    <xf numFmtId="0" fontId="25" fillId="0" borderId="0" xfId="64" applyFont="1" applyBorder="1" applyAlignment="1">
      <alignment/>
      <protection/>
    </xf>
    <xf numFmtId="0" fontId="25" fillId="0" borderId="18" xfId="64" applyFont="1" applyBorder="1" applyAlignment="1">
      <alignment wrapText="1"/>
      <protection/>
    </xf>
    <xf numFmtId="0" fontId="25" fillId="0" borderId="63" xfId="64" applyFont="1" applyBorder="1">
      <alignment/>
      <protection/>
    </xf>
    <xf numFmtId="0" fontId="25" fillId="0" borderId="49" xfId="64" applyFont="1" applyBorder="1">
      <alignment/>
      <protection/>
    </xf>
    <xf numFmtId="0" fontId="25" fillId="0" borderId="18" xfId="64" applyFont="1" applyBorder="1">
      <alignment/>
      <protection/>
    </xf>
    <xf numFmtId="0" fontId="25" fillId="0" borderId="44" xfId="64" applyFont="1" applyBorder="1">
      <alignment/>
      <protection/>
    </xf>
    <xf numFmtId="0" fontId="25" fillId="0" borderId="0" xfId="64" applyFont="1" applyBorder="1">
      <alignment/>
      <protection/>
    </xf>
    <xf numFmtId="0" fontId="19" fillId="0" borderId="53" xfId="64" applyFont="1" applyBorder="1" applyAlignment="1">
      <alignment wrapText="1"/>
      <protection/>
    </xf>
    <xf numFmtId="3" fontId="19" fillId="0" borderId="13" xfId="64" applyNumberFormat="1" applyFont="1" applyBorder="1" applyAlignment="1">
      <alignment horizontal="center"/>
      <protection/>
    </xf>
    <xf numFmtId="0" fontId="19" fillId="0" borderId="61" xfId="64" applyFont="1" applyBorder="1" applyAlignment="1">
      <alignment horizontal="center"/>
      <protection/>
    </xf>
    <xf numFmtId="3" fontId="19" fillId="0" borderId="22" xfId="64" applyNumberFormat="1" applyFont="1" applyBorder="1" applyAlignment="1">
      <alignment horizontal="center"/>
      <protection/>
    </xf>
    <xf numFmtId="0" fontId="19" fillId="37" borderId="13" xfId="64" applyFont="1" applyFill="1" applyBorder="1" applyAlignment="1">
      <alignment horizontal="center"/>
      <protection/>
    </xf>
    <xf numFmtId="0" fontId="19" fillId="37" borderId="61" xfId="64" applyFont="1" applyFill="1" applyBorder="1" applyAlignment="1">
      <alignment horizontal="center"/>
      <protection/>
    </xf>
    <xf numFmtId="0" fontId="19" fillId="37" borderId="22" xfId="64" applyFont="1" applyFill="1" applyBorder="1" applyAlignment="1">
      <alignment horizontal="center"/>
      <protection/>
    </xf>
    <xf numFmtId="0" fontId="19" fillId="37" borderId="37" xfId="64" applyFont="1" applyFill="1" applyBorder="1" applyAlignment="1">
      <alignment horizontal="center"/>
      <protection/>
    </xf>
    <xf numFmtId="3" fontId="19" fillId="0" borderId="0" xfId="64" applyNumberFormat="1" applyFont="1" applyBorder="1" applyAlignment="1">
      <alignment horizontal="center"/>
      <protection/>
    </xf>
    <xf numFmtId="0" fontId="19" fillId="0" borderId="79" xfId="64" applyFont="1" applyBorder="1">
      <alignment/>
      <protection/>
    </xf>
    <xf numFmtId="3" fontId="19" fillId="0" borderId="14" xfId="64" applyNumberFormat="1" applyFont="1" applyBorder="1" applyAlignment="1">
      <alignment horizontal="center"/>
      <protection/>
    </xf>
    <xf numFmtId="3" fontId="19" fillId="0" borderId="56" xfId="64" applyNumberFormat="1" applyFont="1" applyBorder="1" applyAlignment="1">
      <alignment horizontal="center"/>
      <protection/>
    </xf>
    <xf numFmtId="3" fontId="19" fillId="0" borderId="23" xfId="64" applyNumberFormat="1" applyFont="1" applyBorder="1" applyAlignment="1">
      <alignment horizontal="center"/>
      <protection/>
    </xf>
    <xf numFmtId="3" fontId="19" fillId="0" borderId="38" xfId="64" applyNumberFormat="1" applyFont="1" applyBorder="1" applyAlignment="1">
      <alignment horizontal="center"/>
      <protection/>
    </xf>
    <xf numFmtId="0" fontId="19" fillId="37" borderId="14" xfId="64" applyFont="1" applyFill="1" applyBorder="1" applyAlignment="1">
      <alignment horizontal="center"/>
      <protection/>
    </xf>
    <xf numFmtId="0" fontId="19" fillId="37" borderId="56" xfId="64" applyFont="1" applyFill="1" applyBorder="1" applyAlignment="1">
      <alignment horizontal="center"/>
      <protection/>
    </xf>
    <xf numFmtId="0" fontId="19" fillId="37" borderId="23" xfId="64" applyFont="1" applyFill="1" applyBorder="1" applyAlignment="1">
      <alignment horizontal="center"/>
      <protection/>
    </xf>
    <xf numFmtId="0" fontId="19" fillId="37" borderId="38" xfId="64" applyFont="1" applyFill="1" applyBorder="1" applyAlignment="1">
      <alignment horizontal="center"/>
      <protection/>
    </xf>
    <xf numFmtId="0" fontId="19" fillId="0" borderId="14" xfId="64" applyFont="1" applyBorder="1" applyAlignment="1">
      <alignment horizontal="center"/>
      <protection/>
    </xf>
    <xf numFmtId="0" fontId="19" fillId="0" borderId="56" xfId="64" applyFont="1" applyBorder="1" applyAlignment="1">
      <alignment horizontal="center"/>
      <protection/>
    </xf>
    <xf numFmtId="0" fontId="19" fillId="0" borderId="38" xfId="64" applyFont="1" applyBorder="1" applyAlignment="1">
      <alignment horizontal="center"/>
      <protection/>
    </xf>
    <xf numFmtId="0" fontId="19" fillId="0" borderId="83" xfId="64" applyFont="1" applyBorder="1">
      <alignment/>
      <protection/>
    </xf>
    <xf numFmtId="3" fontId="19" fillId="0" borderId="15" xfId="64" applyNumberFormat="1" applyFont="1" applyBorder="1" applyAlignment="1">
      <alignment horizontal="center"/>
      <protection/>
    </xf>
    <xf numFmtId="3" fontId="19" fillId="0" borderId="59" xfId="64" applyNumberFormat="1" applyFont="1" applyBorder="1" applyAlignment="1">
      <alignment horizontal="center"/>
      <protection/>
    </xf>
    <xf numFmtId="3" fontId="19" fillId="0" borderId="24" xfId="64" applyNumberFormat="1" applyFont="1" applyBorder="1" applyAlignment="1">
      <alignment horizontal="center"/>
      <protection/>
    </xf>
    <xf numFmtId="0" fontId="19" fillId="37" borderId="15" xfId="64" applyFont="1" applyFill="1" applyBorder="1" applyAlignment="1">
      <alignment horizontal="center"/>
      <protection/>
    </xf>
    <xf numFmtId="0" fontId="19" fillId="37" borderId="59" xfId="64" applyFont="1" applyFill="1" applyBorder="1" applyAlignment="1">
      <alignment horizontal="center"/>
      <protection/>
    </xf>
    <xf numFmtId="0" fontId="19" fillId="37" borderId="24" xfId="64" applyFont="1" applyFill="1" applyBorder="1" applyAlignment="1">
      <alignment horizontal="center"/>
      <protection/>
    </xf>
    <xf numFmtId="0" fontId="19" fillId="37" borderId="39" xfId="64" applyFont="1" applyFill="1" applyBorder="1" applyAlignment="1">
      <alignment horizontal="center"/>
      <protection/>
    </xf>
    <xf numFmtId="0" fontId="25" fillId="0" borderId="51" xfId="64" applyFont="1" applyBorder="1">
      <alignment/>
      <protection/>
    </xf>
    <xf numFmtId="3" fontId="25" fillId="0" borderId="12" xfId="64" applyNumberFormat="1" applyFont="1" applyBorder="1" applyAlignment="1">
      <alignment horizontal="center"/>
      <protection/>
    </xf>
    <xf numFmtId="3" fontId="25" fillId="0" borderId="19" xfId="64" applyNumberFormat="1" applyFont="1" applyBorder="1" applyAlignment="1">
      <alignment horizontal="center"/>
      <protection/>
    </xf>
    <xf numFmtId="3" fontId="25" fillId="0" borderId="21" xfId="64" applyNumberFormat="1" applyFont="1" applyBorder="1" applyAlignment="1">
      <alignment horizontal="center"/>
      <protection/>
    </xf>
    <xf numFmtId="3" fontId="25" fillId="0" borderId="27" xfId="64" applyNumberFormat="1" applyFont="1" applyBorder="1" applyAlignment="1">
      <alignment horizontal="center"/>
      <protection/>
    </xf>
    <xf numFmtId="3" fontId="25" fillId="0" borderId="0" xfId="64" applyNumberFormat="1" applyFont="1" applyBorder="1" applyAlignment="1">
      <alignment horizontal="center"/>
      <protection/>
    </xf>
    <xf numFmtId="3" fontId="19" fillId="0" borderId="0" xfId="64" applyNumberFormat="1" applyFont="1" applyBorder="1">
      <alignment/>
      <protection/>
    </xf>
    <xf numFmtId="0" fontId="25" fillId="0" borderId="15" xfId="64" applyFont="1" applyBorder="1" applyAlignment="1">
      <alignment wrapText="1"/>
      <protection/>
    </xf>
    <xf numFmtId="0" fontId="25" fillId="0" borderId="59" xfId="64" applyFont="1" applyBorder="1">
      <alignment/>
      <protection/>
    </xf>
    <xf numFmtId="0" fontId="25" fillId="0" borderId="24" xfId="64" applyFont="1" applyBorder="1">
      <alignment/>
      <protection/>
    </xf>
    <xf numFmtId="0" fontId="25" fillId="0" borderId="15" xfId="64" applyFont="1" applyBorder="1">
      <alignment/>
      <protection/>
    </xf>
    <xf numFmtId="0" fontId="25" fillId="0" borderId="39" xfId="64" applyFont="1" applyBorder="1">
      <alignment/>
      <protection/>
    </xf>
    <xf numFmtId="0" fontId="19" fillId="0" borderId="78" xfId="64" applyFont="1" applyBorder="1" applyAlignment="1">
      <alignment wrapText="1"/>
      <protection/>
    </xf>
    <xf numFmtId="3" fontId="19" fillId="0" borderId="16" xfId="64" applyNumberFormat="1" applyFont="1" applyFill="1" applyBorder="1" applyAlignment="1">
      <alignment horizontal="center"/>
      <protection/>
    </xf>
    <xf numFmtId="3" fontId="19" fillId="0" borderId="62" xfId="64" applyNumberFormat="1" applyFont="1" applyFill="1" applyBorder="1" applyAlignment="1">
      <alignment horizontal="center"/>
      <protection/>
    </xf>
    <xf numFmtId="3" fontId="19" fillId="0" borderId="48" xfId="64" applyNumberFormat="1" applyFont="1" applyFill="1" applyBorder="1" applyAlignment="1">
      <alignment horizontal="center"/>
      <protection/>
    </xf>
    <xf numFmtId="3" fontId="19" fillId="0" borderId="16" xfId="64" applyNumberFormat="1" applyFont="1" applyBorder="1" applyAlignment="1">
      <alignment horizontal="center"/>
      <protection/>
    </xf>
    <xf numFmtId="3" fontId="19" fillId="0" borderId="62" xfId="64" applyNumberFormat="1" applyFont="1" applyBorder="1" applyAlignment="1">
      <alignment horizontal="center"/>
      <protection/>
    </xf>
    <xf numFmtId="3" fontId="19" fillId="0" borderId="48" xfId="64" applyNumberFormat="1" applyFont="1" applyBorder="1" applyAlignment="1">
      <alignment horizontal="center"/>
      <protection/>
    </xf>
    <xf numFmtId="3" fontId="19" fillId="0" borderId="42" xfId="64" applyNumberFormat="1" applyFont="1" applyBorder="1" applyAlignment="1">
      <alignment horizontal="center"/>
      <protection/>
    </xf>
    <xf numFmtId="0" fontId="19" fillId="0" borderId="79" xfId="64" applyFont="1" applyBorder="1" applyAlignment="1">
      <alignment wrapText="1"/>
      <protection/>
    </xf>
    <xf numFmtId="0" fontId="19" fillId="0" borderId="83" xfId="64" applyFont="1" applyBorder="1" applyAlignment="1">
      <alignment wrapText="1"/>
      <protection/>
    </xf>
    <xf numFmtId="0" fontId="19" fillId="0" borderId="57" xfId="64" applyFont="1" applyBorder="1" applyAlignment="1">
      <alignment wrapText="1"/>
      <protection/>
    </xf>
    <xf numFmtId="3" fontId="19" fillId="0" borderId="11" xfId="64" applyNumberFormat="1" applyFont="1" applyBorder="1" applyAlignment="1">
      <alignment horizontal="center"/>
      <protection/>
    </xf>
    <xf numFmtId="3" fontId="19" fillId="0" borderId="52" xfId="64" applyNumberFormat="1" applyFont="1" applyBorder="1" applyAlignment="1">
      <alignment horizontal="center"/>
      <protection/>
    </xf>
    <xf numFmtId="3" fontId="19" fillId="0" borderId="25" xfId="64" applyNumberFormat="1" applyFont="1" applyBorder="1" applyAlignment="1">
      <alignment horizontal="center"/>
      <protection/>
    </xf>
    <xf numFmtId="0" fontId="19" fillId="37" borderId="36" xfId="64" applyFont="1" applyFill="1" applyBorder="1" applyAlignment="1">
      <alignment horizontal="center"/>
      <protection/>
    </xf>
    <xf numFmtId="0" fontId="25" fillId="0" borderId="51" xfId="64" applyFont="1" applyBorder="1" applyAlignment="1">
      <alignment wrapText="1"/>
      <protection/>
    </xf>
    <xf numFmtId="0" fontId="19" fillId="0" borderId="0" xfId="64" applyFont="1" applyAlignment="1">
      <alignment horizontal="center"/>
      <protection/>
    </xf>
    <xf numFmtId="3" fontId="25" fillId="37" borderId="12" xfId="64" applyNumberFormat="1" applyFont="1" applyFill="1" applyBorder="1" applyAlignment="1">
      <alignment horizontal="center"/>
      <protection/>
    </xf>
    <xf numFmtId="3" fontId="25" fillId="37" borderId="19" xfId="64" applyNumberFormat="1" applyFont="1" applyFill="1" applyBorder="1" applyAlignment="1">
      <alignment horizontal="center"/>
      <protection/>
    </xf>
    <xf numFmtId="3" fontId="25" fillId="37" borderId="21" xfId="64" applyNumberFormat="1" applyFont="1" applyFill="1" applyBorder="1" applyAlignment="1">
      <alignment horizontal="center"/>
      <protection/>
    </xf>
    <xf numFmtId="3" fontId="25" fillId="37" borderId="27" xfId="64" applyNumberFormat="1" applyFont="1" applyFill="1" applyBorder="1" applyAlignment="1">
      <alignment horizontal="center"/>
      <protection/>
    </xf>
    <xf numFmtId="3" fontId="19" fillId="0" borderId="0" xfId="64" applyNumberFormat="1" applyFont="1" applyAlignment="1">
      <alignment horizontal="center"/>
      <protection/>
    </xf>
    <xf numFmtId="0" fontId="25" fillId="0" borderId="51" xfId="64" applyFont="1" applyBorder="1" applyAlignment="1">
      <alignment horizontal="center"/>
      <protection/>
    </xf>
    <xf numFmtId="0" fontId="25" fillId="0" borderId="41" xfId="64" applyFont="1" applyBorder="1" applyAlignment="1">
      <alignment horizontal="center"/>
      <protection/>
    </xf>
    <xf numFmtId="0" fontId="19" fillId="0" borderId="53" xfId="64" applyFont="1" applyBorder="1" applyAlignment="1">
      <alignment horizontal="center"/>
      <protection/>
    </xf>
    <xf numFmtId="3" fontId="19" fillId="0" borderId="47" xfId="64" applyNumberFormat="1" applyFont="1" applyBorder="1" applyAlignment="1">
      <alignment horizontal="center"/>
      <protection/>
    </xf>
    <xf numFmtId="3" fontId="19" fillId="0" borderId="82" xfId="64" applyNumberFormat="1" applyFont="1" applyBorder="1" applyAlignment="1">
      <alignment horizontal="center"/>
      <protection/>
    </xf>
    <xf numFmtId="3" fontId="25" fillId="0" borderId="41" xfId="64" applyNumberFormat="1" applyFont="1" applyBorder="1" applyAlignment="1">
      <alignment horizontal="center"/>
      <protection/>
    </xf>
    <xf numFmtId="0" fontId="25" fillId="0" borderId="92" xfId="64" applyFont="1" applyBorder="1" applyAlignment="1">
      <alignment wrapText="1"/>
      <protection/>
    </xf>
    <xf numFmtId="0" fontId="19" fillId="0" borderId="50" xfId="64" applyFont="1" applyBorder="1">
      <alignment/>
      <protection/>
    </xf>
    <xf numFmtId="3" fontId="19" fillId="0" borderId="88" xfId="64" applyNumberFormat="1" applyFont="1" applyBorder="1" applyAlignment="1">
      <alignment horizontal="center"/>
      <protection/>
    </xf>
    <xf numFmtId="0" fontId="17" fillId="0" borderId="69" xfId="64" applyBorder="1">
      <alignment/>
      <protection/>
    </xf>
    <xf numFmtId="3" fontId="19" fillId="0" borderId="70" xfId="64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3" fontId="18" fillId="0" borderId="0" xfId="59" applyNumberFormat="1" applyFont="1" applyBorder="1" applyAlignment="1">
      <alignment horizontal="center"/>
      <protection/>
    </xf>
    <xf numFmtId="3" fontId="22" fillId="0" borderId="31" xfId="59" applyNumberFormat="1" applyFont="1" applyBorder="1" applyAlignment="1">
      <alignment horizontal="right" vertical="center"/>
      <protection/>
    </xf>
    <xf numFmtId="3" fontId="22" fillId="0" borderId="46" xfId="59" applyNumberFormat="1" applyFont="1" applyBorder="1" applyAlignment="1">
      <alignment horizontal="right" vertical="center"/>
      <protection/>
    </xf>
    <xf numFmtId="3" fontId="22" fillId="0" borderId="28" xfId="59" applyNumberFormat="1" applyFont="1" applyBorder="1" applyAlignment="1">
      <alignment horizontal="right" vertical="center"/>
      <protection/>
    </xf>
    <xf numFmtId="3" fontId="22" fillId="0" borderId="82" xfId="59" applyNumberFormat="1" applyFont="1" applyBorder="1" applyAlignment="1">
      <alignment horizontal="right"/>
      <protection/>
    </xf>
    <xf numFmtId="3" fontId="22" fillId="0" borderId="47" xfId="59" applyNumberFormat="1" applyFont="1" applyBorder="1" applyAlignment="1">
      <alignment horizontal="right"/>
      <protection/>
    </xf>
    <xf numFmtId="3" fontId="22" fillId="0" borderId="28" xfId="59" applyNumberFormat="1" applyFont="1" applyBorder="1" applyAlignment="1">
      <alignment horizontal="right"/>
      <protection/>
    </xf>
    <xf numFmtId="3" fontId="22" fillId="0" borderId="29" xfId="59" applyNumberFormat="1" applyFont="1" applyBorder="1" applyAlignment="1">
      <alignment horizontal="right"/>
      <protection/>
    </xf>
    <xf numFmtId="3" fontId="22" fillId="0" borderId="46" xfId="59" applyNumberFormat="1" applyFont="1" applyBorder="1" applyAlignment="1">
      <alignment horizontal="right"/>
      <protection/>
    </xf>
    <xf numFmtId="3" fontId="42" fillId="0" borderId="50" xfId="59" applyNumberFormat="1" applyFont="1" applyBorder="1" applyAlignment="1">
      <alignment horizontal="right"/>
      <protection/>
    </xf>
    <xf numFmtId="0" fontId="17" fillId="0" borderId="0" xfId="59" applyAlignment="1">
      <alignment horizontal="right"/>
      <protection/>
    </xf>
    <xf numFmtId="3" fontId="20" fillId="0" borderId="47" xfId="62" applyNumberFormat="1" applyFont="1" applyBorder="1" applyAlignment="1">
      <alignment horizontal="center" vertical="center" wrapText="1"/>
      <protection/>
    </xf>
    <xf numFmtId="3" fontId="20" fillId="0" borderId="50" xfId="62" applyNumberFormat="1" applyFont="1" applyBorder="1" applyAlignment="1">
      <alignment horizontal="center" vertical="center" wrapText="1"/>
      <protection/>
    </xf>
    <xf numFmtId="0" fontId="18" fillId="0" borderId="57" xfId="62" applyFont="1" applyFill="1" applyBorder="1" applyAlignment="1">
      <alignment horizontal="left" vertical="center" wrapText="1"/>
      <protection/>
    </xf>
    <xf numFmtId="0" fontId="18" fillId="0" borderId="67" xfId="62" applyFont="1" applyBorder="1" applyAlignment="1">
      <alignment horizontal="center" vertical="center" wrapText="1"/>
      <protection/>
    </xf>
    <xf numFmtId="0" fontId="18" fillId="0" borderId="21" xfId="62" applyFont="1" applyBorder="1" applyAlignment="1">
      <alignment horizontal="center" vertical="center" wrapText="1"/>
      <protection/>
    </xf>
    <xf numFmtId="0" fontId="22" fillId="0" borderId="50" xfId="62" applyFont="1" applyFill="1" applyBorder="1" applyAlignment="1">
      <alignment horizontal="left" vertical="center" wrapText="1"/>
      <protection/>
    </xf>
    <xf numFmtId="3" fontId="21" fillId="0" borderId="91" xfId="62" applyNumberFormat="1" applyFont="1" applyBorder="1" applyAlignment="1">
      <alignment horizontal="center" vertical="center" wrapText="1"/>
      <protection/>
    </xf>
    <xf numFmtId="3" fontId="21" fillId="0" borderId="60" xfId="62" applyNumberFormat="1" applyFont="1" applyBorder="1" applyAlignment="1">
      <alignment horizontal="center" vertical="center" wrapText="1"/>
      <protection/>
    </xf>
    <xf numFmtId="3" fontId="21" fillId="0" borderId="45" xfId="62" applyNumberFormat="1" applyFont="1" applyBorder="1" applyAlignment="1">
      <alignment horizontal="center" vertical="center" wrapText="1"/>
      <protection/>
    </xf>
    <xf numFmtId="3" fontId="21" fillId="0" borderId="55" xfId="62" applyNumberFormat="1" applyFont="1" applyBorder="1" applyAlignment="1">
      <alignment horizontal="center" vertical="center" wrapText="1"/>
      <protection/>
    </xf>
    <xf numFmtId="3" fontId="21" fillId="0" borderId="0" xfId="62" applyNumberFormat="1" applyFont="1" applyBorder="1" applyAlignment="1">
      <alignment horizontal="center" vertical="center" wrapText="1"/>
      <protection/>
    </xf>
    <xf numFmtId="3" fontId="19" fillId="0" borderId="13" xfId="62" applyNumberFormat="1" applyFont="1" applyFill="1" applyBorder="1" applyAlignment="1">
      <alignment horizontal="center" vertical="center" wrapText="1"/>
      <protection/>
    </xf>
    <xf numFmtId="3" fontId="19" fillId="0" borderId="61" xfId="62" applyNumberFormat="1" applyFont="1" applyFill="1" applyBorder="1" applyAlignment="1">
      <alignment horizontal="center" vertical="center" wrapText="1"/>
      <protection/>
    </xf>
    <xf numFmtId="3" fontId="19" fillId="0" borderId="22" xfId="62" applyNumberFormat="1" applyFont="1" applyFill="1" applyBorder="1" applyAlignment="1">
      <alignment horizontal="center" vertical="center" wrapText="1"/>
      <protection/>
    </xf>
    <xf numFmtId="3" fontId="53" fillId="0" borderId="0" xfId="62" applyNumberFormat="1" applyFont="1" applyAlignment="1">
      <alignment vertical="center"/>
      <protection/>
    </xf>
    <xf numFmtId="0" fontId="3" fillId="0" borderId="37" xfId="58" applyFont="1" applyBorder="1" applyAlignment="1" applyProtection="1">
      <alignment horizontal="left" vertical="center" wrapText="1" indent="1"/>
      <protection locked="0"/>
    </xf>
    <xf numFmtId="3" fontId="3" fillId="0" borderId="47" xfId="58" applyNumberFormat="1" applyFont="1" applyBorder="1" applyAlignment="1" applyProtection="1">
      <alignment horizontal="center" vertical="center"/>
      <protection locked="0"/>
    </xf>
    <xf numFmtId="0" fontId="3" fillId="0" borderId="74" xfId="58" applyFont="1" applyBorder="1" applyAlignment="1" applyProtection="1">
      <alignment horizontal="left" vertical="center" indent="1"/>
      <protection locked="0"/>
    </xf>
    <xf numFmtId="0" fontId="3" fillId="0" borderId="34" xfId="58" applyFont="1" applyBorder="1" applyAlignment="1" applyProtection="1">
      <alignment horizontal="left" vertical="center" indent="1"/>
      <protection locked="0"/>
    </xf>
    <xf numFmtId="0" fontId="3" fillId="0" borderId="35" xfId="58" applyFont="1" applyBorder="1" applyAlignment="1" applyProtection="1">
      <alignment horizontal="left" vertical="center" indent="1"/>
      <protection locked="0"/>
    </xf>
    <xf numFmtId="0" fontId="3" fillId="0" borderId="46" xfId="58" applyFont="1" applyBorder="1" applyAlignment="1" applyProtection="1">
      <alignment horizontal="right" vertical="center" indent="1"/>
      <protection/>
    </xf>
    <xf numFmtId="0" fontId="3" fillId="0" borderId="28" xfId="58" applyFont="1" applyBorder="1" applyAlignment="1" applyProtection="1">
      <alignment horizontal="right" vertical="center" indent="1"/>
      <protection/>
    </xf>
    <xf numFmtId="0" fontId="3" fillId="0" borderId="82" xfId="58" applyFont="1" applyBorder="1" applyAlignment="1" applyProtection="1">
      <alignment horizontal="right" vertical="center" indent="1"/>
      <protection/>
    </xf>
    <xf numFmtId="0" fontId="90" fillId="0" borderId="54" xfId="0" applyFont="1" applyBorder="1" applyAlignment="1">
      <alignment horizontal="center" vertical="center"/>
    </xf>
    <xf numFmtId="171" fontId="4" fillId="0" borderId="52" xfId="67" applyNumberFormat="1" applyFont="1" applyFill="1" applyBorder="1" applyAlignment="1" applyProtection="1">
      <alignment horizontal="center" vertical="center"/>
      <protection locked="0"/>
    </xf>
    <xf numFmtId="171" fontId="4" fillId="0" borderId="25" xfId="67" applyNumberFormat="1" applyFont="1" applyFill="1" applyBorder="1" applyAlignment="1" applyProtection="1">
      <alignment horizontal="center" vertical="center"/>
      <protection locked="0"/>
    </xf>
    <xf numFmtId="171" fontId="39" fillId="0" borderId="69" xfId="67" applyNumberFormat="1" applyFont="1" applyFill="1" applyBorder="1" applyAlignment="1">
      <alignment horizontal="center" vertical="center"/>
      <protection/>
    </xf>
    <xf numFmtId="171" fontId="39" fillId="0" borderId="70" xfId="67" applyNumberFormat="1" applyFont="1" applyFill="1" applyBorder="1" applyAlignment="1">
      <alignment horizontal="center" vertical="center"/>
      <protection/>
    </xf>
    <xf numFmtId="168" fontId="3" fillId="0" borderId="16" xfId="67" applyNumberFormat="1" applyFont="1" applyFill="1" applyBorder="1" applyAlignment="1">
      <alignment horizontal="center" vertical="center"/>
      <protection/>
    </xf>
    <xf numFmtId="0" fontId="3" fillId="0" borderId="62" xfId="67" applyFont="1" applyFill="1" applyBorder="1" applyAlignment="1">
      <alignment horizontal="left" vertical="center" wrapText="1"/>
      <protection/>
    </xf>
    <xf numFmtId="171" fontId="4" fillId="0" borderId="62" xfId="67" applyNumberFormat="1" applyFont="1" applyFill="1" applyBorder="1" applyAlignment="1" applyProtection="1">
      <alignment horizontal="center" vertical="center"/>
      <protection locked="0"/>
    </xf>
    <xf numFmtId="171" fontId="3" fillId="0" borderId="62" xfId="67" applyNumberFormat="1" applyFont="1" applyFill="1" applyBorder="1" applyAlignment="1" applyProtection="1">
      <alignment horizontal="center" vertical="center"/>
      <protection locked="0"/>
    </xf>
    <xf numFmtId="171" fontId="3" fillId="0" borderId="48" xfId="67" applyNumberFormat="1" applyFont="1" applyFill="1" applyBorder="1" applyAlignment="1" applyProtection="1">
      <alignment horizontal="center" vertical="center"/>
      <protection locked="0"/>
    </xf>
    <xf numFmtId="168" fontId="3" fillId="0" borderId="18" xfId="67" applyNumberFormat="1" applyFont="1" applyFill="1" applyBorder="1" applyAlignment="1">
      <alignment horizontal="center" vertical="center"/>
      <protection/>
    </xf>
    <xf numFmtId="171" fontId="3" fillId="0" borderId="63" xfId="67" applyNumberFormat="1" applyFont="1" applyFill="1" applyBorder="1" applyAlignment="1" applyProtection="1">
      <alignment horizontal="center" vertical="center"/>
      <protection locked="0"/>
    </xf>
    <xf numFmtId="0" fontId="18" fillId="0" borderId="0" xfId="64" applyNumberFormat="1" applyFont="1" applyBorder="1" applyAlignment="1">
      <alignment horizontal="right"/>
      <protection/>
    </xf>
    <xf numFmtId="14" fontId="18" fillId="0" borderId="0" xfId="64" applyNumberFormat="1" applyFont="1" applyBorder="1">
      <alignment/>
      <protection/>
    </xf>
    <xf numFmtId="3" fontId="22" fillId="0" borderId="18" xfId="64" applyNumberFormat="1" applyFont="1" applyBorder="1" applyAlignment="1">
      <alignment horizontal="center"/>
      <protection/>
    </xf>
    <xf numFmtId="3" fontId="22" fillId="0" borderId="44" xfId="64" applyNumberFormat="1" applyFont="1" applyBorder="1" applyAlignment="1">
      <alignment horizontal="center"/>
      <protection/>
    </xf>
    <xf numFmtId="3" fontId="22" fillId="0" borderId="82" xfId="64" applyNumberFormat="1" applyFont="1" applyBorder="1" applyAlignment="1">
      <alignment horizontal="center"/>
      <protection/>
    </xf>
    <xf numFmtId="3" fontId="46" fillId="0" borderId="56" xfId="0" applyNumberFormat="1" applyFont="1" applyBorder="1" applyAlignment="1">
      <alignment horizontal="center" vertical="center"/>
    </xf>
    <xf numFmtId="3" fontId="46" fillId="0" borderId="56" xfId="0" applyNumberFormat="1" applyFont="1" applyFill="1" applyBorder="1" applyAlignment="1">
      <alignment horizontal="center" vertical="center"/>
    </xf>
    <xf numFmtId="3" fontId="3" fillId="0" borderId="37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47" xfId="58" applyNumberFormat="1" applyFont="1" applyFill="1" applyBorder="1" applyAlignment="1" applyProtection="1">
      <alignment horizontal="center" vertical="center"/>
      <protection/>
    </xf>
    <xf numFmtId="3" fontId="22" fillId="0" borderId="38" xfId="58" applyNumberFormat="1" applyFont="1" applyFill="1" applyBorder="1" applyAlignment="1">
      <alignment horizontal="center" vertical="center"/>
      <protection/>
    </xf>
    <xf numFmtId="3" fontId="3" fillId="0" borderId="28" xfId="58" applyNumberFormat="1" applyFont="1" applyFill="1" applyBorder="1" applyAlignment="1" applyProtection="1">
      <alignment horizontal="center" vertical="center"/>
      <protection locked="0"/>
    </xf>
    <xf numFmtId="3" fontId="22" fillId="0" borderId="39" xfId="58" applyNumberFormat="1" applyFont="1" applyFill="1" applyBorder="1" applyAlignment="1">
      <alignment horizontal="center" vertical="center"/>
      <protection/>
    </xf>
    <xf numFmtId="3" fontId="3" fillId="0" borderId="29" xfId="58" applyNumberFormat="1" applyFont="1" applyFill="1" applyBorder="1" applyAlignment="1" applyProtection="1">
      <alignment horizontal="center" vertical="center"/>
      <protection locked="0"/>
    </xf>
    <xf numFmtId="3" fontId="22" fillId="0" borderId="42" xfId="58" applyNumberFormat="1" applyFont="1" applyFill="1" applyBorder="1" applyAlignment="1">
      <alignment horizontal="center" vertical="center"/>
      <protection/>
    </xf>
    <xf numFmtId="3" fontId="3" fillId="0" borderId="46" xfId="58" applyNumberFormat="1" applyFont="1" applyFill="1" applyBorder="1" applyAlignment="1" applyProtection="1">
      <alignment horizontal="center" vertical="center"/>
      <protection locked="0"/>
    </xf>
    <xf numFmtId="3" fontId="22" fillId="0" borderId="44" xfId="58" applyNumberFormat="1" applyFont="1" applyFill="1" applyBorder="1" applyAlignment="1">
      <alignment horizontal="center" vertical="center"/>
      <protection/>
    </xf>
    <xf numFmtId="3" fontId="3" fillId="0" borderId="82" xfId="58" applyNumberFormat="1" applyFont="1" applyFill="1" applyBorder="1" applyAlignment="1" applyProtection="1">
      <alignment horizontal="center" vertical="center"/>
      <protection locked="0"/>
    </xf>
    <xf numFmtId="3" fontId="22" fillId="0" borderId="45" xfId="58" applyNumberFormat="1" applyFont="1" applyFill="1" applyBorder="1" applyAlignment="1">
      <alignment horizontal="center" vertical="center"/>
      <protection/>
    </xf>
    <xf numFmtId="3" fontId="3" fillId="0" borderId="55" xfId="58" applyNumberFormat="1" applyFont="1" applyFill="1" applyBorder="1" applyAlignment="1" applyProtection="1">
      <alignment horizontal="center" vertical="center"/>
      <protection locked="0"/>
    </xf>
    <xf numFmtId="3" fontId="22" fillId="0" borderId="42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46" xfId="58" applyNumberFormat="1" applyFont="1" applyFill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center" vertical="center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164" fontId="5" fillId="0" borderId="10" xfId="66" applyNumberFormat="1" applyFont="1" applyFill="1" applyBorder="1" applyAlignment="1" applyProtection="1">
      <alignment horizontal="left" vertical="center"/>
      <protection/>
    </xf>
    <xf numFmtId="14" fontId="7" fillId="0" borderId="51" xfId="58" applyNumberFormat="1" applyFont="1" applyFill="1" applyBorder="1" applyAlignment="1" applyProtection="1">
      <alignment horizontal="center" vertical="center"/>
      <protection/>
    </xf>
    <xf numFmtId="0" fontId="7" fillId="0" borderId="54" xfId="58" applyFont="1" applyFill="1" applyBorder="1" applyAlignment="1" applyProtection="1">
      <alignment horizontal="center" vertical="center"/>
      <protection/>
    </xf>
    <xf numFmtId="0" fontId="7" fillId="0" borderId="67" xfId="58" applyFont="1" applyFill="1" applyBorder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left"/>
      <protection/>
    </xf>
    <xf numFmtId="0" fontId="4" fillId="0" borderId="0" xfId="66" applyFont="1" applyFill="1" applyAlignment="1" applyProtection="1">
      <alignment horizont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164" fontId="4" fillId="0" borderId="0" xfId="66" applyNumberFormat="1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right"/>
      <protection/>
    </xf>
    <xf numFmtId="14" fontId="7" fillId="0" borderId="0" xfId="58" applyNumberFormat="1" applyFont="1" applyFill="1" applyBorder="1" applyAlignment="1" applyProtection="1">
      <alignment horizontal="center"/>
      <protection/>
    </xf>
    <xf numFmtId="0" fontId="7" fillId="0" borderId="0" xfId="58" applyFont="1" applyFill="1" applyBorder="1" applyAlignment="1" applyProtection="1">
      <alignment horizontal="center"/>
      <protection/>
    </xf>
    <xf numFmtId="164" fontId="7" fillId="0" borderId="0" xfId="66" applyNumberFormat="1" applyFont="1" applyFill="1" applyBorder="1" applyAlignment="1" applyProtection="1">
      <alignment horizontal="center" vertical="center"/>
      <protection/>
    </xf>
    <xf numFmtId="164" fontId="5" fillId="0" borderId="10" xfId="66" applyNumberFormat="1" applyFont="1" applyFill="1" applyBorder="1" applyAlignment="1" applyProtection="1">
      <alignment horizontal="left"/>
      <protection/>
    </xf>
    <xf numFmtId="164" fontId="28" fillId="0" borderId="0" xfId="58" applyNumberFormat="1" applyFont="1" applyFill="1" applyAlignment="1" applyProtection="1">
      <alignment horizontal="center" textRotation="180" wrapText="1"/>
      <protection/>
    </xf>
    <xf numFmtId="164" fontId="4" fillId="0" borderId="31" xfId="58" applyNumberFormat="1" applyFont="1" applyFill="1" applyBorder="1" applyAlignment="1" applyProtection="1">
      <alignment horizontal="center" vertical="center" wrapText="1"/>
      <protection/>
    </xf>
    <xf numFmtId="164" fontId="4" fillId="0" borderId="50" xfId="58" applyNumberFormat="1" applyFont="1" applyFill="1" applyBorder="1" applyAlignment="1" applyProtection="1">
      <alignment horizontal="center" vertical="center" wrapText="1"/>
      <protection/>
    </xf>
    <xf numFmtId="164" fontId="31" fillId="0" borderId="68" xfId="58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Alignment="1" applyProtection="1">
      <alignment horizontal="right" vertical="center" wrapText="1"/>
      <protection/>
    </xf>
    <xf numFmtId="164" fontId="4" fillId="0" borderId="0" xfId="58" applyNumberFormat="1" applyFont="1" applyFill="1" applyAlignment="1" applyProtection="1">
      <alignment horizontal="center" vertical="center" wrapText="1"/>
      <protection/>
    </xf>
    <xf numFmtId="164" fontId="4" fillId="0" borderId="46" xfId="58" applyNumberFormat="1" applyFont="1" applyFill="1" applyBorder="1" applyAlignment="1" applyProtection="1">
      <alignment horizontal="center" vertical="center" wrapText="1"/>
      <protection/>
    </xf>
    <xf numFmtId="164" fontId="4" fillId="0" borderId="82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 applyAlignment="1" applyProtection="1">
      <alignment horizontal="right" vertical="center"/>
      <protection locked="0"/>
    </xf>
    <xf numFmtId="0" fontId="7" fillId="0" borderId="10" xfId="58" applyFont="1" applyFill="1" applyBorder="1" applyAlignment="1" applyProtection="1">
      <alignment horizont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Alignment="1" applyProtection="1">
      <alignment horizontal="center"/>
      <protection/>
    </xf>
    <xf numFmtId="0" fontId="4" fillId="0" borderId="54" xfId="60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right" vertical="center" wrapText="1"/>
      <protection/>
    </xf>
    <xf numFmtId="0" fontId="18" fillId="0" borderId="0" xfId="59" applyFont="1" applyAlignment="1">
      <alignment horizontal="center"/>
      <protection/>
    </xf>
    <xf numFmtId="0" fontId="18" fillId="0" borderId="0" xfId="59" applyFont="1" applyAlignment="1">
      <alignment horizontal="right"/>
      <protection/>
    </xf>
    <xf numFmtId="0" fontId="22" fillId="0" borderId="55" xfId="59" applyFont="1" applyBorder="1" applyAlignment="1">
      <alignment horizontal="left" vertical="center"/>
      <protection/>
    </xf>
    <xf numFmtId="49" fontId="22" fillId="0" borderId="55" xfId="59" applyNumberFormat="1" applyFont="1" applyBorder="1" applyAlignment="1">
      <alignment horizontal="left" vertical="center"/>
      <protection/>
    </xf>
    <xf numFmtId="0" fontId="18" fillId="0" borderId="0" xfId="59" applyFont="1" applyBorder="1" applyAlignment="1">
      <alignment horizontal="right"/>
      <protection/>
    </xf>
    <xf numFmtId="0" fontId="22" fillId="0" borderId="31" xfId="59" applyFont="1" applyBorder="1" applyAlignment="1">
      <alignment horizontal="left" vertical="center" wrapText="1"/>
      <protection/>
    </xf>
    <xf numFmtId="0" fontId="22" fillId="0" borderId="50" xfId="59" applyFont="1" applyBorder="1" applyAlignment="1">
      <alignment horizontal="left" vertical="center" wrapText="1"/>
      <protection/>
    </xf>
    <xf numFmtId="49" fontId="22" fillId="0" borderId="57" xfId="59" applyNumberFormat="1" applyFont="1" applyBorder="1" applyAlignment="1">
      <alignment horizontal="left" vertical="center"/>
      <protection/>
    </xf>
    <xf numFmtId="49" fontId="22" fillId="0" borderId="58" xfId="59" applyNumberFormat="1" applyFont="1" applyBorder="1" applyAlignment="1">
      <alignment horizontal="left" vertical="center"/>
      <protection/>
    </xf>
    <xf numFmtId="0" fontId="43" fillId="38" borderId="51" xfId="59" applyFont="1" applyFill="1" applyBorder="1" applyAlignment="1">
      <alignment horizontal="center"/>
      <protection/>
    </xf>
    <xf numFmtId="0" fontId="43" fillId="38" borderId="10" xfId="59" applyFont="1" applyFill="1" applyBorder="1" applyAlignment="1">
      <alignment horizontal="center"/>
      <protection/>
    </xf>
    <xf numFmtId="0" fontId="22" fillId="0" borderId="31" xfId="59" applyFont="1" applyBorder="1" applyAlignment="1">
      <alignment horizontal="left" vertical="center"/>
      <protection/>
    </xf>
    <xf numFmtId="0" fontId="22" fillId="0" borderId="50" xfId="59" applyFont="1" applyBorder="1" applyAlignment="1">
      <alignment horizontal="left" vertical="center"/>
      <protection/>
    </xf>
    <xf numFmtId="49" fontId="22" fillId="0" borderId="31" xfId="59" applyNumberFormat="1" applyFont="1" applyBorder="1" applyAlignment="1">
      <alignment horizontal="left" vertical="center"/>
      <protection/>
    </xf>
    <xf numFmtId="49" fontId="22" fillId="0" borderId="50" xfId="59" applyNumberFormat="1" applyFont="1" applyBorder="1" applyAlignment="1">
      <alignment horizontal="left" vertical="center"/>
      <protection/>
    </xf>
    <xf numFmtId="0" fontId="22" fillId="0" borderId="46" xfId="59" applyFont="1" applyBorder="1" applyAlignment="1">
      <alignment horizontal="left" vertical="center"/>
      <protection/>
    </xf>
    <xf numFmtId="0" fontId="22" fillId="0" borderId="47" xfId="59" applyFont="1" applyBorder="1" applyAlignment="1">
      <alignment horizontal="left" vertical="center"/>
      <protection/>
    </xf>
    <xf numFmtId="0" fontId="22" fillId="0" borderId="82" xfId="59" applyFont="1" applyBorder="1" applyAlignment="1">
      <alignment horizontal="left" vertical="center"/>
      <protection/>
    </xf>
    <xf numFmtId="49" fontId="22" fillId="0" borderId="78" xfId="59" applyNumberFormat="1" applyFont="1" applyBorder="1" applyAlignment="1">
      <alignment vertical="center"/>
      <protection/>
    </xf>
    <xf numFmtId="49" fontId="22" fillId="0" borderId="81" xfId="59" applyNumberFormat="1" applyFont="1" applyBorder="1" applyAlignment="1">
      <alignment vertical="center"/>
      <protection/>
    </xf>
    <xf numFmtId="49" fontId="22" fillId="0" borderId="80" xfId="59" applyNumberFormat="1" applyFont="1" applyBorder="1" applyAlignment="1">
      <alignment vertical="center"/>
      <protection/>
    </xf>
    <xf numFmtId="0" fontId="43" fillId="38" borderId="54" xfId="59" applyFont="1" applyFill="1" applyBorder="1" applyAlignment="1">
      <alignment horizontal="center"/>
      <protection/>
    </xf>
    <xf numFmtId="0" fontId="18" fillId="0" borderId="0" xfId="62" applyFont="1" applyAlignment="1">
      <alignment horizontal="right"/>
      <protection/>
    </xf>
    <xf numFmtId="0" fontId="18" fillId="0" borderId="0" xfId="62" applyFont="1" applyAlignment="1">
      <alignment horizontal="center"/>
      <protection/>
    </xf>
    <xf numFmtId="0" fontId="18" fillId="0" borderId="0" xfId="59" applyFont="1" applyAlignment="1">
      <alignment/>
      <protection/>
    </xf>
    <xf numFmtId="0" fontId="18" fillId="0" borderId="27" xfId="59" applyFont="1" applyBorder="1" applyAlignment="1">
      <alignment horizontal="center" vertical="center" wrapText="1"/>
      <protection/>
    </xf>
    <xf numFmtId="0" fontId="18" fillId="0" borderId="33" xfId="59" applyFont="1" applyBorder="1" applyAlignment="1">
      <alignment horizontal="center" vertical="center" wrapText="1"/>
      <protection/>
    </xf>
    <xf numFmtId="3" fontId="22" fillId="0" borderId="26" xfId="59" applyNumberFormat="1" applyFont="1" applyBorder="1" applyAlignment="1">
      <alignment horizontal="center"/>
      <protection/>
    </xf>
    <xf numFmtId="3" fontId="22" fillId="0" borderId="30" xfId="59" applyNumberFormat="1" applyFont="1" applyBorder="1" applyAlignment="1">
      <alignment horizontal="center"/>
      <protection/>
    </xf>
    <xf numFmtId="3" fontId="18" fillId="0" borderId="19" xfId="59" applyNumberFormat="1" applyFont="1" applyBorder="1" applyAlignment="1">
      <alignment horizontal="center"/>
      <protection/>
    </xf>
    <xf numFmtId="0" fontId="18" fillId="0" borderId="51" xfId="59" applyFont="1" applyBorder="1" applyAlignment="1">
      <alignment horizontal="center" vertical="center" wrapText="1"/>
      <protection/>
    </xf>
    <xf numFmtId="3" fontId="22" fillId="0" borderId="57" xfId="59" applyNumberFormat="1" applyFont="1" applyBorder="1" applyAlignment="1">
      <alignment horizontal="center"/>
      <protection/>
    </xf>
    <xf numFmtId="3" fontId="18" fillId="0" borderId="12" xfId="59" applyNumberFormat="1" applyFont="1" applyBorder="1" applyAlignment="1">
      <alignment horizontal="center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18" fillId="0" borderId="19" xfId="59" applyFont="1" applyBorder="1" applyAlignment="1">
      <alignment horizontal="center" vertical="center" wrapText="1"/>
      <protection/>
    </xf>
    <xf numFmtId="3" fontId="22" fillId="0" borderId="35" xfId="59" applyNumberFormat="1" applyFont="1" applyBorder="1" applyAlignment="1">
      <alignment horizontal="center" vertical="center" wrapText="1"/>
      <protection/>
    </xf>
    <xf numFmtId="3" fontId="22" fillId="0" borderId="56" xfId="59" applyNumberFormat="1" applyFont="1" applyBorder="1" applyAlignment="1">
      <alignment horizontal="center" vertical="center" wrapText="1"/>
      <protection/>
    </xf>
    <xf numFmtId="3" fontId="18" fillId="0" borderId="12" xfId="59" applyNumberFormat="1" applyFont="1" applyBorder="1" applyAlignment="1">
      <alignment horizontal="center" vertical="center" wrapText="1"/>
      <protection/>
    </xf>
    <xf numFmtId="3" fontId="18" fillId="0" borderId="19" xfId="59" applyNumberFormat="1" applyFont="1" applyBorder="1" applyAlignment="1">
      <alignment horizontal="center" vertical="center" wrapText="1"/>
      <protection/>
    </xf>
    <xf numFmtId="3" fontId="22" fillId="0" borderId="36" xfId="59" applyNumberFormat="1" applyFont="1" applyBorder="1" applyAlignment="1">
      <alignment horizontal="center" vertical="center"/>
      <protection/>
    </xf>
    <xf numFmtId="3" fontId="22" fillId="0" borderId="59" xfId="59" applyNumberFormat="1" applyFont="1" applyBorder="1" applyAlignment="1">
      <alignment horizontal="center" vertical="center"/>
      <protection/>
    </xf>
    <xf numFmtId="164" fontId="8" fillId="0" borderId="51" xfId="58" applyNumberFormat="1" applyFont="1" applyFill="1" applyBorder="1" applyAlignment="1" applyProtection="1">
      <alignment horizontal="left" vertical="center" wrapText="1" indent="2"/>
      <protection/>
    </xf>
    <xf numFmtId="164" fontId="8" fillId="0" borderId="67" xfId="58" applyNumberFormat="1" applyFont="1" applyFill="1" applyBorder="1" applyAlignment="1" applyProtection="1">
      <alignment horizontal="left" vertical="center" wrapText="1" indent="2"/>
      <protection/>
    </xf>
    <xf numFmtId="164" fontId="4" fillId="0" borderId="0" xfId="58" applyNumberFormat="1" applyFont="1" applyFill="1" applyAlignment="1" applyProtection="1">
      <alignment horizontal="center" vertical="center" wrapText="1"/>
      <protection/>
    </xf>
    <xf numFmtId="164" fontId="8" fillId="0" borderId="31" xfId="58" applyNumberFormat="1" applyFont="1" applyFill="1" applyBorder="1" applyAlignment="1" applyProtection="1">
      <alignment horizontal="center" vertical="center" wrapText="1"/>
      <protection/>
    </xf>
    <xf numFmtId="164" fontId="8" fillId="0" borderId="50" xfId="58" applyNumberFormat="1" applyFont="1" applyFill="1" applyBorder="1" applyAlignment="1" applyProtection="1">
      <alignment horizontal="center" vertical="center" wrapText="1"/>
      <protection/>
    </xf>
    <xf numFmtId="164" fontId="8" fillId="0" borderId="31" xfId="58" applyNumberFormat="1" applyFont="1" applyFill="1" applyBorder="1" applyAlignment="1" applyProtection="1">
      <alignment horizontal="center" vertical="center"/>
      <protection/>
    </xf>
    <xf numFmtId="164" fontId="8" fillId="0" borderId="50" xfId="58" applyNumberFormat="1" applyFont="1" applyFill="1" applyBorder="1" applyAlignment="1" applyProtection="1">
      <alignment horizontal="center" vertical="center"/>
      <protection/>
    </xf>
    <xf numFmtId="164" fontId="8" fillId="0" borderId="78" xfId="58" applyNumberFormat="1" applyFont="1" applyFill="1" applyBorder="1" applyAlignment="1" applyProtection="1">
      <alignment horizontal="center" vertical="center"/>
      <protection/>
    </xf>
    <xf numFmtId="164" fontId="8" fillId="0" borderId="94" xfId="58" applyNumberFormat="1" applyFont="1" applyFill="1" applyBorder="1" applyAlignment="1" applyProtection="1">
      <alignment horizontal="center" vertical="center"/>
      <protection/>
    </xf>
    <xf numFmtId="164" fontId="8" fillId="0" borderId="85" xfId="58" applyNumberFormat="1" applyFont="1" applyFill="1" applyBorder="1" applyAlignment="1" applyProtection="1">
      <alignment horizontal="center" vertical="center"/>
      <protection/>
    </xf>
    <xf numFmtId="0" fontId="8" fillId="0" borderId="57" xfId="58" applyFont="1" applyFill="1" applyBorder="1" applyAlignment="1">
      <alignment horizontal="left" vertical="center" wrapText="1"/>
      <protection/>
    </xf>
    <xf numFmtId="0" fontId="8" fillId="0" borderId="68" xfId="58" applyFont="1" applyFill="1" applyBorder="1" applyAlignment="1">
      <alignment horizontal="left" vertical="center" wrapText="1"/>
      <protection/>
    </xf>
    <xf numFmtId="0" fontId="8" fillId="0" borderId="96" xfId="58" applyFont="1" applyFill="1" applyBorder="1" applyAlignment="1">
      <alignment horizontal="left" vertical="center" wrapText="1"/>
      <protection/>
    </xf>
    <xf numFmtId="0" fontId="9" fillId="0" borderId="51" xfId="58" applyFont="1" applyFill="1" applyBorder="1" applyAlignment="1" applyProtection="1">
      <alignment horizontal="left" vertical="center"/>
      <protection/>
    </xf>
    <xf numFmtId="0" fontId="9" fillId="0" borderId="33" xfId="58" applyFont="1" applyFill="1" applyBorder="1" applyAlignment="1" applyProtection="1">
      <alignment horizontal="left" vertical="center"/>
      <protection/>
    </xf>
    <xf numFmtId="0" fontId="8" fillId="0" borderId="57" xfId="58" applyFont="1" applyFill="1" applyBorder="1" applyAlignment="1" applyProtection="1">
      <alignment horizontal="left" vertical="center" wrapText="1"/>
      <protection/>
    </xf>
    <xf numFmtId="0" fontId="8" fillId="0" borderId="68" xfId="58" applyFont="1" applyFill="1" applyBorder="1" applyAlignment="1" applyProtection="1">
      <alignment horizontal="left" vertical="center" wrapText="1"/>
      <protection/>
    </xf>
    <xf numFmtId="0" fontId="8" fillId="0" borderId="96" xfId="58" applyFont="1" applyFill="1" applyBorder="1" applyAlignment="1" applyProtection="1">
      <alignment horizontal="left" vertical="center" wrapText="1"/>
      <protection/>
    </xf>
    <xf numFmtId="0" fontId="4" fillId="0" borderId="0" xfId="58" applyFont="1" applyFill="1" applyAlignment="1">
      <alignment horizontal="right"/>
      <protection/>
    </xf>
    <xf numFmtId="0" fontId="23" fillId="0" borderId="51" xfId="58" applyFont="1" applyFill="1" applyBorder="1" applyAlignment="1" applyProtection="1">
      <alignment horizontal="left" vertical="center"/>
      <protection/>
    </xf>
    <xf numFmtId="0" fontId="23" fillId="0" borderId="33" xfId="58" applyFont="1" applyFill="1" applyBorder="1" applyAlignment="1" applyProtection="1">
      <alignment horizontal="left" vertical="center"/>
      <protection/>
    </xf>
    <xf numFmtId="0" fontId="4" fillId="0" borderId="0" xfId="58" applyFont="1" applyFill="1" applyAlignment="1">
      <alignment horizontal="center" wrapText="1"/>
      <protection/>
    </xf>
    <xf numFmtId="0" fontId="4" fillId="0" borderId="0" xfId="58" applyFont="1" applyFill="1" applyAlignment="1">
      <alignment horizontal="center"/>
      <protection/>
    </xf>
    <xf numFmtId="0" fontId="7" fillId="0" borderId="10" xfId="58" applyFont="1" applyFill="1" applyBorder="1" applyAlignment="1">
      <alignment horizontal="right"/>
      <protection/>
    </xf>
    <xf numFmtId="0" fontId="8" fillId="0" borderId="57" xfId="58" applyFont="1" applyFill="1" applyBorder="1" applyAlignment="1">
      <alignment horizontal="center" vertical="center" wrapText="1"/>
      <protection/>
    </xf>
    <xf numFmtId="0" fontId="8" fillId="0" borderId="58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69" xfId="58" applyFont="1" applyFill="1" applyBorder="1" applyAlignment="1">
      <alignment horizontal="center" vertical="center" wrapText="1"/>
      <protection/>
    </xf>
    <xf numFmtId="0" fontId="8" fillId="0" borderId="68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27" xfId="58" applyFont="1" applyFill="1" applyBorder="1" applyAlignment="1">
      <alignment horizontal="center"/>
      <protection/>
    </xf>
    <xf numFmtId="0" fontId="8" fillId="0" borderId="54" xfId="58" applyFont="1" applyFill="1" applyBorder="1" applyAlignment="1">
      <alignment horizontal="center"/>
      <protection/>
    </xf>
    <xf numFmtId="0" fontId="8" fillId="0" borderId="25" xfId="58" applyFont="1" applyFill="1" applyBorder="1" applyAlignment="1">
      <alignment horizontal="center" vertical="center" wrapText="1"/>
      <protection/>
    </xf>
    <xf numFmtId="0" fontId="8" fillId="0" borderId="70" xfId="58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right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0" fontId="10" fillId="0" borderId="68" xfId="58" applyFont="1" applyFill="1" applyBorder="1" applyAlignment="1">
      <alignment horizontal="justify" vertical="center" wrapText="1"/>
      <protection/>
    </xf>
    <xf numFmtId="0" fontId="4" fillId="0" borderId="58" xfId="58" applyFont="1" applyBorder="1" applyAlignment="1" applyProtection="1">
      <alignment horizontal="left" vertical="center" indent="2"/>
      <protection/>
    </xf>
    <xf numFmtId="0" fontId="4" fillId="0" borderId="33" xfId="58" applyFont="1" applyBorder="1" applyAlignment="1" applyProtection="1">
      <alignment horizontal="left" vertical="center" indent="2"/>
      <protection/>
    </xf>
    <xf numFmtId="0" fontId="4" fillId="0" borderId="0" xfId="58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24" fillId="0" borderId="0" xfId="58" applyFont="1" applyAlignment="1" applyProtection="1">
      <alignment horizontal="right"/>
      <protection/>
    </xf>
    <xf numFmtId="0" fontId="4" fillId="0" borderId="0" xfId="67" applyFont="1" applyFill="1" applyBorder="1" applyAlignment="1">
      <alignment horizontal="center" wrapText="1"/>
      <protection/>
    </xf>
    <xf numFmtId="0" fontId="4" fillId="0" borderId="0" xfId="67" applyFont="1" applyFill="1" applyBorder="1" applyAlignment="1">
      <alignment horizont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97" xfId="67" applyFont="1" applyFill="1" applyBorder="1" applyAlignment="1">
      <alignment horizontal="center" vertical="center"/>
      <protection/>
    </xf>
    <xf numFmtId="0" fontId="4" fillId="0" borderId="98" xfId="67" applyFont="1" applyFill="1" applyBorder="1" applyAlignment="1">
      <alignment horizontal="center" vertical="center"/>
      <protection/>
    </xf>
    <xf numFmtId="0" fontId="4" fillId="0" borderId="99" xfId="67" applyFont="1" applyFill="1" applyBorder="1" applyAlignment="1">
      <alignment horizontal="center" vertical="center"/>
      <protection/>
    </xf>
    <xf numFmtId="0" fontId="4" fillId="0" borderId="100" xfId="67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right"/>
    </xf>
    <xf numFmtId="0" fontId="7" fillId="0" borderId="101" xfId="67" applyFont="1" applyFill="1" applyBorder="1" applyAlignment="1">
      <alignment horizontal="center"/>
      <protection/>
    </xf>
    <xf numFmtId="0" fontId="90" fillId="0" borderId="0" xfId="0" applyFont="1" applyAlignment="1">
      <alignment horizontal="right"/>
    </xf>
    <xf numFmtId="0" fontId="39" fillId="0" borderId="0" xfId="67" applyFont="1" applyFill="1" applyAlignment="1" applyProtection="1">
      <alignment horizontal="center" vertical="center"/>
      <protection locked="0"/>
    </xf>
    <xf numFmtId="0" fontId="4" fillId="0" borderId="0" xfId="67" applyFont="1" applyFill="1" applyAlignment="1">
      <alignment horizontal="center"/>
      <protection/>
    </xf>
    <xf numFmtId="0" fontId="4" fillId="0" borderId="0" xfId="67" applyFont="1" applyFill="1" applyAlignment="1" applyProtection="1">
      <alignment horizontal="center" vertical="center"/>
      <protection locked="0"/>
    </xf>
    <xf numFmtId="0" fontId="7" fillId="0" borderId="10" xfId="67" applyFont="1" applyFill="1" applyBorder="1" applyAlignment="1">
      <alignment horizontal="right"/>
      <protection/>
    </xf>
    <xf numFmtId="0" fontId="4" fillId="0" borderId="11" xfId="67" applyFont="1" applyFill="1" applyBorder="1" applyAlignment="1" quotePrefix="1">
      <alignment horizontal="center" vertical="center" wrapText="1"/>
      <protection/>
    </xf>
    <xf numFmtId="0" fontId="4" fillId="0" borderId="17" xfId="67" applyFont="1" applyFill="1" applyBorder="1" applyAlignment="1" quotePrefix="1">
      <alignment horizontal="center" vertical="center" wrapText="1"/>
      <protection/>
    </xf>
    <xf numFmtId="0" fontId="4" fillId="0" borderId="52" xfId="67" applyFont="1" applyFill="1" applyBorder="1" applyAlignment="1">
      <alignment horizontal="center" vertical="center"/>
      <protection/>
    </xf>
    <xf numFmtId="0" fontId="4" fillId="0" borderId="60" xfId="67" applyFont="1" applyFill="1" applyBorder="1" applyAlignment="1">
      <alignment horizontal="center" vertical="center"/>
      <protection/>
    </xf>
    <xf numFmtId="0" fontId="4" fillId="0" borderId="25" xfId="67" applyFont="1" applyFill="1" applyBorder="1" applyAlignment="1">
      <alignment horizontal="center" vertical="center"/>
      <protection/>
    </xf>
    <xf numFmtId="0" fontId="4" fillId="0" borderId="32" xfId="67" applyFont="1" applyFill="1" applyBorder="1" applyAlignment="1">
      <alignment horizontal="center" vertical="center"/>
      <protection/>
    </xf>
    <xf numFmtId="0" fontId="4" fillId="0" borderId="39" xfId="67" applyFont="1" applyFill="1" applyBorder="1" applyAlignment="1">
      <alignment horizontal="center" vertical="center"/>
      <protection/>
    </xf>
    <xf numFmtId="0" fontId="4" fillId="0" borderId="36" xfId="67" applyFont="1" applyFill="1" applyBorder="1" applyAlignment="1">
      <alignment horizontal="center" vertical="center"/>
      <protection/>
    </xf>
    <xf numFmtId="0" fontId="41" fillId="0" borderId="92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3" fontId="22" fillId="35" borderId="63" xfId="65" applyNumberFormat="1" applyFont="1" applyFill="1" applyBorder="1" applyAlignment="1">
      <alignment horizontal="center" vertical="center" wrapText="1"/>
      <protection/>
    </xf>
    <xf numFmtId="3" fontId="52" fillId="0" borderId="49" xfId="0" applyNumberFormat="1" applyFont="1" applyBorder="1" applyAlignment="1">
      <alignment horizontal="center" vertical="center" wrapText="1"/>
    </xf>
    <xf numFmtId="168" fontId="41" fillId="0" borderId="0" xfId="0" applyNumberFormat="1" applyFont="1" applyFill="1" applyBorder="1" applyAlignment="1">
      <alignment horizontal="center" vertical="center"/>
    </xf>
    <xf numFmtId="0" fontId="41" fillId="0" borderId="91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3" fontId="52" fillId="0" borderId="17" xfId="0" applyNumberFormat="1" applyFont="1" applyBorder="1" applyAlignment="1">
      <alignment horizontal="center" vertical="center"/>
    </xf>
    <xf numFmtId="3" fontId="52" fillId="0" borderId="32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3" fontId="18" fillId="35" borderId="12" xfId="65" applyNumberFormat="1" applyFont="1" applyFill="1" applyBorder="1" applyAlignment="1">
      <alignment horizontal="center" vertical="center" wrapText="1"/>
      <protection/>
    </xf>
    <xf numFmtId="3" fontId="41" fillId="0" borderId="21" xfId="0" applyNumberFormat="1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61" xfId="0" applyFont="1" applyBorder="1" applyAlignment="1">
      <alignment horizontal="left" vertical="center" wrapText="1"/>
    </xf>
    <xf numFmtId="3" fontId="22" fillId="35" borderId="61" xfId="65" applyNumberFormat="1" applyFont="1" applyFill="1" applyBorder="1" applyAlignment="1">
      <alignment horizontal="center" vertical="center" wrapText="1"/>
      <protection/>
    </xf>
    <xf numFmtId="3" fontId="52" fillId="0" borderId="22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56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3" fontId="22" fillId="35" borderId="14" xfId="65" applyNumberFormat="1" applyFont="1" applyFill="1" applyBorder="1" applyAlignment="1">
      <alignment horizontal="center" vertical="center" wrapText="1"/>
      <protection/>
    </xf>
    <xf numFmtId="3" fontId="52" fillId="0" borderId="23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3" fontId="22" fillId="35" borderId="15" xfId="65" applyNumberFormat="1" applyFont="1" applyFill="1" applyBorder="1" applyAlignment="1">
      <alignment horizontal="center" vertical="center" wrapText="1"/>
      <protection/>
    </xf>
    <xf numFmtId="3" fontId="52" fillId="0" borderId="24" xfId="0" applyNumberFormat="1" applyFont="1" applyBorder="1" applyAlignment="1">
      <alignment horizontal="center" vertical="center" wrapText="1"/>
    </xf>
    <xf numFmtId="3" fontId="22" fillId="35" borderId="12" xfId="65" applyNumberFormat="1" applyFont="1" applyFill="1" applyBorder="1" applyAlignment="1">
      <alignment horizontal="center" vertical="center" wrapText="1"/>
      <protection/>
    </xf>
    <xf numFmtId="3" fontId="52" fillId="0" borderId="21" xfId="0" applyNumberFormat="1" applyFont="1" applyBorder="1" applyAlignment="1">
      <alignment horizontal="center"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3" fontId="52" fillId="0" borderId="14" xfId="0" applyNumberFormat="1" applyFont="1" applyBorder="1" applyAlignment="1">
      <alignment horizontal="center" vertical="center"/>
    </xf>
    <xf numFmtId="3" fontId="52" fillId="0" borderId="23" xfId="0" applyNumberFormat="1" applyFont="1" applyBorder="1" applyAlignment="1">
      <alignment horizontal="center" vertical="center"/>
    </xf>
    <xf numFmtId="0" fontId="52" fillId="0" borderId="34" xfId="0" applyFont="1" applyBorder="1" applyAlignment="1">
      <alignment horizontal="left" vertical="center" wrapText="1"/>
    </xf>
    <xf numFmtId="0" fontId="52" fillId="0" borderId="61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3" fontId="52" fillId="0" borderId="13" xfId="0" applyNumberFormat="1" applyFont="1" applyBorder="1" applyAlignment="1">
      <alignment horizontal="center" vertical="center"/>
    </xf>
    <xf numFmtId="3" fontId="52" fillId="0" borderId="22" xfId="0" applyNumberFormat="1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 wrapText="1"/>
    </xf>
    <xf numFmtId="0" fontId="52" fillId="0" borderId="59" xfId="0" applyFont="1" applyBorder="1" applyAlignment="1">
      <alignment horizontal="left" vertical="center" wrapText="1"/>
    </xf>
    <xf numFmtId="0" fontId="52" fillId="0" borderId="39" xfId="0" applyFont="1" applyBorder="1" applyAlignment="1">
      <alignment horizontal="left" vertical="center" wrapText="1"/>
    </xf>
    <xf numFmtId="3" fontId="52" fillId="0" borderId="15" xfId="0" applyNumberFormat="1" applyFont="1" applyBorder="1" applyAlignment="1">
      <alignment horizontal="center" vertical="center"/>
    </xf>
    <xf numFmtId="3" fontId="52" fillId="0" borderId="24" xfId="0" applyNumberFormat="1" applyFont="1" applyBorder="1" applyAlignment="1">
      <alignment horizontal="center" vertical="center"/>
    </xf>
    <xf numFmtId="3" fontId="52" fillId="0" borderId="78" xfId="0" applyNumberFormat="1" applyFont="1" applyBorder="1" applyAlignment="1">
      <alignment horizontal="center" vertical="center"/>
    </xf>
    <xf numFmtId="3" fontId="52" fillId="0" borderId="85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49" xfId="0" applyNumberFormat="1" applyFont="1" applyFill="1" applyBorder="1" applyAlignment="1">
      <alignment horizontal="center" vertical="center"/>
    </xf>
    <xf numFmtId="0" fontId="41" fillId="0" borderId="37" xfId="0" applyFont="1" applyBorder="1" applyAlignment="1">
      <alignment horizontal="left" vertical="center" wrapText="1"/>
    </xf>
    <xf numFmtId="3" fontId="22" fillId="35" borderId="13" xfId="65" applyNumberFormat="1" applyFont="1" applyFill="1" applyBorder="1" applyAlignment="1">
      <alignment horizontal="center" vertical="center" wrapText="1"/>
      <protection/>
    </xf>
    <xf numFmtId="0" fontId="52" fillId="0" borderId="22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left" vertical="center" wrapText="1"/>
    </xf>
    <xf numFmtId="3" fontId="22" fillId="35" borderId="18" xfId="65" applyNumberFormat="1" applyFont="1" applyFill="1" applyBorder="1" applyAlignment="1">
      <alignment horizontal="center" vertical="center" wrapText="1"/>
      <protection/>
    </xf>
    <xf numFmtId="0" fontId="52" fillId="0" borderId="4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24" xfId="0" applyNumberFormat="1" applyFont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1" fontId="52" fillId="0" borderId="21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25" fillId="0" borderId="0" xfId="64" applyFont="1" applyAlignment="1">
      <alignment horizontal="center"/>
      <protection/>
    </xf>
    <xf numFmtId="0" fontId="25" fillId="0" borderId="46" xfId="64" applyFont="1" applyBorder="1" applyAlignment="1">
      <alignment horizontal="left" vertical="center"/>
      <protection/>
    </xf>
    <xf numFmtId="0" fontId="25" fillId="0" borderId="82" xfId="64" applyFont="1" applyBorder="1" applyAlignment="1">
      <alignment horizontal="left" vertical="center"/>
      <protection/>
    </xf>
    <xf numFmtId="0" fontId="25" fillId="0" borderId="74" xfId="64" applyFont="1" applyBorder="1" applyAlignment="1">
      <alignment horizontal="center"/>
      <protection/>
    </xf>
    <xf numFmtId="0" fontId="25" fillId="0" borderId="62" xfId="64" applyFont="1" applyBorder="1" applyAlignment="1">
      <alignment horizontal="center"/>
      <protection/>
    </xf>
    <xf numFmtId="0" fontId="25" fillId="0" borderId="48" xfId="64" applyFont="1" applyBorder="1" applyAlignment="1">
      <alignment horizontal="center"/>
      <protection/>
    </xf>
    <xf numFmtId="0" fontId="25" fillId="0" borderId="78" xfId="64" applyFont="1" applyBorder="1" applyAlignment="1">
      <alignment horizontal="left" vertical="center"/>
      <protection/>
    </xf>
    <xf numFmtId="0" fontId="25" fillId="0" borderId="83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center"/>
      <protection/>
    </xf>
    <xf numFmtId="0" fontId="25" fillId="0" borderId="78" xfId="64" applyFont="1" applyBorder="1" applyAlignment="1">
      <alignment horizontal="center"/>
      <protection/>
    </xf>
    <xf numFmtId="0" fontId="25" fillId="0" borderId="94" xfId="64" applyFont="1" applyBorder="1" applyAlignment="1">
      <alignment horizontal="center"/>
      <protection/>
    </xf>
    <xf numFmtId="0" fontId="25" fillId="0" borderId="85" xfId="64" applyFont="1" applyBorder="1" applyAlignment="1">
      <alignment horizontal="center"/>
      <protection/>
    </xf>
    <xf numFmtId="0" fontId="25" fillId="0" borderId="80" xfId="64" applyFont="1" applyBorder="1" applyAlignment="1">
      <alignment horizontal="left" vertical="center"/>
      <protection/>
    </xf>
    <xf numFmtId="0" fontId="25" fillId="0" borderId="0" xfId="64" applyFont="1" applyAlignment="1">
      <alignment horizontal="right"/>
      <protection/>
    </xf>
    <xf numFmtId="0" fontId="18" fillId="0" borderId="0" xfId="64" applyFont="1" applyFill="1" applyBorder="1" applyAlignment="1">
      <alignment horizontal="left"/>
      <protection/>
    </xf>
    <xf numFmtId="0" fontId="18" fillId="0" borderId="0" xfId="64" applyFont="1" applyAlignment="1">
      <alignment horizontal="center"/>
      <protection/>
    </xf>
    <xf numFmtId="0" fontId="18" fillId="0" borderId="0" xfId="61" applyFont="1" applyAlignment="1">
      <alignment horizontal="right"/>
      <protection/>
    </xf>
    <xf numFmtId="0" fontId="40" fillId="0" borderId="0" xfId="64" applyFont="1" applyAlignment="1">
      <alignment horizontal="center" vertical="center"/>
      <protection/>
    </xf>
    <xf numFmtId="0" fontId="18" fillId="0" borderId="78" xfId="64" applyFont="1" applyBorder="1" applyAlignment="1">
      <alignment horizontal="left" vertical="center"/>
      <protection/>
    </xf>
    <xf numFmtId="0" fontId="18" fillId="0" borderId="80" xfId="64" applyFont="1" applyBorder="1" applyAlignment="1">
      <alignment horizontal="left" vertical="center"/>
      <protection/>
    </xf>
    <xf numFmtId="174" fontId="18" fillId="0" borderId="11" xfId="64" applyNumberFormat="1" applyFont="1" applyBorder="1" applyAlignment="1">
      <alignment horizontal="center" vertical="center"/>
      <protection/>
    </xf>
    <xf numFmtId="174" fontId="18" fillId="0" borderId="52" xfId="64" applyNumberFormat="1" applyFont="1" applyBorder="1" applyAlignment="1">
      <alignment horizontal="center" vertical="center"/>
      <protection/>
    </xf>
    <xf numFmtId="174" fontId="18" fillId="0" borderId="25" xfId="64" applyNumberFormat="1" applyFont="1" applyBorder="1" applyAlignment="1">
      <alignment horizontal="center" vertical="center"/>
      <protection/>
    </xf>
    <xf numFmtId="0" fontId="90" fillId="0" borderId="0" xfId="0" applyFont="1" applyAlignment="1">
      <alignment horizontal="center"/>
    </xf>
    <xf numFmtId="0" fontId="90" fillId="0" borderId="51" xfId="0" applyFont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90" fillId="0" borderId="0" xfId="0" applyNumberFormat="1" applyFont="1" applyAlignment="1">
      <alignment horizontal="center" wrapText="1"/>
    </xf>
    <xf numFmtId="0" fontId="46" fillId="0" borderId="56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left" vertical="center" wrapText="1"/>
    </xf>
    <xf numFmtId="0" fontId="44" fillId="0" borderId="56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left" vertical="center" wrapText="1"/>
    </xf>
    <xf numFmtId="0" fontId="46" fillId="0" borderId="56" xfId="0" applyFont="1" applyFill="1" applyBorder="1" applyAlignment="1">
      <alignment vertical="center"/>
    </xf>
    <xf numFmtId="0" fontId="8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6" fillId="0" borderId="56" xfId="0" applyFont="1" applyFill="1" applyBorder="1" applyAlignment="1" quotePrefix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0" fontId="46" fillId="0" borderId="56" xfId="0" applyFont="1" applyBorder="1" applyAlignment="1" quotePrefix="1">
      <alignment horizontal="left" vertical="center" wrapText="1"/>
    </xf>
    <xf numFmtId="0" fontId="46" fillId="0" borderId="56" xfId="0" applyFont="1" applyBorder="1" applyAlignment="1">
      <alignment horizontal="left" vertical="center" wrapText="1"/>
    </xf>
    <xf numFmtId="0" fontId="45" fillId="0" borderId="56" xfId="0" applyFont="1" applyBorder="1" applyAlignment="1">
      <alignment horizontal="center" vertical="center"/>
    </xf>
    <xf numFmtId="0" fontId="45" fillId="0" borderId="56" xfId="0" applyFont="1" applyFill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44" fillId="39" borderId="56" xfId="0" applyFont="1" applyFill="1" applyBorder="1" applyAlignment="1">
      <alignment horizontal="left" vertical="center" wrapText="1"/>
    </xf>
    <xf numFmtId="49" fontId="46" fillId="0" borderId="56" xfId="0" applyNumberFormat="1" applyFont="1" applyBorder="1" applyAlignment="1">
      <alignment horizontal="center" vertical="center"/>
    </xf>
    <xf numFmtId="49" fontId="44" fillId="0" borderId="56" xfId="0" applyNumberFormat="1" applyFont="1" applyBorder="1" applyAlignment="1">
      <alignment horizontal="center" vertical="center"/>
    </xf>
    <xf numFmtId="0" fontId="44" fillId="0" borderId="56" xfId="0" applyFont="1" applyBorder="1" applyAlignment="1">
      <alignment horizontal="right"/>
    </xf>
    <xf numFmtId="0" fontId="17" fillId="0" borderId="56" xfId="0" applyFont="1" applyBorder="1" applyAlignment="1">
      <alignment/>
    </xf>
    <xf numFmtId="0" fontId="44" fillId="0" borderId="56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right"/>
    </xf>
    <xf numFmtId="0" fontId="17" fillId="0" borderId="59" xfId="0" applyFon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6" fillId="0" borderId="63" xfId="0" applyFont="1" applyFill="1" applyBorder="1" applyAlignment="1">
      <alignment vertical="center"/>
    </xf>
    <xf numFmtId="0" fontId="18" fillId="0" borderId="0" xfId="58" applyFont="1" applyAlignment="1">
      <alignment horizontal="right"/>
      <protection/>
    </xf>
    <xf numFmtId="0" fontId="32" fillId="0" borderId="0" xfId="58" applyFont="1" applyFill="1" applyAlignment="1" applyProtection="1">
      <alignment horizontal="center" vertical="top" wrapText="1"/>
      <protection locked="0"/>
    </xf>
    <xf numFmtId="0" fontId="32" fillId="0" borderId="0" xfId="58" applyFont="1" applyFill="1" applyAlignment="1">
      <alignment horizontal="center"/>
      <protection/>
    </xf>
    <xf numFmtId="164" fontId="32" fillId="0" borderId="0" xfId="66" applyNumberFormat="1" applyFont="1" applyFill="1" applyBorder="1" applyAlignment="1" applyProtection="1">
      <alignment horizontal="center" vertical="center" wrapText="1"/>
      <protection/>
    </xf>
    <xf numFmtId="0" fontId="8" fillId="0" borderId="12" xfId="66" applyFont="1" applyFill="1" applyBorder="1" applyAlignment="1" applyProtection="1">
      <alignment horizontal="left"/>
      <protection/>
    </xf>
    <xf numFmtId="0" fontId="8" fillId="0" borderId="19" xfId="66" applyFont="1" applyFill="1" applyBorder="1" applyAlignment="1" applyProtection="1">
      <alignment horizontal="left"/>
      <protection/>
    </xf>
    <xf numFmtId="0" fontId="10" fillId="0" borderId="0" xfId="66" applyFont="1" applyFill="1" applyBorder="1" applyAlignment="1">
      <alignment horizontal="left" vertical="center" wrapText="1"/>
      <protection/>
    </xf>
    <xf numFmtId="0" fontId="4" fillId="0" borderId="0" xfId="66" applyFont="1" applyFill="1" applyAlignment="1">
      <alignment horizontal="right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Normál_12dmelléklet" xfId="65"/>
    <cellStyle name="Normál_KVRENMUNKA" xfId="66"/>
    <cellStyle name="Normál_mint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lt&#225;r%2020171231\T.esz.lelt&#225;r%202017.12.31.&#246;nk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llemi termékek"/>
      <sheetName val="Földterületek"/>
      <sheetName val="Épületek"/>
      <sheetName val="Építmények"/>
      <sheetName val="O-ás Épületek "/>
      <sheetName val="0-ás Építmények"/>
      <sheetName val="Ügyvit,számt."/>
      <sheetName val="0- ás Ügyvit,számt. "/>
      <sheetName val="Gép,ber."/>
      <sheetName val="0- ás Gép,ber. "/>
      <sheetName val="Műv.alkot."/>
      <sheetName val="0- ás Járművek"/>
      <sheetName val="Részesedések"/>
      <sheetName val="Összesítő"/>
      <sheetName val="Munka1"/>
    </sheetNames>
    <sheetDataSet>
      <sheetData sheetId="0">
        <row r="10">
          <cell r="D10">
            <v>1135274</v>
          </cell>
          <cell r="E10">
            <v>21555</v>
          </cell>
          <cell r="F10">
            <v>1113719</v>
          </cell>
        </row>
      </sheetData>
      <sheetData sheetId="1">
        <row r="35">
          <cell r="C35">
            <v>12261960</v>
          </cell>
        </row>
      </sheetData>
      <sheetData sheetId="2">
        <row r="19">
          <cell r="D19">
            <v>46973496</v>
          </cell>
          <cell r="E19">
            <v>15143916</v>
          </cell>
          <cell r="F19">
            <v>31829580</v>
          </cell>
        </row>
      </sheetData>
      <sheetData sheetId="3">
        <row r="26">
          <cell r="E26">
            <v>310838465</v>
          </cell>
          <cell r="F26">
            <v>113439771</v>
          </cell>
          <cell r="G26">
            <v>197398694</v>
          </cell>
        </row>
      </sheetData>
      <sheetData sheetId="4">
        <row r="18">
          <cell r="D18">
            <v>611000</v>
          </cell>
          <cell r="E18">
            <v>611000</v>
          </cell>
          <cell r="F18">
            <v>0</v>
          </cell>
        </row>
      </sheetData>
      <sheetData sheetId="5">
        <row r="24">
          <cell r="D24">
            <v>690000</v>
          </cell>
          <cell r="E24">
            <v>690000</v>
          </cell>
          <cell r="F24">
            <v>0</v>
          </cell>
        </row>
      </sheetData>
      <sheetData sheetId="6">
        <row r="15">
          <cell r="E15">
            <v>2138805</v>
          </cell>
          <cell r="F15">
            <v>1095855</v>
          </cell>
          <cell r="G15">
            <v>1042950</v>
          </cell>
        </row>
      </sheetData>
      <sheetData sheetId="7">
        <row r="29">
          <cell r="F29">
            <v>2492138</v>
          </cell>
          <cell r="G29">
            <v>2492138</v>
          </cell>
          <cell r="H29">
            <v>0</v>
          </cell>
        </row>
      </sheetData>
      <sheetData sheetId="8">
        <row r="47">
          <cell r="E47">
            <v>45306101</v>
          </cell>
          <cell r="F47">
            <v>12492247</v>
          </cell>
          <cell r="G47">
            <v>32813854</v>
          </cell>
        </row>
      </sheetData>
      <sheetData sheetId="9">
        <row r="55">
          <cell r="F55">
            <v>5740886</v>
          </cell>
          <cell r="G55">
            <v>5740886</v>
          </cell>
          <cell r="H55">
            <v>0</v>
          </cell>
        </row>
      </sheetData>
      <sheetData sheetId="10">
        <row r="11">
          <cell r="E11">
            <v>40000</v>
          </cell>
          <cell r="F11">
            <v>0</v>
          </cell>
          <cell r="G11">
            <v>40000</v>
          </cell>
        </row>
      </sheetData>
      <sheetData sheetId="11">
        <row r="16">
          <cell r="F16">
            <v>7164666</v>
          </cell>
          <cell r="G16">
            <v>7164666</v>
          </cell>
          <cell r="H16">
            <v>0</v>
          </cell>
        </row>
      </sheetData>
      <sheetData sheetId="12">
        <row r="10">
          <cell r="E10">
            <v>162400</v>
          </cell>
          <cell r="G10">
            <v>162400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zoomScale="125" zoomScaleNormal="125" zoomScaleSheetLayoutView="85" workbookViewId="0" topLeftCell="A55">
      <selection activeCell="E45" sqref="E45"/>
    </sheetView>
  </sheetViews>
  <sheetFormatPr defaultColWidth="9.140625" defaultRowHeight="15"/>
  <cols>
    <col min="1" max="1" width="5.00390625" style="170" customWidth="1"/>
    <col min="2" max="2" width="48.140625" style="171" customWidth="1"/>
    <col min="3" max="3" width="12.7109375" style="172" customWidth="1"/>
    <col min="4" max="4" width="13.140625" style="144" customWidth="1"/>
    <col min="5" max="5" width="12.57421875" style="144" customWidth="1"/>
    <col min="6" max="16384" width="9.140625" style="144" customWidth="1"/>
  </cols>
  <sheetData>
    <row r="1" spans="1:5" s="139" customFormat="1" ht="16.5" customHeight="1">
      <c r="A1" s="138"/>
      <c r="B1" s="1365" t="s">
        <v>1078</v>
      </c>
      <c r="C1" s="1365"/>
      <c r="D1" s="1365"/>
      <c r="E1" s="1365"/>
    </row>
    <row r="2" spans="1:5" s="140" customFormat="1" ht="21" customHeight="1">
      <c r="A2" s="299"/>
      <c r="B2" s="1366" t="s">
        <v>403</v>
      </c>
      <c r="C2" s="1366"/>
      <c r="D2" s="1366"/>
      <c r="E2" s="1366"/>
    </row>
    <row r="3" spans="1:5" s="140" customFormat="1" ht="15.75">
      <c r="A3" s="310"/>
      <c r="B3" s="1366" t="s">
        <v>1079</v>
      </c>
      <c r="C3" s="1366"/>
      <c r="D3" s="1366"/>
      <c r="E3" s="1366"/>
    </row>
    <row r="4" spans="1:3" s="142" customFormat="1" ht="15.75" customHeight="1">
      <c r="A4" s="310"/>
      <c r="B4" s="310"/>
      <c r="C4" s="311"/>
    </row>
    <row r="5" spans="1:3" ht="12.75">
      <c r="A5" s="299"/>
      <c r="B5" s="299"/>
      <c r="C5" s="312"/>
    </row>
    <row r="6" spans="1:5" s="145" customFormat="1" ht="12.75" customHeight="1" thickBot="1">
      <c r="A6" s="313"/>
      <c r="B6" s="313"/>
      <c r="C6" s="1367" t="s">
        <v>1023</v>
      </c>
      <c r="D6" s="1367"/>
      <c r="E6" s="1367"/>
    </row>
    <row r="7" spans="1:5" s="145" customFormat="1" ht="32.25" customHeight="1" thickBot="1">
      <c r="A7" s="827"/>
      <c r="B7" s="143" t="s">
        <v>267</v>
      </c>
      <c r="C7" s="121" t="s">
        <v>443</v>
      </c>
      <c r="D7" s="122" t="s">
        <v>441</v>
      </c>
      <c r="E7" s="123" t="s">
        <v>442</v>
      </c>
    </row>
    <row r="8" spans="1:5" s="145" customFormat="1" ht="12" customHeight="1" thickBot="1">
      <c r="A8" s="12" t="s">
        <v>6</v>
      </c>
      <c r="B8" s="104" t="s">
        <v>7</v>
      </c>
      <c r="C8" s="317">
        <f>+C9+C10+C11+C12+C13+C14</f>
        <v>118281543</v>
      </c>
      <c r="D8" s="318">
        <f>+D9+D10+D11+D12+D13+D14</f>
        <v>122145172</v>
      </c>
      <c r="E8" s="31">
        <f>+E9+E10+E11+E12+E13+E14</f>
        <v>122145172</v>
      </c>
    </row>
    <row r="9" spans="1:5" s="147" customFormat="1" ht="12" customHeight="1">
      <c r="A9" s="165" t="s">
        <v>8</v>
      </c>
      <c r="B9" s="300" t="s">
        <v>9</v>
      </c>
      <c r="C9" s="320">
        <v>53263096</v>
      </c>
      <c r="D9" s="873">
        <v>54263096</v>
      </c>
      <c r="E9" s="874">
        <v>54263096</v>
      </c>
    </row>
    <row r="10" spans="1:5" s="149" customFormat="1" ht="12" customHeight="1">
      <c r="A10" s="148" t="s">
        <v>10</v>
      </c>
      <c r="B10" s="73" t="s">
        <v>893</v>
      </c>
      <c r="C10" s="315">
        <v>36203603</v>
      </c>
      <c r="D10" s="875">
        <v>35957500</v>
      </c>
      <c r="E10" s="876">
        <v>35957500</v>
      </c>
    </row>
    <row r="11" spans="1:5" s="149" customFormat="1" ht="12" customHeight="1">
      <c r="A11" s="148" t="s">
        <v>11</v>
      </c>
      <c r="B11" s="73" t="s">
        <v>965</v>
      </c>
      <c r="C11" s="315">
        <v>27414924</v>
      </c>
      <c r="D11" s="875">
        <v>27034120</v>
      </c>
      <c r="E11" s="876">
        <v>27034120</v>
      </c>
    </row>
    <row r="12" spans="1:5" s="149" customFormat="1" ht="12" customHeight="1">
      <c r="A12" s="148" t="s">
        <v>12</v>
      </c>
      <c r="B12" s="73" t="s">
        <v>895</v>
      </c>
      <c r="C12" s="315">
        <v>1399920</v>
      </c>
      <c r="D12" s="875">
        <v>1399920</v>
      </c>
      <c r="E12" s="876">
        <v>1399920</v>
      </c>
    </row>
    <row r="13" spans="1:5" s="149" customFormat="1" ht="12" customHeight="1">
      <c r="A13" s="148" t="s">
        <v>13</v>
      </c>
      <c r="B13" s="73" t="s">
        <v>966</v>
      </c>
      <c r="C13" s="322"/>
      <c r="D13" s="875">
        <v>3490536</v>
      </c>
      <c r="E13" s="876">
        <v>3490536</v>
      </c>
    </row>
    <row r="14" spans="1:5" s="147" customFormat="1" ht="12" customHeight="1" thickBot="1">
      <c r="A14" s="167" t="s">
        <v>15</v>
      </c>
      <c r="B14" s="213" t="s">
        <v>897</v>
      </c>
      <c r="C14" s="323"/>
      <c r="D14" s="877"/>
      <c r="E14" s="878"/>
    </row>
    <row r="15" spans="1:5" s="147" customFormat="1" ht="12" customHeight="1" thickBot="1">
      <c r="A15" s="12" t="s">
        <v>16</v>
      </c>
      <c r="B15" s="75" t="s">
        <v>17</v>
      </c>
      <c r="C15" s="317">
        <f>+C16+C17+C18+C19+C20</f>
        <v>60121200</v>
      </c>
      <c r="D15" s="879">
        <f>+D16+D17+D18+D19+D20</f>
        <v>72475158</v>
      </c>
      <c r="E15" s="880">
        <f>+E16+E17+E18+E19+E20</f>
        <v>77787998</v>
      </c>
    </row>
    <row r="16" spans="1:5" s="147" customFormat="1" ht="12" customHeight="1">
      <c r="A16" s="146" t="s">
        <v>18</v>
      </c>
      <c r="B16" s="72" t="s">
        <v>967</v>
      </c>
      <c r="C16" s="320">
        <v>60121200</v>
      </c>
      <c r="D16" s="873">
        <v>72475158</v>
      </c>
      <c r="E16" s="874">
        <v>77787998</v>
      </c>
    </row>
    <row r="17" spans="1:5" s="147" customFormat="1" ht="12" customHeight="1">
      <c r="A17" s="148" t="s">
        <v>20</v>
      </c>
      <c r="B17" s="73" t="s">
        <v>21</v>
      </c>
      <c r="C17" s="315"/>
      <c r="D17" s="875"/>
      <c r="E17" s="876"/>
    </row>
    <row r="18" spans="1:5" s="147" customFormat="1" ht="12" customHeight="1">
      <c r="A18" s="148" t="s">
        <v>22</v>
      </c>
      <c r="B18" s="73" t="s">
        <v>23</v>
      </c>
      <c r="C18" s="315"/>
      <c r="D18" s="875"/>
      <c r="E18" s="876"/>
    </row>
    <row r="19" spans="1:5" s="147" customFormat="1" ht="12" customHeight="1">
      <c r="A19" s="148" t="s">
        <v>24</v>
      </c>
      <c r="B19" s="73" t="s">
        <v>25</v>
      </c>
      <c r="C19" s="315"/>
      <c r="D19" s="875"/>
      <c r="E19" s="876"/>
    </row>
    <row r="20" spans="1:5" s="147" customFormat="1" ht="12" customHeight="1">
      <c r="A20" s="148" t="s">
        <v>26</v>
      </c>
      <c r="B20" s="73" t="s">
        <v>27</v>
      </c>
      <c r="C20" s="315"/>
      <c r="D20" s="875"/>
      <c r="E20" s="876"/>
    </row>
    <row r="21" spans="1:5" s="149" customFormat="1" ht="12" customHeight="1" thickBot="1">
      <c r="A21" s="150" t="s">
        <v>28</v>
      </c>
      <c r="B21" s="74" t="s">
        <v>29</v>
      </c>
      <c r="C21" s="330"/>
      <c r="D21" s="877"/>
      <c r="E21" s="878"/>
    </row>
    <row r="22" spans="1:5" s="149" customFormat="1" ht="12" customHeight="1" thickBot="1">
      <c r="A22" s="12" t="s">
        <v>30</v>
      </c>
      <c r="B22" s="76" t="s">
        <v>31</v>
      </c>
      <c r="C22" s="591">
        <f>+C23+C24+C25+C26+C27</f>
        <v>0</v>
      </c>
      <c r="D22" s="881">
        <f>+D23+D24+D25+D26+D27</f>
        <v>169945913</v>
      </c>
      <c r="E22" s="882">
        <f>+E23+E24+E25+E26+E27</f>
        <v>163948073</v>
      </c>
    </row>
    <row r="23" spans="1:5" s="149" customFormat="1" ht="12" customHeight="1">
      <c r="A23" s="146" t="s">
        <v>32</v>
      </c>
      <c r="B23" s="72" t="s">
        <v>33</v>
      </c>
      <c r="C23" s="349"/>
      <c r="D23" s="883">
        <v>169945913</v>
      </c>
      <c r="E23" s="884">
        <v>163948073</v>
      </c>
    </row>
    <row r="24" spans="1:5" s="147" customFormat="1" ht="12" customHeight="1" hidden="1">
      <c r="A24" s="148" t="s">
        <v>34</v>
      </c>
      <c r="B24" s="73" t="s">
        <v>35</v>
      </c>
      <c r="C24" s="314"/>
      <c r="D24" s="885"/>
      <c r="E24" s="886"/>
    </row>
    <row r="25" spans="1:5" s="149" customFormat="1" ht="12" customHeight="1" hidden="1">
      <c r="A25" s="148" t="s">
        <v>36</v>
      </c>
      <c r="B25" s="73" t="s">
        <v>37</v>
      </c>
      <c r="C25" s="314"/>
      <c r="D25" s="887"/>
      <c r="E25" s="888"/>
    </row>
    <row r="26" spans="1:5" s="149" customFormat="1" ht="12" customHeight="1" hidden="1">
      <c r="A26" s="148" t="s">
        <v>38</v>
      </c>
      <c r="B26" s="73" t="s">
        <v>39</v>
      </c>
      <c r="C26" s="314"/>
      <c r="D26" s="887"/>
      <c r="E26" s="888"/>
    </row>
    <row r="27" spans="1:5" s="149" customFormat="1" ht="11.25" customHeight="1" thickBot="1">
      <c r="A27" s="148" t="s">
        <v>40</v>
      </c>
      <c r="B27" s="73" t="s">
        <v>968</v>
      </c>
      <c r="C27" s="334"/>
      <c r="D27" s="889"/>
      <c r="E27" s="890"/>
    </row>
    <row r="28" spans="1:5" s="149" customFormat="1" ht="13.5" customHeight="1" hidden="1" thickBot="1">
      <c r="A28" s="150" t="s">
        <v>42</v>
      </c>
      <c r="B28" s="74" t="s">
        <v>43</v>
      </c>
      <c r="C28" s="592"/>
      <c r="D28" s="891"/>
      <c r="E28" s="892"/>
    </row>
    <row r="29" spans="1:5" s="149" customFormat="1" ht="12" customHeight="1" thickBot="1">
      <c r="A29" s="12" t="s">
        <v>44</v>
      </c>
      <c r="B29" s="76" t="s">
        <v>45</v>
      </c>
      <c r="C29" s="331">
        <f>+C30+C33+C34+C35</f>
        <v>18335000</v>
      </c>
      <c r="D29" s="893">
        <f>+D30+D33+D34+D35</f>
        <v>22272968</v>
      </c>
      <c r="E29" s="894">
        <f>+E30+E33+E34+E35</f>
        <v>20539207</v>
      </c>
    </row>
    <row r="30" spans="1:5" s="149" customFormat="1" ht="12" customHeight="1">
      <c r="A30" s="146" t="s">
        <v>46</v>
      </c>
      <c r="B30" s="72" t="s">
        <v>904</v>
      </c>
      <c r="C30" s="333">
        <v>15500000</v>
      </c>
      <c r="D30" s="883">
        <v>18617267</v>
      </c>
      <c r="E30" s="884">
        <v>17311226</v>
      </c>
    </row>
    <row r="31" spans="1:5" s="149" customFormat="1" ht="12" customHeight="1" hidden="1">
      <c r="A31" s="148" t="s">
        <v>48</v>
      </c>
      <c r="B31" s="73" t="s">
        <v>49</v>
      </c>
      <c r="C31" s="314"/>
      <c r="D31" s="895"/>
      <c r="E31" s="896"/>
    </row>
    <row r="32" spans="1:5" s="149" customFormat="1" ht="12" customHeight="1" hidden="1">
      <c r="A32" s="148" t="s">
        <v>50</v>
      </c>
      <c r="B32" s="73" t="s">
        <v>51</v>
      </c>
      <c r="C32" s="314"/>
      <c r="D32" s="895"/>
      <c r="E32" s="896"/>
    </row>
    <row r="33" spans="1:5" s="149" customFormat="1" ht="12" customHeight="1">
      <c r="A33" s="148" t="s">
        <v>52</v>
      </c>
      <c r="B33" s="73" t="s">
        <v>0</v>
      </c>
      <c r="C33" s="314">
        <v>2800000</v>
      </c>
      <c r="D33" s="895">
        <v>3200832</v>
      </c>
      <c r="E33" s="896">
        <v>3107442</v>
      </c>
    </row>
    <row r="34" spans="1:5" s="149" customFormat="1" ht="12" customHeight="1" hidden="1">
      <c r="A34" s="148" t="s">
        <v>53</v>
      </c>
      <c r="B34" s="73" t="s">
        <v>54</v>
      </c>
      <c r="C34" s="314"/>
      <c r="D34" s="895"/>
      <c r="E34" s="896"/>
    </row>
    <row r="35" spans="1:5" s="149" customFormat="1" ht="12" customHeight="1" thickBot="1">
      <c r="A35" s="150" t="s">
        <v>55</v>
      </c>
      <c r="B35" s="74" t="s">
        <v>56</v>
      </c>
      <c r="C35" s="334">
        <v>35000</v>
      </c>
      <c r="D35" s="897">
        <v>454869</v>
      </c>
      <c r="E35" s="898">
        <v>120539</v>
      </c>
    </row>
    <row r="36" spans="1:5" s="149" customFormat="1" ht="12" customHeight="1" thickBot="1">
      <c r="A36" s="12" t="s">
        <v>57</v>
      </c>
      <c r="B36" s="76" t="s">
        <v>58</v>
      </c>
      <c r="C36" s="317">
        <f>SUM(C37:C46)</f>
        <v>11943990</v>
      </c>
      <c r="D36" s="879">
        <f>SUM(D37:D46)</f>
        <v>22729662</v>
      </c>
      <c r="E36" s="880">
        <f>SUM(E37:E46)</f>
        <v>22101662</v>
      </c>
    </row>
    <row r="37" spans="1:5" s="149" customFormat="1" ht="12" customHeight="1">
      <c r="A37" s="146" t="s">
        <v>59</v>
      </c>
      <c r="B37" s="72" t="s">
        <v>60</v>
      </c>
      <c r="C37" s="316">
        <v>3050000</v>
      </c>
      <c r="D37" s="899">
        <v>10127422</v>
      </c>
      <c r="E37" s="900">
        <v>10127422</v>
      </c>
    </row>
    <row r="38" spans="1:5" s="149" customFormat="1" ht="12" customHeight="1">
      <c r="A38" s="148" t="s">
        <v>61</v>
      </c>
      <c r="B38" s="73" t="s">
        <v>62</v>
      </c>
      <c r="C38" s="314">
        <v>2695990</v>
      </c>
      <c r="D38" s="895">
        <v>2729494</v>
      </c>
      <c r="E38" s="896">
        <v>2677713</v>
      </c>
    </row>
    <row r="39" spans="1:5" s="149" customFormat="1" ht="12" customHeight="1">
      <c r="A39" s="148" t="s">
        <v>63</v>
      </c>
      <c r="B39" s="73" t="s">
        <v>64</v>
      </c>
      <c r="C39" s="314"/>
      <c r="D39" s="895"/>
      <c r="E39" s="896"/>
    </row>
    <row r="40" spans="1:5" s="149" customFormat="1" ht="12" customHeight="1">
      <c r="A40" s="148" t="s">
        <v>65</v>
      </c>
      <c r="B40" s="73" t="s">
        <v>66</v>
      </c>
      <c r="C40" s="314"/>
      <c r="D40" s="895"/>
      <c r="E40" s="896"/>
    </row>
    <row r="41" spans="1:5" s="149" customFormat="1" ht="12" customHeight="1">
      <c r="A41" s="148" t="s">
        <v>67</v>
      </c>
      <c r="B41" s="73" t="s">
        <v>68</v>
      </c>
      <c r="C41" s="314">
        <v>3768000</v>
      </c>
      <c r="D41" s="895">
        <v>3768000</v>
      </c>
      <c r="E41" s="896">
        <v>3629975</v>
      </c>
    </row>
    <row r="42" spans="1:5" s="149" customFormat="1" ht="12" customHeight="1">
      <c r="A42" s="148" t="s">
        <v>69</v>
      </c>
      <c r="B42" s="73" t="s">
        <v>70</v>
      </c>
      <c r="C42" s="314">
        <v>1844000</v>
      </c>
      <c r="D42" s="895">
        <v>3391926</v>
      </c>
      <c r="E42" s="896">
        <v>3391926</v>
      </c>
    </row>
    <row r="43" spans="1:5" s="149" customFormat="1" ht="12" customHeight="1">
      <c r="A43" s="148" t="s">
        <v>71</v>
      </c>
      <c r="B43" s="73" t="s">
        <v>72</v>
      </c>
      <c r="C43" s="314"/>
      <c r="D43" s="895">
        <v>368000</v>
      </c>
      <c r="E43" s="896"/>
    </row>
    <row r="44" spans="1:5" s="149" customFormat="1" ht="12" customHeight="1">
      <c r="A44" s="148" t="s">
        <v>73</v>
      </c>
      <c r="B44" s="73" t="s">
        <v>74</v>
      </c>
      <c r="C44" s="314">
        <v>6000</v>
      </c>
      <c r="D44" s="895">
        <v>6000</v>
      </c>
      <c r="E44" s="896">
        <v>2605</v>
      </c>
    </row>
    <row r="45" spans="1:5" s="149" customFormat="1" ht="12" customHeight="1">
      <c r="A45" s="148" t="s">
        <v>75</v>
      </c>
      <c r="B45" s="73" t="s">
        <v>76</v>
      </c>
      <c r="C45" s="314"/>
      <c r="D45" s="895"/>
      <c r="E45" s="896">
        <v>143265</v>
      </c>
    </row>
    <row r="46" spans="1:5" s="149" customFormat="1" ht="12" customHeight="1" thickBot="1">
      <c r="A46" s="150" t="s">
        <v>77</v>
      </c>
      <c r="B46" s="74" t="s">
        <v>78</v>
      </c>
      <c r="C46" s="329">
        <v>580000</v>
      </c>
      <c r="D46" s="901">
        <v>2338820</v>
      </c>
      <c r="E46" s="902">
        <v>2128756</v>
      </c>
    </row>
    <row r="47" spans="1:5" s="149" customFormat="1" ht="12" customHeight="1" thickBot="1">
      <c r="A47" s="12" t="s">
        <v>79</v>
      </c>
      <c r="B47" s="76" t="s">
        <v>80</v>
      </c>
      <c r="C47" s="317">
        <f>SUM(C48:C52)</f>
        <v>1530000</v>
      </c>
      <c r="D47" s="879">
        <f>SUM(D48:D52)</f>
        <v>783593</v>
      </c>
      <c r="E47" s="880">
        <f>SUM(E48:E52)</f>
        <v>783593</v>
      </c>
    </row>
    <row r="48" spans="1:5" s="149" customFormat="1" ht="12" customHeight="1">
      <c r="A48" s="146" t="s">
        <v>81</v>
      </c>
      <c r="B48" s="72" t="s">
        <v>82</v>
      </c>
      <c r="C48" s="320"/>
      <c r="D48" s="873"/>
      <c r="E48" s="874"/>
    </row>
    <row r="49" spans="1:5" s="149" customFormat="1" ht="12" customHeight="1">
      <c r="A49" s="148" t="s">
        <v>83</v>
      </c>
      <c r="B49" s="73" t="s">
        <v>84</v>
      </c>
      <c r="C49" s="315"/>
      <c r="D49" s="875">
        <v>275000</v>
      </c>
      <c r="E49" s="876">
        <v>275000</v>
      </c>
    </row>
    <row r="50" spans="1:5" s="149" customFormat="1" ht="12" customHeight="1">
      <c r="A50" s="148" t="s">
        <v>85</v>
      </c>
      <c r="B50" s="73" t="s">
        <v>86</v>
      </c>
      <c r="C50" s="315">
        <v>1530000</v>
      </c>
      <c r="D50" s="875">
        <v>508593</v>
      </c>
      <c r="E50" s="876">
        <v>508593</v>
      </c>
    </row>
    <row r="51" spans="1:5" s="149" customFormat="1" ht="12" customHeight="1">
      <c r="A51" s="148" t="s">
        <v>87</v>
      </c>
      <c r="B51" s="73" t="s">
        <v>88</v>
      </c>
      <c r="C51" s="315"/>
      <c r="D51" s="875"/>
      <c r="E51" s="876"/>
    </row>
    <row r="52" spans="1:5" s="149" customFormat="1" ht="12" customHeight="1" thickBot="1">
      <c r="A52" s="150" t="s">
        <v>89</v>
      </c>
      <c r="B52" s="74" t="s">
        <v>90</v>
      </c>
      <c r="C52" s="330"/>
      <c r="D52" s="877"/>
      <c r="E52" s="878"/>
    </row>
    <row r="53" spans="1:5" s="149" customFormat="1" ht="12" customHeight="1" thickBot="1">
      <c r="A53" s="12" t="s">
        <v>91</v>
      </c>
      <c r="B53" s="76" t="s">
        <v>92</v>
      </c>
      <c r="C53" s="317">
        <f>SUM(C54:C56)</f>
        <v>900000</v>
      </c>
      <c r="D53" s="879">
        <f>SUM(D54:D56)</f>
        <v>900000</v>
      </c>
      <c r="E53" s="880">
        <f>SUM(E54:E56)</f>
        <v>546730</v>
      </c>
    </row>
    <row r="54" spans="1:5" s="149" customFormat="1" ht="12" customHeight="1">
      <c r="A54" s="146" t="s">
        <v>93</v>
      </c>
      <c r="B54" s="72" t="s">
        <v>94</v>
      </c>
      <c r="C54" s="316"/>
      <c r="D54" s="903"/>
      <c r="E54" s="904"/>
    </row>
    <row r="55" spans="1:5" s="149" customFormat="1" ht="12" customHeight="1">
      <c r="A55" s="148" t="s">
        <v>95</v>
      </c>
      <c r="B55" s="73" t="s">
        <v>96</v>
      </c>
      <c r="C55" s="314"/>
      <c r="D55" s="887"/>
      <c r="E55" s="888"/>
    </row>
    <row r="56" spans="1:5" s="149" customFormat="1" ht="12" customHeight="1">
      <c r="A56" s="148" t="s">
        <v>97</v>
      </c>
      <c r="B56" s="73" t="s">
        <v>98</v>
      </c>
      <c r="C56" s="314">
        <v>900000</v>
      </c>
      <c r="D56" s="895">
        <v>900000</v>
      </c>
      <c r="E56" s="896">
        <v>546730</v>
      </c>
    </row>
    <row r="57" spans="1:5" s="149" customFormat="1" ht="12" customHeight="1" thickBot="1">
      <c r="A57" s="150" t="s">
        <v>99</v>
      </c>
      <c r="B57" s="74" t="s">
        <v>100</v>
      </c>
      <c r="C57" s="329"/>
      <c r="D57" s="905"/>
      <c r="E57" s="906"/>
    </row>
    <row r="58" spans="1:5" s="149" customFormat="1" ht="12" customHeight="1" thickBot="1">
      <c r="A58" s="12" t="s">
        <v>101</v>
      </c>
      <c r="B58" s="75" t="s">
        <v>102</v>
      </c>
      <c r="C58" s="317">
        <f>SUM(C59:C61)</f>
        <v>0</v>
      </c>
      <c r="D58" s="879">
        <f>SUM(D59:D61)</f>
        <v>0</v>
      </c>
      <c r="E58" s="880">
        <f>SUM(E59:E61)</f>
        <v>0</v>
      </c>
    </row>
    <row r="59" spans="1:5" s="149" customFormat="1" ht="12" customHeight="1" hidden="1">
      <c r="A59" s="146" t="s">
        <v>103</v>
      </c>
      <c r="B59" s="72" t="s">
        <v>104</v>
      </c>
      <c r="C59" s="320"/>
      <c r="D59" s="903"/>
      <c r="E59" s="904"/>
    </row>
    <row r="60" spans="1:5" s="149" customFormat="1" ht="12" customHeight="1" hidden="1">
      <c r="A60" s="148" t="s">
        <v>105</v>
      </c>
      <c r="B60" s="73" t="s">
        <v>106</v>
      </c>
      <c r="C60" s="315"/>
      <c r="D60" s="887"/>
      <c r="E60" s="888"/>
    </row>
    <row r="61" spans="1:5" s="149" customFormat="1" ht="12" customHeight="1" hidden="1">
      <c r="A61" s="148" t="s">
        <v>107</v>
      </c>
      <c r="B61" s="73" t="s">
        <v>108</v>
      </c>
      <c r="C61" s="315"/>
      <c r="D61" s="887"/>
      <c r="E61" s="888"/>
    </row>
    <row r="62" spans="1:5" s="149" customFormat="1" ht="12" customHeight="1" hidden="1" thickBot="1">
      <c r="A62" s="150" t="s">
        <v>109</v>
      </c>
      <c r="B62" s="74" t="s">
        <v>110</v>
      </c>
      <c r="C62" s="330"/>
      <c r="D62" s="905"/>
      <c r="E62" s="906"/>
    </row>
    <row r="63" spans="1:5" s="149" customFormat="1" ht="12" customHeight="1" thickBot="1">
      <c r="A63" s="12" t="s">
        <v>111</v>
      </c>
      <c r="B63" s="76" t="s">
        <v>112</v>
      </c>
      <c r="C63" s="331">
        <f>+C8+C15+C22+C29+C36+C47+C53+C58</f>
        <v>211111733</v>
      </c>
      <c r="D63" s="893">
        <f>+D8+D15+D22+D29+D36+D47+D53+D58</f>
        <v>411252466</v>
      </c>
      <c r="E63" s="894">
        <f>+E8+E15+E22+E29+E36+E47+E53+E58</f>
        <v>407852435</v>
      </c>
    </row>
    <row r="64" spans="1:5" s="149" customFormat="1" ht="12" customHeight="1" thickBot="1">
      <c r="A64" s="151" t="s">
        <v>365</v>
      </c>
      <c r="B64" s="75" t="s">
        <v>114</v>
      </c>
      <c r="C64" s="317">
        <f>SUM(C65:C67)</f>
        <v>0</v>
      </c>
      <c r="D64" s="879">
        <f>SUM(D65:D67)</f>
        <v>0</v>
      </c>
      <c r="E64" s="880">
        <f>SUM(E65:E67)</f>
        <v>0</v>
      </c>
    </row>
    <row r="65" spans="1:5" s="149" customFormat="1" ht="12" customHeight="1">
      <c r="A65" s="146" t="s">
        <v>115</v>
      </c>
      <c r="B65" s="72" t="s">
        <v>116</v>
      </c>
      <c r="C65" s="320"/>
      <c r="D65" s="903"/>
      <c r="E65" s="904"/>
    </row>
    <row r="66" spans="1:5" s="149" customFormat="1" ht="12" customHeight="1">
      <c r="A66" s="148" t="s">
        <v>117</v>
      </c>
      <c r="B66" s="73" t="s">
        <v>118</v>
      </c>
      <c r="C66" s="315"/>
      <c r="D66" s="887"/>
      <c r="E66" s="888"/>
    </row>
    <row r="67" spans="1:5" s="149" customFormat="1" ht="12" customHeight="1" thickBot="1">
      <c r="A67" s="150" t="s">
        <v>119</v>
      </c>
      <c r="B67" s="77" t="s">
        <v>120</v>
      </c>
      <c r="C67" s="330"/>
      <c r="D67" s="875"/>
      <c r="E67" s="875"/>
    </row>
    <row r="68" spans="1:5" s="149" customFormat="1" ht="12" customHeight="1" thickBot="1">
      <c r="A68" s="151" t="s">
        <v>121</v>
      </c>
      <c r="B68" s="75" t="s">
        <v>122</v>
      </c>
      <c r="C68" s="317">
        <f>SUM(C69:C72)</f>
        <v>0</v>
      </c>
      <c r="D68" s="879">
        <f>SUM(D69:D72)</f>
        <v>0</v>
      </c>
      <c r="E68" s="880">
        <f>SUM(E69:E72)</f>
        <v>0</v>
      </c>
    </row>
    <row r="69" spans="1:5" s="149" customFormat="1" ht="12" customHeight="1" hidden="1">
      <c r="A69" s="146" t="s">
        <v>123</v>
      </c>
      <c r="B69" s="72" t="s">
        <v>124</v>
      </c>
      <c r="C69" s="320"/>
      <c r="D69" s="903"/>
      <c r="E69" s="904"/>
    </row>
    <row r="70" spans="1:5" s="149" customFormat="1" ht="12" customHeight="1" hidden="1">
      <c r="A70" s="148" t="s">
        <v>125</v>
      </c>
      <c r="B70" s="73" t="s">
        <v>126</v>
      </c>
      <c r="C70" s="315"/>
      <c r="D70" s="887"/>
      <c r="E70" s="888"/>
    </row>
    <row r="71" spans="1:5" s="149" customFormat="1" ht="12" customHeight="1" hidden="1">
      <c r="A71" s="148" t="s">
        <v>127</v>
      </c>
      <c r="B71" s="73" t="s">
        <v>128</v>
      </c>
      <c r="C71" s="315"/>
      <c r="D71" s="887"/>
      <c r="E71" s="888"/>
    </row>
    <row r="72" spans="1:5" s="149" customFormat="1" ht="12" customHeight="1" hidden="1" thickBot="1">
      <c r="A72" s="150" t="s">
        <v>129</v>
      </c>
      <c r="B72" s="74" t="s">
        <v>130</v>
      </c>
      <c r="C72" s="330"/>
      <c r="D72" s="905"/>
      <c r="E72" s="906"/>
    </row>
    <row r="73" spans="1:5" s="149" customFormat="1" ht="12" customHeight="1" thickBot="1">
      <c r="A73" s="151" t="s">
        <v>131</v>
      </c>
      <c r="B73" s="75" t="s">
        <v>132</v>
      </c>
      <c r="C73" s="317">
        <f>SUM(C74:C75)</f>
        <v>58354975</v>
      </c>
      <c r="D73" s="879">
        <f>SUM(D74:D75)</f>
        <v>58354975</v>
      </c>
      <c r="E73" s="880">
        <f>SUM(E74:E75)</f>
        <v>58354975</v>
      </c>
    </row>
    <row r="74" spans="1:5" s="149" customFormat="1" ht="12" customHeight="1">
      <c r="A74" s="146" t="s">
        <v>133</v>
      </c>
      <c r="B74" s="72" t="s">
        <v>134</v>
      </c>
      <c r="C74" s="320">
        <v>58354975</v>
      </c>
      <c r="D74" s="873">
        <v>58354975</v>
      </c>
      <c r="E74" s="874">
        <v>58354975</v>
      </c>
    </row>
    <row r="75" spans="1:5" s="149" customFormat="1" ht="12" customHeight="1" thickBot="1">
      <c r="A75" s="150" t="s">
        <v>135</v>
      </c>
      <c r="B75" s="74" t="s">
        <v>136</v>
      </c>
      <c r="C75" s="330"/>
      <c r="D75" s="877"/>
      <c r="E75" s="878"/>
    </row>
    <row r="76" spans="1:5" s="147" customFormat="1" ht="12" customHeight="1" thickBot="1">
      <c r="A76" s="151" t="s">
        <v>137</v>
      </c>
      <c r="B76" s="75" t="s">
        <v>138</v>
      </c>
      <c r="C76" s="331">
        <f>SUM(C77:C79)</f>
        <v>0</v>
      </c>
      <c r="D76" s="332">
        <f>SUM(D77:D79)</f>
        <v>14989360</v>
      </c>
      <c r="E76" s="214">
        <f>SUM(E77:E79)</f>
        <v>14989360</v>
      </c>
    </row>
    <row r="77" spans="1:5" s="149" customFormat="1" ht="12" customHeight="1">
      <c r="A77" s="146" t="s">
        <v>139</v>
      </c>
      <c r="B77" s="72" t="s">
        <v>140</v>
      </c>
      <c r="C77" s="320"/>
      <c r="D77" s="873">
        <v>14989360</v>
      </c>
      <c r="E77" s="874">
        <v>14989360</v>
      </c>
    </row>
    <row r="78" spans="1:5" s="149" customFormat="1" ht="12" customHeight="1">
      <c r="A78" s="148" t="s">
        <v>141</v>
      </c>
      <c r="B78" s="73" t="s">
        <v>142</v>
      </c>
      <c r="C78" s="315"/>
      <c r="D78" s="325"/>
      <c r="E78" s="326"/>
    </row>
    <row r="79" spans="1:5" s="149" customFormat="1" ht="12" customHeight="1" thickBot="1">
      <c r="A79" s="150" t="s">
        <v>143</v>
      </c>
      <c r="B79" s="74" t="s">
        <v>144</v>
      </c>
      <c r="C79" s="330"/>
      <c r="D79" s="327"/>
      <c r="E79" s="328"/>
    </row>
    <row r="80" spans="1:5" s="149" customFormat="1" ht="12" customHeight="1" thickBot="1">
      <c r="A80" s="151" t="s">
        <v>145</v>
      </c>
      <c r="B80" s="75" t="s">
        <v>146</v>
      </c>
      <c r="C80" s="331">
        <f>SUM(C81:C84)</f>
        <v>0</v>
      </c>
      <c r="D80" s="332">
        <f>SUM(D81:D84)</f>
        <v>10000000</v>
      </c>
      <c r="E80" s="214">
        <f>SUM(E81:E84)</f>
        <v>10000000</v>
      </c>
    </row>
    <row r="81" spans="1:5" s="149" customFormat="1" ht="12" customHeight="1">
      <c r="A81" s="152" t="s">
        <v>147</v>
      </c>
      <c r="B81" s="72" t="s">
        <v>148</v>
      </c>
      <c r="C81" s="320"/>
      <c r="D81" s="873">
        <v>10000000</v>
      </c>
      <c r="E81" s="874">
        <v>10000000</v>
      </c>
    </row>
    <row r="82" spans="1:5" s="149" customFormat="1" ht="12" customHeight="1">
      <c r="A82" s="153" t="s">
        <v>149</v>
      </c>
      <c r="B82" s="73" t="s">
        <v>150</v>
      </c>
      <c r="C82" s="315"/>
      <c r="D82" s="325"/>
      <c r="E82" s="326"/>
    </row>
    <row r="83" spans="1:5" s="149" customFormat="1" ht="12" customHeight="1">
      <c r="A83" s="153" t="s">
        <v>151</v>
      </c>
      <c r="B83" s="73" t="s">
        <v>152</v>
      </c>
      <c r="C83" s="315"/>
      <c r="D83" s="325"/>
      <c r="E83" s="326"/>
    </row>
    <row r="84" spans="1:5" s="147" customFormat="1" ht="12" customHeight="1" thickBot="1">
      <c r="A84" s="154" t="s">
        <v>153</v>
      </c>
      <c r="B84" s="74" t="s">
        <v>154</v>
      </c>
      <c r="C84" s="330"/>
      <c r="D84" s="335"/>
      <c r="E84" s="336"/>
    </row>
    <row r="85" spans="1:5" s="147" customFormat="1" ht="12" customHeight="1" thickBot="1">
      <c r="A85" s="151" t="s">
        <v>155</v>
      </c>
      <c r="B85" s="75" t="s">
        <v>156</v>
      </c>
      <c r="C85" s="337"/>
      <c r="D85" s="338"/>
      <c r="E85" s="339"/>
    </row>
    <row r="86" spans="1:5" s="147" customFormat="1" ht="17.25" customHeight="1" thickBot="1">
      <c r="A86" s="151" t="s">
        <v>157</v>
      </c>
      <c r="B86" s="78" t="s">
        <v>158</v>
      </c>
      <c r="C86" s="331">
        <f>+C64+C68+C73+C76+C80+C85</f>
        <v>58354975</v>
      </c>
      <c r="D86" s="332">
        <f>+D64+D68+D73+D76+D80+D85</f>
        <v>83344335</v>
      </c>
      <c r="E86" s="214">
        <f>+E64+E68+E73+E76+E80+E85</f>
        <v>83344335</v>
      </c>
    </row>
    <row r="87" spans="1:5" s="147" customFormat="1" ht="17.25" customHeight="1" thickBot="1">
      <c r="A87" s="155" t="s">
        <v>159</v>
      </c>
      <c r="B87" s="79" t="s">
        <v>366</v>
      </c>
      <c r="C87" s="340">
        <f>+C63+C86</f>
        <v>269466708</v>
      </c>
      <c r="D87" s="341">
        <f>+D63+D86</f>
        <v>494596801</v>
      </c>
      <c r="E87" s="342">
        <f>+E63+E86</f>
        <v>491196770</v>
      </c>
    </row>
    <row r="88" spans="1:3" s="147" customFormat="1" ht="12" customHeight="1">
      <c r="A88" s="217"/>
      <c r="B88" s="218"/>
      <c r="C88" s="219"/>
    </row>
    <row r="89" spans="1:3" s="147" customFormat="1" ht="12" customHeight="1">
      <c r="A89" s="217"/>
      <c r="B89" s="218"/>
      <c r="C89" s="219"/>
    </row>
    <row r="90" spans="1:3" s="149" customFormat="1" ht="15" customHeight="1">
      <c r="A90" s="156"/>
      <c r="B90" s="157"/>
      <c r="C90" s="158"/>
    </row>
    <row r="91" spans="1:3" ht="13.5" thickBot="1">
      <c r="A91" s="159"/>
      <c r="B91" s="160"/>
      <c r="C91" s="161"/>
    </row>
    <row r="92" spans="1:5" s="145" customFormat="1" ht="27.75" customHeight="1" thickBot="1">
      <c r="A92" s="162"/>
      <c r="B92" s="163" t="s">
        <v>268</v>
      </c>
      <c r="C92" s="345" t="s">
        <v>440</v>
      </c>
      <c r="D92" s="346" t="s">
        <v>441</v>
      </c>
      <c r="E92" s="347" t="s">
        <v>442</v>
      </c>
    </row>
    <row r="93" spans="1:5" s="164" customFormat="1" ht="12" customHeight="1" thickBot="1">
      <c r="A93" s="4" t="s">
        <v>6</v>
      </c>
      <c r="B93" s="106" t="s">
        <v>164</v>
      </c>
      <c r="C93" s="317">
        <f>SUM(C94:C98)</f>
        <v>219288223</v>
      </c>
      <c r="D93" s="318">
        <f>SUM(D94:D98)</f>
        <v>227504613</v>
      </c>
      <c r="E93" s="31">
        <f>SUM(E94:E98)</f>
        <v>205512211</v>
      </c>
    </row>
    <row r="94" spans="1:5" ht="12" customHeight="1">
      <c r="A94" s="165" t="s">
        <v>8</v>
      </c>
      <c r="B94" s="86" t="s">
        <v>165</v>
      </c>
      <c r="C94" s="349">
        <v>72581000</v>
      </c>
      <c r="D94" s="937">
        <v>74770842</v>
      </c>
      <c r="E94" s="938">
        <v>71337523</v>
      </c>
    </row>
    <row r="95" spans="1:5" ht="12" customHeight="1">
      <c r="A95" s="148" t="s">
        <v>10</v>
      </c>
      <c r="B95" s="87" t="s">
        <v>166</v>
      </c>
      <c r="C95" s="314">
        <v>12781000</v>
      </c>
      <c r="D95" s="875">
        <v>13081310</v>
      </c>
      <c r="E95" s="876">
        <v>12991834</v>
      </c>
    </row>
    <row r="96" spans="1:5" ht="12" customHeight="1">
      <c r="A96" s="148" t="s">
        <v>11</v>
      </c>
      <c r="B96" s="87" t="s">
        <v>167</v>
      </c>
      <c r="C96" s="314">
        <v>73471420</v>
      </c>
      <c r="D96" s="875">
        <v>73706790</v>
      </c>
      <c r="E96" s="876">
        <v>67867167</v>
      </c>
    </row>
    <row r="97" spans="1:5" ht="12" customHeight="1">
      <c r="A97" s="148" t="s">
        <v>12</v>
      </c>
      <c r="B97" s="88" t="s">
        <v>168</v>
      </c>
      <c r="C97" s="314">
        <v>10316000</v>
      </c>
      <c r="D97" s="875">
        <v>11495500</v>
      </c>
      <c r="E97" s="876">
        <v>3267455</v>
      </c>
    </row>
    <row r="98" spans="1:5" ht="12" customHeight="1">
      <c r="A98" s="148" t="s">
        <v>169</v>
      </c>
      <c r="B98" s="15" t="s">
        <v>170</v>
      </c>
      <c r="C98" s="314">
        <v>50138803</v>
      </c>
      <c r="D98" s="875">
        <v>54450171</v>
      </c>
      <c r="E98" s="876">
        <v>50048232</v>
      </c>
    </row>
    <row r="99" spans="1:5" ht="12" customHeight="1">
      <c r="A99" s="148" t="s">
        <v>15</v>
      </c>
      <c r="B99" s="87" t="s">
        <v>171</v>
      </c>
      <c r="C99" s="314"/>
      <c r="D99" s="875"/>
      <c r="E99" s="876"/>
    </row>
    <row r="100" spans="1:5" ht="12" customHeight="1">
      <c r="A100" s="148" t="s">
        <v>172</v>
      </c>
      <c r="B100" s="89" t="s">
        <v>173</v>
      </c>
      <c r="C100" s="314"/>
      <c r="D100" s="875"/>
      <c r="E100" s="876"/>
    </row>
    <row r="101" spans="1:5" ht="12" customHeight="1">
      <c r="A101" s="148" t="s">
        <v>174</v>
      </c>
      <c r="B101" s="90" t="s">
        <v>175</v>
      </c>
      <c r="C101" s="314"/>
      <c r="D101" s="875"/>
      <c r="E101" s="876"/>
    </row>
    <row r="102" spans="1:5" ht="12" customHeight="1">
      <c r="A102" s="148" t="s">
        <v>176</v>
      </c>
      <c r="B102" s="90" t="s">
        <v>177</v>
      </c>
      <c r="C102" s="314"/>
      <c r="D102" s="875"/>
      <c r="E102" s="876"/>
    </row>
    <row r="103" spans="1:5" ht="12" customHeight="1">
      <c r="A103" s="148" t="s">
        <v>178</v>
      </c>
      <c r="B103" s="89" t="s">
        <v>179</v>
      </c>
      <c r="C103" s="314">
        <v>40770603</v>
      </c>
      <c r="D103" s="875">
        <v>40770603</v>
      </c>
      <c r="E103" s="876">
        <v>38414264</v>
      </c>
    </row>
    <row r="104" spans="1:5" ht="12" customHeight="1" thickBot="1">
      <c r="A104" s="167" t="s">
        <v>188</v>
      </c>
      <c r="B104" s="92" t="s">
        <v>189</v>
      </c>
      <c r="C104" s="329">
        <v>9661200</v>
      </c>
      <c r="D104" s="877">
        <v>9661200</v>
      </c>
      <c r="E104" s="878">
        <v>10061571</v>
      </c>
    </row>
    <row r="105" spans="1:5" ht="12" customHeight="1" thickBot="1">
      <c r="A105" s="4" t="s">
        <v>16</v>
      </c>
      <c r="B105" s="93" t="s">
        <v>190</v>
      </c>
      <c r="C105" s="591">
        <f>+C107+C108+C109+C110+C111+C112</f>
        <v>39197000</v>
      </c>
      <c r="D105" s="881">
        <f>SUM(D106:D112)</f>
        <v>221195534</v>
      </c>
      <c r="E105" s="882">
        <f>SUM(E106:E112)</f>
        <v>72533324</v>
      </c>
    </row>
    <row r="106" spans="1:5" ht="12" customHeight="1">
      <c r="A106" s="1162"/>
      <c r="B106" s="1158" t="s">
        <v>1080</v>
      </c>
      <c r="C106" s="1151"/>
      <c r="D106" s="1152">
        <v>1135274</v>
      </c>
      <c r="E106" s="1153">
        <v>1135274</v>
      </c>
    </row>
    <row r="107" spans="1:5" ht="12" customHeight="1">
      <c r="A107" s="1163" t="s">
        <v>18</v>
      </c>
      <c r="B107" s="88" t="s">
        <v>908</v>
      </c>
      <c r="C107" s="314">
        <v>1500000</v>
      </c>
      <c r="D107" s="875">
        <v>1500000</v>
      </c>
      <c r="E107" s="876">
        <v>671975</v>
      </c>
    </row>
    <row r="108" spans="1:5" ht="12" customHeight="1">
      <c r="A108" s="1163" t="s">
        <v>22</v>
      </c>
      <c r="B108" s="1159" t="s">
        <v>969</v>
      </c>
      <c r="C108" s="314">
        <v>11837000</v>
      </c>
      <c r="D108" s="875">
        <v>23595459</v>
      </c>
      <c r="E108" s="876">
        <v>23595459</v>
      </c>
    </row>
    <row r="109" spans="1:5" ht="12" customHeight="1">
      <c r="A109" s="1163" t="s">
        <v>26</v>
      </c>
      <c r="B109" s="1160" t="s">
        <v>970</v>
      </c>
      <c r="C109" s="314">
        <v>3190000</v>
      </c>
      <c r="D109" s="875">
        <v>5325177</v>
      </c>
      <c r="E109" s="876">
        <v>5325177</v>
      </c>
    </row>
    <row r="110" spans="1:5" ht="12" customHeight="1">
      <c r="A110" s="1163"/>
      <c r="B110" s="1160" t="s">
        <v>1036</v>
      </c>
      <c r="C110" s="314">
        <v>17850000</v>
      </c>
      <c r="D110" s="875">
        <v>181700466</v>
      </c>
      <c r="E110" s="876">
        <v>33866281</v>
      </c>
    </row>
    <row r="111" spans="1:5" ht="12" customHeight="1">
      <c r="A111" s="1163"/>
      <c r="B111" s="1160" t="s">
        <v>1027</v>
      </c>
      <c r="C111" s="314">
        <v>4820000</v>
      </c>
      <c r="D111" s="875">
        <v>7939158</v>
      </c>
      <c r="E111" s="876">
        <v>7939158</v>
      </c>
    </row>
    <row r="112" spans="1:5" ht="12" customHeight="1" thickBot="1">
      <c r="A112" s="1164" t="s">
        <v>206</v>
      </c>
      <c r="B112" s="1161" t="s">
        <v>971</v>
      </c>
      <c r="C112" s="334"/>
      <c r="D112" s="889"/>
      <c r="E112" s="890"/>
    </row>
    <row r="113" spans="1:5" ht="12" customHeight="1" thickBot="1">
      <c r="A113" s="1157" t="s">
        <v>30</v>
      </c>
      <c r="B113" s="95" t="s">
        <v>208</v>
      </c>
      <c r="C113" s="1154">
        <f>+C114+C115</f>
        <v>6767737</v>
      </c>
      <c r="D113" s="1155">
        <f>+D114+D115</f>
        <v>10927961</v>
      </c>
      <c r="E113" s="1156">
        <f>+E114+E115</f>
        <v>0</v>
      </c>
    </row>
    <row r="114" spans="1:5" ht="12" customHeight="1">
      <c r="A114" s="146" t="s">
        <v>32</v>
      </c>
      <c r="B114" s="96" t="s">
        <v>209</v>
      </c>
      <c r="C114" s="316">
        <v>6767737</v>
      </c>
      <c r="D114" s="873">
        <v>10927961</v>
      </c>
      <c r="E114" s="321"/>
    </row>
    <row r="115" spans="1:5" ht="12" customHeight="1" thickBot="1">
      <c r="A115" s="150" t="s">
        <v>34</v>
      </c>
      <c r="B115" s="94" t="s">
        <v>210</v>
      </c>
      <c r="C115" s="329"/>
      <c r="D115" s="327"/>
      <c r="E115" s="328"/>
    </row>
    <row r="116" spans="1:5" ht="12" customHeight="1" thickBot="1">
      <c r="A116" s="12" t="s">
        <v>211</v>
      </c>
      <c r="B116" s="95" t="s">
        <v>212</v>
      </c>
      <c r="C116" s="317">
        <f>+C93+C105+C113</f>
        <v>265252960</v>
      </c>
      <c r="D116" s="318">
        <f>+D93+D105+D113</f>
        <v>459628108</v>
      </c>
      <c r="E116" s="31">
        <f>+E93+E105+E113</f>
        <v>278045535</v>
      </c>
    </row>
    <row r="117" spans="1:5" ht="12" customHeight="1" thickBot="1">
      <c r="A117" s="12" t="s">
        <v>57</v>
      </c>
      <c r="B117" s="95" t="s">
        <v>213</v>
      </c>
      <c r="C117" s="317">
        <f>+C118+C119+C120</f>
        <v>0</v>
      </c>
      <c r="D117" s="318">
        <f>+D118+D119+D120</f>
        <v>0</v>
      </c>
      <c r="E117" s="31">
        <f>+E118+E119+E120</f>
        <v>0</v>
      </c>
    </row>
    <row r="118" spans="1:5" s="164" customFormat="1" ht="12" customHeight="1">
      <c r="A118" s="146" t="s">
        <v>59</v>
      </c>
      <c r="B118" s="96" t="s">
        <v>214</v>
      </c>
      <c r="C118" s="316"/>
      <c r="D118" s="351"/>
      <c r="E118" s="319"/>
    </row>
    <row r="119" spans="1:5" ht="12" customHeight="1">
      <c r="A119" s="146" t="s">
        <v>61</v>
      </c>
      <c r="B119" s="96" t="s">
        <v>215</v>
      </c>
      <c r="C119" s="314"/>
      <c r="D119" s="325"/>
      <c r="E119" s="326"/>
    </row>
    <row r="120" spans="1:5" ht="12" customHeight="1" thickBot="1">
      <c r="A120" s="166" t="s">
        <v>63</v>
      </c>
      <c r="B120" s="97" t="s">
        <v>216</v>
      </c>
      <c r="C120" s="329"/>
      <c r="D120" s="327"/>
      <c r="E120" s="328"/>
    </row>
    <row r="121" spans="1:5" ht="12" customHeight="1" thickBot="1">
      <c r="A121" s="12" t="s">
        <v>79</v>
      </c>
      <c r="B121" s="95" t="s">
        <v>217</v>
      </c>
      <c r="C121" s="591">
        <f>+C122+C123+C124+C125</f>
        <v>0</v>
      </c>
      <c r="D121" s="1165">
        <f>+D122+D123+D124+D125</f>
        <v>20000000</v>
      </c>
      <c r="E121" s="1166">
        <f>+E122+E123+E124+E125</f>
        <v>20000000</v>
      </c>
    </row>
    <row r="122" spans="1:5" ht="12" customHeight="1">
      <c r="A122" s="146" t="s">
        <v>81</v>
      </c>
      <c r="B122" s="96" t="s">
        <v>218</v>
      </c>
      <c r="C122" s="349"/>
      <c r="D122" s="937">
        <v>20000000</v>
      </c>
      <c r="E122" s="938">
        <v>20000000</v>
      </c>
    </row>
    <row r="123" spans="1:5" ht="12" customHeight="1">
      <c r="A123" s="146" t="s">
        <v>83</v>
      </c>
      <c r="B123" s="96" t="s">
        <v>219</v>
      </c>
      <c r="C123" s="314"/>
      <c r="D123" s="325"/>
      <c r="E123" s="326"/>
    </row>
    <row r="124" spans="1:5" ht="12" customHeight="1">
      <c r="A124" s="146" t="s">
        <v>85</v>
      </c>
      <c r="B124" s="96" t="s">
        <v>220</v>
      </c>
      <c r="C124" s="314"/>
      <c r="D124" s="325"/>
      <c r="E124" s="326"/>
    </row>
    <row r="125" spans="1:5" s="164" customFormat="1" ht="12" customHeight="1" thickBot="1">
      <c r="A125" s="166" t="s">
        <v>87</v>
      </c>
      <c r="B125" s="97" t="s">
        <v>221</v>
      </c>
      <c r="C125" s="334"/>
      <c r="D125" s="1167"/>
      <c r="E125" s="1168"/>
    </row>
    <row r="126" spans="1:11" ht="12" customHeight="1" thickBot="1">
      <c r="A126" s="12" t="s">
        <v>222</v>
      </c>
      <c r="B126" s="95" t="s">
        <v>223</v>
      </c>
      <c r="C126" s="340">
        <f>+C127+C128+C129+C130</f>
        <v>4213748</v>
      </c>
      <c r="D126" s="341">
        <f>+D127+D128+D129+D130</f>
        <v>14968693</v>
      </c>
      <c r="E126" s="342">
        <f>+E127+E128+E129+E130</f>
        <v>14968693</v>
      </c>
      <c r="K126" s="168"/>
    </row>
    <row r="127" spans="1:5" ht="12.75">
      <c r="A127" s="146" t="s">
        <v>93</v>
      </c>
      <c r="B127" s="96" t="s">
        <v>224</v>
      </c>
      <c r="C127" s="316"/>
      <c r="D127" s="324"/>
      <c r="E127" s="321"/>
    </row>
    <row r="128" spans="1:5" ht="12" customHeight="1">
      <c r="A128" s="146" t="s">
        <v>95</v>
      </c>
      <c r="B128" s="96" t="s">
        <v>225</v>
      </c>
      <c r="C128" s="314">
        <v>4213748</v>
      </c>
      <c r="D128" s="875">
        <v>14968693</v>
      </c>
      <c r="E128" s="876">
        <v>14968693</v>
      </c>
    </row>
    <row r="129" spans="1:5" s="164" customFormat="1" ht="12" customHeight="1">
      <c r="A129" s="146" t="s">
        <v>97</v>
      </c>
      <c r="B129" s="96" t="s">
        <v>226</v>
      </c>
      <c r="C129" s="314"/>
      <c r="D129" s="348"/>
      <c r="E129" s="350"/>
    </row>
    <row r="130" spans="1:5" s="164" customFormat="1" ht="12" customHeight="1" thickBot="1">
      <c r="A130" s="166" t="s">
        <v>99</v>
      </c>
      <c r="B130" s="97" t="s">
        <v>227</v>
      </c>
      <c r="C130" s="329"/>
      <c r="D130" s="352"/>
      <c r="E130" s="353"/>
    </row>
    <row r="131" spans="1:5" s="164" customFormat="1" ht="12" customHeight="1" thickBot="1">
      <c r="A131" s="12" t="s">
        <v>101</v>
      </c>
      <c r="B131" s="95" t="s">
        <v>228</v>
      </c>
      <c r="C131" s="301">
        <f>+C132+C133+C134+C135</f>
        <v>0</v>
      </c>
      <c r="D131" s="302">
        <f>+D132+D133+D134+D135</f>
        <v>0</v>
      </c>
      <c r="E131" s="215">
        <f>+E132+E133+E134+E135</f>
        <v>0</v>
      </c>
    </row>
    <row r="132" spans="1:5" s="164" customFormat="1" ht="12" customHeight="1">
      <c r="A132" s="146" t="s">
        <v>103</v>
      </c>
      <c r="B132" s="96" t="s">
        <v>229</v>
      </c>
      <c r="C132" s="316"/>
      <c r="D132" s="351"/>
      <c r="E132" s="319"/>
    </row>
    <row r="133" spans="1:5" s="164" customFormat="1" ht="12" customHeight="1">
      <c r="A133" s="146" t="s">
        <v>105</v>
      </c>
      <c r="B133" s="96" t="s">
        <v>230</v>
      </c>
      <c r="C133" s="314"/>
      <c r="D133" s="348"/>
      <c r="E133" s="350"/>
    </row>
    <row r="134" spans="1:5" s="164" customFormat="1" ht="12" customHeight="1">
      <c r="A134" s="146" t="s">
        <v>107</v>
      </c>
      <c r="B134" s="96" t="s">
        <v>231</v>
      </c>
      <c r="C134" s="314"/>
      <c r="D134" s="348"/>
      <c r="E134" s="350"/>
    </row>
    <row r="135" spans="1:5" ht="12.75" customHeight="1" thickBot="1">
      <c r="A135" s="146" t="s">
        <v>109</v>
      </c>
      <c r="B135" s="96" t="s">
        <v>232</v>
      </c>
      <c r="C135" s="329"/>
      <c r="D135" s="327"/>
      <c r="E135" s="328"/>
    </row>
    <row r="136" spans="1:5" ht="12" customHeight="1" thickBot="1">
      <c r="A136" s="12" t="s">
        <v>111</v>
      </c>
      <c r="B136" s="95" t="s">
        <v>233</v>
      </c>
      <c r="C136" s="307">
        <f>+C117+C121+C126+C131</f>
        <v>4213748</v>
      </c>
      <c r="D136" s="308">
        <f>+D117+D121+D126+D131</f>
        <v>34968693</v>
      </c>
      <c r="E136" s="309">
        <f>+E117+E121+E126+E131</f>
        <v>34968693</v>
      </c>
    </row>
    <row r="137" spans="1:5" ht="15" customHeight="1" thickBot="1">
      <c r="A137" s="169" t="s">
        <v>234</v>
      </c>
      <c r="B137" s="98" t="s">
        <v>235</v>
      </c>
      <c r="C137" s="303">
        <f>+C116+C136</f>
        <v>269466708</v>
      </c>
      <c r="D137" s="304">
        <f>+D116+D136</f>
        <v>494596801</v>
      </c>
      <c r="E137" s="305">
        <f>+E116+E136</f>
        <v>313014228</v>
      </c>
    </row>
    <row r="138" ht="12.75">
      <c r="C138" s="216"/>
    </row>
    <row r="139" spans="1:3" ht="15" customHeight="1">
      <c r="A139" s="343"/>
      <c r="B139" s="344"/>
      <c r="C139" s="306"/>
    </row>
    <row r="140" spans="1:3" ht="14.25" customHeight="1">
      <c r="A140" s="343"/>
      <c r="B140" s="344"/>
      <c r="C140" s="306"/>
    </row>
  </sheetData>
  <sheetProtection formatCells="0"/>
  <mergeCells count="4">
    <mergeCell ref="B1:E1"/>
    <mergeCell ref="B2:E2"/>
    <mergeCell ref="B3:E3"/>
    <mergeCell ref="C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8" ySplit="7" topLeftCell="I2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" sqref="A4"/>
    </sheetView>
  </sheetViews>
  <sheetFormatPr defaultColWidth="9.140625" defaultRowHeight="15"/>
  <cols>
    <col min="1" max="1" width="31.28125" style="563" customWidth="1"/>
    <col min="2" max="2" width="11.421875" style="563" customWidth="1"/>
    <col min="3" max="3" width="11.7109375" style="563" bestFit="1" customWidth="1"/>
    <col min="4" max="4" width="11.28125" style="563" customWidth="1"/>
    <col min="5" max="5" width="10.28125" style="563" customWidth="1"/>
    <col min="6" max="6" width="11.7109375" style="563" customWidth="1"/>
    <col min="7" max="7" width="11.28125" style="563" bestFit="1" customWidth="1"/>
    <col min="8" max="8" width="12.421875" style="563" bestFit="1" customWidth="1"/>
    <col min="9" max="9" width="12.8515625" style="563" customWidth="1"/>
    <col min="10" max="10" width="12.421875" style="563" bestFit="1" customWidth="1"/>
    <col min="11" max="16384" width="9.140625" style="563" customWidth="1"/>
  </cols>
  <sheetData>
    <row r="1" spans="1:10" ht="15.75">
      <c r="A1" s="1419" t="s">
        <v>1136</v>
      </c>
      <c r="B1" s="1419"/>
      <c r="C1" s="1419"/>
      <c r="D1" s="1419"/>
      <c r="E1" s="1419"/>
      <c r="F1" s="1419"/>
      <c r="G1" s="1419"/>
      <c r="H1" s="1419"/>
      <c r="I1" s="1419"/>
      <c r="J1" s="1419"/>
    </row>
    <row r="2" spans="1:10" ht="15.75">
      <c r="A2" s="562"/>
      <c r="B2" s="562"/>
      <c r="C2" s="562"/>
      <c r="D2" s="562"/>
      <c r="E2" s="562"/>
      <c r="F2" s="562"/>
      <c r="G2" s="562"/>
      <c r="H2" s="562"/>
      <c r="I2" s="562"/>
      <c r="J2" s="562"/>
    </row>
    <row r="3" spans="1:10" ht="15.75">
      <c r="A3" s="1420" t="s">
        <v>1137</v>
      </c>
      <c r="B3" s="1420"/>
      <c r="C3" s="1420"/>
      <c r="D3" s="1420"/>
      <c r="E3" s="1420"/>
      <c r="F3" s="1420"/>
      <c r="G3" s="1420"/>
      <c r="H3" s="1420"/>
      <c r="I3" s="1420"/>
      <c r="J3" s="1420"/>
    </row>
    <row r="4" spans="1:10" ht="16.5" thickBot="1">
      <c r="A4" s="564"/>
      <c r="B4" s="565"/>
      <c r="C4" s="565"/>
      <c r="D4" s="565"/>
      <c r="E4" s="565"/>
      <c r="F4" s="565"/>
      <c r="G4" s="565"/>
      <c r="H4" s="565"/>
      <c r="I4" s="565"/>
      <c r="J4" s="565"/>
    </row>
    <row r="5" spans="1:10" ht="68.25" customHeight="1" thickBot="1">
      <c r="A5" s="1311" t="s">
        <v>291</v>
      </c>
      <c r="B5" s="963" t="s">
        <v>922</v>
      </c>
      <c r="C5" s="566" t="s">
        <v>923</v>
      </c>
      <c r="D5" s="566" t="s">
        <v>924</v>
      </c>
      <c r="E5" s="566" t="s">
        <v>925</v>
      </c>
      <c r="F5" s="566" t="s">
        <v>926</v>
      </c>
      <c r="G5" s="1313" t="s">
        <v>1133</v>
      </c>
      <c r="H5" s="1312" t="s">
        <v>927</v>
      </c>
      <c r="I5" s="568" t="s">
        <v>928</v>
      </c>
      <c r="J5" s="567" t="s">
        <v>929</v>
      </c>
    </row>
    <row r="6" spans="1:10" ht="50.25" customHeight="1">
      <c r="A6" s="965" t="s">
        <v>930</v>
      </c>
      <c r="B6" s="954">
        <v>5737735</v>
      </c>
      <c r="C6" s="955">
        <v>1293333</v>
      </c>
      <c r="D6" s="955">
        <v>11989390</v>
      </c>
      <c r="E6" s="955"/>
      <c r="F6" s="955">
        <v>39973471</v>
      </c>
      <c r="G6" s="956">
        <v>17497822</v>
      </c>
      <c r="H6" s="957">
        <f>SUM(B6:G6)</f>
        <v>76491751</v>
      </c>
      <c r="I6" s="958"/>
      <c r="J6" s="1309">
        <f>SUM(H6:I6)</f>
        <v>76491751</v>
      </c>
    </row>
    <row r="7" spans="1:10" ht="31.5">
      <c r="A7" s="569" t="s">
        <v>931</v>
      </c>
      <c r="B7" s="959">
        <v>35046</v>
      </c>
      <c r="C7" s="960">
        <v>7728</v>
      </c>
      <c r="D7" s="960">
        <v>75257</v>
      </c>
      <c r="E7" s="960"/>
      <c r="F7" s="960"/>
      <c r="G7" s="961"/>
      <c r="H7" s="957">
        <f aca="true" t="shared" si="0" ref="H7:H34">SUM(B7:G7)</f>
        <v>118031</v>
      </c>
      <c r="I7" s="962"/>
      <c r="J7" s="1309">
        <f aca="true" t="shared" si="1" ref="J7:J35">SUM(H7:I7)</f>
        <v>118031</v>
      </c>
    </row>
    <row r="8" spans="1:10" ht="47.25">
      <c r="A8" s="569" t="s">
        <v>1045</v>
      </c>
      <c r="B8" s="959"/>
      <c r="C8" s="960"/>
      <c r="D8" s="960"/>
      <c r="E8" s="960"/>
      <c r="F8" s="960"/>
      <c r="G8" s="961"/>
      <c r="H8" s="957">
        <f t="shared" si="0"/>
        <v>0</v>
      </c>
      <c r="I8" s="962"/>
      <c r="J8" s="1309">
        <f t="shared" si="1"/>
        <v>0</v>
      </c>
    </row>
    <row r="9" spans="1:10" ht="47.25">
      <c r="A9" s="569" t="s">
        <v>932</v>
      </c>
      <c r="B9" s="959"/>
      <c r="C9" s="960"/>
      <c r="D9" s="960"/>
      <c r="E9" s="960"/>
      <c r="F9" s="960">
        <v>1172397</v>
      </c>
      <c r="G9" s="961"/>
      <c r="H9" s="957">
        <f t="shared" si="0"/>
        <v>1172397</v>
      </c>
      <c r="I9" s="962">
        <v>14968693</v>
      </c>
      <c r="J9" s="1309">
        <f t="shared" si="1"/>
        <v>16141090</v>
      </c>
    </row>
    <row r="10" spans="1:10" ht="31.5">
      <c r="A10" s="569" t="s">
        <v>933</v>
      </c>
      <c r="B10" s="959"/>
      <c r="C10" s="960"/>
      <c r="D10" s="960"/>
      <c r="E10" s="960"/>
      <c r="F10" s="960"/>
      <c r="G10" s="961"/>
      <c r="H10" s="957"/>
      <c r="I10" s="962">
        <v>38208096</v>
      </c>
      <c r="J10" s="1309">
        <f t="shared" si="1"/>
        <v>38208096</v>
      </c>
    </row>
    <row r="11" spans="1:10" ht="31.5">
      <c r="A11" s="569" t="s">
        <v>934</v>
      </c>
      <c r="B11" s="959">
        <v>285242</v>
      </c>
      <c r="C11" s="960">
        <v>32217</v>
      </c>
      <c r="D11" s="960"/>
      <c r="E11" s="960"/>
      <c r="F11" s="960">
        <v>114300</v>
      </c>
      <c r="G11" s="961"/>
      <c r="H11" s="957">
        <f t="shared" si="0"/>
        <v>431759</v>
      </c>
      <c r="I11" s="962"/>
      <c r="J11" s="1309">
        <f t="shared" si="1"/>
        <v>431759</v>
      </c>
    </row>
    <row r="12" spans="1:10" ht="31.5">
      <c r="A12" s="569" t="s">
        <v>935</v>
      </c>
      <c r="B12" s="959">
        <v>28463413</v>
      </c>
      <c r="C12" s="960">
        <v>3379447</v>
      </c>
      <c r="D12" s="960">
        <v>13128887</v>
      </c>
      <c r="E12" s="960"/>
      <c r="F12" s="960"/>
      <c r="G12" s="961">
        <v>22404353</v>
      </c>
      <c r="H12" s="957">
        <f t="shared" si="0"/>
        <v>67376100</v>
      </c>
      <c r="I12" s="962"/>
      <c r="J12" s="1309">
        <f t="shared" si="1"/>
        <v>67376100</v>
      </c>
    </row>
    <row r="13" spans="1:10" ht="15.75">
      <c r="A13" s="569" t="s">
        <v>1134</v>
      </c>
      <c r="B13" s="959"/>
      <c r="C13" s="960"/>
      <c r="D13" s="960"/>
      <c r="E13" s="960"/>
      <c r="F13" s="960"/>
      <c r="G13" s="961">
        <v>21104507</v>
      </c>
      <c r="H13" s="957">
        <f t="shared" si="0"/>
        <v>21104507</v>
      </c>
      <c r="I13" s="962"/>
      <c r="J13" s="1309">
        <f t="shared" si="1"/>
        <v>21104507</v>
      </c>
    </row>
    <row r="14" spans="1:10" ht="31.5">
      <c r="A14" s="569" t="s">
        <v>936</v>
      </c>
      <c r="B14" s="959"/>
      <c r="C14" s="960"/>
      <c r="D14" s="960">
        <v>1655841</v>
      </c>
      <c r="E14" s="960"/>
      <c r="F14" s="960"/>
      <c r="G14" s="961"/>
      <c r="H14" s="957">
        <f t="shared" si="0"/>
        <v>1655841</v>
      </c>
      <c r="I14" s="962"/>
      <c r="J14" s="1309">
        <f t="shared" si="1"/>
        <v>1655841</v>
      </c>
    </row>
    <row r="15" spans="1:10" ht="15.75">
      <c r="A15" s="569" t="s">
        <v>937</v>
      </c>
      <c r="B15" s="959"/>
      <c r="C15" s="960"/>
      <c r="D15" s="960">
        <v>2671368</v>
      </c>
      <c r="E15" s="960"/>
      <c r="F15" s="960"/>
      <c r="G15" s="961"/>
      <c r="H15" s="957">
        <f t="shared" si="0"/>
        <v>2671368</v>
      </c>
      <c r="I15" s="962"/>
      <c r="J15" s="1309">
        <f t="shared" si="1"/>
        <v>2671368</v>
      </c>
    </row>
    <row r="16" spans="1:10" ht="15.75">
      <c r="A16" s="569" t="s">
        <v>938</v>
      </c>
      <c r="B16" s="959">
        <v>1867414</v>
      </c>
      <c r="C16" s="960">
        <v>423500</v>
      </c>
      <c r="D16" s="960">
        <v>3047816</v>
      </c>
      <c r="E16" s="960"/>
      <c r="F16" s="960"/>
      <c r="G16" s="961">
        <v>1500000</v>
      </c>
      <c r="H16" s="957">
        <f t="shared" si="0"/>
        <v>6838730</v>
      </c>
      <c r="I16" s="962"/>
      <c r="J16" s="1309">
        <f t="shared" si="1"/>
        <v>6838730</v>
      </c>
    </row>
    <row r="17" spans="1:10" ht="30.75" customHeight="1">
      <c r="A17" s="569" t="s">
        <v>939</v>
      </c>
      <c r="B17" s="959">
        <v>2727375</v>
      </c>
      <c r="C17" s="960">
        <v>607226</v>
      </c>
      <c r="D17" s="960">
        <v>5065551</v>
      </c>
      <c r="E17" s="960"/>
      <c r="F17" s="960"/>
      <c r="G17" s="961">
        <v>5680242</v>
      </c>
      <c r="H17" s="957">
        <f t="shared" si="0"/>
        <v>14080394</v>
      </c>
      <c r="I17" s="962"/>
      <c r="J17" s="1309">
        <f t="shared" si="1"/>
        <v>14080394</v>
      </c>
    </row>
    <row r="18" spans="1:10" ht="15.75">
      <c r="A18" s="569" t="s">
        <v>940</v>
      </c>
      <c r="B18" s="959"/>
      <c r="C18" s="960"/>
      <c r="D18" s="960">
        <v>56241</v>
      </c>
      <c r="E18" s="960"/>
      <c r="F18" s="960"/>
      <c r="G18" s="961"/>
      <c r="H18" s="957">
        <f t="shared" si="0"/>
        <v>56241</v>
      </c>
      <c r="I18" s="962"/>
      <c r="J18" s="1309">
        <f t="shared" si="1"/>
        <v>56241</v>
      </c>
    </row>
    <row r="19" spans="1:10" ht="15.75">
      <c r="A19" s="569" t="s">
        <v>941</v>
      </c>
      <c r="B19" s="959"/>
      <c r="C19" s="960"/>
      <c r="D19" s="960">
        <v>57817</v>
      </c>
      <c r="E19" s="960"/>
      <c r="F19" s="960">
        <v>5520000</v>
      </c>
      <c r="G19" s="961"/>
      <c r="H19" s="957">
        <f t="shared" si="0"/>
        <v>5577817</v>
      </c>
      <c r="I19" s="962"/>
      <c r="J19" s="1309">
        <f t="shared" si="1"/>
        <v>5577817</v>
      </c>
    </row>
    <row r="20" spans="1:10" ht="31.5">
      <c r="A20" s="569" t="s">
        <v>942</v>
      </c>
      <c r="B20" s="959">
        <v>3340972</v>
      </c>
      <c r="C20" s="960">
        <v>760666</v>
      </c>
      <c r="D20" s="960">
        <v>1762267</v>
      </c>
      <c r="E20" s="960"/>
      <c r="F20" s="960"/>
      <c r="G20" s="961"/>
      <c r="H20" s="957">
        <f t="shared" si="0"/>
        <v>5863905</v>
      </c>
      <c r="I20" s="962"/>
      <c r="J20" s="1309">
        <f t="shared" si="1"/>
        <v>5863905</v>
      </c>
    </row>
    <row r="21" spans="1:10" ht="31.5">
      <c r="A21" s="569" t="s">
        <v>943</v>
      </c>
      <c r="B21" s="959"/>
      <c r="C21" s="960"/>
      <c r="D21" s="960"/>
      <c r="E21" s="960"/>
      <c r="F21" s="960">
        <v>45600</v>
      </c>
      <c r="G21" s="961"/>
      <c r="H21" s="957">
        <f t="shared" si="0"/>
        <v>45600</v>
      </c>
      <c r="I21" s="962"/>
      <c r="J21" s="1309">
        <f t="shared" si="1"/>
        <v>45600</v>
      </c>
    </row>
    <row r="22" spans="1:10" ht="47.25">
      <c r="A22" s="569" t="s">
        <v>944</v>
      </c>
      <c r="B22" s="959"/>
      <c r="C22" s="960"/>
      <c r="D22" s="960">
        <v>129034</v>
      </c>
      <c r="E22" s="960"/>
      <c r="F22" s="960"/>
      <c r="G22" s="961"/>
      <c r="H22" s="957">
        <f t="shared" si="0"/>
        <v>129034</v>
      </c>
      <c r="I22" s="962"/>
      <c r="J22" s="1309">
        <f t="shared" si="1"/>
        <v>129034</v>
      </c>
    </row>
    <row r="23" spans="1:10" ht="32.25" customHeight="1">
      <c r="A23" s="569" t="s">
        <v>1046</v>
      </c>
      <c r="B23" s="959"/>
      <c r="C23" s="960"/>
      <c r="D23" s="960">
        <v>1389434</v>
      </c>
      <c r="E23" s="960"/>
      <c r="F23" s="960"/>
      <c r="G23" s="961"/>
      <c r="H23" s="957">
        <f t="shared" si="0"/>
        <v>1389434</v>
      </c>
      <c r="I23" s="962"/>
      <c r="J23" s="1309">
        <f t="shared" si="1"/>
        <v>1389434</v>
      </c>
    </row>
    <row r="24" spans="1:10" ht="49.5" customHeight="1">
      <c r="A24" s="569" t="s">
        <v>1047</v>
      </c>
      <c r="B24" s="959"/>
      <c r="C24" s="960"/>
      <c r="D24" s="960">
        <v>592108</v>
      </c>
      <c r="E24" s="960"/>
      <c r="F24" s="960"/>
      <c r="G24" s="961"/>
      <c r="H24" s="957">
        <f t="shared" si="0"/>
        <v>592108</v>
      </c>
      <c r="I24" s="962"/>
      <c r="J24" s="1309">
        <f t="shared" si="1"/>
        <v>592108</v>
      </c>
    </row>
    <row r="25" spans="1:10" ht="49.5" customHeight="1">
      <c r="A25" s="569" t="s">
        <v>1048</v>
      </c>
      <c r="B25" s="959"/>
      <c r="C25" s="960"/>
      <c r="D25" s="960">
        <v>16035</v>
      </c>
      <c r="E25" s="960"/>
      <c r="F25" s="960"/>
      <c r="G25" s="961"/>
      <c r="H25" s="957">
        <f t="shared" si="0"/>
        <v>16035</v>
      </c>
      <c r="I25" s="962"/>
      <c r="J25" s="1309">
        <f t="shared" si="1"/>
        <v>16035</v>
      </c>
    </row>
    <row r="26" spans="1:10" ht="31.5">
      <c r="A26" s="569" t="s">
        <v>945</v>
      </c>
      <c r="B26" s="959"/>
      <c r="C26" s="960"/>
      <c r="D26" s="960"/>
      <c r="E26" s="960"/>
      <c r="F26" s="960">
        <v>1007000</v>
      </c>
      <c r="G26" s="961"/>
      <c r="H26" s="957">
        <f t="shared" si="0"/>
        <v>1007000</v>
      </c>
      <c r="I26" s="962"/>
      <c r="J26" s="1309">
        <f t="shared" si="1"/>
        <v>1007000</v>
      </c>
    </row>
    <row r="27" spans="1:10" ht="47.25">
      <c r="A27" s="569" t="s">
        <v>946</v>
      </c>
      <c r="B27" s="959"/>
      <c r="C27" s="960"/>
      <c r="D27" s="960"/>
      <c r="E27" s="960"/>
      <c r="F27" s="960">
        <v>350000</v>
      </c>
      <c r="G27" s="961"/>
      <c r="H27" s="957">
        <f t="shared" si="0"/>
        <v>350000</v>
      </c>
      <c r="I27" s="962"/>
      <c r="J27" s="1309">
        <f t="shared" si="1"/>
        <v>350000</v>
      </c>
    </row>
    <row r="28" spans="1:10" ht="31.5">
      <c r="A28" s="569" t="s">
        <v>1049</v>
      </c>
      <c r="B28" s="959"/>
      <c r="C28" s="960"/>
      <c r="D28" s="960">
        <v>443886</v>
      </c>
      <c r="E28" s="960"/>
      <c r="F28" s="960"/>
      <c r="G28" s="961"/>
      <c r="H28" s="957">
        <f t="shared" si="0"/>
        <v>443886</v>
      </c>
      <c r="I28" s="962"/>
      <c r="J28" s="1309">
        <f t="shared" si="1"/>
        <v>443886</v>
      </c>
    </row>
    <row r="29" spans="1:10" ht="31.5">
      <c r="A29" s="569" t="s">
        <v>947</v>
      </c>
      <c r="B29" s="959"/>
      <c r="C29" s="960"/>
      <c r="D29" s="960"/>
      <c r="E29" s="960"/>
      <c r="F29" s="960"/>
      <c r="G29" s="961">
        <v>4346400</v>
      </c>
      <c r="H29" s="957">
        <f t="shared" si="0"/>
        <v>4346400</v>
      </c>
      <c r="I29" s="962"/>
      <c r="J29" s="1309">
        <f t="shared" si="1"/>
        <v>4346400</v>
      </c>
    </row>
    <row r="30" spans="1:10" ht="31.5">
      <c r="A30" s="569" t="s">
        <v>948</v>
      </c>
      <c r="B30" s="959"/>
      <c r="C30" s="960"/>
      <c r="D30" s="960">
        <v>16325001</v>
      </c>
      <c r="E30" s="960"/>
      <c r="F30" s="960"/>
      <c r="G30" s="961"/>
      <c r="H30" s="957">
        <f t="shared" si="0"/>
        <v>16325001</v>
      </c>
      <c r="I30" s="962"/>
      <c r="J30" s="1309">
        <f t="shared" si="1"/>
        <v>16325001</v>
      </c>
    </row>
    <row r="31" spans="1:10" ht="31.5">
      <c r="A31" s="569" t="s">
        <v>1050</v>
      </c>
      <c r="B31" s="959"/>
      <c r="C31" s="960"/>
      <c r="D31" s="960">
        <v>608717</v>
      </c>
      <c r="E31" s="960"/>
      <c r="F31" s="960"/>
      <c r="G31" s="961"/>
      <c r="H31" s="957">
        <f t="shared" si="0"/>
        <v>608717</v>
      </c>
      <c r="I31" s="962"/>
      <c r="J31" s="1309">
        <f t="shared" si="1"/>
        <v>608717</v>
      </c>
    </row>
    <row r="32" spans="1:10" ht="47.25">
      <c r="A32" s="569" t="s">
        <v>949</v>
      </c>
      <c r="B32" s="959"/>
      <c r="C32" s="960"/>
      <c r="D32" s="960"/>
      <c r="E32" s="960">
        <v>1179500</v>
      </c>
      <c r="F32" s="960"/>
      <c r="G32" s="961"/>
      <c r="H32" s="957">
        <f t="shared" si="0"/>
        <v>1179500</v>
      </c>
      <c r="I32" s="962"/>
      <c r="J32" s="1309">
        <f t="shared" si="1"/>
        <v>1179500</v>
      </c>
    </row>
    <row r="33" spans="1:10" ht="15.75">
      <c r="A33" s="569" t="s">
        <v>950</v>
      </c>
      <c r="B33" s="959"/>
      <c r="C33" s="960"/>
      <c r="D33" s="960">
        <v>5608692</v>
      </c>
      <c r="E33" s="960"/>
      <c r="F33" s="960"/>
      <c r="G33" s="961"/>
      <c r="H33" s="957">
        <f t="shared" si="0"/>
        <v>5608692</v>
      </c>
      <c r="I33" s="962"/>
      <c r="J33" s="1309">
        <f t="shared" si="1"/>
        <v>5608692</v>
      </c>
    </row>
    <row r="34" spans="1:10" ht="30.75" customHeight="1" thickBot="1">
      <c r="A34" s="966" t="s">
        <v>951</v>
      </c>
      <c r="B34" s="959"/>
      <c r="C34" s="960"/>
      <c r="D34" s="960"/>
      <c r="E34" s="960">
        <v>2087955</v>
      </c>
      <c r="F34" s="960">
        <v>1465464</v>
      </c>
      <c r="G34" s="961"/>
      <c r="H34" s="957">
        <f t="shared" si="0"/>
        <v>3553419</v>
      </c>
      <c r="I34" s="962"/>
      <c r="J34" s="1310">
        <f t="shared" si="1"/>
        <v>3553419</v>
      </c>
    </row>
    <row r="35" spans="1:10" ht="30.75" customHeight="1" thickBot="1">
      <c r="A35" s="1314" t="s">
        <v>1135</v>
      </c>
      <c r="B35" s="1315"/>
      <c r="C35" s="1316"/>
      <c r="D35" s="1316"/>
      <c r="E35" s="1316"/>
      <c r="F35" s="1316"/>
      <c r="G35" s="1317"/>
      <c r="H35" s="1318"/>
      <c r="I35" s="1319">
        <v>20000000</v>
      </c>
      <c r="J35" s="1310">
        <f t="shared" si="1"/>
        <v>20000000</v>
      </c>
    </row>
    <row r="36" spans="1:10" ht="33" customHeight="1" thickBot="1">
      <c r="A36" s="964" t="s">
        <v>241</v>
      </c>
      <c r="B36" s="570">
        <f aca="true" t="shared" si="2" ref="B36:H36">SUM(B6:B34)</f>
        <v>42457197</v>
      </c>
      <c r="C36" s="571">
        <f t="shared" si="2"/>
        <v>6504117</v>
      </c>
      <c r="D36" s="571">
        <f t="shared" si="2"/>
        <v>64623342</v>
      </c>
      <c r="E36" s="571">
        <f t="shared" si="2"/>
        <v>3267455</v>
      </c>
      <c r="F36" s="571">
        <f t="shared" si="2"/>
        <v>49648232</v>
      </c>
      <c r="G36" s="572">
        <f t="shared" si="2"/>
        <v>72533324</v>
      </c>
      <c r="H36" s="573">
        <f t="shared" si="2"/>
        <v>239033667</v>
      </c>
      <c r="I36" s="574">
        <f>SUM(I6:I35)</f>
        <v>73176789</v>
      </c>
      <c r="J36" s="573">
        <f>SUM(J6:J35)</f>
        <v>312210456</v>
      </c>
    </row>
    <row r="37" ht="12.75">
      <c r="J37" s="575">
        <f>SUM(J6:J35)</f>
        <v>312210456</v>
      </c>
    </row>
  </sheetData>
  <sheetProtection/>
  <mergeCells count="2">
    <mergeCell ref="A1:J1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32.28125" style="563" customWidth="1"/>
    <col min="2" max="2" width="12.421875" style="563" customWidth="1"/>
    <col min="3" max="3" width="10.7109375" style="563" customWidth="1"/>
    <col min="4" max="4" width="11.421875" style="563" customWidth="1"/>
    <col min="5" max="5" width="9.8515625" style="563" customWidth="1"/>
    <col min="6" max="6" width="9.8515625" style="563" bestFit="1" customWidth="1"/>
    <col min="7" max="7" width="9.140625" style="563" customWidth="1"/>
    <col min="8" max="8" width="10.421875" style="563" customWidth="1"/>
    <col min="9" max="9" width="11.8515625" style="563" customWidth="1"/>
    <col min="10" max="10" width="9.8515625" style="563" bestFit="1" customWidth="1"/>
    <col min="11" max="11" width="10.8515625" style="563" bestFit="1" customWidth="1"/>
    <col min="12" max="12" width="10.00390625" style="563" customWidth="1"/>
    <col min="13" max="16384" width="9.140625" style="563" customWidth="1"/>
  </cols>
  <sheetData>
    <row r="1" spans="1:11" ht="15.75">
      <c r="A1" s="1419" t="s">
        <v>1138</v>
      </c>
      <c r="B1" s="1419"/>
      <c r="C1" s="1419"/>
      <c r="D1" s="1419"/>
      <c r="E1" s="1419"/>
      <c r="F1" s="1419"/>
      <c r="G1" s="1419"/>
      <c r="H1" s="1419"/>
      <c r="I1" s="1419"/>
      <c r="J1" s="1419"/>
      <c r="K1" s="1419"/>
    </row>
    <row r="2" spans="1:11" ht="15.7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15.75">
      <c r="A3" s="1420" t="s">
        <v>1139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</row>
    <row r="4" spans="1:11" ht="16.5" thickBot="1">
      <c r="A4" s="576"/>
      <c r="B4" s="577"/>
      <c r="C4" s="577"/>
      <c r="D4" s="577"/>
      <c r="E4" s="577"/>
      <c r="F4" s="577"/>
      <c r="G4" s="577"/>
      <c r="H4" s="577"/>
      <c r="I4" s="577"/>
      <c r="J4" s="577"/>
      <c r="K4" s="577"/>
    </row>
    <row r="5" spans="1:11" ht="51.75" thickBot="1">
      <c r="A5" s="971" t="s">
        <v>291</v>
      </c>
      <c r="B5" s="976" t="s">
        <v>952</v>
      </c>
      <c r="C5" s="977" t="s">
        <v>953</v>
      </c>
      <c r="D5" s="977" t="s">
        <v>954</v>
      </c>
      <c r="E5" s="977" t="s">
        <v>955</v>
      </c>
      <c r="F5" s="977" t="s">
        <v>956</v>
      </c>
      <c r="G5" s="977" t="s">
        <v>957</v>
      </c>
      <c r="H5" s="978" t="s">
        <v>1051</v>
      </c>
      <c r="I5" s="972" t="s">
        <v>502</v>
      </c>
      <c r="J5" s="579" t="s">
        <v>244</v>
      </c>
      <c r="K5" s="578" t="s">
        <v>958</v>
      </c>
    </row>
    <row r="6" spans="1:11" ht="38.25">
      <c r="A6" s="973" t="s">
        <v>959</v>
      </c>
      <c r="B6" s="979"/>
      <c r="C6" s="980">
        <v>3071637</v>
      </c>
      <c r="D6" s="980"/>
      <c r="E6" s="980">
        <v>120539</v>
      </c>
      <c r="F6" s="980">
        <v>880305</v>
      </c>
      <c r="G6" s="980"/>
      <c r="H6" s="981">
        <v>546730</v>
      </c>
      <c r="I6" s="975">
        <f>SUM(B6:H6)</f>
        <v>4619211</v>
      </c>
      <c r="J6" s="967"/>
      <c r="K6" s="580">
        <f>SUM(I6:J6)</f>
        <v>4619211</v>
      </c>
    </row>
    <row r="7" spans="1:11" ht="12.75">
      <c r="A7" s="973" t="s">
        <v>1142</v>
      </c>
      <c r="B7" s="1320"/>
      <c r="C7" s="1321"/>
      <c r="D7" s="1321"/>
      <c r="E7" s="1321"/>
      <c r="F7" s="1321">
        <v>19000</v>
      </c>
      <c r="G7" s="1321"/>
      <c r="H7" s="1322"/>
      <c r="I7" s="975">
        <f>SUM(B7:H7)</f>
        <v>19000</v>
      </c>
      <c r="J7" s="967"/>
      <c r="K7" s="580">
        <f>SUM(I7:J7)</f>
        <v>19000</v>
      </c>
    </row>
    <row r="8" spans="1:11" ht="38.25">
      <c r="A8" s="973" t="s">
        <v>1052</v>
      </c>
      <c r="B8" s="982"/>
      <c r="C8" s="968"/>
      <c r="D8" s="968"/>
      <c r="E8" s="968"/>
      <c r="F8" s="968"/>
      <c r="G8" s="968">
        <v>275000</v>
      </c>
      <c r="H8" s="983"/>
      <c r="I8" s="975">
        <f>SUM(B8:H8)</f>
        <v>275000</v>
      </c>
      <c r="J8" s="967"/>
      <c r="K8" s="580">
        <f>SUM(I8:J8)</f>
        <v>275000</v>
      </c>
    </row>
    <row r="9" spans="1:11" ht="20.25" customHeight="1">
      <c r="A9" s="973" t="s">
        <v>1140</v>
      </c>
      <c r="B9" s="982"/>
      <c r="C9" s="968">
        <v>5997840</v>
      </c>
      <c r="D9" s="968"/>
      <c r="E9" s="968"/>
      <c r="F9" s="968"/>
      <c r="G9" s="968"/>
      <c r="H9" s="983"/>
      <c r="I9" s="975">
        <f>SUM(B9:H9)</f>
        <v>5997840</v>
      </c>
      <c r="J9" s="967"/>
      <c r="K9" s="580">
        <f>SUM(I9:J9)</f>
        <v>5997840</v>
      </c>
    </row>
    <row r="10" spans="1:11" ht="25.5">
      <c r="A10" s="974" t="s">
        <v>932</v>
      </c>
      <c r="B10" s="982">
        <v>122145172</v>
      </c>
      <c r="C10" s="968"/>
      <c r="D10" s="968">
        <v>163948073</v>
      </c>
      <c r="E10" s="968"/>
      <c r="F10" s="968"/>
      <c r="G10" s="968"/>
      <c r="H10" s="983"/>
      <c r="I10" s="975">
        <f aca="true" t="shared" si="0" ref="I10:I24">SUM(B10:G10)</f>
        <v>286093245</v>
      </c>
      <c r="J10" s="970">
        <v>14989360</v>
      </c>
      <c r="K10" s="580">
        <f aca="true" t="shared" si="1" ref="K10:K24">SUM(I10:J10)</f>
        <v>301082605</v>
      </c>
    </row>
    <row r="11" spans="1:11" ht="25.5">
      <c r="A11" s="974" t="s">
        <v>933</v>
      </c>
      <c r="B11" s="982"/>
      <c r="C11" s="968"/>
      <c r="D11" s="968"/>
      <c r="E11" s="968"/>
      <c r="F11" s="968"/>
      <c r="G11" s="968"/>
      <c r="H11" s="983"/>
      <c r="I11" s="975">
        <f t="shared" si="0"/>
        <v>0</v>
      </c>
      <c r="J11" s="970">
        <v>58354975</v>
      </c>
      <c r="K11" s="580">
        <f t="shared" si="1"/>
        <v>58354975</v>
      </c>
    </row>
    <row r="12" spans="1:11" ht="25.5">
      <c r="A12" s="974" t="s">
        <v>934</v>
      </c>
      <c r="B12" s="982"/>
      <c r="C12" s="968">
        <v>440285</v>
      </c>
      <c r="D12" s="968"/>
      <c r="E12" s="968"/>
      <c r="F12" s="968"/>
      <c r="G12" s="968"/>
      <c r="H12" s="983"/>
      <c r="I12" s="975">
        <f t="shared" si="0"/>
        <v>440285</v>
      </c>
      <c r="J12" s="970"/>
      <c r="K12" s="580">
        <f t="shared" si="1"/>
        <v>440285</v>
      </c>
    </row>
    <row r="13" spans="1:11" ht="25.5">
      <c r="A13" s="974" t="s">
        <v>935</v>
      </c>
      <c r="B13" s="982"/>
      <c r="C13" s="968">
        <v>55807566</v>
      </c>
      <c r="D13" s="968"/>
      <c r="E13" s="968"/>
      <c r="F13" s="968">
        <v>1362788</v>
      </c>
      <c r="G13" s="968"/>
      <c r="H13" s="983"/>
      <c r="I13" s="975">
        <f t="shared" si="0"/>
        <v>57170354</v>
      </c>
      <c r="J13" s="970"/>
      <c r="K13" s="580">
        <f t="shared" si="1"/>
        <v>57170354</v>
      </c>
    </row>
    <row r="14" spans="1:11" ht="12.75">
      <c r="A14" s="974" t="s">
        <v>1143</v>
      </c>
      <c r="B14" s="982"/>
      <c r="C14" s="968"/>
      <c r="D14" s="968"/>
      <c r="E14" s="968"/>
      <c r="F14" s="968">
        <v>40000</v>
      </c>
      <c r="G14" s="968"/>
      <c r="H14" s="983"/>
      <c r="I14" s="975">
        <f t="shared" si="0"/>
        <v>40000</v>
      </c>
      <c r="J14" s="970"/>
      <c r="K14" s="580">
        <f t="shared" si="1"/>
        <v>40000</v>
      </c>
    </row>
    <row r="15" spans="1:11" ht="25.5">
      <c r="A15" s="974" t="s">
        <v>960</v>
      </c>
      <c r="B15" s="982"/>
      <c r="C15" s="968"/>
      <c r="D15" s="968"/>
      <c r="E15" s="968"/>
      <c r="F15" s="968">
        <v>15039399</v>
      </c>
      <c r="G15" s="968">
        <v>508593</v>
      </c>
      <c r="H15" s="983"/>
      <c r="I15" s="975">
        <f t="shared" si="0"/>
        <v>15547992</v>
      </c>
      <c r="J15" s="970"/>
      <c r="K15" s="580">
        <f t="shared" si="1"/>
        <v>15547992</v>
      </c>
    </row>
    <row r="16" spans="1:11" ht="12.75">
      <c r="A16" s="974" t="s">
        <v>941</v>
      </c>
      <c r="B16" s="982"/>
      <c r="C16" s="968">
        <v>6179870</v>
      </c>
      <c r="D16" s="968"/>
      <c r="E16" s="968"/>
      <c r="F16" s="968"/>
      <c r="G16" s="968"/>
      <c r="H16" s="983"/>
      <c r="I16" s="975">
        <f t="shared" si="0"/>
        <v>6179870</v>
      </c>
      <c r="J16" s="970"/>
      <c r="K16" s="580">
        <f t="shared" si="1"/>
        <v>6179870</v>
      </c>
    </row>
    <row r="17" spans="1:11" ht="25.5">
      <c r="A17" s="974" t="s">
        <v>942</v>
      </c>
      <c r="B17" s="982"/>
      <c r="C17" s="968">
        <v>5020100</v>
      </c>
      <c r="D17" s="968"/>
      <c r="E17" s="968"/>
      <c r="F17" s="968"/>
      <c r="G17" s="968"/>
      <c r="H17" s="983"/>
      <c r="I17" s="975">
        <f t="shared" si="0"/>
        <v>5020100</v>
      </c>
      <c r="J17" s="970"/>
      <c r="K17" s="580">
        <f t="shared" si="1"/>
        <v>5020100</v>
      </c>
    </row>
    <row r="18" spans="1:11" ht="12.75">
      <c r="A18" s="974" t="s">
        <v>943</v>
      </c>
      <c r="B18" s="982"/>
      <c r="C18" s="968">
        <v>91200</v>
      </c>
      <c r="D18" s="968"/>
      <c r="E18" s="968"/>
      <c r="F18" s="968"/>
      <c r="G18" s="968"/>
      <c r="H18" s="983"/>
      <c r="I18" s="975">
        <f t="shared" si="0"/>
        <v>91200</v>
      </c>
      <c r="J18" s="970"/>
      <c r="K18" s="580">
        <f t="shared" si="1"/>
        <v>91200</v>
      </c>
    </row>
    <row r="19" spans="1:11" ht="12.75">
      <c r="A19" s="974" t="s">
        <v>961</v>
      </c>
      <c r="B19" s="982"/>
      <c r="C19" s="968"/>
      <c r="D19" s="968"/>
      <c r="E19" s="968"/>
      <c r="F19" s="968"/>
      <c r="G19" s="968"/>
      <c r="H19" s="983"/>
      <c r="I19" s="975">
        <f t="shared" si="0"/>
        <v>0</v>
      </c>
      <c r="J19" s="970"/>
      <c r="K19" s="580">
        <f t="shared" si="1"/>
        <v>0</v>
      </c>
    </row>
    <row r="20" spans="1:11" ht="25.5">
      <c r="A20" s="974" t="s">
        <v>962</v>
      </c>
      <c r="B20" s="982"/>
      <c r="C20" s="968"/>
      <c r="D20" s="968"/>
      <c r="E20" s="968"/>
      <c r="F20" s="968">
        <v>150100</v>
      </c>
      <c r="G20" s="968"/>
      <c r="H20" s="983"/>
      <c r="I20" s="975">
        <f t="shared" si="0"/>
        <v>150100</v>
      </c>
      <c r="J20" s="970"/>
      <c r="K20" s="580">
        <f t="shared" si="1"/>
        <v>150100</v>
      </c>
    </row>
    <row r="21" spans="1:11" ht="25.5">
      <c r="A21" s="974" t="s">
        <v>948</v>
      </c>
      <c r="B21" s="982"/>
      <c r="C21" s="968"/>
      <c r="D21" s="968"/>
      <c r="E21" s="968"/>
      <c r="F21" s="968">
        <v>1046860</v>
      </c>
      <c r="G21" s="968"/>
      <c r="H21" s="983"/>
      <c r="I21" s="975">
        <f t="shared" si="0"/>
        <v>1046860</v>
      </c>
      <c r="J21" s="970"/>
      <c r="K21" s="580">
        <f t="shared" si="1"/>
        <v>1046860</v>
      </c>
    </row>
    <row r="22" spans="1:11" ht="12.75">
      <c r="A22" s="974" t="s">
        <v>1141</v>
      </c>
      <c r="B22" s="982"/>
      <c r="C22" s="968">
        <v>1179500</v>
      </c>
      <c r="D22" s="968"/>
      <c r="E22" s="968"/>
      <c r="F22" s="968"/>
      <c r="G22" s="968"/>
      <c r="H22" s="983"/>
      <c r="I22" s="975">
        <f t="shared" si="0"/>
        <v>1179500</v>
      </c>
      <c r="J22" s="970"/>
      <c r="K22" s="580">
        <f t="shared" si="1"/>
        <v>1179500</v>
      </c>
    </row>
    <row r="23" spans="1:11" ht="12.75">
      <c r="A23" s="974" t="s">
        <v>950</v>
      </c>
      <c r="B23" s="982"/>
      <c r="C23" s="968"/>
      <c r="D23" s="968"/>
      <c r="E23" s="968"/>
      <c r="F23" s="968">
        <v>3563210</v>
      </c>
      <c r="G23" s="968"/>
      <c r="H23" s="983"/>
      <c r="I23" s="975">
        <f t="shared" si="0"/>
        <v>3563210</v>
      </c>
      <c r="J23" s="970"/>
      <c r="K23" s="580">
        <f t="shared" si="1"/>
        <v>3563210</v>
      </c>
    </row>
    <row r="24" spans="1:11" ht="39" thickBot="1">
      <c r="A24" s="974" t="s">
        <v>963</v>
      </c>
      <c r="B24" s="986"/>
      <c r="C24" s="969"/>
      <c r="D24" s="969"/>
      <c r="E24" s="969">
        <v>20418668</v>
      </c>
      <c r="F24" s="969"/>
      <c r="G24" s="969"/>
      <c r="H24" s="987"/>
      <c r="I24" s="975">
        <f t="shared" si="0"/>
        <v>20418668</v>
      </c>
      <c r="J24" s="970">
        <v>10000000</v>
      </c>
      <c r="K24" s="580">
        <f t="shared" si="1"/>
        <v>30418668</v>
      </c>
    </row>
    <row r="25" spans="1:12" s="583" customFormat="1" ht="36" customHeight="1" thickBot="1">
      <c r="A25" s="984" t="s">
        <v>1</v>
      </c>
      <c r="B25" s="988">
        <f aca="true" t="shared" si="2" ref="B25:K25">SUM(B6:B24)</f>
        <v>122145172</v>
      </c>
      <c r="C25" s="989">
        <f t="shared" si="2"/>
        <v>77787998</v>
      </c>
      <c r="D25" s="989">
        <f t="shared" si="2"/>
        <v>163948073</v>
      </c>
      <c r="E25" s="989">
        <f t="shared" si="2"/>
        <v>20539207</v>
      </c>
      <c r="F25" s="989">
        <f t="shared" si="2"/>
        <v>22101662</v>
      </c>
      <c r="G25" s="989">
        <f t="shared" si="2"/>
        <v>783593</v>
      </c>
      <c r="H25" s="989">
        <f t="shared" si="2"/>
        <v>546730</v>
      </c>
      <c r="I25" s="985">
        <f t="shared" si="2"/>
        <v>407852435</v>
      </c>
      <c r="J25" s="581">
        <f t="shared" si="2"/>
        <v>83344335</v>
      </c>
      <c r="K25" s="582">
        <f t="shared" si="2"/>
        <v>491196770</v>
      </c>
      <c r="L25" s="1323">
        <f>SUM(I25:J25)</f>
        <v>491196770</v>
      </c>
    </row>
  </sheetData>
  <sheetProtection/>
  <mergeCells count="2">
    <mergeCell ref="A1:K1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G23" sqref="G23"/>
    </sheetView>
  </sheetViews>
  <sheetFormatPr defaultColWidth="9.140625" defaultRowHeight="15"/>
  <cols>
    <col min="1" max="1" width="9.140625" style="25" customWidth="1"/>
    <col min="2" max="2" width="28.8515625" style="25" customWidth="1"/>
    <col min="3" max="3" width="11.140625" style="25" customWidth="1"/>
    <col min="4" max="4" width="14.421875" style="25" customWidth="1"/>
    <col min="5" max="5" width="12.8515625" style="25" customWidth="1"/>
    <col min="6" max="6" width="13.7109375" style="25" customWidth="1"/>
    <col min="7" max="7" width="16.00390625" style="25" customWidth="1"/>
    <col min="8" max="8" width="18.140625" style="25" customWidth="1"/>
    <col min="9" max="16384" width="9.140625" style="25" customWidth="1"/>
  </cols>
  <sheetData>
    <row r="1" spans="2:8" ht="15.75">
      <c r="B1" s="584"/>
      <c r="C1" s="584"/>
      <c r="D1" s="584"/>
      <c r="E1" s="1398" t="s">
        <v>1068</v>
      </c>
      <c r="F1" s="1398"/>
      <c r="G1" s="1398"/>
      <c r="H1" s="1398"/>
    </row>
    <row r="2" spans="2:8" ht="15.75">
      <c r="B2" s="584"/>
      <c r="C2" s="584"/>
      <c r="D2" s="584"/>
      <c r="E2" s="584"/>
      <c r="F2" s="584"/>
      <c r="G2" s="584"/>
      <c r="H2" s="584"/>
    </row>
    <row r="3" spans="2:8" ht="15.75">
      <c r="B3" s="48"/>
      <c r="C3" s="584"/>
      <c r="D3" s="584"/>
      <c r="E3" s="584"/>
      <c r="F3" s="584"/>
      <c r="G3" s="584"/>
      <c r="H3" s="584"/>
    </row>
    <row r="4" spans="2:9" ht="15.75">
      <c r="B4" s="1397" t="s">
        <v>1069</v>
      </c>
      <c r="C4" s="1397"/>
      <c r="D4" s="1397"/>
      <c r="E4" s="1397"/>
      <c r="F4" s="1397"/>
      <c r="G4" s="1397"/>
      <c r="H4" s="1397"/>
      <c r="I4" s="128"/>
    </row>
    <row r="5" spans="2:9" ht="15.75">
      <c r="B5" s="26"/>
      <c r="C5" s="26"/>
      <c r="D5" s="26"/>
      <c r="E5" s="26"/>
      <c r="F5" s="26"/>
      <c r="G5" s="26"/>
      <c r="H5" s="26"/>
      <c r="I5" s="26"/>
    </row>
    <row r="6" spans="2:8" ht="16.5" thickBot="1">
      <c r="B6" s="584"/>
      <c r="C6" s="1421"/>
      <c r="D6" s="1421"/>
      <c r="E6" s="1421"/>
      <c r="F6" s="1421"/>
      <c r="G6" s="128"/>
      <c r="H6" s="584"/>
    </row>
    <row r="7" spans="2:8" ht="16.5" hidden="1" thickBot="1">
      <c r="B7" s="584"/>
      <c r="C7" s="584"/>
      <c r="D7" s="584"/>
      <c r="E7" s="584"/>
      <c r="F7" s="584"/>
      <c r="G7" s="584"/>
      <c r="H7" s="584"/>
    </row>
    <row r="8" spans="2:8" ht="39" customHeight="1" thickBot="1">
      <c r="B8" s="129" t="s">
        <v>242</v>
      </c>
      <c r="C8" s="130" t="s">
        <v>245</v>
      </c>
      <c r="D8" s="131" t="s">
        <v>360</v>
      </c>
      <c r="E8" s="131" t="s">
        <v>361</v>
      </c>
      <c r="F8" s="131" t="s">
        <v>246</v>
      </c>
      <c r="G8" s="229" t="s">
        <v>1024</v>
      </c>
      <c r="H8" s="133" t="s">
        <v>241</v>
      </c>
    </row>
    <row r="9" spans="2:8" ht="22.5" customHeight="1" thickBot="1">
      <c r="B9" s="134" t="s">
        <v>363</v>
      </c>
      <c r="C9" s="135">
        <v>9</v>
      </c>
      <c r="D9" s="850">
        <v>28880326</v>
      </c>
      <c r="E9" s="850">
        <v>6487717</v>
      </c>
      <c r="F9" s="850">
        <v>3243825</v>
      </c>
      <c r="G9" s="851">
        <v>400000</v>
      </c>
      <c r="H9" s="852">
        <f>SUM(D9:G9)</f>
        <v>39011868</v>
      </c>
    </row>
    <row r="10" spans="2:8" ht="35.25" customHeight="1" thickBot="1">
      <c r="B10" s="129" t="s">
        <v>1</v>
      </c>
      <c r="C10" s="136">
        <v>9</v>
      </c>
      <c r="D10" s="847">
        <f>SUM(D9:D9)</f>
        <v>28880326</v>
      </c>
      <c r="E10" s="847">
        <f>SUM(E9:E9)</f>
        <v>6487717</v>
      </c>
      <c r="F10" s="847">
        <f>SUM(F9:F9)</f>
        <v>3243825</v>
      </c>
      <c r="G10" s="588">
        <f>SUM(G9:G9)</f>
        <v>400000</v>
      </c>
      <c r="H10" s="589">
        <f>SUM(H9:H9)</f>
        <v>39011868</v>
      </c>
    </row>
    <row r="11" spans="2:8" ht="15.75">
      <c r="B11" s="584"/>
      <c r="C11" s="584"/>
      <c r="D11" s="584"/>
      <c r="E11" s="584"/>
      <c r="F11" s="584"/>
      <c r="G11" s="584"/>
      <c r="H11" s="584"/>
    </row>
    <row r="12" spans="2:8" ht="15.75">
      <c r="B12" s="590"/>
      <c r="C12" s="47"/>
      <c r="D12" s="47"/>
      <c r="E12" s="47"/>
      <c r="F12" s="47"/>
      <c r="G12" s="47"/>
      <c r="H12" s="127"/>
    </row>
    <row r="13" spans="2:8" ht="15.75">
      <c r="B13" s="584"/>
      <c r="C13" s="584"/>
      <c r="D13" s="584"/>
      <c r="E13" s="1398" t="s">
        <v>1070</v>
      </c>
      <c r="F13" s="1398"/>
      <c r="G13" s="1398"/>
      <c r="H13" s="1398"/>
    </row>
    <row r="14" spans="2:8" ht="12.75" customHeight="1" hidden="1">
      <c r="B14" s="584"/>
      <c r="C14" s="584"/>
      <c r="D14" s="584"/>
      <c r="E14" s="584"/>
      <c r="F14" s="584"/>
      <c r="G14" s="584"/>
      <c r="H14" s="584"/>
    </row>
    <row r="15" spans="2:9" ht="15.75">
      <c r="B15" s="724"/>
      <c r="C15" s="724"/>
      <c r="D15" s="724"/>
      <c r="E15" s="724"/>
      <c r="F15" s="724"/>
      <c r="G15" s="724"/>
      <c r="H15" s="724"/>
      <c r="I15"/>
    </row>
    <row r="16" spans="2:8" ht="15.75">
      <c r="B16" s="724"/>
      <c r="C16" s="584"/>
      <c r="D16" s="584"/>
      <c r="E16" s="584"/>
      <c r="F16" s="584"/>
      <c r="G16" s="584"/>
      <c r="H16" s="584"/>
    </row>
    <row r="17" spans="2:9" ht="15.75">
      <c r="B17" s="1397" t="s">
        <v>1071</v>
      </c>
      <c r="C17" s="1397"/>
      <c r="D17" s="1397"/>
      <c r="E17" s="1397"/>
      <c r="F17" s="1397"/>
      <c r="G17" s="1397"/>
      <c r="H17" s="1397"/>
      <c r="I17" s="128"/>
    </row>
    <row r="18" spans="2:9" ht="15.75">
      <c r="B18" s="26"/>
      <c r="C18" s="26"/>
      <c r="D18" s="26"/>
      <c r="E18" s="26"/>
      <c r="F18" s="26"/>
      <c r="G18" s="26"/>
      <c r="H18" s="26"/>
      <c r="I18" s="26"/>
    </row>
    <row r="19" spans="2:8" ht="16.5" thickBot="1">
      <c r="B19" s="584"/>
      <c r="C19" s="1421"/>
      <c r="D19" s="1421"/>
      <c r="E19" s="1421"/>
      <c r="F19" s="1421"/>
      <c r="G19" s="128"/>
      <c r="H19" s="584"/>
    </row>
    <row r="20" spans="2:8" ht="12.75" customHeight="1" hidden="1">
      <c r="B20" s="584"/>
      <c r="C20" s="584"/>
      <c r="D20" s="584"/>
      <c r="E20" s="584"/>
      <c r="F20" s="584"/>
      <c r="G20" s="584"/>
      <c r="H20" s="584"/>
    </row>
    <row r="21" spans="2:8" ht="38.25" customHeight="1" thickBot="1">
      <c r="B21" s="224" t="s">
        <v>242</v>
      </c>
      <c r="C21" s="1427" t="s">
        <v>364</v>
      </c>
      <c r="D21" s="1423"/>
      <c r="E21" s="1422" t="s">
        <v>502</v>
      </c>
      <c r="F21" s="1423"/>
      <c r="G21" s="229" t="s">
        <v>244</v>
      </c>
      <c r="H21" s="208" t="s">
        <v>241</v>
      </c>
    </row>
    <row r="22" spans="2:10" ht="26.25" customHeight="1" thickBot="1">
      <c r="B22" s="228" t="s">
        <v>406</v>
      </c>
      <c r="C22" s="1428">
        <v>38208096</v>
      </c>
      <c r="D22" s="1425"/>
      <c r="E22" s="1424">
        <v>549335</v>
      </c>
      <c r="F22" s="1425"/>
      <c r="G22" s="845">
        <v>266120</v>
      </c>
      <c r="H22" s="846">
        <f>SUM(C22:G22)</f>
        <v>39023551</v>
      </c>
      <c r="I22" s="137"/>
      <c r="J22" s="137"/>
    </row>
    <row r="23" spans="2:10" ht="37.5" customHeight="1" thickBot="1">
      <c r="B23" s="129" t="s">
        <v>1</v>
      </c>
      <c r="C23" s="1429">
        <f>SUM(C22)</f>
        <v>38208096</v>
      </c>
      <c r="D23" s="1426"/>
      <c r="E23" s="1426">
        <f>SUM(E22)</f>
        <v>549335</v>
      </c>
      <c r="F23" s="1426"/>
      <c r="G23" s="848">
        <f>SUM(G22)</f>
        <v>266120</v>
      </c>
      <c r="H23" s="849">
        <f>SUM(H22)</f>
        <v>39023551</v>
      </c>
      <c r="I23" s="47"/>
      <c r="J23" s="47"/>
    </row>
  </sheetData>
  <sheetProtection/>
  <mergeCells count="12">
    <mergeCell ref="E23:F23"/>
    <mergeCell ref="C21:D21"/>
    <mergeCell ref="C22:D22"/>
    <mergeCell ref="C23:D23"/>
    <mergeCell ref="B4:H4"/>
    <mergeCell ref="B17:H17"/>
    <mergeCell ref="E1:H1"/>
    <mergeCell ref="C6:F6"/>
    <mergeCell ref="E13:H13"/>
    <mergeCell ref="C19:F19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24" sqref="F24"/>
    </sheetView>
  </sheetViews>
  <sheetFormatPr defaultColWidth="9.140625" defaultRowHeight="15"/>
  <cols>
    <col min="1" max="1" width="31.7109375" style="25" customWidth="1"/>
    <col min="2" max="2" width="11.140625" style="25" customWidth="1"/>
    <col min="3" max="3" width="14.421875" style="25" customWidth="1"/>
    <col min="4" max="4" width="12.8515625" style="25" customWidth="1"/>
    <col min="5" max="6" width="13.7109375" style="25" customWidth="1"/>
    <col min="7" max="7" width="18.140625" style="25" customWidth="1"/>
    <col min="8" max="16384" width="9.140625" style="25" customWidth="1"/>
  </cols>
  <sheetData>
    <row r="1" spans="1:8" ht="15.75">
      <c r="A1" s="721"/>
      <c r="B1" s="721"/>
      <c r="C1" s="1398" t="s">
        <v>1144</v>
      </c>
      <c r="D1" s="1398"/>
      <c r="E1" s="1398"/>
      <c r="F1" s="1398"/>
      <c r="G1" s="1398"/>
      <c r="H1" s="721"/>
    </row>
    <row r="2" spans="1:8" ht="15">
      <c r="A2" s="721"/>
      <c r="B2" s="721"/>
      <c r="C2" s="721"/>
      <c r="D2" s="721"/>
      <c r="E2" s="721"/>
      <c r="F2" s="721"/>
      <c r="G2" s="721"/>
      <c r="H2" s="721"/>
    </row>
    <row r="3" spans="1:8" ht="15.75">
      <c r="A3" s="48"/>
      <c r="B3" s="721"/>
      <c r="C3" s="721"/>
      <c r="D3" s="721"/>
      <c r="E3" s="721"/>
      <c r="F3" s="721"/>
      <c r="G3" s="721"/>
      <c r="H3" s="721"/>
    </row>
    <row r="4" spans="1:8" ht="15.75">
      <c r="A4" s="1397" t="s">
        <v>1145</v>
      </c>
      <c r="B4" s="1397"/>
      <c r="C4" s="1397"/>
      <c r="D4" s="1397"/>
      <c r="E4" s="1397"/>
      <c r="F4" s="1397"/>
      <c r="G4" s="1397"/>
      <c r="H4" s="1397"/>
    </row>
    <row r="5" spans="1:8" ht="16.5" thickBot="1">
      <c r="A5" s="26"/>
      <c r="B5" s="26"/>
      <c r="C5" s="26"/>
      <c r="D5" s="26"/>
      <c r="E5" s="26"/>
      <c r="F5" s="26"/>
      <c r="G5" s="26"/>
      <c r="H5" s="26"/>
    </row>
    <row r="6" spans="1:8" ht="15.75" hidden="1" thickBot="1">
      <c r="A6" s="721"/>
      <c r="B6" s="721"/>
      <c r="C6" s="721"/>
      <c r="D6" s="721"/>
      <c r="E6" s="721"/>
      <c r="F6" s="721"/>
      <c r="G6" s="721"/>
      <c r="H6" s="721"/>
    </row>
    <row r="7" spans="1:8" ht="39" customHeight="1">
      <c r="A7" s="732" t="s">
        <v>242</v>
      </c>
      <c r="B7" s="207" t="s">
        <v>245</v>
      </c>
      <c r="C7" s="206" t="s">
        <v>360</v>
      </c>
      <c r="D7" s="131" t="s">
        <v>361</v>
      </c>
      <c r="E7" s="131" t="s">
        <v>246</v>
      </c>
      <c r="F7" s="132" t="s">
        <v>362</v>
      </c>
      <c r="G7" s="208" t="s">
        <v>241</v>
      </c>
      <c r="H7" s="721"/>
    </row>
    <row r="8" spans="1:8" ht="15.75" hidden="1">
      <c r="A8" s="718"/>
      <c r="B8" s="717"/>
      <c r="C8" s="725"/>
      <c r="D8" s="726"/>
      <c r="E8" s="726"/>
      <c r="F8" s="727"/>
      <c r="G8" s="728">
        <f>SUM(C8:F8)</f>
        <v>0</v>
      </c>
      <c r="H8" s="721"/>
    </row>
    <row r="9" spans="1:8" ht="15.75">
      <c r="A9" s="719" t="s">
        <v>404</v>
      </c>
      <c r="B9" s="729">
        <v>1</v>
      </c>
      <c r="C9" s="990">
        <v>285242</v>
      </c>
      <c r="D9" s="953">
        <v>32217</v>
      </c>
      <c r="E9" s="953">
        <v>114300</v>
      </c>
      <c r="F9" s="991"/>
      <c r="G9" s="992">
        <f>SUM(C9:F9)</f>
        <v>431759</v>
      </c>
      <c r="H9" s="721"/>
    </row>
    <row r="10" spans="1:8" ht="26.25" customHeight="1" thickBot="1">
      <c r="A10" s="720" t="s">
        <v>981</v>
      </c>
      <c r="B10" s="730">
        <v>29</v>
      </c>
      <c r="C10" s="993">
        <v>28463413</v>
      </c>
      <c r="D10" s="994">
        <v>3375327</v>
      </c>
      <c r="E10" s="994">
        <v>13128887</v>
      </c>
      <c r="F10" s="995">
        <v>22404353</v>
      </c>
      <c r="G10" s="996">
        <f>SUM(C10:F10)</f>
        <v>67371980</v>
      </c>
      <c r="H10" s="721"/>
    </row>
    <row r="11" spans="1:8" ht="35.25" customHeight="1" thickBot="1">
      <c r="A11" s="736" t="s">
        <v>1</v>
      </c>
      <c r="B11" s="731">
        <f>SUM(B8:B10)</f>
        <v>30</v>
      </c>
      <c r="C11" s="997">
        <f>SUM(C8:C10)</f>
        <v>28748655</v>
      </c>
      <c r="D11" s="998">
        <f>SUM(D8:D10)</f>
        <v>3407544</v>
      </c>
      <c r="E11" s="998">
        <f>SUM(E8:E10)</f>
        <v>13243187</v>
      </c>
      <c r="F11" s="999">
        <f>SUM(F8:F10)</f>
        <v>22404353</v>
      </c>
      <c r="G11" s="1000">
        <f>SUM(C11:F11)</f>
        <v>67803739</v>
      </c>
      <c r="H11" s="721"/>
    </row>
    <row r="12" spans="1:8" ht="15">
      <c r="A12" s="721"/>
      <c r="B12" s="721"/>
      <c r="C12" s="1001"/>
      <c r="D12" s="1001"/>
      <c r="E12" s="1001"/>
      <c r="F12" s="1001"/>
      <c r="G12" s="1002">
        <f>SUM(C11:F11)</f>
        <v>67803739</v>
      </c>
      <c r="H12" s="721"/>
    </row>
    <row r="13" spans="1:8" ht="15.75">
      <c r="A13" s="722"/>
      <c r="B13" s="47"/>
      <c r="C13" s="47"/>
      <c r="D13" s="47"/>
      <c r="E13" s="47"/>
      <c r="F13" s="47"/>
      <c r="G13" s="127"/>
      <c r="H13" s="721"/>
    </row>
    <row r="14" spans="1:8" ht="15.75">
      <c r="A14" s="721"/>
      <c r="B14" s="721"/>
      <c r="C14" s="1398" t="s">
        <v>1146</v>
      </c>
      <c r="D14" s="1398"/>
      <c r="E14" s="1398"/>
      <c r="F14" s="1398"/>
      <c r="G14" s="1398"/>
      <c r="H14" s="721"/>
    </row>
    <row r="15" spans="1:8" ht="12.75" customHeight="1" hidden="1">
      <c r="A15" s="721"/>
      <c r="B15" s="721"/>
      <c r="C15" s="721"/>
      <c r="D15" s="721"/>
      <c r="E15" s="721"/>
      <c r="F15" s="721"/>
      <c r="G15" s="721"/>
      <c r="H15" s="721"/>
    </row>
    <row r="16" spans="1:8" ht="15.75">
      <c r="A16" s="723"/>
      <c r="B16" s="723"/>
      <c r="C16" s="723"/>
      <c r="D16" s="723"/>
      <c r="E16" s="723"/>
      <c r="F16" s="723"/>
      <c r="G16" s="723"/>
      <c r="H16" s="723"/>
    </row>
    <row r="17" spans="1:8" ht="15.75">
      <c r="A17" s="48"/>
      <c r="B17" s="721"/>
      <c r="C17" s="721"/>
      <c r="D17" s="721"/>
      <c r="E17" s="721"/>
      <c r="F17" s="721"/>
      <c r="G17" s="721"/>
      <c r="H17" s="721"/>
    </row>
    <row r="18" spans="1:8" ht="15.75">
      <c r="A18" s="1397" t="s">
        <v>1147</v>
      </c>
      <c r="B18" s="1397"/>
      <c r="C18" s="1397"/>
      <c r="D18" s="1397"/>
      <c r="E18" s="1397"/>
      <c r="F18" s="1397"/>
      <c r="G18" s="1397"/>
      <c r="H18" s="1397"/>
    </row>
    <row r="19" spans="1:8" ht="16.5" thickBot="1">
      <c r="A19" s="721"/>
      <c r="B19" s="1421"/>
      <c r="C19" s="1421"/>
      <c r="D19" s="1421"/>
      <c r="E19" s="1421"/>
      <c r="F19" s="128"/>
      <c r="G19" s="721"/>
      <c r="H19" s="721"/>
    </row>
    <row r="20" spans="1:8" ht="12.75" customHeight="1" hidden="1">
      <c r="A20" s="721"/>
      <c r="B20" s="721"/>
      <c r="C20" s="721"/>
      <c r="D20" s="721"/>
      <c r="E20" s="721"/>
      <c r="F20" s="721"/>
      <c r="G20" s="721"/>
      <c r="H20" s="721"/>
    </row>
    <row r="21" spans="1:8" ht="33" customHeight="1" thickBot="1">
      <c r="A21" s="204" t="s">
        <v>242</v>
      </c>
      <c r="B21" s="1430" t="s">
        <v>982</v>
      </c>
      <c r="C21" s="1431"/>
      <c r="D21" s="1431"/>
      <c r="E21" s="1431"/>
      <c r="F21" s="735" t="s">
        <v>445</v>
      </c>
      <c r="G21" s="133" t="s">
        <v>241</v>
      </c>
      <c r="H21" s="721"/>
    </row>
    <row r="22" spans="1:8" ht="15.75">
      <c r="A22" s="734" t="s">
        <v>405</v>
      </c>
      <c r="B22" s="1432">
        <v>440285</v>
      </c>
      <c r="C22" s="1433"/>
      <c r="D22" s="1433"/>
      <c r="E22" s="1433"/>
      <c r="F22" s="586"/>
      <c r="G22" s="1003">
        <f>SUM(B22:F22)</f>
        <v>440285</v>
      </c>
      <c r="H22" s="721"/>
    </row>
    <row r="23" spans="1:8" ht="16.5" thickBot="1">
      <c r="A23" s="733" t="s">
        <v>981</v>
      </c>
      <c r="B23" s="1436">
        <v>55807566</v>
      </c>
      <c r="C23" s="1437"/>
      <c r="D23" s="1437"/>
      <c r="E23" s="1437"/>
      <c r="F23" s="587">
        <v>1362788</v>
      </c>
      <c r="G23" s="996">
        <f>SUM(B23:F23)</f>
        <v>57170354</v>
      </c>
      <c r="H23" s="721"/>
    </row>
    <row r="24" spans="1:8" ht="29.25" customHeight="1" thickBot="1">
      <c r="A24" s="205" t="s">
        <v>1</v>
      </c>
      <c r="B24" s="1434">
        <f>SUM(B22:E23)</f>
        <v>56247851</v>
      </c>
      <c r="C24" s="1435"/>
      <c r="D24" s="1435"/>
      <c r="E24" s="1435"/>
      <c r="F24" s="1004">
        <f>SUM(F22:F23)</f>
        <v>1362788</v>
      </c>
      <c r="G24" s="1000">
        <f>SUM(B24:F24)</f>
        <v>57610639</v>
      </c>
      <c r="H24" s="721"/>
    </row>
    <row r="25" spans="2:7" ht="12.75">
      <c r="B25" s="1005"/>
      <c r="C25" s="1005"/>
      <c r="D25" s="1005"/>
      <c r="E25" s="1005"/>
      <c r="F25" s="1005"/>
      <c r="G25" s="1002">
        <f>SUM(B24:F24)</f>
        <v>57610639</v>
      </c>
    </row>
  </sheetData>
  <sheetProtection/>
  <mergeCells count="9">
    <mergeCell ref="B21:E21"/>
    <mergeCell ref="B22:E22"/>
    <mergeCell ref="B24:E24"/>
    <mergeCell ref="B23:E23"/>
    <mergeCell ref="C1:G1"/>
    <mergeCell ref="C14:G14"/>
    <mergeCell ref="A4:H4"/>
    <mergeCell ref="A18:H18"/>
    <mergeCell ref="B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H14" sqref="H14"/>
    </sheetView>
  </sheetViews>
  <sheetFormatPr defaultColWidth="9.140625" defaultRowHeight="15"/>
  <cols>
    <col min="1" max="1" width="5.8515625" style="119" customWidth="1"/>
    <col min="2" max="2" width="42.57421875" style="117" customWidth="1"/>
    <col min="3" max="8" width="11.00390625" style="117" customWidth="1"/>
    <col min="9" max="9" width="11.8515625" style="117" customWidth="1"/>
    <col min="10" max="16384" width="9.140625" style="117" customWidth="1"/>
  </cols>
  <sheetData>
    <row r="1" spans="5:9" ht="15" customHeight="1">
      <c r="E1" s="1386" t="s">
        <v>1148</v>
      </c>
      <c r="F1" s="1386"/>
      <c r="G1" s="1386"/>
      <c r="H1" s="1386"/>
      <c r="I1" s="1386"/>
    </row>
    <row r="2" spans="5:9" ht="15" customHeight="1">
      <c r="E2" s="211"/>
      <c r="F2" s="211"/>
      <c r="G2" s="211"/>
      <c r="H2" s="211"/>
      <c r="I2" s="211"/>
    </row>
    <row r="3" spans="5:9" ht="15" customHeight="1">
      <c r="E3" s="211"/>
      <c r="F3" s="211"/>
      <c r="G3" s="211"/>
      <c r="H3" s="211"/>
      <c r="I3" s="211"/>
    </row>
    <row r="4" spans="1:9" ht="27.75" customHeight="1">
      <c r="A4" s="1440" t="s">
        <v>1149</v>
      </c>
      <c r="B4" s="1440"/>
      <c r="C4" s="1440"/>
      <c r="D4" s="1440"/>
      <c r="E4" s="1440"/>
      <c r="F4" s="1440"/>
      <c r="G4" s="1440"/>
      <c r="H4" s="1440"/>
      <c r="I4" s="1440"/>
    </row>
    <row r="5" ht="20.25" customHeight="1" thickBot="1">
      <c r="I5" s="174" t="s">
        <v>1029</v>
      </c>
    </row>
    <row r="6" spans="1:9" s="175" customFormat="1" ht="26.25" customHeight="1">
      <c r="A6" s="1441" t="s">
        <v>4</v>
      </c>
      <c r="B6" s="1443" t="s">
        <v>368</v>
      </c>
      <c r="C6" s="1441" t="s">
        <v>369</v>
      </c>
      <c r="D6" s="1441" t="s">
        <v>1150</v>
      </c>
      <c r="E6" s="1445" t="s">
        <v>370</v>
      </c>
      <c r="F6" s="1446"/>
      <c r="G6" s="1446"/>
      <c r="H6" s="1447"/>
      <c r="I6" s="1443" t="s">
        <v>241</v>
      </c>
    </row>
    <row r="7" spans="1:9" s="178" customFormat="1" ht="32.25" customHeight="1" thickBot="1">
      <c r="A7" s="1442"/>
      <c r="B7" s="1444"/>
      <c r="C7" s="1444"/>
      <c r="D7" s="1442"/>
      <c r="E7" s="176" t="s">
        <v>983</v>
      </c>
      <c r="F7" s="176" t="s">
        <v>1032</v>
      </c>
      <c r="G7" s="176" t="s">
        <v>1151</v>
      </c>
      <c r="H7" s="177" t="s">
        <v>1033</v>
      </c>
      <c r="I7" s="1444"/>
    </row>
    <row r="8" spans="1:9" s="184" customFormat="1" ht="12.75" customHeight="1" thickBot="1">
      <c r="A8" s="179" t="s">
        <v>249</v>
      </c>
      <c r="B8" s="180" t="s">
        <v>250</v>
      </c>
      <c r="C8" s="181" t="s">
        <v>251</v>
      </c>
      <c r="D8" s="180" t="s">
        <v>252</v>
      </c>
      <c r="E8" s="179" t="s">
        <v>253</v>
      </c>
      <c r="F8" s="181" t="s">
        <v>331</v>
      </c>
      <c r="G8" s="181" t="s">
        <v>371</v>
      </c>
      <c r="H8" s="182" t="s">
        <v>372</v>
      </c>
      <c r="I8" s="183" t="s">
        <v>373</v>
      </c>
    </row>
    <row r="9" spans="1:9" ht="24.75" customHeight="1" thickBot="1">
      <c r="A9" s="185" t="s">
        <v>6</v>
      </c>
      <c r="B9" s="186" t="s">
        <v>374</v>
      </c>
      <c r="C9" s="242"/>
      <c r="D9" s="187">
        <f>+D10+D11</f>
        <v>0</v>
      </c>
      <c r="E9" s="230">
        <f>+E10+E11</f>
        <v>0</v>
      </c>
      <c r="F9" s="231">
        <f>+F10+F11</f>
        <v>0</v>
      </c>
      <c r="G9" s="231">
        <f>+G10+G11</f>
        <v>0</v>
      </c>
      <c r="H9" s="232">
        <f>+H10+H11</f>
        <v>0</v>
      </c>
      <c r="I9" s="233">
        <f aca="true" t="shared" si="0" ref="I9:I20">SUM(D9:H9)</f>
        <v>0</v>
      </c>
    </row>
    <row r="10" spans="1:9" ht="19.5" customHeight="1">
      <c r="A10" s="188" t="s">
        <v>16</v>
      </c>
      <c r="B10" s="189" t="s">
        <v>375</v>
      </c>
      <c r="C10" s="243"/>
      <c r="D10" s="190"/>
      <c r="E10" s="234"/>
      <c r="F10" s="220"/>
      <c r="G10" s="220"/>
      <c r="H10" s="222"/>
      <c r="I10" s="235">
        <f t="shared" si="0"/>
        <v>0</v>
      </c>
    </row>
    <row r="11" spans="1:9" ht="19.5" customHeight="1" thickBot="1">
      <c r="A11" s="188" t="s">
        <v>30</v>
      </c>
      <c r="B11" s="189" t="s">
        <v>375</v>
      </c>
      <c r="C11" s="243"/>
      <c r="D11" s="190"/>
      <c r="E11" s="234"/>
      <c r="F11" s="220"/>
      <c r="G11" s="220"/>
      <c r="H11" s="222"/>
      <c r="I11" s="235">
        <f t="shared" si="0"/>
        <v>0</v>
      </c>
    </row>
    <row r="12" spans="1:9" ht="25.5" customHeight="1" thickBot="1">
      <c r="A12" s="185" t="s">
        <v>211</v>
      </c>
      <c r="B12" s="186" t="s">
        <v>376</v>
      </c>
      <c r="C12" s="244"/>
      <c r="D12" s="233">
        <f>+D13+D14</f>
        <v>6688</v>
      </c>
      <c r="E12" s="230">
        <f>+E13+E14</f>
        <v>1034</v>
      </c>
      <c r="F12" s="231">
        <f>+F13+F14</f>
        <v>1034</v>
      </c>
      <c r="G12" s="231">
        <f>+G13+G14</f>
        <v>1034</v>
      </c>
      <c r="H12" s="232">
        <f>+H13+H14</f>
        <v>6653</v>
      </c>
      <c r="I12" s="233">
        <f t="shared" si="0"/>
        <v>16443</v>
      </c>
    </row>
    <row r="13" spans="1:9" ht="19.5" customHeight="1">
      <c r="A13" s="188" t="s">
        <v>57</v>
      </c>
      <c r="B13" s="189" t="s">
        <v>407</v>
      </c>
      <c r="C13" s="243" t="s">
        <v>408</v>
      </c>
      <c r="D13" s="1006">
        <v>6688</v>
      </c>
      <c r="E13" s="234">
        <v>1034</v>
      </c>
      <c r="F13" s="220">
        <v>1034</v>
      </c>
      <c r="G13" s="220">
        <v>1034</v>
      </c>
      <c r="H13" s="222">
        <v>6653</v>
      </c>
      <c r="I13" s="235">
        <f t="shared" si="0"/>
        <v>16443</v>
      </c>
    </row>
    <row r="14" spans="1:9" ht="19.5" customHeight="1" thickBot="1">
      <c r="A14" s="188" t="s">
        <v>79</v>
      </c>
      <c r="B14" s="189" t="s">
        <v>375</v>
      </c>
      <c r="C14" s="243"/>
      <c r="D14" s="1006"/>
      <c r="E14" s="234"/>
      <c r="F14" s="220"/>
      <c r="G14" s="220"/>
      <c r="H14" s="222"/>
      <c r="I14" s="235">
        <f t="shared" si="0"/>
        <v>0</v>
      </c>
    </row>
    <row r="15" spans="1:9" ht="19.5" customHeight="1" thickBot="1">
      <c r="A15" s="185" t="s">
        <v>222</v>
      </c>
      <c r="B15" s="186" t="s">
        <v>377</v>
      </c>
      <c r="C15" s="244"/>
      <c r="D15" s="233">
        <f>+D16</f>
        <v>0</v>
      </c>
      <c r="E15" s="230">
        <f>+E16</f>
        <v>0</v>
      </c>
      <c r="F15" s="231">
        <f>+F16</f>
        <v>0</v>
      </c>
      <c r="G15" s="231">
        <f>+G16</f>
        <v>0</v>
      </c>
      <c r="H15" s="232">
        <f>+H16</f>
        <v>0</v>
      </c>
      <c r="I15" s="233">
        <f t="shared" si="0"/>
        <v>0</v>
      </c>
    </row>
    <row r="16" spans="1:9" ht="19.5" customHeight="1" thickBot="1">
      <c r="A16" s="188" t="s">
        <v>101</v>
      </c>
      <c r="B16" s="189" t="s">
        <v>375</v>
      </c>
      <c r="C16" s="243"/>
      <c r="D16" s="1006"/>
      <c r="E16" s="234"/>
      <c r="F16" s="220"/>
      <c r="G16" s="220"/>
      <c r="H16" s="222"/>
      <c r="I16" s="235">
        <f t="shared" si="0"/>
        <v>0</v>
      </c>
    </row>
    <row r="17" spans="1:9" ht="19.5" customHeight="1" thickBot="1">
      <c r="A17" s="185" t="s">
        <v>111</v>
      </c>
      <c r="B17" s="186" t="s">
        <v>378</v>
      </c>
      <c r="C17" s="244"/>
      <c r="D17" s="233">
        <f>+D18</f>
        <v>0</v>
      </c>
      <c r="E17" s="230">
        <f>+E18</f>
        <v>0</v>
      </c>
      <c r="F17" s="231">
        <f>+F18</f>
        <v>0</v>
      </c>
      <c r="G17" s="231">
        <f>+G18</f>
        <v>0</v>
      </c>
      <c r="H17" s="232">
        <f>+H18</f>
        <v>0</v>
      </c>
      <c r="I17" s="233">
        <f t="shared" si="0"/>
        <v>0</v>
      </c>
    </row>
    <row r="18" spans="1:9" ht="19.5" customHeight="1" thickBot="1">
      <c r="A18" s="191" t="s">
        <v>234</v>
      </c>
      <c r="B18" s="192"/>
      <c r="C18" s="245"/>
      <c r="D18" s="1007"/>
      <c r="E18" s="236"/>
      <c r="F18" s="221"/>
      <c r="G18" s="221"/>
      <c r="H18" s="223"/>
      <c r="I18" s="237">
        <f t="shared" si="0"/>
        <v>0</v>
      </c>
    </row>
    <row r="19" spans="1:9" ht="19.5" customHeight="1" thickBot="1">
      <c r="A19" s="185" t="s">
        <v>299</v>
      </c>
      <c r="B19" s="193" t="s">
        <v>379</v>
      </c>
      <c r="C19" s="244"/>
      <c r="D19" s="233">
        <f>+D20</f>
        <v>0</v>
      </c>
      <c r="E19" s="230">
        <f>+E20</f>
        <v>0</v>
      </c>
      <c r="F19" s="231">
        <f>+F20</f>
        <v>0</v>
      </c>
      <c r="G19" s="231">
        <f>+G20</f>
        <v>0</v>
      </c>
      <c r="H19" s="232">
        <f>+H20</f>
        <v>0</v>
      </c>
      <c r="I19" s="233">
        <f t="shared" si="0"/>
        <v>0</v>
      </c>
    </row>
    <row r="20" spans="1:9" ht="19.5" customHeight="1" thickBot="1">
      <c r="A20" s="194" t="s">
        <v>300</v>
      </c>
      <c r="B20" s="195" t="s">
        <v>375</v>
      </c>
      <c r="C20" s="246"/>
      <c r="D20" s="1008"/>
      <c r="E20" s="238"/>
      <c r="F20" s="239"/>
      <c r="G20" s="239"/>
      <c r="H20" s="240"/>
      <c r="I20" s="241">
        <f t="shared" si="0"/>
        <v>0</v>
      </c>
    </row>
    <row r="21" spans="1:9" ht="19.5" customHeight="1" thickBot="1">
      <c r="A21" s="1438" t="s">
        <v>380</v>
      </c>
      <c r="B21" s="1439"/>
      <c r="C21" s="247"/>
      <c r="D21" s="233">
        <f aca="true" t="shared" si="1" ref="D21:I21">+D9+D12+D15+D17+D19</f>
        <v>6688</v>
      </c>
      <c r="E21" s="230">
        <f t="shared" si="1"/>
        <v>1034</v>
      </c>
      <c r="F21" s="231">
        <f t="shared" si="1"/>
        <v>1034</v>
      </c>
      <c r="G21" s="231">
        <f t="shared" si="1"/>
        <v>1034</v>
      </c>
      <c r="H21" s="232">
        <f t="shared" si="1"/>
        <v>6653</v>
      </c>
      <c r="I21" s="233">
        <f t="shared" si="1"/>
        <v>16443</v>
      </c>
    </row>
  </sheetData>
  <sheetProtection/>
  <mergeCells count="9">
    <mergeCell ref="E1:I1"/>
    <mergeCell ref="A21:B2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7109375" style="248" customWidth="1"/>
    <col min="2" max="2" width="33.7109375" style="248" customWidth="1"/>
    <col min="3" max="8" width="11.8515625" style="248" customWidth="1"/>
    <col min="9" max="9" width="13.00390625" style="248" customWidth="1"/>
    <col min="10" max="16384" width="9.140625" style="248" customWidth="1"/>
  </cols>
  <sheetData>
    <row r="1" spans="5:9" ht="15.75">
      <c r="E1" s="1456" t="s">
        <v>1152</v>
      </c>
      <c r="F1" s="1456"/>
      <c r="G1" s="1456"/>
      <c r="H1" s="1456"/>
      <c r="I1" s="1456"/>
    </row>
    <row r="2" spans="6:9" ht="12.75">
      <c r="F2" s="359"/>
      <c r="G2" s="359"/>
      <c r="H2" s="359"/>
      <c r="I2" s="359"/>
    </row>
    <row r="3" spans="1:9" ht="34.5" customHeight="1">
      <c r="A3" s="1459" t="s">
        <v>1153</v>
      </c>
      <c r="B3" s="1460"/>
      <c r="C3" s="1460"/>
      <c r="D3" s="1460"/>
      <c r="E3" s="1460"/>
      <c r="F3" s="1460"/>
      <c r="G3" s="1460"/>
      <c r="H3" s="1460"/>
      <c r="I3" s="1460"/>
    </row>
    <row r="4" spans="8:9" ht="14.25" thickBot="1">
      <c r="H4" s="1461" t="s">
        <v>1029</v>
      </c>
      <c r="I4" s="1461"/>
    </row>
    <row r="5" spans="1:9" ht="13.5" thickBot="1">
      <c r="A5" s="1462" t="s">
        <v>367</v>
      </c>
      <c r="B5" s="1464" t="s">
        <v>478</v>
      </c>
      <c r="C5" s="1466" t="s">
        <v>479</v>
      </c>
      <c r="D5" s="1468" t="s">
        <v>480</v>
      </c>
      <c r="E5" s="1469"/>
      <c r="F5" s="1469"/>
      <c r="G5" s="1469"/>
      <c r="H5" s="1469"/>
      <c r="I5" s="1470" t="s">
        <v>481</v>
      </c>
    </row>
    <row r="6" spans="1:9" s="173" customFormat="1" ht="42" customHeight="1" thickBot="1">
      <c r="A6" s="1463"/>
      <c r="B6" s="1465"/>
      <c r="C6" s="1467"/>
      <c r="D6" s="360" t="s">
        <v>482</v>
      </c>
      <c r="E6" s="360" t="s">
        <v>483</v>
      </c>
      <c r="F6" s="360" t="s">
        <v>484</v>
      </c>
      <c r="G6" s="361" t="s">
        <v>485</v>
      </c>
      <c r="H6" s="361" t="s">
        <v>486</v>
      </c>
      <c r="I6" s="1471"/>
    </row>
    <row r="7" spans="1:9" s="173" customFormat="1" ht="12" customHeight="1" thickBot="1">
      <c r="A7" s="201">
        <v>1</v>
      </c>
      <c r="B7" s="354">
        <v>2</v>
      </c>
      <c r="C7" s="354">
        <v>3</v>
      </c>
      <c r="D7" s="354">
        <v>4</v>
      </c>
      <c r="E7" s="354">
        <v>5</v>
      </c>
      <c r="F7" s="354">
        <v>6</v>
      </c>
      <c r="G7" s="354">
        <v>7</v>
      </c>
      <c r="H7" s="354" t="s">
        <v>487</v>
      </c>
      <c r="I7" s="355" t="s">
        <v>488</v>
      </c>
    </row>
    <row r="8" spans="1:9" s="173" customFormat="1" ht="18" customHeight="1">
      <c r="A8" s="1448" t="s">
        <v>489</v>
      </c>
      <c r="B8" s="1449"/>
      <c r="C8" s="1449"/>
      <c r="D8" s="1449"/>
      <c r="E8" s="1449"/>
      <c r="F8" s="1449"/>
      <c r="G8" s="1449"/>
      <c r="H8" s="1449"/>
      <c r="I8" s="1450"/>
    </row>
    <row r="9" spans="1:9" ht="15.75" customHeight="1">
      <c r="A9" s="362" t="s">
        <v>6</v>
      </c>
      <c r="B9" s="363" t="s">
        <v>490</v>
      </c>
      <c r="C9" s="202"/>
      <c r="D9" s="364"/>
      <c r="E9" s="364"/>
      <c r="F9" s="364"/>
      <c r="G9" s="365"/>
      <c r="H9" s="366">
        <f aca="true" t="shared" si="0" ref="H9:H15">SUM(D9:G9)</f>
        <v>0</v>
      </c>
      <c r="I9" s="741">
        <f aca="true" t="shared" si="1" ref="I9:I15">C9+H9</f>
        <v>0</v>
      </c>
    </row>
    <row r="10" spans="1:9" ht="22.5">
      <c r="A10" s="362" t="s">
        <v>16</v>
      </c>
      <c r="B10" s="363" t="s">
        <v>491</v>
      </c>
      <c r="C10" s="737"/>
      <c r="D10" s="364"/>
      <c r="E10" s="364"/>
      <c r="F10" s="364"/>
      <c r="G10" s="365"/>
      <c r="H10" s="366">
        <f t="shared" si="0"/>
        <v>0</v>
      </c>
      <c r="I10" s="741">
        <f t="shared" si="1"/>
        <v>0</v>
      </c>
    </row>
    <row r="11" spans="1:9" ht="22.5">
      <c r="A11" s="362" t="s">
        <v>30</v>
      </c>
      <c r="B11" s="363" t="s">
        <v>492</v>
      </c>
      <c r="C11" s="737"/>
      <c r="D11" s="364"/>
      <c r="E11" s="364"/>
      <c r="F11" s="364"/>
      <c r="G11" s="365"/>
      <c r="H11" s="366">
        <f t="shared" si="0"/>
        <v>0</v>
      </c>
      <c r="I11" s="741">
        <f t="shared" si="1"/>
        <v>0</v>
      </c>
    </row>
    <row r="12" spans="1:9" ht="15.75" customHeight="1">
      <c r="A12" s="362" t="s">
        <v>211</v>
      </c>
      <c r="B12" s="363" t="s">
        <v>493</v>
      </c>
      <c r="C12" s="737"/>
      <c r="D12" s="364"/>
      <c r="E12" s="364"/>
      <c r="F12" s="364"/>
      <c r="G12" s="365"/>
      <c r="H12" s="366">
        <f t="shared" si="0"/>
        <v>0</v>
      </c>
      <c r="I12" s="741">
        <f t="shared" si="1"/>
        <v>0</v>
      </c>
    </row>
    <row r="13" spans="1:9" ht="22.5">
      <c r="A13" s="362" t="s">
        <v>57</v>
      </c>
      <c r="B13" s="363" t="s">
        <v>494</v>
      </c>
      <c r="C13" s="737"/>
      <c r="D13" s="364"/>
      <c r="E13" s="364"/>
      <c r="F13" s="364"/>
      <c r="G13" s="365"/>
      <c r="H13" s="366">
        <f t="shared" si="0"/>
        <v>0</v>
      </c>
      <c r="I13" s="741">
        <f t="shared" si="1"/>
        <v>0</v>
      </c>
    </row>
    <row r="14" spans="1:9" ht="15.75" customHeight="1">
      <c r="A14" s="368" t="s">
        <v>79</v>
      </c>
      <c r="B14" s="369" t="s">
        <v>495</v>
      </c>
      <c r="C14" s="738">
        <v>89336</v>
      </c>
      <c r="D14" s="370"/>
      <c r="E14" s="370"/>
      <c r="F14" s="370"/>
      <c r="G14" s="371"/>
      <c r="H14" s="366">
        <f t="shared" si="0"/>
        <v>0</v>
      </c>
      <c r="I14" s="741">
        <f t="shared" si="1"/>
        <v>89336</v>
      </c>
    </row>
    <row r="15" spans="1:9" ht="15.75" customHeight="1" thickBot="1">
      <c r="A15" s="372" t="s">
        <v>222</v>
      </c>
      <c r="B15" s="373" t="s">
        <v>496</v>
      </c>
      <c r="C15" s="739"/>
      <c r="D15" s="375"/>
      <c r="E15" s="375"/>
      <c r="F15" s="375"/>
      <c r="G15" s="376"/>
      <c r="H15" s="366">
        <f t="shared" si="0"/>
        <v>0</v>
      </c>
      <c r="I15" s="741">
        <f t="shared" si="1"/>
        <v>0</v>
      </c>
    </row>
    <row r="16" spans="1:9" s="380" customFormat="1" ht="18" customHeight="1" thickBot="1">
      <c r="A16" s="1451" t="s">
        <v>497</v>
      </c>
      <c r="B16" s="1452"/>
      <c r="C16" s="740">
        <f aca="true" t="shared" si="2" ref="C16:I16">SUM(C9:C15)</f>
        <v>89336</v>
      </c>
      <c r="D16" s="377">
        <f t="shared" si="2"/>
        <v>0</v>
      </c>
      <c r="E16" s="377">
        <f t="shared" si="2"/>
        <v>0</v>
      </c>
      <c r="F16" s="377">
        <f t="shared" si="2"/>
        <v>0</v>
      </c>
      <c r="G16" s="378">
        <f t="shared" si="2"/>
        <v>0</v>
      </c>
      <c r="H16" s="378">
        <f t="shared" si="2"/>
        <v>0</v>
      </c>
      <c r="I16" s="742">
        <f t="shared" si="2"/>
        <v>89336</v>
      </c>
    </row>
    <row r="17" spans="1:9" s="381" customFormat="1" ht="18" customHeight="1">
      <c r="A17" s="1453" t="s">
        <v>498</v>
      </c>
      <c r="B17" s="1454"/>
      <c r="C17" s="1454"/>
      <c r="D17" s="1454"/>
      <c r="E17" s="1454"/>
      <c r="F17" s="1454"/>
      <c r="G17" s="1454"/>
      <c r="H17" s="1454"/>
      <c r="I17" s="1455"/>
    </row>
    <row r="18" spans="1:9" s="381" customFormat="1" ht="12.75">
      <c r="A18" s="362" t="s">
        <v>6</v>
      </c>
      <c r="B18" s="363" t="s">
        <v>499</v>
      </c>
      <c r="C18" s="202"/>
      <c r="D18" s="364"/>
      <c r="E18" s="364"/>
      <c r="F18" s="364"/>
      <c r="G18" s="365"/>
      <c r="H18" s="366">
        <f>SUM(D18:G18)</f>
        <v>0</v>
      </c>
      <c r="I18" s="367">
        <f>C18+H18</f>
        <v>0</v>
      </c>
    </row>
    <row r="19" spans="1:9" ht="13.5" thickBot="1">
      <c r="A19" s="372" t="s">
        <v>16</v>
      </c>
      <c r="B19" s="373" t="s">
        <v>496</v>
      </c>
      <c r="C19" s="374"/>
      <c r="D19" s="375"/>
      <c r="E19" s="375"/>
      <c r="F19" s="375"/>
      <c r="G19" s="376"/>
      <c r="H19" s="366">
        <f>SUM(D19:G19)</f>
        <v>0</v>
      </c>
      <c r="I19" s="382">
        <f>C19+H19</f>
        <v>0</v>
      </c>
    </row>
    <row r="20" spans="1:9" ht="15.75" customHeight="1" thickBot="1">
      <c r="A20" s="1451" t="s">
        <v>500</v>
      </c>
      <c r="B20" s="1452"/>
      <c r="C20" s="377">
        <f aca="true" t="shared" si="3" ref="C20:I20">SUM(C18:C19)</f>
        <v>0</v>
      </c>
      <c r="D20" s="377">
        <f t="shared" si="3"/>
        <v>0</v>
      </c>
      <c r="E20" s="377">
        <f t="shared" si="3"/>
        <v>0</v>
      </c>
      <c r="F20" s="377">
        <f t="shared" si="3"/>
        <v>0</v>
      </c>
      <c r="G20" s="378">
        <f t="shared" si="3"/>
        <v>0</v>
      </c>
      <c r="H20" s="378">
        <f t="shared" si="3"/>
        <v>0</v>
      </c>
      <c r="I20" s="379">
        <f t="shared" si="3"/>
        <v>0</v>
      </c>
    </row>
    <row r="21" spans="1:9" ht="18" customHeight="1" thickBot="1">
      <c r="A21" s="1457" t="s">
        <v>501</v>
      </c>
      <c r="B21" s="1458"/>
      <c r="C21" s="743">
        <f aca="true" t="shared" si="4" ref="C21:I21">C16+C20</f>
        <v>89336</v>
      </c>
      <c r="D21" s="383">
        <f t="shared" si="4"/>
        <v>0</v>
      </c>
      <c r="E21" s="383">
        <f t="shared" si="4"/>
        <v>0</v>
      </c>
      <c r="F21" s="383">
        <f t="shared" si="4"/>
        <v>0</v>
      </c>
      <c r="G21" s="383">
        <f t="shared" si="4"/>
        <v>0</v>
      </c>
      <c r="H21" s="383">
        <f t="shared" si="4"/>
        <v>0</v>
      </c>
      <c r="I21" s="742">
        <f t="shared" si="4"/>
        <v>89336</v>
      </c>
    </row>
  </sheetData>
  <sheetProtection/>
  <mergeCells count="13">
    <mergeCell ref="C5:C6"/>
    <mergeCell ref="D5:H5"/>
    <mergeCell ref="I5:I6"/>
    <mergeCell ref="A8:I8"/>
    <mergeCell ref="A16:B16"/>
    <mergeCell ref="A17:I17"/>
    <mergeCell ref="E1:I1"/>
    <mergeCell ref="A20:B20"/>
    <mergeCell ref="A21:B21"/>
    <mergeCell ref="A3:I3"/>
    <mergeCell ref="H4:I4"/>
    <mergeCell ref="A5:A6"/>
    <mergeCell ref="B5:B6"/>
  </mergeCells>
  <printOptions horizontalCentered="1"/>
  <pageMargins left="0.7874015748031497" right="0.7874015748031497" top="1.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2" sqref="B2"/>
    </sheetView>
  </sheetViews>
  <sheetFormatPr defaultColWidth="9.140625" defaultRowHeight="15"/>
  <cols>
    <col min="1" max="1" width="5.00390625" style="196" customWidth="1"/>
    <col min="2" max="2" width="47.00390625" style="144" customWidth="1"/>
    <col min="3" max="3" width="15.140625" style="144" customWidth="1"/>
    <col min="4" max="4" width="16.28125" style="144" customWidth="1"/>
    <col min="5" max="16384" width="9.140625" style="144" customWidth="1"/>
  </cols>
  <sheetData>
    <row r="1" spans="2:4" ht="15.75">
      <c r="B1" s="1472" t="s">
        <v>1154</v>
      </c>
      <c r="C1" s="1472"/>
      <c r="D1" s="1472"/>
    </row>
    <row r="2" spans="2:4" ht="43.5" customHeight="1">
      <c r="B2" s="197"/>
      <c r="C2" s="197"/>
      <c r="D2" s="197"/>
    </row>
    <row r="3" spans="2:4" ht="35.25" customHeight="1">
      <c r="B3" s="1473" t="s">
        <v>1155</v>
      </c>
      <c r="C3" s="1473"/>
      <c r="D3" s="1473"/>
    </row>
    <row r="5" spans="1:4" s="199" customFormat="1" ht="15.75" thickBot="1">
      <c r="A5" s="198"/>
      <c r="D5" s="200" t="s">
        <v>1053</v>
      </c>
    </row>
    <row r="6" spans="1:4" s="173" customFormat="1" ht="48" customHeight="1" thickBot="1">
      <c r="A6" s="744" t="s">
        <v>367</v>
      </c>
      <c r="B6" s="745" t="s">
        <v>5</v>
      </c>
      <c r="C6" s="745" t="s">
        <v>381</v>
      </c>
      <c r="D6" s="746" t="s">
        <v>382</v>
      </c>
    </row>
    <row r="7" spans="1:4" s="173" customFormat="1" ht="24.75" customHeight="1" thickBot="1">
      <c r="A7" s="744" t="s">
        <v>249</v>
      </c>
      <c r="B7" s="745" t="s">
        <v>5</v>
      </c>
      <c r="C7" s="745" t="s">
        <v>251</v>
      </c>
      <c r="D7" s="746" t="s">
        <v>252</v>
      </c>
    </row>
    <row r="8" spans="1:4" ht="27" customHeight="1">
      <c r="A8" s="747" t="s">
        <v>6</v>
      </c>
      <c r="B8" s="748" t="s">
        <v>383</v>
      </c>
      <c r="C8" s="749"/>
      <c r="D8" s="634"/>
    </row>
    <row r="9" spans="1:4" ht="33" customHeight="1">
      <c r="A9" s="750" t="s">
        <v>16</v>
      </c>
      <c r="B9" s="751" t="s">
        <v>384</v>
      </c>
      <c r="C9" s="752"/>
      <c r="D9" s="637"/>
    </row>
    <row r="10" spans="1:4" ht="33.75" customHeight="1">
      <c r="A10" s="750" t="s">
        <v>30</v>
      </c>
      <c r="B10" s="751" t="s">
        <v>385</v>
      </c>
      <c r="C10" s="752"/>
      <c r="D10" s="637"/>
    </row>
    <row r="11" spans="1:4" ht="28.5" customHeight="1">
      <c r="A11" s="750" t="s">
        <v>211</v>
      </c>
      <c r="B11" s="751" t="s">
        <v>386</v>
      </c>
      <c r="C11" s="752"/>
      <c r="D11" s="637"/>
    </row>
    <row r="12" spans="1:4" ht="29.25" customHeight="1">
      <c r="A12" s="750" t="s">
        <v>57</v>
      </c>
      <c r="B12" s="751" t="s">
        <v>387</v>
      </c>
      <c r="C12" s="753"/>
      <c r="D12" s="611"/>
    </row>
    <row r="13" spans="1:4" ht="24.75" customHeight="1" hidden="1">
      <c r="A13" s="750" t="s">
        <v>79</v>
      </c>
      <c r="B13" s="751" t="s">
        <v>388</v>
      </c>
      <c r="C13" s="753"/>
      <c r="D13" s="611"/>
    </row>
    <row r="14" spans="1:4" ht="24.75" customHeight="1" hidden="1">
      <c r="A14" s="750" t="s">
        <v>222</v>
      </c>
      <c r="B14" s="754" t="s">
        <v>389</v>
      </c>
      <c r="C14" s="753"/>
      <c r="D14" s="611"/>
    </row>
    <row r="15" spans="1:4" ht="24.75" customHeight="1" hidden="1">
      <c r="A15" s="750" t="s">
        <v>101</v>
      </c>
      <c r="B15" s="754" t="s">
        <v>390</v>
      </c>
      <c r="C15" s="753"/>
      <c r="D15" s="611"/>
    </row>
    <row r="16" spans="1:4" ht="24.75" customHeight="1" hidden="1">
      <c r="A16" s="750" t="s">
        <v>111</v>
      </c>
      <c r="B16" s="754" t="s">
        <v>391</v>
      </c>
      <c r="C16" s="753"/>
      <c r="D16" s="611"/>
    </row>
    <row r="17" spans="1:4" ht="24.75" customHeight="1" hidden="1">
      <c r="A17" s="750" t="s">
        <v>234</v>
      </c>
      <c r="B17" s="754" t="s">
        <v>392</v>
      </c>
      <c r="C17" s="753"/>
      <c r="D17" s="611"/>
    </row>
    <row r="18" spans="1:4" ht="24.75" customHeight="1" hidden="1">
      <c r="A18" s="750" t="s">
        <v>299</v>
      </c>
      <c r="B18" s="754" t="s">
        <v>393</v>
      </c>
      <c r="C18" s="753"/>
      <c r="D18" s="611"/>
    </row>
    <row r="19" spans="1:4" ht="24.75" customHeight="1" hidden="1">
      <c r="A19" s="750" t="s">
        <v>300</v>
      </c>
      <c r="B19" s="754" t="s">
        <v>394</v>
      </c>
      <c r="C19" s="753"/>
      <c r="D19" s="611"/>
    </row>
    <row r="20" spans="1:4" ht="24.75" customHeight="1">
      <c r="A20" s="750" t="s">
        <v>301</v>
      </c>
      <c r="B20" s="751" t="s">
        <v>395</v>
      </c>
      <c r="C20" s="753">
        <v>3072000</v>
      </c>
      <c r="D20" s="611">
        <v>432000</v>
      </c>
    </row>
    <row r="21" spans="1:4" ht="27.75" customHeight="1">
      <c r="A21" s="750" t="s">
        <v>302</v>
      </c>
      <c r="B21" s="751" t="s">
        <v>396</v>
      </c>
      <c r="C21" s="753"/>
      <c r="D21" s="611"/>
    </row>
    <row r="22" spans="1:4" ht="24.75" customHeight="1">
      <c r="A22" s="750" t="s">
        <v>305</v>
      </c>
      <c r="B22" s="751" t="s">
        <v>397</v>
      </c>
      <c r="C22" s="753"/>
      <c r="D22" s="611"/>
    </row>
    <row r="23" spans="1:4" ht="24.75" customHeight="1">
      <c r="A23" s="750" t="s">
        <v>308</v>
      </c>
      <c r="B23" s="751" t="s">
        <v>398</v>
      </c>
      <c r="C23" s="753"/>
      <c r="D23" s="611"/>
    </row>
    <row r="24" spans="1:4" ht="24.75" customHeight="1">
      <c r="A24" s="750" t="s">
        <v>311</v>
      </c>
      <c r="B24" s="751" t="s">
        <v>399</v>
      </c>
      <c r="C24" s="753"/>
      <c r="D24" s="611"/>
    </row>
    <row r="25" spans="1:4" ht="30.75" customHeight="1">
      <c r="A25" s="750" t="s">
        <v>313</v>
      </c>
      <c r="B25" s="755" t="s">
        <v>400</v>
      </c>
      <c r="C25" s="610">
        <v>4101340</v>
      </c>
      <c r="D25" s="611">
        <v>182060</v>
      </c>
    </row>
    <row r="26" spans="1:4" ht="24.75" customHeight="1">
      <c r="A26" s="750" t="s">
        <v>315</v>
      </c>
      <c r="B26" s="756" t="s">
        <v>401</v>
      </c>
      <c r="C26" s="610"/>
      <c r="D26" s="611"/>
    </row>
    <row r="27" spans="1:4" ht="24.75" customHeight="1" thickBot="1">
      <c r="A27" s="757" t="s">
        <v>318</v>
      </c>
      <c r="B27" s="758" t="s">
        <v>402</v>
      </c>
      <c r="C27" s="617"/>
      <c r="D27" s="618"/>
    </row>
    <row r="28" spans="1:4" ht="24.75" customHeight="1" thickBot="1">
      <c r="A28" s="759"/>
      <c r="B28" s="760" t="s">
        <v>1</v>
      </c>
      <c r="C28" s="602">
        <f>SUM(C8:C27)</f>
        <v>7173340</v>
      </c>
      <c r="D28" s="603">
        <f>SUM(D8:D27)</f>
        <v>614060</v>
      </c>
    </row>
    <row r="29" spans="1:4" ht="8.25" customHeight="1">
      <c r="A29" s="203"/>
      <c r="B29" s="1474"/>
      <c r="C29" s="1474"/>
      <c r="D29" s="1474"/>
    </row>
  </sheetData>
  <sheetProtection/>
  <mergeCells count="3">
    <mergeCell ref="B1:D1"/>
    <mergeCell ref="B3:D3"/>
    <mergeCell ref="B29:D29"/>
  </mergeCells>
  <printOptions horizontalCentered="1"/>
  <pageMargins left="0.7874015748031497" right="0.7874015748031497" top="1.63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&amp;R&amp;11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B23" sqref="B23"/>
    </sheetView>
  </sheetViews>
  <sheetFormatPr defaultColWidth="9.140625" defaultRowHeight="15"/>
  <cols>
    <col min="1" max="1" width="5.7109375" style="49" customWidth="1"/>
    <col min="2" max="2" width="44.28125" style="49" customWidth="1"/>
    <col min="3" max="3" width="24.7109375" style="49" customWidth="1"/>
    <col min="4" max="4" width="12.7109375" style="49" customWidth="1"/>
    <col min="5" max="16384" width="9.140625" style="49" customWidth="1"/>
  </cols>
  <sheetData>
    <row r="1" spans="2:4" ht="15.75">
      <c r="B1" s="1477" t="s">
        <v>1156</v>
      </c>
      <c r="C1" s="1477"/>
      <c r="D1" s="1477"/>
    </row>
    <row r="2" spans="2:4" ht="15.75">
      <c r="B2" s="50"/>
      <c r="C2" s="50"/>
      <c r="D2" s="50"/>
    </row>
    <row r="4" spans="1:4" ht="15.75">
      <c r="A4" s="1478" t="s">
        <v>259</v>
      </c>
      <c r="B4" s="1478"/>
      <c r="C4" s="1478"/>
      <c r="D4" s="1478"/>
    </row>
    <row r="5" spans="1:4" ht="15.75">
      <c r="A5" s="51"/>
      <c r="B5" s="51"/>
      <c r="C5" s="51"/>
      <c r="D5" s="51"/>
    </row>
    <row r="6" spans="1:4" ht="15.75">
      <c r="A6" s="1478" t="s">
        <v>1157</v>
      </c>
      <c r="B6" s="1478"/>
      <c r="C6" s="1478"/>
      <c r="D6" s="1478"/>
    </row>
    <row r="7" spans="1:4" ht="15.75">
      <c r="A7" s="51"/>
      <c r="B7" s="51"/>
      <c r="C7" s="51"/>
      <c r="D7" s="51"/>
    </row>
    <row r="8" spans="1:4" ht="15.75">
      <c r="A8" s="51"/>
      <c r="B8" s="51"/>
      <c r="C8" s="51"/>
      <c r="D8" s="51"/>
    </row>
    <row r="9" spans="1:4" ht="15.75" thickBot="1">
      <c r="A9" s="52"/>
      <c r="B9" s="52"/>
      <c r="C9" s="1479"/>
      <c r="D9" s="1479"/>
    </row>
    <row r="10" spans="1:4" ht="66.75" customHeight="1" thickBot="1">
      <c r="A10" s="761" t="s">
        <v>4</v>
      </c>
      <c r="B10" s="762" t="s">
        <v>260</v>
      </c>
      <c r="C10" s="763" t="s">
        <v>261</v>
      </c>
      <c r="D10" s="768" t="s">
        <v>1057</v>
      </c>
    </row>
    <row r="11" spans="1:4" ht="30" customHeight="1">
      <c r="A11" s="1329" t="s">
        <v>6</v>
      </c>
      <c r="B11" s="1326" t="s">
        <v>1055</v>
      </c>
      <c r="C11" s="764" t="s">
        <v>265</v>
      </c>
      <c r="D11" s="769">
        <v>10000</v>
      </c>
    </row>
    <row r="12" spans="1:4" ht="30" customHeight="1">
      <c r="A12" s="1330" t="s">
        <v>16</v>
      </c>
      <c r="B12" s="1327" t="s">
        <v>1158</v>
      </c>
      <c r="C12" s="1324" t="s">
        <v>265</v>
      </c>
      <c r="D12" s="1325">
        <v>50000</v>
      </c>
    </row>
    <row r="13" spans="1:4" ht="30" customHeight="1">
      <c r="A13" s="1330" t="s">
        <v>30</v>
      </c>
      <c r="B13" s="1328" t="s">
        <v>1054</v>
      </c>
      <c r="C13" s="765" t="s">
        <v>1022</v>
      </c>
      <c r="D13" s="770">
        <v>365000</v>
      </c>
    </row>
    <row r="14" spans="1:4" ht="30" customHeight="1">
      <c r="A14" s="1330" t="s">
        <v>211</v>
      </c>
      <c r="B14" s="1328" t="s">
        <v>262</v>
      </c>
      <c r="C14" s="766" t="s">
        <v>263</v>
      </c>
      <c r="D14" s="770">
        <v>375000</v>
      </c>
    </row>
    <row r="15" spans="1:4" ht="30" customHeight="1">
      <c r="A15" s="1330" t="s">
        <v>57</v>
      </c>
      <c r="B15" s="1328" t="s">
        <v>264</v>
      </c>
      <c r="C15" s="766" t="s">
        <v>265</v>
      </c>
      <c r="D15" s="770">
        <v>520000</v>
      </c>
    </row>
    <row r="16" spans="1:4" ht="30" customHeight="1">
      <c r="A16" s="1330" t="s">
        <v>79</v>
      </c>
      <c r="B16" s="1328" t="s">
        <v>1160</v>
      </c>
      <c r="C16" s="766" t="s">
        <v>265</v>
      </c>
      <c r="D16" s="770">
        <v>100000</v>
      </c>
    </row>
    <row r="17" spans="1:4" ht="30" customHeight="1">
      <c r="A17" s="1330" t="s">
        <v>222</v>
      </c>
      <c r="B17" s="1328" t="s">
        <v>266</v>
      </c>
      <c r="C17" s="766" t="s">
        <v>265</v>
      </c>
      <c r="D17" s="770">
        <v>350000</v>
      </c>
    </row>
    <row r="18" spans="1:4" ht="30" customHeight="1">
      <c r="A18" s="1330" t="s">
        <v>101</v>
      </c>
      <c r="B18" s="1328" t="s">
        <v>1159</v>
      </c>
      <c r="C18" s="766" t="s">
        <v>265</v>
      </c>
      <c r="D18" s="770">
        <v>80000</v>
      </c>
    </row>
    <row r="19" spans="1:4" ht="30" customHeight="1" thickBot="1">
      <c r="A19" s="1331" t="s">
        <v>111</v>
      </c>
      <c r="B19" s="1328" t="s">
        <v>1056</v>
      </c>
      <c r="C19" s="766" t="s">
        <v>265</v>
      </c>
      <c r="D19" s="770">
        <v>1484282</v>
      </c>
    </row>
    <row r="20" spans="1:4" ht="30" customHeight="1" thickBot="1">
      <c r="A20" s="1475" t="s">
        <v>1</v>
      </c>
      <c r="B20" s="1476"/>
      <c r="C20" s="767"/>
      <c r="D20" s="771">
        <f>SUM(D11:D19)</f>
        <v>3334282</v>
      </c>
    </row>
  </sheetData>
  <sheetProtection/>
  <mergeCells count="5">
    <mergeCell ref="A20:B20"/>
    <mergeCell ref="B1:D1"/>
    <mergeCell ref="A4:D4"/>
    <mergeCell ref="A6:D6"/>
    <mergeCell ref="C9:D9"/>
  </mergeCells>
  <conditionalFormatting sqref="D20">
    <cfRule type="cellIs" priority="1" dxfId="2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8">
      <selection activeCell="F33" sqref="F33"/>
    </sheetView>
  </sheetViews>
  <sheetFormatPr defaultColWidth="9.140625" defaultRowHeight="15"/>
  <cols>
    <col min="1" max="1" width="4.28125" style="0" customWidth="1"/>
    <col min="2" max="2" width="28.140625" style="0" customWidth="1"/>
    <col min="3" max="3" width="10.7109375" style="0" customWidth="1"/>
    <col min="5" max="5" width="13.00390625" style="0" customWidth="1"/>
    <col min="6" max="6" width="10.7109375" style="0" customWidth="1"/>
    <col min="8" max="8" width="12.57421875" style="0" customWidth="1"/>
  </cols>
  <sheetData>
    <row r="1" spans="4:8" ht="15">
      <c r="D1" s="1487" t="s">
        <v>1161</v>
      </c>
      <c r="E1" s="1487"/>
      <c r="F1" s="1487"/>
      <c r="G1" s="1487"/>
      <c r="H1" s="1487"/>
    </row>
    <row r="2" spans="4:8" ht="27" customHeight="1">
      <c r="D2" s="416"/>
      <c r="E2" s="416"/>
      <c r="F2" s="416"/>
      <c r="G2" s="416"/>
      <c r="H2" s="416"/>
    </row>
    <row r="3" spans="1:8" ht="15.75">
      <c r="A3" s="1480" t="s">
        <v>520</v>
      </c>
      <c r="B3" s="1481"/>
      <c r="C3" s="1481"/>
      <c r="D3" s="1481"/>
      <c r="E3" s="1481"/>
      <c r="F3" s="1481"/>
      <c r="G3" s="1481"/>
      <c r="H3" s="1481"/>
    </row>
    <row r="4" spans="1:7" ht="15.75">
      <c r="A4" s="1482" t="s">
        <v>1162</v>
      </c>
      <c r="B4" s="1482"/>
      <c r="C4" s="1482"/>
      <c r="D4" s="1482"/>
      <c r="E4" s="1482"/>
      <c r="F4" s="1482"/>
      <c r="G4" s="1482"/>
    </row>
    <row r="5" spans="1:8" ht="35.25" customHeight="1" thickBot="1">
      <c r="A5" s="417"/>
      <c r="B5" s="417"/>
      <c r="C5" s="417"/>
      <c r="D5" s="417"/>
      <c r="E5" s="417"/>
      <c r="F5" s="417"/>
      <c r="G5" s="1488" t="s">
        <v>1029</v>
      </c>
      <c r="H5" s="1488"/>
    </row>
    <row r="6" spans="1:8" ht="62.25" customHeight="1" thickBot="1" thickTop="1">
      <c r="A6" s="1483" t="s">
        <v>416</v>
      </c>
      <c r="B6" s="1484"/>
      <c r="C6" s="384" t="s">
        <v>417</v>
      </c>
      <c r="D6" s="385" t="s">
        <v>418</v>
      </c>
      <c r="E6" s="386" t="s">
        <v>419</v>
      </c>
      <c r="F6" s="385" t="s">
        <v>420</v>
      </c>
      <c r="G6" s="385" t="s">
        <v>418</v>
      </c>
      <c r="H6" s="387" t="s">
        <v>421</v>
      </c>
    </row>
    <row r="7" spans="1:8" ht="33.75" customHeight="1">
      <c r="A7" s="418" t="s">
        <v>6</v>
      </c>
      <c r="B7" s="424" t="s">
        <v>521</v>
      </c>
      <c r="C7" s="429">
        <f aca="true" t="shared" si="0" ref="C7:H7">SUM(C8:C11)</f>
        <v>224143597</v>
      </c>
      <c r="D7" s="388">
        <f t="shared" si="0"/>
        <v>0</v>
      </c>
      <c r="E7" s="388">
        <f t="shared" si="0"/>
        <v>224143597</v>
      </c>
      <c r="F7" s="389">
        <f t="shared" si="0"/>
        <v>294363236</v>
      </c>
      <c r="G7" s="388">
        <f t="shared" si="0"/>
        <v>0</v>
      </c>
      <c r="H7" s="430">
        <f t="shared" si="0"/>
        <v>294363236</v>
      </c>
    </row>
    <row r="8" spans="1:8" ht="19.5" customHeight="1">
      <c r="A8" s="419" t="s">
        <v>16</v>
      </c>
      <c r="B8" s="425" t="s">
        <v>422</v>
      </c>
      <c r="C8" s="1019"/>
      <c r="D8" s="390"/>
      <c r="E8" s="1010">
        <f>D8+C8</f>
        <v>0</v>
      </c>
      <c r="F8" s="1020">
        <v>1113719</v>
      </c>
      <c r="G8" s="1020"/>
      <c r="H8" s="1021">
        <f>G8+F8</f>
        <v>1113719</v>
      </c>
    </row>
    <row r="9" spans="1:8" ht="19.5" customHeight="1">
      <c r="A9" s="419" t="s">
        <v>30</v>
      </c>
      <c r="B9" s="425" t="s">
        <v>423</v>
      </c>
      <c r="C9" s="1022">
        <v>223981197</v>
      </c>
      <c r="D9" s="391"/>
      <c r="E9" s="1013">
        <f>D9+C9</f>
        <v>223981197</v>
      </c>
      <c r="F9" s="391">
        <v>293087117</v>
      </c>
      <c r="G9" s="391"/>
      <c r="H9" s="1023">
        <f>G9+F9</f>
        <v>293087117</v>
      </c>
    </row>
    <row r="10" spans="1:8" ht="19.5" customHeight="1">
      <c r="A10" s="419" t="s">
        <v>211</v>
      </c>
      <c r="B10" s="425" t="s">
        <v>424</v>
      </c>
      <c r="C10" s="1024">
        <v>162400</v>
      </c>
      <c r="D10" s="268"/>
      <c r="E10" s="1013">
        <f>D10+C10</f>
        <v>162400</v>
      </c>
      <c r="F10" s="268">
        <v>162400</v>
      </c>
      <c r="G10" s="268"/>
      <c r="H10" s="1023">
        <f>G10+F10</f>
        <v>162400</v>
      </c>
    </row>
    <row r="11" spans="1:8" ht="25.5" customHeight="1">
      <c r="A11" s="419" t="s">
        <v>57</v>
      </c>
      <c r="B11" s="772" t="s">
        <v>503</v>
      </c>
      <c r="C11" s="1025"/>
      <c r="D11" s="272"/>
      <c r="E11" s="1012">
        <f>D11+C11</f>
        <v>0</v>
      </c>
      <c r="F11" s="272"/>
      <c r="G11" s="272"/>
      <c r="H11" s="1026">
        <f>G11+F11</f>
        <v>0</v>
      </c>
    </row>
    <row r="12" spans="1:8" ht="12.75" customHeight="1">
      <c r="A12" s="420" t="s">
        <v>79</v>
      </c>
      <c r="B12" s="426" t="s">
        <v>425</v>
      </c>
      <c r="C12" s="431">
        <f aca="true" t="shared" si="1" ref="C12:H12">SUM(C13:C14)</f>
        <v>2331050</v>
      </c>
      <c r="D12" s="392">
        <f t="shared" si="1"/>
        <v>0</v>
      </c>
      <c r="E12" s="392">
        <f t="shared" si="1"/>
        <v>2331050</v>
      </c>
      <c r="F12" s="392">
        <f t="shared" si="1"/>
        <v>13038006</v>
      </c>
      <c r="G12" s="392">
        <f t="shared" si="1"/>
        <v>0</v>
      </c>
      <c r="H12" s="432">
        <f t="shared" si="1"/>
        <v>13038006</v>
      </c>
    </row>
    <row r="13" spans="1:8" ht="19.5" customHeight="1">
      <c r="A13" s="419" t="s">
        <v>222</v>
      </c>
      <c r="B13" s="425" t="s">
        <v>426</v>
      </c>
      <c r="C13" s="1027">
        <v>2331050</v>
      </c>
      <c r="D13" s="393"/>
      <c r="E13" s="1010">
        <f>D13+C13</f>
        <v>2331050</v>
      </c>
      <c r="F13" s="393">
        <v>3038006</v>
      </c>
      <c r="G13" s="393"/>
      <c r="H13" s="1021">
        <f aca="true" t="shared" si="2" ref="H13:H18">G13+F13</f>
        <v>3038006</v>
      </c>
    </row>
    <row r="14" spans="1:8" ht="19.5" customHeight="1">
      <c r="A14" s="419" t="s">
        <v>101</v>
      </c>
      <c r="B14" s="425" t="s">
        <v>504</v>
      </c>
      <c r="C14" s="1024"/>
      <c r="D14" s="268"/>
      <c r="E14" s="1013">
        <f>D14+C14</f>
        <v>0</v>
      </c>
      <c r="F14" s="268">
        <v>10000000</v>
      </c>
      <c r="G14" s="268"/>
      <c r="H14" s="1023">
        <f t="shared" si="2"/>
        <v>10000000</v>
      </c>
    </row>
    <row r="15" spans="1:8" ht="16.5" customHeight="1">
      <c r="A15" s="421" t="s">
        <v>111</v>
      </c>
      <c r="B15" s="427" t="s">
        <v>505</v>
      </c>
      <c r="C15" s="1028">
        <v>58679386</v>
      </c>
      <c r="D15" s="394"/>
      <c r="E15" s="402">
        <f>D15+C15</f>
        <v>58679386</v>
      </c>
      <c r="F15" s="394">
        <v>180317660</v>
      </c>
      <c r="G15" s="394"/>
      <c r="H15" s="435">
        <f t="shared" si="2"/>
        <v>180317660</v>
      </c>
    </row>
    <row r="16" spans="1:8" ht="17.25" customHeight="1">
      <c r="A16" s="422" t="s">
        <v>234</v>
      </c>
      <c r="B16" s="427" t="s">
        <v>506</v>
      </c>
      <c r="C16" s="1028">
        <v>3291988</v>
      </c>
      <c r="D16" s="394"/>
      <c r="E16" s="402">
        <f>D16+C16</f>
        <v>3291988</v>
      </c>
      <c r="F16" s="394">
        <v>3219366</v>
      </c>
      <c r="G16" s="394"/>
      <c r="H16" s="435">
        <f t="shared" si="2"/>
        <v>3219366</v>
      </c>
    </row>
    <row r="17" spans="1:8" ht="24.75" customHeight="1">
      <c r="A17" s="422" t="s">
        <v>299</v>
      </c>
      <c r="B17" s="428" t="s">
        <v>507</v>
      </c>
      <c r="C17" s="1029">
        <v>0</v>
      </c>
      <c r="D17" s="395"/>
      <c r="E17" s="402">
        <f>D17+C17</f>
        <v>0</v>
      </c>
      <c r="F17" s="395"/>
      <c r="G17" s="395"/>
      <c r="H17" s="1030">
        <f t="shared" si="2"/>
        <v>0</v>
      </c>
    </row>
    <row r="18" spans="1:8" ht="24.75" customHeight="1" thickBot="1">
      <c r="A18" s="423" t="s">
        <v>300</v>
      </c>
      <c r="B18" s="776" t="s">
        <v>984</v>
      </c>
      <c r="C18" s="1031"/>
      <c r="D18" s="433"/>
      <c r="E18" s="1018"/>
      <c r="F18" s="433"/>
      <c r="G18" s="433"/>
      <c r="H18" s="1032">
        <f t="shared" si="2"/>
        <v>0</v>
      </c>
    </row>
    <row r="19" spans="1:8" ht="18.75" customHeight="1" thickBot="1">
      <c r="A19" s="414" t="s">
        <v>301</v>
      </c>
      <c r="B19" s="415" t="s">
        <v>427</v>
      </c>
      <c r="C19" s="396">
        <f aca="true" t="shared" si="3" ref="C19:H19">SUM(C7,C12,C15:C18)</f>
        <v>288446021</v>
      </c>
      <c r="D19" s="267">
        <f t="shared" si="3"/>
        <v>0</v>
      </c>
      <c r="E19" s="267">
        <f t="shared" si="3"/>
        <v>288446021</v>
      </c>
      <c r="F19" s="267">
        <f t="shared" si="3"/>
        <v>490938268</v>
      </c>
      <c r="G19" s="267">
        <f t="shared" si="3"/>
        <v>0</v>
      </c>
      <c r="H19" s="405">
        <f t="shared" si="3"/>
        <v>490938268</v>
      </c>
    </row>
    <row r="20" spans="1:8" ht="53.25" thickBot="1">
      <c r="A20" s="1485" t="s">
        <v>428</v>
      </c>
      <c r="B20" s="1486"/>
      <c r="C20" s="397" t="s">
        <v>417</v>
      </c>
      <c r="D20" s="269" t="s">
        <v>418</v>
      </c>
      <c r="E20" s="270" t="s">
        <v>419</v>
      </c>
      <c r="F20" s="269" t="s">
        <v>420</v>
      </c>
      <c r="G20" s="269" t="s">
        <v>418</v>
      </c>
      <c r="H20" s="271" t="s">
        <v>421</v>
      </c>
    </row>
    <row r="21" spans="1:8" ht="23.25" customHeight="1">
      <c r="A21" s="407" t="s">
        <v>301</v>
      </c>
      <c r="B21" s="408" t="s">
        <v>508</v>
      </c>
      <c r="C21" s="398">
        <f>SUM(C22:C25)</f>
        <v>275284045</v>
      </c>
      <c r="D21" s="388">
        <f>SUM(D22:D25)</f>
        <v>0</v>
      </c>
      <c r="E21" s="388">
        <f>SUM(E22:E25)</f>
        <v>275284045</v>
      </c>
      <c r="F21" s="388">
        <f>SUM(F22:F25)</f>
        <v>478936640</v>
      </c>
      <c r="G21" s="388"/>
      <c r="H21" s="430">
        <f>SUM(H22:H25)</f>
        <v>478936640</v>
      </c>
    </row>
    <row r="22" spans="1:8" ht="23.25" customHeight="1">
      <c r="A22" s="409" t="s">
        <v>302</v>
      </c>
      <c r="B22" s="773" t="s">
        <v>509</v>
      </c>
      <c r="C22" s="1009">
        <v>254514473</v>
      </c>
      <c r="D22" s="393"/>
      <c r="E22" s="1010">
        <f>D22+C22</f>
        <v>254514473</v>
      </c>
      <c r="F22" s="393">
        <v>254514473</v>
      </c>
      <c r="G22" s="393"/>
      <c r="H22" s="434">
        <f>SUM(F22)</f>
        <v>254514473</v>
      </c>
    </row>
    <row r="23" spans="1:8" ht="23.25" customHeight="1">
      <c r="A23" s="409" t="s">
        <v>305</v>
      </c>
      <c r="B23" s="773" t="s">
        <v>510</v>
      </c>
      <c r="C23" s="1011">
        <v>10455425</v>
      </c>
      <c r="D23" s="272"/>
      <c r="E23" s="1012">
        <f>D23+C23</f>
        <v>10455425</v>
      </c>
      <c r="F23" s="272">
        <v>29356059</v>
      </c>
      <c r="G23" s="272"/>
      <c r="H23" s="434">
        <f aca="true" t="shared" si="4" ref="H23:H32">SUM(F23)</f>
        <v>29356059</v>
      </c>
    </row>
    <row r="24" spans="1:8" ht="23.25" customHeight="1">
      <c r="A24" s="409" t="s">
        <v>308</v>
      </c>
      <c r="B24" s="773" t="s">
        <v>511</v>
      </c>
      <c r="C24" s="1011">
        <v>-18536641</v>
      </c>
      <c r="D24" s="272"/>
      <c r="E24" s="1012">
        <f>D24+C24</f>
        <v>-18536641</v>
      </c>
      <c r="F24" s="272">
        <v>10314147</v>
      </c>
      <c r="G24" s="272"/>
      <c r="H24" s="434">
        <f t="shared" si="4"/>
        <v>10314147</v>
      </c>
    </row>
    <row r="25" spans="1:8" ht="23.25" customHeight="1">
      <c r="A25" s="409" t="s">
        <v>311</v>
      </c>
      <c r="B25" s="773" t="s">
        <v>512</v>
      </c>
      <c r="C25" s="1011">
        <v>28850788</v>
      </c>
      <c r="D25" s="272"/>
      <c r="E25" s="1012">
        <f>D25+C25</f>
        <v>28850788</v>
      </c>
      <c r="F25" s="272">
        <v>184751961</v>
      </c>
      <c r="G25" s="272"/>
      <c r="H25" s="434">
        <f t="shared" si="4"/>
        <v>184751961</v>
      </c>
    </row>
    <row r="26" spans="1:8" ht="23.25" customHeight="1">
      <c r="A26" s="410" t="s">
        <v>313</v>
      </c>
      <c r="B26" s="777" t="s">
        <v>513</v>
      </c>
      <c r="C26" s="399">
        <f>SUM(C27:C29)</f>
        <v>9207667</v>
      </c>
      <c r="D26" s="392">
        <f>SUM(D27:D29)</f>
        <v>0</v>
      </c>
      <c r="E26" s="392">
        <f>SUM(E27:E29)</f>
        <v>9207667</v>
      </c>
      <c r="F26" s="392">
        <f>SUM(F27:F29)</f>
        <v>8230812</v>
      </c>
      <c r="G26" s="392"/>
      <c r="H26" s="434">
        <f t="shared" si="4"/>
        <v>8230812</v>
      </c>
    </row>
    <row r="27" spans="1:8" ht="23.25" customHeight="1">
      <c r="A27" s="409" t="s">
        <v>315</v>
      </c>
      <c r="B27" s="773" t="s">
        <v>514</v>
      </c>
      <c r="C27" s="1009">
        <v>2534065</v>
      </c>
      <c r="D27" s="393"/>
      <c r="E27" s="1013">
        <f>D27+C27</f>
        <v>2534065</v>
      </c>
      <c r="F27" s="393">
        <v>78535</v>
      </c>
      <c r="G27" s="393"/>
      <c r="H27" s="434">
        <f t="shared" si="4"/>
        <v>78535</v>
      </c>
    </row>
    <row r="28" spans="1:8" ht="23.25" customHeight="1">
      <c r="A28" s="409"/>
      <c r="B28" s="773" t="s">
        <v>515</v>
      </c>
      <c r="C28" s="1014">
        <v>4213748</v>
      </c>
      <c r="D28" s="400"/>
      <c r="E28" s="1010">
        <f>D28+C28</f>
        <v>4213748</v>
      </c>
      <c r="F28" s="400">
        <v>4234415</v>
      </c>
      <c r="G28" s="400"/>
      <c r="H28" s="434">
        <f t="shared" si="4"/>
        <v>4234415</v>
      </c>
    </row>
    <row r="29" spans="1:8" ht="23.25" customHeight="1">
      <c r="A29" s="409" t="s">
        <v>318</v>
      </c>
      <c r="B29" s="773" t="s">
        <v>516</v>
      </c>
      <c r="C29" s="1011">
        <v>2459854</v>
      </c>
      <c r="D29" s="272"/>
      <c r="E29" s="1012">
        <f>D29+C29</f>
        <v>2459854</v>
      </c>
      <c r="F29" s="272">
        <v>3917862</v>
      </c>
      <c r="G29" s="272"/>
      <c r="H29" s="434">
        <f t="shared" si="4"/>
        <v>3917862</v>
      </c>
    </row>
    <row r="30" spans="1:8" ht="30.75" customHeight="1">
      <c r="A30" s="410" t="s">
        <v>321</v>
      </c>
      <c r="B30" s="411" t="s">
        <v>517</v>
      </c>
      <c r="C30" s="401"/>
      <c r="D30" s="402">
        <f>SUM(D31:D32)</f>
        <v>0</v>
      </c>
      <c r="E30" s="402"/>
      <c r="F30" s="402"/>
      <c r="G30" s="402"/>
      <c r="H30" s="434">
        <f t="shared" si="4"/>
        <v>0</v>
      </c>
    </row>
    <row r="31" spans="1:8" ht="24.75" customHeight="1" hidden="1">
      <c r="A31" s="410" t="s">
        <v>323</v>
      </c>
      <c r="B31" s="412" t="s">
        <v>518</v>
      </c>
      <c r="C31" s="1015"/>
      <c r="D31" s="403"/>
      <c r="E31" s="1016">
        <f>D31+C31</f>
        <v>0</v>
      </c>
      <c r="F31" s="403"/>
      <c r="G31" s="403"/>
      <c r="H31" s="434">
        <f t="shared" si="4"/>
        <v>0</v>
      </c>
    </row>
    <row r="32" spans="1:8" ht="24.75" customHeight="1" thickBot="1">
      <c r="A32" s="413" t="s">
        <v>324</v>
      </c>
      <c r="B32" s="774" t="s">
        <v>519</v>
      </c>
      <c r="C32" s="1017">
        <v>3954309</v>
      </c>
      <c r="D32" s="433"/>
      <c r="E32" s="1018">
        <f>D32+C32</f>
        <v>3954309</v>
      </c>
      <c r="F32" s="433">
        <v>3770816</v>
      </c>
      <c r="G32" s="433"/>
      <c r="H32" s="434">
        <f t="shared" si="4"/>
        <v>3770816</v>
      </c>
    </row>
    <row r="33" spans="1:8" ht="24.75" customHeight="1" thickBot="1">
      <c r="A33" s="406" t="s">
        <v>328</v>
      </c>
      <c r="B33" s="775" t="s">
        <v>429</v>
      </c>
      <c r="C33" s="404">
        <f>C21+C26+C30+C32</f>
        <v>288446021</v>
      </c>
      <c r="D33" s="273">
        <f>D21+D26+D30</f>
        <v>0</v>
      </c>
      <c r="E33" s="273">
        <f>E21+E26+E30+E32</f>
        <v>288446021</v>
      </c>
      <c r="F33" s="273">
        <f>SUM(F21,F26,F30,F31,F32)</f>
        <v>490938268</v>
      </c>
      <c r="G33" s="273"/>
      <c r="H33" s="274">
        <f>SUM(H21,H26,H30,H31,H32)</f>
        <v>490938268</v>
      </c>
    </row>
    <row r="34" ht="15.75" thickTop="1"/>
  </sheetData>
  <sheetProtection/>
  <mergeCells count="6">
    <mergeCell ref="A3:H3"/>
    <mergeCell ref="A4:G4"/>
    <mergeCell ref="A6:B6"/>
    <mergeCell ref="A20:B20"/>
    <mergeCell ref="D1:H1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1">
      <selection activeCell="E53" sqref="E53"/>
    </sheetView>
  </sheetViews>
  <sheetFormatPr defaultColWidth="9.140625" defaultRowHeight="15"/>
  <cols>
    <col min="1" max="1" width="7.421875" style="0" customWidth="1"/>
    <col min="2" max="2" width="42.421875" style="0" customWidth="1"/>
    <col min="3" max="3" width="16.57421875" style="0" customWidth="1"/>
    <col min="4" max="4" width="15.8515625" style="0" customWidth="1"/>
    <col min="5" max="5" width="18.7109375" style="0" customWidth="1"/>
  </cols>
  <sheetData>
    <row r="1" spans="1:5" ht="15.75">
      <c r="A1" s="1489" t="s">
        <v>1163</v>
      </c>
      <c r="B1" s="1489"/>
      <c r="C1" s="1489"/>
      <c r="D1" s="1489"/>
      <c r="E1" s="1489"/>
    </row>
    <row r="2" spans="1:5" ht="15">
      <c r="A2" s="436"/>
      <c r="B2" s="436"/>
      <c r="C2" s="436"/>
      <c r="D2" s="436"/>
      <c r="E2" s="436"/>
    </row>
    <row r="3" spans="1:5" ht="15.75">
      <c r="A3" s="1490" t="s">
        <v>551</v>
      </c>
      <c r="B3" s="1490"/>
      <c r="C3" s="1490"/>
      <c r="D3" s="1490"/>
      <c r="E3" s="1490"/>
    </row>
    <row r="4" spans="1:5" ht="15.75">
      <c r="A4" s="1491" t="s">
        <v>522</v>
      </c>
      <c r="B4" s="1491"/>
      <c r="C4" s="1491"/>
      <c r="D4" s="1491"/>
      <c r="E4" s="1491"/>
    </row>
    <row r="5" spans="1:5" ht="15.75">
      <c r="A5" s="1492" t="s">
        <v>1164</v>
      </c>
      <c r="B5" s="1492"/>
      <c r="C5" s="1492"/>
      <c r="D5" s="1492"/>
      <c r="E5" s="1492"/>
    </row>
    <row r="6" spans="1:5" ht="15.75" thickBot="1">
      <c r="A6" s="1493" t="s">
        <v>1029</v>
      </c>
      <c r="B6" s="1493"/>
      <c r="C6" s="1493"/>
      <c r="D6" s="1493"/>
      <c r="E6" s="1493"/>
    </row>
    <row r="7" spans="1:5" ht="15.75">
      <c r="A7" s="1494" t="s">
        <v>4</v>
      </c>
      <c r="B7" s="1496" t="s">
        <v>291</v>
      </c>
      <c r="C7" s="778" t="s">
        <v>523</v>
      </c>
      <c r="D7" s="778" t="s">
        <v>524</v>
      </c>
      <c r="E7" s="1498" t="s">
        <v>442</v>
      </c>
    </row>
    <row r="8" spans="1:5" ht="15.75">
      <c r="A8" s="1495"/>
      <c r="B8" s="1497"/>
      <c r="C8" s="1500" t="s">
        <v>525</v>
      </c>
      <c r="D8" s="1501"/>
      <c r="E8" s="1499"/>
    </row>
    <row r="9" spans="1:5" ht="16.5" thickBot="1">
      <c r="A9" s="779" t="s">
        <v>249</v>
      </c>
      <c r="B9" s="780" t="s">
        <v>250</v>
      </c>
      <c r="C9" s="780" t="s">
        <v>251</v>
      </c>
      <c r="D9" s="780" t="s">
        <v>252</v>
      </c>
      <c r="E9" s="781" t="s">
        <v>253</v>
      </c>
    </row>
    <row r="10" spans="1:5" ht="15" customHeight="1">
      <c r="A10" s="782">
        <v>1</v>
      </c>
      <c r="B10" s="783" t="s">
        <v>293</v>
      </c>
      <c r="C10" s="800">
        <v>72581000</v>
      </c>
      <c r="D10" s="800">
        <v>74770842</v>
      </c>
      <c r="E10" s="801">
        <v>71337523</v>
      </c>
    </row>
    <row r="11" spans="1:5" ht="15" customHeight="1">
      <c r="A11" s="784">
        <v>2</v>
      </c>
      <c r="B11" s="785" t="s">
        <v>526</v>
      </c>
      <c r="C11" s="802">
        <v>12781000</v>
      </c>
      <c r="D11" s="802">
        <v>13081310</v>
      </c>
      <c r="E11" s="803">
        <v>12991834</v>
      </c>
    </row>
    <row r="12" spans="1:5" ht="15" customHeight="1">
      <c r="A12" s="784">
        <v>3</v>
      </c>
      <c r="B12" s="785" t="s">
        <v>924</v>
      </c>
      <c r="C12" s="802">
        <v>73471420</v>
      </c>
      <c r="D12" s="802">
        <v>73706790</v>
      </c>
      <c r="E12" s="803">
        <v>67867167</v>
      </c>
    </row>
    <row r="13" spans="1:5" ht="15" customHeight="1">
      <c r="A13" s="784">
        <v>4</v>
      </c>
      <c r="B13" s="786" t="s">
        <v>168</v>
      </c>
      <c r="C13" s="802">
        <v>10316000</v>
      </c>
      <c r="D13" s="802">
        <v>11495500</v>
      </c>
      <c r="E13" s="803">
        <v>3267455</v>
      </c>
    </row>
    <row r="14" spans="1:5" ht="15" customHeight="1" thickBot="1">
      <c r="A14" s="787">
        <v>6</v>
      </c>
      <c r="B14" s="788" t="s">
        <v>170</v>
      </c>
      <c r="C14" s="804">
        <v>50138803</v>
      </c>
      <c r="D14" s="804">
        <v>54450171</v>
      </c>
      <c r="E14" s="805">
        <v>50048232</v>
      </c>
    </row>
    <row r="15" spans="1:5" ht="15" customHeight="1" thickBot="1">
      <c r="A15" s="792">
        <v>7</v>
      </c>
      <c r="B15" s="799" t="s">
        <v>527</v>
      </c>
      <c r="C15" s="1333">
        <f>SUM(C10:C14)</f>
        <v>219288223</v>
      </c>
      <c r="D15" s="1333">
        <f>SUM(D10:D14)</f>
        <v>227504613</v>
      </c>
      <c r="E15" s="1334">
        <f>SUM(E10:E14)</f>
        <v>205512211</v>
      </c>
    </row>
    <row r="16" spans="1:5" ht="15" customHeight="1">
      <c r="A16" s="1337"/>
      <c r="B16" s="1338" t="s">
        <v>1165</v>
      </c>
      <c r="C16" s="1339"/>
      <c r="D16" s="1340">
        <v>1135274</v>
      </c>
      <c r="E16" s="1341">
        <v>1135274</v>
      </c>
    </row>
    <row r="17" spans="1:5" ht="15" customHeight="1">
      <c r="A17" s="784">
        <v>8</v>
      </c>
      <c r="B17" s="785" t="s">
        <v>985</v>
      </c>
      <c r="C17" s="802">
        <v>1500000</v>
      </c>
      <c r="D17" s="802">
        <v>1500000</v>
      </c>
      <c r="E17" s="803">
        <v>671975</v>
      </c>
    </row>
    <row r="18" spans="1:5" ht="15" customHeight="1">
      <c r="A18" s="784">
        <v>9</v>
      </c>
      <c r="B18" s="785" t="s">
        <v>986</v>
      </c>
      <c r="C18" s="802">
        <v>11837000</v>
      </c>
      <c r="D18" s="802">
        <v>23595459</v>
      </c>
      <c r="E18" s="803">
        <v>23595459</v>
      </c>
    </row>
    <row r="19" spans="1:5" ht="15" customHeight="1">
      <c r="A19" s="784">
        <v>10</v>
      </c>
      <c r="B19" s="785" t="s">
        <v>987</v>
      </c>
      <c r="C19" s="802">
        <v>3190000</v>
      </c>
      <c r="D19" s="802">
        <v>5325177</v>
      </c>
      <c r="E19" s="803">
        <v>5325177</v>
      </c>
    </row>
    <row r="20" spans="1:5" ht="15" customHeight="1">
      <c r="A20" s="787"/>
      <c r="B20" s="788" t="s">
        <v>1036</v>
      </c>
      <c r="C20" s="804">
        <v>17850000</v>
      </c>
      <c r="D20" s="804">
        <v>181700466</v>
      </c>
      <c r="E20" s="805">
        <v>33866281</v>
      </c>
    </row>
    <row r="21" spans="1:5" ht="15" customHeight="1">
      <c r="A21" s="787"/>
      <c r="B21" s="788" t="s">
        <v>1027</v>
      </c>
      <c r="C21" s="804">
        <v>4820000</v>
      </c>
      <c r="D21" s="804">
        <v>7939158</v>
      </c>
      <c r="E21" s="805">
        <v>7939158</v>
      </c>
    </row>
    <row r="22" spans="1:5" ht="15" customHeight="1" thickBot="1">
      <c r="A22" s="1342">
        <v>11</v>
      </c>
      <c r="B22" s="793" t="s">
        <v>194</v>
      </c>
      <c r="C22" s="1343"/>
      <c r="D22" s="1343"/>
      <c r="E22" s="811"/>
    </row>
    <row r="23" spans="1:5" ht="16.5" customHeight="1" thickBot="1">
      <c r="A23" s="797">
        <v>14</v>
      </c>
      <c r="B23" s="795" t="s">
        <v>528</v>
      </c>
      <c r="C23" s="1335">
        <f>SUM(C17:C22)</f>
        <v>39197000</v>
      </c>
      <c r="D23" s="1335">
        <f>SUM(D16:D22)</f>
        <v>221195534</v>
      </c>
      <c r="E23" s="1336">
        <f>SUM(E16:E22)</f>
        <v>72533324</v>
      </c>
    </row>
    <row r="24" spans="1:5" ht="15" customHeight="1" thickBot="1">
      <c r="A24" s="791">
        <v>21</v>
      </c>
      <c r="B24" s="786" t="s">
        <v>209</v>
      </c>
      <c r="C24" s="808">
        <v>6767737</v>
      </c>
      <c r="D24" s="808">
        <v>10927961</v>
      </c>
      <c r="E24" s="809"/>
    </row>
    <row r="25" spans="1:5" ht="15" customHeight="1" thickBot="1">
      <c r="A25" s="792">
        <v>22</v>
      </c>
      <c r="B25" s="793" t="s">
        <v>210</v>
      </c>
      <c r="C25" s="810"/>
      <c r="D25" s="810"/>
      <c r="E25" s="811"/>
    </row>
    <row r="26" spans="1:5" ht="15" customHeight="1" thickBot="1">
      <c r="A26" s="790"/>
      <c r="B26" s="789" t="s">
        <v>298</v>
      </c>
      <c r="C26" s="806">
        <f>SUM(C24:C25)</f>
        <v>6767737</v>
      </c>
      <c r="D26" s="806">
        <f>SUM(D24:D25)</f>
        <v>10927961</v>
      </c>
      <c r="E26" s="807">
        <f>SUM(E24:E25)</f>
        <v>0</v>
      </c>
    </row>
    <row r="27" spans="1:5" ht="15" customHeight="1" thickBot="1">
      <c r="A27" s="794">
        <v>15</v>
      </c>
      <c r="B27" s="795" t="s">
        <v>529</v>
      </c>
      <c r="C27" s="812">
        <f>SUM(C23,C15,C26)</f>
        <v>265252960</v>
      </c>
      <c r="D27" s="812">
        <f>SUM(D23,D15,D26)</f>
        <v>459628108</v>
      </c>
      <c r="E27" s="813">
        <f>SUM(E23,E15,E26)</f>
        <v>278045535</v>
      </c>
    </row>
    <row r="28" spans="1:5" ht="15" customHeight="1" hidden="1">
      <c r="A28" s="791">
        <v>16</v>
      </c>
      <c r="B28" s="786" t="s">
        <v>530</v>
      </c>
      <c r="C28" s="808"/>
      <c r="D28" s="808"/>
      <c r="E28" s="809"/>
    </row>
    <row r="29" spans="1:5" ht="15" customHeight="1" hidden="1">
      <c r="A29" s="787">
        <v>17</v>
      </c>
      <c r="B29" s="788" t="s">
        <v>531</v>
      </c>
      <c r="C29" s="804"/>
      <c r="D29" s="804"/>
      <c r="E29" s="805"/>
    </row>
    <row r="30" spans="1:5" ht="15" customHeight="1" hidden="1">
      <c r="A30" s="787">
        <v>17</v>
      </c>
      <c r="B30" s="788" t="s">
        <v>532</v>
      </c>
      <c r="C30" s="804"/>
      <c r="D30" s="804"/>
      <c r="E30" s="805"/>
    </row>
    <row r="31" spans="1:5" ht="15" customHeight="1" hidden="1" thickBot="1">
      <c r="A31" s="787">
        <v>18</v>
      </c>
      <c r="B31" s="788" t="s">
        <v>533</v>
      </c>
      <c r="C31" s="804"/>
      <c r="D31" s="804"/>
      <c r="E31" s="805"/>
    </row>
    <row r="32" spans="1:5" ht="33" customHeight="1" thickBot="1">
      <c r="A32" s="790">
        <v>19</v>
      </c>
      <c r="B32" s="789" t="s">
        <v>534</v>
      </c>
      <c r="C32" s="806">
        <v>4213748</v>
      </c>
      <c r="D32" s="806">
        <v>34968693</v>
      </c>
      <c r="E32" s="807">
        <v>34968693</v>
      </c>
    </row>
    <row r="33" spans="1:5" ht="24.75" customHeight="1" thickBot="1">
      <c r="A33" s="790">
        <v>23</v>
      </c>
      <c r="B33" s="789" t="s">
        <v>535</v>
      </c>
      <c r="C33" s="806">
        <f>SUM(C27,C32)</f>
        <v>269466708</v>
      </c>
      <c r="D33" s="806">
        <f>SUM(D27,D32)</f>
        <v>494596801</v>
      </c>
      <c r="E33" s="807">
        <f>SUM(E27,E32)</f>
        <v>313014228</v>
      </c>
    </row>
    <row r="34" spans="1:5" ht="15" customHeight="1">
      <c r="A34" s="782">
        <v>24</v>
      </c>
      <c r="B34" s="785" t="s">
        <v>292</v>
      </c>
      <c r="C34" s="800">
        <v>118281543</v>
      </c>
      <c r="D34" s="800">
        <v>122145172</v>
      </c>
      <c r="E34" s="801">
        <v>122145172</v>
      </c>
    </row>
    <row r="35" spans="1:5" ht="15" customHeight="1">
      <c r="A35" s="784">
        <v>25</v>
      </c>
      <c r="B35" s="785" t="s">
        <v>536</v>
      </c>
      <c r="C35" s="802">
        <v>60121200</v>
      </c>
      <c r="D35" s="802">
        <v>72475158</v>
      </c>
      <c r="E35" s="803">
        <v>77787998</v>
      </c>
    </row>
    <row r="36" spans="1:5" ht="15" customHeight="1">
      <c r="A36" s="784">
        <v>26</v>
      </c>
      <c r="B36" s="785" t="s">
        <v>537</v>
      </c>
      <c r="C36" s="802"/>
      <c r="D36" s="802">
        <v>169945913</v>
      </c>
      <c r="E36" s="803">
        <v>163948073</v>
      </c>
    </row>
    <row r="37" spans="1:5" ht="15" customHeight="1">
      <c r="A37" s="784">
        <v>27</v>
      </c>
      <c r="B37" s="785" t="s">
        <v>275</v>
      </c>
      <c r="C37" s="802">
        <v>18335000</v>
      </c>
      <c r="D37" s="802">
        <v>22272968</v>
      </c>
      <c r="E37" s="803">
        <v>20539207</v>
      </c>
    </row>
    <row r="38" spans="1:5" ht="15" customHeight="1">
      <c r="A38" s="784">
        <v>28</v>
      </c>
      <c r="B38" s="796" t="s">
        <v>445</v>
      </c>
      <c r="C38" s="802">
        <v>11943990</v>
      </c>
      <c r="D38" s="802">
        <v>22729662</v>
      </c>
      <c r="E38" s="803">
        <v>22101662</v>
      </c>
    </row>
    <row r="39" spans="1:5" ht="15" customHeight="1">
      <c r="A39" s="784">
        <v>29</v>
      </c>
      <c r="B39" s="785" t="s">
        <v>243</v>
      </c>
      <c r="C39" s="802">
        <v>1530000</v>
      </c>
      <c r="D39" s="802">
        <v>783593</v>
      </c>
      <c r="E39" s="803">
        <v>783593</v>
      </c>
    </row>
    <row r="40" spans="1:5" ht="15" customHeight="1">
      <c r="A40" s="784">
        <v>30</v>
      </c>
      <c r="B40" s="785" t="s">
        <v>278</v>
      </c>
      <c r="C40" s="802">
        <v>900000</v>
      </c>
      <c r="D40" s="802">
        <v>900000</v>
      </c>
      <c r="E40" s="803">
        <v>546730</v>
      </c>
    </row>
    <row r="41" spans="1:5" ht="15" customHeight="1" thickBot="1">
      <c r="A41" s="787">
        <v>31</v>
      </c>
      <c r="B41" s="785" t="s">
        <v>279</v>
      </c>
      <c r="C41" s="804"/>
      <c r="D41" s="804"/>
      <c r="E41" s="805"/>
    </row>
    <row r="42" spans="1:5" ht="35.25" customHeight="1" thickBot="1">
      <c r="A42" s="790">
        <v>36</v>
      </c>
      <c r="B42" s="789" t="s">
        <v>538</v>
      </c>
      <c r="C42" s="814">
        <f>SUM(C34:C41)</f>
        <v>211111733</v>
      </c>
      <c r="D42" s="814">
        <f>SUM(D34:D41)</f>
        <v>411252466</v>
      </c>
      <c r="E42" s="815">
        <f>SUM(E34:E41)</f>
        <v>407852435</v>
      </c>
    </row>
    <row r="43" spans="1:5" ht="15" customHeight="1">
      <c r="A43" s="782">
        <v>37</v>
      </c>
      <c r="B43" s="783" t="s">
        <v>539</v>
      </c>
      <c r="C43" s="800"/>
      <c r="D43" s="800"/>
      <c r="E43" s="801"/>
    </row>
    <row r="44" spans="1:5" ht="15" customHeight="1">
      <c r="A44" s="784">
        <v>38</v>
      </c>
      <c r="B44" s="783" t="s">
        <v>540</v>
      </c>
      <c r="C44" s="802"/>
      <c r="D44" s="802">
        <v>10000000</v>
      </c>
      <c r="E44" s="803">
        <v>10000000</v>
      </c>
    </row>
    <row r="45" spans="1:5" ht="15" customHeight="1">
      <c r="A45" s="784">
        <v>39</v>
      </c>
      <c r="B45" s="786" t="s">
        <v>541</v>
      </c>
      <c r="C45" s="800">
        <v>58354975</v>
      </c>
      <c r="D45" s="800">
        <v>58354975</v>
      </c>
      <c r="E45" s="801">
        <v>58354975</v>
      </c>
    </row>
    <row r="46" spans="1:5" ht="15" customHeight="1">
      <c r="A46" s="782">
        <v>40</v>
      </c>
      <c r="B46" s="788" t="s">
        <v>542</v>
      </c>
      <c r="C46" s="800"/>
      <c r="D46" s="800">
        <v>14989360</v>
      </c>
      <c r="E46" s="801">
        <v>14989360</v>
      </c>
    </row>
    <row r="47" spans="1:5" ht="15" customHeight="1" thickBot="1">
      <c r="A47" s="787">
        <v>41</v>
      </c>
      <c r="B47" s="788" t="s">
        <v>543</v>
      </c>
      <c r="C47" s="804"/>
      <c r="D47" s="804"/>
      <c r="E47" s="805"/>
    </row>
    <row r="48" spans="1:5" ht="33.75" customHeight="1" thickBot="1">
      <c r="A48" s="790">
        <v>42</v>
      </c>
      <c r="B48" s="789" t="s">
        <v>544</v>
      </c>
      <c r="C48" s="814">
        <f>SUM(C43:C47)</f>
        <v>58354975</v>
      </c>
      <c r="D48" s="814">
        <f>SUM(D43:D47)</f>
        <v>83344335</v>
      </c>
      <c r="E48" s="815">
        <f>SUM(E43:E47)</f>
        <v>83344335</v>
      </c>
    </row>
    <row r="49" spans="1:5" ht="20.25" customHeight="1" thickBot="1">
      <c r="A49" s="797">
        <v>43</v>
      </c>
      <c r="B49" s="795" t="s">
        <v>545</v>
      </c>
      <c r="C49" s="816">
        <f>C42+C48</f>
        <v>269466708</v>
      </c>
      <c r="D49" s="816">
        <f>D42+D48</f>
        <v>494596801</v>
      </c>
      <c r="E49" s="817">
        <f>E42+E48</f>
        <v>491196770</v>
      </c>
    </row>
    <row r="50" spans="1:5" ht="18.75" customHeight="1" thickBot="1">
      <c r="A50" s="798">
        <v>47</v>
      </c>
      <c r="B50" s="799" t="s">
        <v>546</v>
      </c>
      <c r="C50" s="814">
        <f>SUM(C42,C48)</f>
        <v>269466708</v>
      </c>
      <c r="D50" s="814">
        <f>SUM(D42,D48)</f>
        <v>494596801</v>
      </c>
      <c r="E50" s="815">
        <f>SUM(E42,E48)</f>
        <v>491196770</v>
      </c>
    </row>
    <row r="51" spans="1:5" ht="69" customHeight="1" thickBot="1">
      <c r="A51" s="790">
        <v>48</v>
      </c>
      <c r="B51" s="789" t="s">
        <v>547</v>
      </c>
      <c r="C51" s="814">
        <f>C42-C27</f>
        <v>-54141227</v>
      </c>
      <c r="D51" s="814">
        <f>D42-D27</f>
        <v>-48375642</v>
      </c>
      <c r="E51" s="815">
        <f>E42-E27</f>
        <v>129806900</v>
      </c>
    </row>
    <row r="52" spans="1:5" ht="77.25" customHeight="1" thickBot="1">
      <c r="A52" s="790">
        <v>49</v>
      </c>
      <c r="B52" s="789" t="s">
        <v>548</v>
      </c>
      <c r="C52" s="814">
        <f>C49-C27</f>
        <v>4213748</v>
      </c>
      <c r="D52" s="814">
        <f>D49-D27</f>
        <v>34968693</v>
      </c>
      <c r="E52" s="815">
        <f>E49-E27</f>
        <v>213151235</v>
      </c>
    </row>
    <row r="53" spans="1:5" ht="33.75" customHeight="1" thickBot="1">
      <c r="A53" s="790">
        <v>50</v>
      </c>
      <c r="B53" s="789" t="s">
        <v>549</v>
      </c>
      <c r="C53" s="814">
        <f>+C48-C32</f>
        <v>54141227</v>
      </c>
      <c r="D53" s="814">
        <f>+D48-D32</f>
        <v>48375642</v>
      </c>
      <c r="E53" s="815">
        <f>+E48-E32</f>
        <v>48375642</v>
      </c>
    </row>
    <row r="54" spans="1:5" ht="29.25" customHeight="1" thickBot="1">
      <c r="A54" s="797">
        <v>51</v>
      </c>
      <c r="B54" s="795" t="s">
        <v>550</v>
      </c>
      <c r="C54" s="818"/>
      <c r="D54" s="818"/>
      <c r="E54" s="817"/>
    </row>
  </sheetData>
  <sheetProtection/>
  <mergeCells count="9">
    <mergeCell ref="A1:E1"/>
    <mergeCell ref="A3:E3"/>
    <mergeCell ref="A4:E4"/>
    <mergeCell ref="A5:E5"/>
    <mergeCell ref="A6:E6"/>
    <mergeCell ref="A7:A8"/>
    <mergeCell ref="B7:B8"/>
    <mergeCell ref="E7:E8"/>
    <mergeCell ref="C8:D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7"/>
  <sheetViews>
    <sheetView zoomScaleSheetLayoutView="100" zoomScalePageLayoutView="120" workbookViewId="0" topLeftCell="A1">
      <selection activeCell="F122" sqref="F122"/>
    </sheetView>
  </sheetViews>
  <sheetFormatPr defaultColWidth="9.140625" defaultRowHeight="15"/>
  <cols>
    <col min="1" max="1" width="8.140625" style="22" customWidth="1"/>
    <col min="2" max="2" width="63.8515625" style="22" customWidth="1"/>
    <col min="3" max="3" width="14.8515625" style="23" customWidth="1"/>
    <col min="4" max="4" width="14.28125" style="2" customWidth="1"/>
    <col min="5" max="5" width="13.140625" style="2" customWidth="1"/>
    <col min="6" max="16384" width="9.140625" style="2" customWidth="1"/>
  </cols>
  <sheetData>
    <row r="1" spans="2:8" ht="15.75">
      <c r="B1" s="1377" t="s">
        <v>1081</v>
      </c>
      <c r="C1" s="1377"/>
      <c r="D1" s="1377"/>
      <c r="E1" s="1377"/>
      <c r="F1" s="11"/>
      <c r="G1" s="11"/>
      <c r="H1" s="11"/>
    </row>
    <row r="3" spans="1:5" ht="15.75">
      <c r="A3" s="1373" t="s">
        <v>247</v>
      </c>
      <c r="B3" s="1373"/>
      <c r="C3" s="1373"/>
      <c r="D3" s="1373"/>
      <c r="E3" s="1373"/>
    </row>
    <row r="4" spans="1:5" ht="15.75">
      <c r="A4" s="24"/>
      <c r="B4" s="24"/>
      <c r="C4" s="24"/>
      <c r="D4" s="24"/>
      <c r="E4" s="24"/>
    </row>
    <row r="5" spans="1:5" ht="15.75">
      <c r="A5" s="1373" t="s">
        <v>1082</v>
      </c>
      <c r="B5" s="1373"/>
      <c r="C5" s="1373"/>
      <c r="D5" s="1373"/>
      <c r="E5" s="1373"/>
    </row>
    <row r="7" spans="1:3" ht="15.75" customHeight="1">
      <c r="A7" s="1375" t="s">
        <v>2</v>
      </c>
      <c r="B7" s="1375"/>
      <c r="C7" s="1375"/>
    </row>
    <row r="8" spans="1:5" ht="15.75" customHeight="1" thickBot="1">
      <c r="A8" s="1368" t="s">
        <v>3</v>
      </c>
      <c r="B8" s="1368"/>
      <c r="C8" s="1374" t="s">
        <v>1029</v>
      </c>
      <c r="D8" s="1374"/>
      <c r="E8" s="1374"/>
    </row>
    <row r="9" spans="1:5" ht="15.75" customHeight="1" thickBot="1">
      <c r="A9" s="3"/>
      <c r="B9" s="3"/>
      <c r="C9" s="1369">
        <v>43100</v>
      </c>
      <c r="D9" s="1370"/>
      <c r="E9" s="1371"/>
    </row>
    <row r="10" spans="1:5" ht="64.5" customHeight="1" thickBot="1">
      <c r="A10" s="36" t="s">
        <v>4</v>
      </c>
      <c r="B10" s="37" t="s">
        <v>5</v>
      </c>
      <c r="C10" s="114" t="s">
        <v>241</v>
      </c>
      <c r="D10" s="115" t="s">
        <v>240</v>
      </c>
      <c r="E10" s="116" t="s">
        <v>248</v>
      </c>
    </row>
    <row r="11" spans="1:5" s="5" customFormat="1" ht="12" customHeight="1" thickBot="1">
      <c r="A11" s="459" t="s">
        <v>249</v>
      </c>
      <c r="B11" s="539" t="s">
        <v>250</v>
      </c>
      <c r="C11" s="540" t="s">
        <v>251</v>
      </c>
      <c r="D11" s="71" t="s">
        <v>252</v>
      </c>
      <c r="E11" s="27" t="s">
        <v>253</v>
      </c>
    </row>
    <row r="12" spans="1:5" s="7" customFormat="1" ht="14.25" customHeight="1" thickBot="1">
      <c r="A12" s="541" t="s">
        <v>6</v>
      </c>
      <c r="B12" s="542" t="s">
        <v>7</v>
      </c>
      <c r="C12" s="543">
        <f>SUM(D12:E12)</f>
        <v>122145172</v>
      </c>
      <c r="D12" s="907">
        <f>SUM(D13:D18)</f>
        <v>122145172</v>
      </c>
      <c r="E12" s="908">
        <f>SUM(E13:E18)</f>
        <v>0</v>
      </c>
    </row>
    <row r="13" spans="1:5" s="7" customFormat="1" ht="12" customHeight="1">
      <c r="A13" s="544" t="s">
        <v>8</v>
      </c>
      <c r="B13" s="480" t="s">
        <v>9</v>
      </c>
      <c r="C13" s="545">
        <f aca="true" t="shared" si="0" ref="C13:C75">SUM(D13:E13)</f>
        <v>54263096</v>
      </c>
      <c r="D13" s="909">
        <v>54263096</v>
      </c>
      <c r="E13" s="910"/>
    </row>
    <row r="14" spans="1:5" s="7" customFormat="1" ht="12" customHeight="1">
      <c r="A14" s="546" t="s">
        <v>10</v>
      </c>
      <c r="B14" s="470" t="s">
        <v>893</v>
      </c>
      <c r="C14" s="547">
        <f t="shared" si="0"/>
        <v>35957500</v>
      </c>
      <c r="D14" s="911">
        <v>35957500</v>
      </c>
      <c r="E14" s="912"/>
    </row>
    <row r="15" spans="1:5" s="7" customFormat="1" ht="12" customHeight="1">
      <c r="A15" s="546" t="s">
        <v>11</v>
      </c>
      <c r="B15" s="470" t="s">
        <v>894</v>
      </c>
      <c r="C15" s="547">
        <f t="shared" si="0"/>
        <v>27034120</v>
      </c>
      <c r="D15" s="911">
        <v>27034120</v>
      </c>
      <c r="E15" s="912"/>
    </row>
    <row r="16" spans="1:5" s="7" customFormat="1" ht="12" customHeight="1">
      <c r="A16" s="546" t="s">
        <v>12</v>
      </c>
      <c r="B16" s="470" t="s">
        <v>895</v>
      </c>
      <c r="C16" s="547">
        <f t="shared" si="0"/>
        <v>1399920</v>
      </c>
      <c r="D16" s="911">
        <v>1399920</v>
      </c>
      <c r="E16" s="912"/>
    </row>
    <row r="17" spans="1:5" s="7" customFormat="1" ht="12" customHeight="1">
      <c r="A17" s="546" t="s">
        <v>13</v>
      </c>
      <c r="B17" s="470" t="s">
        <v>14</v>
      </c>
      <c r="C17" s="547">
        <f t="shared" si="0"/>
        <v>3490536</v>
      </c>
      <c r="D17" s="911">
        <v>3490536</v>
      </c>
      <c r="E17" s="912"/>
    </row>
    <row r="18" spans="1:5" s="7" customFormat="1" ht="12" customHeight="1" thickBot="1">
      <c r="A18" s="548" t="s">
        <v>15</v>
      </c>
      <c r="B18" s="482" t="s">
        <v>897</v>
      </c>
      <c r="C18" s="549">
        <f t="shared" si="0"/>
        <v>0</v>
      </c>
      <c r="D18" s="913"/>
      <c r="E18" s="914"/>
    </row>
    <row r="19" spans="1:5" s="7" customFormat="1" ht="21" customHeight="1" thickBot="1">
      <c r="A19" s="550" t="s">
        <v>16</v>
      </c>
      <c r="B19" s="478" t="s">
        <v>17</v>
      </c>
      <c r="C19" s="551">
        <f t="shared" si="0"/>
        <v>78334728</v>
      </c>
      <c r="D19" s="915">
        <f>SUM(D20)</f>
        <v>77787998</v>
      </c>
      <c r="E19" s="916">
        <f>SUM(E21:E26)</f>
        <v>546730</v>
      </c>
    </row>
    <row r="20" spans="1:5" s="7" customFormat="1" ht="12" customHeight="1">
      <c r="A20" s="544" t="s">
        <v>18</v>
      </c>
      <c r="B20" s="480" t="s">
        <v>915</v>
      </c>
      <c r="C20" s="552">
        <f t="shared" si="0"/>
        <v>78334728</v>
      </c>
      <c r="D20" s="909">
        <v>77787998</v>
      </c>
      <c r="E20" s="910">
        <v>546730</v>
      </c>
    </row>
    <row r="21" spans="1:5" s="7" customFormat="1" ht="12" customHeight="1">
      <c r="A21" s="546" t="s">
        <v>20</v>
      </c>
      <c r="B21" s="470" t="s">
        <v>916</v>
      </c>
      <c r="C21" s="547">
        <f t="shared" si="0"/>
        <v>8107776</v>
      </c>
      <c r="D21" s="911">
        <v>8107776</v>
      </c>
      <c r="E21" s="912"/>
    </row>
    <row r="22" spans="1:5" s="7" customFormat="1" ht="12" customHeight="1">
      <c r="A22" s="546"/>
      <c r="B22" s="470" t="s">
        <v>1083</v>
      </c>
      <c r="C22" s="547">
        <f t="shared" si="0"/>
        <v>1194500</v>
      </c>
      <c r="D22" s="911">
        <v>1194500</v>
      </c>
      <c r="E22" s="912"/>
    </row>
    <row r="23" spans="1:5" s="7" customFormat="1" ht="12" customHeight="1">
      <c r="A23" s="546" t="s">
        <v>22</v>
      </c>
      <c r="B23" s="470" t="s">
        <v>917</v>
      </c>
      <c r="C23" s="547">
        <f t="shared" si="0"/>
        <v>10029190</v>
      </c>
      <c r="D23" s="911">
        <v>10029190</v>
      </c>
      <c r="E23" s="912"/>
    </row>
    <row r="24" spans="1:5" s="7" customFormat="1" ht="12" customHeight="1">
      <c r="A24" s="546" t="s">
        <v>24</v>
      </c>
      <c r="B24" s="470" t="s">
        <v>918</v>
      </c>
      <c r="C24" s="547">
        <f t="shared" si="0"/>
        <v>57064492</v>
      </c>
      <c r="D24" s="911">
        <v>57064492</v>
      </c>
      <c r="E24" s="912"/>
    </row>
    <row r="25" spans="1:5" s="7" customFormat="1" ht="12" customHeight="1">
      <c r="A25" s="546" t="s">
        <v>26</v>
      </c>
      <c r="B25" s="470" t="s">
        <v>919</v>
      </c>
      <c r="C25" s="547">
        <f t="shared" si="0"/>
        <v>1895100</v>
      </c>
      <c r="D25" s="911">
        <v>1348370</v>
      </c>
      <c r="E25" s="912">
        <v>546730</v>
      </c>
    </row>
    <row r="26" spans="1:5" s="7" customFormat="1" ht="15.75" customHeight="1" thickBot="1">
      <c r="A26" s="548" t="s">
        <v>28</v>
      </c>
      <c r="B26" s="482" t="s">
        <v>920</v>
      </c>
      <c r="C26" s="549">
        <f t="shared" si="0"/>
        <v>0</v>
      </c>
      <c r="D26" s="913"/>
      <c r="E26" s="914"/>
    </row>
    <row r="27" spans="1:5" s="7" customFormat="1" ht="21" customHeight="1" thickBot="1">
      <c r="A27" s="553" t="s">
        <v>30</v>
      </c>
      <c r="B27" s="513" t="s">
        <v>31</v>
      </c>
      <c r="C27" s="551">
        <f t="shared" si="0"/>
        <v>163948073</v>
      </c>
      <c r="D27" s="917">
        <f>SUM(D28:D30)</f>
        <v>163948073</v>
      </c>
      <c r="E27" s="918">
        <f>SUM(E28:E30)</f>
        <v>0</v>
      </c>
    </row>
    <row r="28" spans="1:5" s="7" customFormat="1" ht="12" customHeight="1">
      <c r="A28" s="544" t="s">
        <v>32</v>
      </c>
      <c r="B28" s="480" t="s">
        <v>33</v>
      </c>
      <c r="C28" s="552">
        <f t="shared" si="0"/>
        <v>163948073</v>
      </c>
      <c r="D28" s="909">
        <v>163948073</v>
      </c>
      <c r="E28" s="910"/>
    </row>
    <row r="29" spans="1:5" s="7" customFormat="1" ht="12" customHeight="1">
      <c r="A29" s="546" t="s">
        <v>34</v>
      </c>
      <c r="B29" s="470" t="s">
        <v>903</v>
      </c>
      <c r="C29" s="547">
        <f t="shared" si="0"/>
        <v>0</v>
      </c>
      <c r="D29" s="911"/>
      <c r="E29" s="912"/>
    </row>
    <row r="30" spans="1:5" s="7" customFormat="1" ht="12" customHeight="1" thickBot="1">
      <c r="A30" s="546" t="s">
        <v>40</v>
      </c>
      <c r="B30" s="470" t="s">
        <v>41</v>
      </c>
      <c r="C30" s="547">
        <f t="shared" si="0"/>
        <v>0</v>
      </c>
      <c r="D30" s="911"/>
      <c r="E30" s="912"/>
    </row>
    <row r="31" spans="1:5" s="7" customFormat="1" ht="17.25" customHeight="1" thickBot="1">
      <c r="A31" s="550" t="s">
        <v>44</v>
      </c>
      <c r="B31" s="460" t="s">
        <v>45</v>
      </c>
      <c r="C31" s="551">
        <f t="shared" si="0"/>
        <v>20539207</v>
      </c>
      <c r="D31" s="919">
        <f>SUM(D32,D35:D37)</f>
        <v>20539207</v>
      </c>
      <c r="E31" s="918">
        <f>SUM(E32,E35:E37)</f>
        <v>0</v>
      </c>
    </row>
    <row r="32" spans="1:5" s="7" customFormat="1" ht="12" customHeight="1">
      <c r="A32" s="544" t="s">
        <v>46</v>
      </c>
      <c r="B32" s="480" t="s">
        <v>47</v>
      </c>
      <c r="C32" s="552">
        <f t="shared" si="0"/>
        <v>17311226</v>
      </c>
      <c r="D32" s="909">
        <v>17311226</v>
      </c>
      <c r="E32" s="910"/>
    </row>
    <row r="33" spans="1:5" s="7" customFormat="1" ht="12" customHeight="1" hidden="1">
      <c r="A33" s="546" t="s">
        <v>48</v>
      </c>
      <c r="B33" s="470" t="s">
        <v>49</v>
      </c>
      <c r="C33" s="547">
        <f t="shared" si="0"/>
        <v>0</v>
      </c>
      <c r="D33" s="911"/>
      <c r="E33" s="912"/>
    </row>
    <row r="34" spans="1:5" s="7" customFormat="1" ht="12" customHeight="1" hidden="1">
      <c r="A34" s="546" t="s">
        <v>50</v>
      </c>
      <c r="B34" s="470" t="s">
        <v>51</v>
      </c>
      <c r="C34" s="547">
        <f t="shared" si="0"/>
        <v>0</v>
      </c>
      <c r="D34" s="911"/>
      <c r="E34" s="912"/>
    </row>
    <row r="35" spans="1:5" s="7" customFormat="1" ht="12" customHeight="1">
      <c r="A35" s="546" t="s">
        <v>52</v>
      </c>
      <c r="B35" s="470" t="s">
        <v>0</v>
      </c>
      <c r="C35" s="547">
        <f t="shared" si="0"/>
        <v>3107442</v>
      </c>
      <c r="D35" s="911">
        <v>3107442</v>
      </c>
      <c r="E35" s="912"/>
    </row>
    <row r="36" spans="1:5" s="7" customFormat="1" ht="12" customHeight="1">
      <c r="A36" s="546" t="s">
        <v>53</v>
      </c>
      <c r="B36" s="470" t="s">
        <v>54</v>
      </c>
      <c r="C36" s="547">
        <f t="shared" si="0"/>
        <v>0</v>
      </c>
      <c r="D36" s="911"/>
      <c r="E36" s="912"/>
    </row>
    <row r="37" spans="1:5" s="7" customFormat="1" ht="12" customHeight="1" thickBot="1">
      <c r="A37" s="548" t="s">
        <v>55</v>
      </c>
      <c r="B37" s="482" t="s">
        <v>56</v>
      </c>
      <c r="C37" s="549">
        <f t="shared" si="0"/>
        <v>120539</v>
      </c>
      <c r="D37" s="913">
        <v>120539</v>
      </c>
      <c r="E37" s="914"/>
    </row>
    <row r="38" spans="1:5" s="7" customFormat="1" ht="15.75" customHeight="1" thickBot="1">
      <c r="A38" s="550" t="s">
        <v>57</v>
      </c>
      <c r="B38" s="460" t="s">
        <v>58</v>
      </c>
      <c r="C38" s="551">
        <f t="shared" si="0"/>
        <v>22101662</v>
      </c>
      <c r="D38" s="919">
        <f>SUM(D39:D48)</f>
        <v>22099057</v>
      </c>
      <c r="E38" s="918">
        <f>SUM(E39:E48)</f>
        <v>2605</v>
      </c>
    </row>
    <row r="39" spans="1:5" s="7" customFormat="1" ht="12" customHeight="1">
      <c r="A39" s="544" t="s">
        <v>59</v>
      </c>
      <c r="B39" s="480" t="s">
        <v>60</v>
      </c>
      <c r="C39" s="552">
        <f t="shared" si="0"/>
        <v>10127422</v>
      </c>
      <c r="D39" s="909">
        <v>10127422</v>
      </c>
      <c r="E39" s="910"/>
    </row>
    <row r="40" spans="1:5" s="7" customFormat="1" ht="12" customHeight="1">
      <c r="A40" s="546" t="s">
        <v>61</v>
      </c>
      <c r="B40" s="470" t="s">
        <v>62</v>
      </c>
      <c r="C40" s="547">
        <f t="shared" si="0"/>
        <v>2677713</v>
      </c>
      <c r="D40" s="911">
        <v>2677713</v>
      </c>
      <c r="E40" s="912"/>
    </row>
    <row r="41" spans="1:5" s="7" customFormat="1" ht="12" customHeight="1">
      <c r="A41" s="546" t="s">
        <v>63</v>
      </c>
      <c r="B41" s="470" t="s">
        <v>64</v>
      </c>
      <c r="C41" s="547">
        <f t="shared" si="0"/>
        <v>0</v>
      </c>
      <c r="D41" s="911"/>
      <c r="E41" s="912"/>
    </row>
    <row r="42" spans="1:5" s="7" customFormat="1" ht="12" customHeight="1">
      <c r="A42" s="546" t="s">
        <v>65</v>
      </c>
      <c r="B42" s="470" t="s">
        <v>66</v>
      </c>
      <c r="C42" s="547">
        <f t="shared" si="0"/>
        <v>0</v>
      </c>
      <c r="D42" s="911"/>
      <c r="E42" s="912"/>
    </row>
    <row r="43" spans="1:5" s="7" customFormat="1" ht="12" customHeight="1">
      <c r="A43" s="546" t="s">
        <v>67</v>
      </c>
      <c r="B43" s="470" t="s">
        <v>68</v>
      </c>
      <c r="C43" s="547">
        <f t="shared" si="0"/>
        <v>3629975</v>
      </c>
      <c r="D43" s="911">
        <v>3629975</v>
      </c>
      <c r="E43" s="912"/>
    </row>
    <row r="44" spans="1:5" s="7" customFormat="1" ht="12" customHeight="1">
      <c r="A44" s="546" t="s">
        <v>69</v>
      </c>
      <c r="B44" s="470" t="s">
        <v>70</v>
      </c>
      <c r="C44" s="547">
        <f t="shared" si="0"/>
        <v>3391926</v>
      </c>
      <c r="D44" s="911">
        <v>3391926</v>
      </c>
      <c r="E44" s="912"/>
    </row>
    <row r="45" spans="1:5" s="7" customFormat="1" ht="12" customHeight="1">
      <c r="A45" s="546" t="s">
        <v>71</v>
      </c>
      <c r="B45" s="470" t="s">
        <v>72</v>
      </c>
      <c r="C45" s="547">
        <f t="shared" si="0"/>
        <v>0</v>
      </c>
      <c r="D45" s="911"/>
      <c r="E45" s="912"/>
    </row>
    <row r="46" spans="1:5" s="7" customFormat="1" ht="12" customHeight="1">
      <c r="A46" s="546" t="s">
        <v>73</v>
      </c>
      <c r="B46" s="470" t="s">
        <v>74</v>
      </c>
      <c r="C46" s="547">
        <f t="shared" si="0"/>
        <v>2605</v>
      </c>
      <c r="D46" s="911"/>
      <c r="E46" s="912">
        <v>2605</v>
      </c>
    </row>
    <row r="47" spans="1:5" s="7" customFormat="1" ht="12" customHeight="1">
      <c r="A47" s="546" t="s">
        <v>75</v>
      </c>
      <c r="B47" s="470" t="s">
        <v>76</v>
      </c>
      <c r="C47" s="547">
        <f t="shared" si="0"/>
        <v>143265</v>
      </c>
      <c r="D47" s="911">
        <v>143265</v>
      </c>
      <c r="E47" s="912"/>
    </row>
    <row r="48" spans="1:5" s="7" customFormat="1" ht="12" customHeight="1" thickBot="1">
      <c r="A48" s="548" t="s">
        <v>77</v>
      </c>
      <c r="B48" s="482" t="s">
        <v>78</v>
      </c>
      <c r="C48" s="549">
        <f t="shared" si="0"/>
        <v>2128756</v>
      </c>
      <c r="D48" s="913">
        <v>2128756</v>
      </c>
      <c r="E48" s="914"/>
    </row>
    <row r="49" spans="1:5" s="7" customFormat="1" ht="17.25" customHeight="1" thickBot="1">
      <c r="A49" s="550" t="s">
        <v>79</v>
      </c>
      <c r="B49" s="460" t="s">
        <v>80</v>
      </c>
      <c r="C49" s="551">
        <f t="shared" si="0"/>
        <v>783593</v>
      </c>
      <c r="D49" s="919">
        <f>SUM(D50:D55)</f>
        <v>783593</v>
      </c>
      <c r="E49" s="918">
        <f>SUM(E50:E55)</f>
        <v>0</v>
      </c>
    </row>
    <row r="50" spans="1:5" s="7" customFormat="1" ht="12" customHeight="1">
      <c r="A50" s="544" t="s">
        <v>81</v>
      </c>
      <c r="B50" s="480" t="s">
        <v>82</v>
      </c>
      <c r="C50" s="552">
        <f t="shared" si="0"/>
        <v>0</v>
      </c>
      <c r="D50" s="909"/>
      <c r="E50" s="910"/>
    </row>
    <row r="51" spans="1:5" s="7" customFormat="1" ht="12" customHeight="1">
      <c r="A51" s="544"/>
      <c r="B51" s="480" t="s">
        <v>84</v>
      </c>
      <c r="C51" s="552"/>
      <c r="D51" s="909">
        <v>275000</v>
      </c>
      <c r="E51" s="910"/>
    </row>
    <row r="52" spans="1:5" s="7" customFormat="1" ht="12" customHeight="1" thickBot="1">
      <c r="A52" s="546" t="s">
        <v>83</v>
      </c>
      <c r="B52" s="470" t="s">
        <v>86</v>
      </c>
      <c r="C52" s="547">
        <f t="shared" si="0"/>
        <v>508593</v>
      </c>
      <c r="D52" s="911">
        <v>508593</v>
      </c>
      <c r="E52" s="912"/>
    </row>
    <row r="53" spans="1:5" s="7" customFormat="1" ht="12" customHeight="1" hidden="1">
      <c r="A53" s="546" t="s">
        <v>85</v>
      </c>
      <c r="B53" s="470" t="s">
        <v>86</v>
      </c>
      <c r="C53" s="547">
        <f t="shared" si="0"/>
        <v>0</v>
      </c>
      <c r="D53" s="911"/>
      <c r="E53" s="912"/>
    </row>
    <row r="54" spans="1:5" s="7" customFormat="1" ht="12" customHeight="1" hidden="1">
      <c r="A54" s="546" t="s">
        <v>87</v>
      </c>
      <c r="B54" s="470" t="s">
        <v>88</v>
      </c>
      <c r="C54" s="547">
        <f t="shared" si="0"/>
        <v>0</v>
      </c>
      <c r="D54" s="911"/>
      <c r="E54" s="912"/>
    </row>
    <row r="55" spans="1:5" s="7" customFormat="1" ht="12" customHeight="1" hidden="1" thickBot="1">
      <c r="A55" s="548" t="s">
        <v>89</v>
      </c>
      <c r="B55" s="482" t="s">
        <v>90</v>
      </c>
      <c r="C55" s="549">
        <f t="shared" si="0"/>
        <v>0</v>
      </c>
      <c r="D55" s="913"/>
      <c r="E55" s="914"/>
    </row>
    <row r="56" spans="1:5" s="7" customFormat="1" ht="12" customHeight="1" thickBot="1">
      <c r="A56" s="550" t="s">
        <v>91</v>
      </c>
      <c r="B56" s="460" t="s">
        <v>92</v>
      </c>
      <c r="C56" s="551">
        <f t="shared" si="0"/>
        <v>0</v>
      </c>
      <c r="D56" s="919"/>
      <c r="E56" s="918">
        <f>SUM(E57:E60)</f>
        <v>0</v>
      </c>
    </row>
    <row r="57" spans="1:5" s="7" customFormat="1" ht="12" customHeight="1" hidden="1">
      <c r="A57" s="544" t="s">
        <v>93</v>
      </c>
      <c r="B57" s="480" t="s">
        <v>94</v>
      </c>
      <c r="C57" s="552">
        <f t="shared" si="0"/>
        <v>0</v>
      </c>
      <c r="D57" s="909"/>
      <c r="E57" s="910"/>
    </row>
    <row r="58" spans="1:5" s="7" customFormat="1" ht="12" customHeight="1" hidden="1">
      <c r="A58" s="546" t="s">
        <v>95</v>
      </c>
      <c r="B58" s="470" t="s">
        <v>96</v>
      </c>
      <c r="C58" s="547">
        <f t="shared" si="0"/>
        <v>0</v>
      </c>
      <c r="D58" s="911"/>
      <c r="E58" s="912"/>
    </row>
    <row r="59" spans="1:5" s="7" customFormat="1" ht="12" customHeight="1" hidden="1">
      <c r="A59" s="546" t="s">
        <v>97</v>
      </c>
      <c r="B59" s="470" t="s">
        <v>98</v>
      </c>
      <c r="C59" s="547">
        <f t="shared" si="0"/>
        <v>0</v>
      </c>
      <c r="D59" s="911"/>
      <c r="E59" s="912"/>
    </row>
    <row r="60" spans="1:5" s="7" customFormat="1" ht="12" customHeight="1" hidden="1" thickBot="1">
      <c r="A60" s="548" t="s">
        <v>99</v>
      </c>
      <c r="B60" s="482" t="s">
        <v>100</v>
      </c>
      <c r="C60" s="549">
        <f t="shared" si="0"/>
        <v>0</v>
      </c>
      <c r="D60" s="913"/>
      <c r="E60" s="914"/>
    </row>
    <row r="61" spans="1:5" s="7" customFormat="1" ht="12" customHeight="1" thickBot="1">
      <c r="A61" s="550" t="s">
        <v>101</v>
      </c>
      <c r="B61" s="478" t="s">
        <v>102</v>
      </c>
      <c r="C61" s="551">
        <f t="shared" si="0"/>
        <v>0</v>
      </c>
      <c r="D61" s="919">
        <f>SUM(D62:D65)</f>
        <v>0</v>
      </c>
      <c r="E61" s="918">
        <f>SUM(E62:E65)</f>
        <v>0</v>
      </c>
    </row>
    <row r="62" spans="1:5" s="7" customFormat="1" ht="12" customHeight="1" hidden="1">
      <c r="A62" s="544" t="s">
        <v>103</v>
      </c>
      <c r="B62" s="480" t="s">
        <v>104</v>
      </c>
      <c r="C62" s="552">
        <f t="shared" si="0"/>
        <v>0</v>
      </c>
      <c r="D62" s="68"/>
      <c r="E62" s="28"/>
    </row>
    <row r="63" spans="1:5" s="7" customFormat="1" ht="12" customHeight="1" hidden="1">
      <c r="A63" s="546" t="s">
        <v>105</v>
      </c>
      <c r="B63" s="470" t="s">
        <v>106</v>
      </c>
      <c r="C63" s="547">
        <f t="shared" si="0"/>
        <v>0</v>
      </c>
      <c r="D63" s="69"/>
      <c r="E63" s="29"/>
    </row>
    <row r="64" spans="1:5" s="7" customFormat="1" ht="12" customHeight="1" hidden="1">
      <c r="A64" s="546" t="s">
        <v>107</v>
      </c>
      <c r="B64" s="470" t="s">
        <v>108</v>
      </c>
      <c r="C64" s="547">
        <f t="shared" si="0"/>
        <v>0</v>
      </c>
      <c r="D64" s="69"/>
      <c r="E64" s="29"/>
    </row>
    <row r="65" spans="1:5" s="7" customFormat="1" ht="12" customHeight="1" hidden="1" thickBot="1">
      <c r="A65" s="548" t="s">
        <v>109</v>
      </c>
      <c r="B65" s="482" t="s">
        <v>110</v>
      </c>
      <c r="C65" s="547">
        <f t="shared" si="0"/>
        <v>0</v>
      </c>
      <c r="D65" s="70"/>
      <c r="E65" s="30"/>
    </row>
    <row r="66" spans="1:5" s="7" customFormat="1" ht="21.75" customHeight="1" thickBot="1">
      <c r="A66" s="550" t="s">
        <v>111</v>
      </c>
      <c r="B66" s="460" t="s">
        <v>112</v>
      </c>
      <c r="C66" s="554">
        <f t="shared" si="0"/>
        <v>407852435</v>
      </c>
      <c r="D66" s="83">
        <f>SUM(D12,D19,D27,D31,D38,D49,D56,D61)</f>
        <v>407303100</v>
      </c>
      <c r="E66" s="32">
        <f>SUM(E12,E19,E27,E31,E38,E49,E56,E61)</f>
        <v>549335</v>
      </c>
    </row>
    <row r="67" spans="1:5" s="7" customFormat="1" ht="12.75" customHeight="1" thickBot="1">
      <c r="A67" s="555" t="s">
        <v>113</v>
      </c>
      <c r="B67" s="478" t="s">
        <v>114</v>
      </c>
      <c r="C67" s="551">
        <f t="shared" si="0"/>
        <v>0</v>
      </c>
      <c r="D67" s="919">
        <f>SUM(D68:D70)</f>
        <v>0</v>
      </c>
      <c r="E67" s="918">
        <f>SUM(E68:E70)</f>
        <v>0</v>
      </c>
    </row>
    <row r="68" spans="1:5" s="7" customFormat="1" ht="12" customHeight="1">
      <c r="A68" s="544" t="s">
        <v>115</v>
      </c>
      <c r="B68" s="480" t="s">
        <v>116</v>
      </c>
      <c r="C68" s="552">
        <f t="shared" si="0"/>
        <v>0</v>
      </c>
      <c r="D68" s="909"/>
      <c r="E68" s="910"/>
    </row>
    <row r="69" spans="1:5" s="7" customFormat="1" ht="12" customHeight="1">
      <c r="A69" s="546" t="s">
        <v>117</v>
      </c>
      <c r="B69" s="470" t="s">
        <v>118</v>
      </c>
      <c r="C69" s="547">
        <f t="shared" si="0"/>
        <v>0</v>
      </c>
      <c r="D69" s="911"/>
      <c r="E69" s="912"/>
    </row>
    <row r="70" spans="1:5" s="7" customFormat="1" ht="12" customHeight="1" thickBot="1">
      <c r="A70" s="548" t="s">
        <v>119</v>
      </c>
      <c r="B70" s="485" t="s">
        <v>120</v>
      </c>
      <c r="C70" s="549">
        <f t="shared" si="0"/>
        <v>0</v>
      </c>
      <c r="D70" s="913"/>
      <c r="E70" s="914"/>
    </row>
    <row r="71" spans="1:5" s="7" customFormat="1" ht="12" customHeight="1" thickBot="1">
      <c r="A71" s="555" t="s">
        <v>121</v>
      </c>
      <c r="B71" s="478" t="s">
        <v>122</v>
      </c>
      <c r="C71" s="551">
        <f t="shared" si="0"/>
        <v>10000000</v>
      </c>
      <c r="D71" s="919">
        <v>10000000</v>
      </c>
      <c r="E71" s="918">
        <f>SUM(E72:E75)</f>
        <v>0</v>
      </c>
    </row>
    <row r="72" spans="1:5" s="7" customFormat="1" ht="12" customHeight="1" hidden="1">
      <c r="A72" s="544" t="s">
        <v>123</v>
      </c>
      <c r="B72" s="480" t="s">
        <v>124</v>
      </c>
      <c r="C72" s="552">
        <f t="shared" si="0"/>
        <v>0</v>
      </c>
      <c r="D72" s="909"/>
      <c r="E72" s="910"/>
    </row>
    <row r="73" spans="1:5" s="7" customFormat="1" ht="12" customHeight="1" hidden="1">
      <c r="A73" s="546" t="s">
        <v>125</v>
      </c>
      <c r="B73" s="470" t="s">
        <v>126</v>
      </c>
      <c r="C73" s="547">
        <f t="shared" si="0"/>
        <v>0</v>
      </c>
      <c r="D73" s="911"/>
      <c r="E73" s="912"/>
    </row>
    <row r="74" spans="1:5" s="7" customFormat="1" ht="12" customHeight="1" hidden="1">
      <c r="A74" s="546" t="s">
        <v>127</v>
      </c>
      <c r="B74" s="470" t="s">
        <v>128</v>
      </c>
      <c r="C74" s="547">
        <f t="shared" si="0"/>
        <v>0</v>
      </c>
      <c r="D74" s="911"/>
      <c r="E74" s="912"/>
    </row>
    <row r="75" spans="1:5" s="7" customFormat="1" ht="12" customHeight="1" hidden="1" thickBot="1">
      <c r="A75" s="548" t="s">
        <v>129</v>
      </c>
      <c r="B75" s="482" t="s">
        <v>130</v>
      </c>
      <c r="C75" s="549">
        <f t="shared" si="0"/>
        <v>0</v>
      </c>
      <c r="D75" s="913"/>
      <c r="E75" s="914"/>
    </row>
    <row r="76" spans="1:5" s="7" customFormat="1" ht="12" customHeight="1" thickBot="1">
      <c r="A76" s="555" t="s">
        <v>131</v>
      </c>
      <c r="B76" s="478" t="s">
        <v>132</v>
      </c>
      <c r="C76" s="551">
        <f aca="true" t="shared" si="1" ref="C76:C89">SUM(D76:E76)</f>
        <v>58354975</v>
      </c>
      <c r="D76" s="919">
        <f>SUM(D77:D78)</f>
        <v>58088855</v>
      </c>
      <c r="E76" s="918">
        <f>SUM(E77:E78)</f>
        <v>266120</v>
      </c>
    </row>
    <row r="77" spans="1:5" s="7" customFormat="1" ht="12" customHeight="1">
      <c r="A77" s="544" t="s">
        <v>133</v>
      </c>
      <c r="B77" s="480" t="s">
        <v>134</v>
      </c>
      <c r="C77" s="552">
        <f t="shared" si="1"/>
        <v>58354975</v>
      </c>
      <c r="D77" s="909">
        <v>58088855</v>
      </c>
      <c r="E77" s="910">
        <v>266120</v>
      </c>
    </row>
    <row r="78" spans="1:5" s="7" customFormat="1" ht="12" customHeight="1" thickBot="1">
      <c r="A78" s="548" t="s">
        <v>135</v>
      </c>
      <c r="B78" s="482" t="s">
        <v>136</v>
      </c>
      <c r="C78" s="549">
        <f t="shared" si="1"/>
        <v>0</v>
      </c>
      <c r="D78" s="913"/>
      <c r="E78" s="914"/>
    </row>
    <row r="79" spans="1:5" s="7" customFormat="1" ht="12" customHeight="1" thickBot="1">
      <c r="A79" s="555" t="s">
        <v>137</v>
      </c>
      <c r="B79" s="478" t="s">
        <v>138</v>
      </c>
      <c r="C79" s="551">
        <f t="shared" si="1"/>
        <v>14989360</v>
      </c>
      <c r="D79" s="919">
        <f>SUM(D80:D82)</f>
        <v>14989360</v>
      </c>
      <c r="E79" s="918">
        <f>SUM(E80:E82)</f>
        <v>0</v>
      </c>
    </row>
    <row r="80" spans="1:5" s="7" customFormat="1" ht="12" customHeight="1">
      <c r="A80" s="544" t="s">
        <v>139</v>
      </c>
      <c r="B80" s="480" t="s">
        <v>142</v>
      </c>
      <c r="C80" s="552">
        <f t="shared" si="1"/>
        <v>14989360</v>
      </c>
      <c r="D80" s="909">
        <v>14989360</v>
      </c>
      <c r="E80" s="910"/>
    </row>
    <row r="81" spans="1:5" s="7" customFormat="1" ht="13.5" customHeight="1" hidden="1">
      <c r="A81" s="546" t="s">
        <v>141</v>
      </c>
      <c r="B81" s="470" t="s">
        <v>142</v>
      </c>
      <c r="C81" s="547">
        <f t="shared" si="1"/>
        <v>0</v>
      </c>
      <c r="D81" s="911"/>
      <c r="E81" s="912"/>
    </row>
    <row r="82" spans="1:5" s="7" customFormat="1" ht="13.5" customHeight="1" thickBot="1">
      <c r="A82" s="548" t="s">
        <v>143</v>
      </c>
      <c r="B82" s="482" t="s">
        <v>285</v>
      </c>
      <c r="C82" s="549">
        <f t="shared" si="1"/>
        <v>0</v>
      </c>
      <c r="D82" s="913"/>
      <c r="E82" s="914"/>
    </row>
    <row r="83" spans="1:5" s="7" customFormat="1" ht="12" customHeight="1" thickBot="1">
      <c r="A83" s="555" t="s">
        <v>145</v>
      </c>
      <c r="B83" s="478" t="s">
        <v>146</v>
      </c>
      <c r="C83" s="551">
        <f t="shared" si="1"/>
        <v>0</v>
      </c>
      <c r="D83" s="82">
        <f>SUM(D84:D87)</f>
        <v>0</v>
      </c>
      <c r="E83" s="27">
        <f>SUM(E84:E87)</f>
        <v>0</v>
      </c>
    </row>
    <row r="84" spans="1:5" s="7" customFormat="1" ht="12" customHeight="1" hidden="1">
      <c r="A84" s="556" t="s">
        <v>147</v>
      </c>
      <c r="B84" s="480" t="s">
        <v>148</v>
      </c>
      <c r="C84" s="552">
        <f t="shared" si="1"/>
        <v>0</v>
      </c>
      <c r="D84" s="68"/>
      <c r="E84" s="28"/>
    </row>
    <row r="85" spans="1:5" s="7" customFormat="1" ht="12" customHeight="1" hidden="1">
      <c r="A85" s="557" t="s">
        <v>149</v>
      </c>
      <c r="B85" s="470" t="s">
        <v>150</v>
      </c>
      <c r="C85" s="547">
        <f t="shared" si="1"/>
        <v>0</v>
      </c>
      <c r="D85" s="69"/>
      <c r="E85" s="29"/>
    </row>
    <row r="86" spans="1:5" s="7" customFormat="1" ht="12" customHeight="1" hidden="1">
      <c r="A86" s="557" t="s">
        <v>151</v>
      </c>
      <c r="B86" s="470" t="s">
        <v>152</v>
      </c>
      <c r="C86" s="547">
        <f t="shared" si="1"/>
        <v>0</v>
      </c>
      <c r="D86" s="69"/>
      <c r="E86" s="29"/>
    </row>
    <row r="87" spans="1:5" s="7" customFormat="1" ht="12" customHeight="1" hidden="1" thickBot="1">
      <c r="A87" s="558" t="s">
        <v>153</v>
      </c>
      <c r="B87" s="482" t="s">
        <v>154</v>
      </c>
      <c r="C87" s="549">
        <f t="shared" si="1"/>
        <v>0</v>
      </c>
      <c r="D87" s="69"/>
      <c r="E87" s="29"/>
    </row>
    <row r="88" spans="1:5" s="7" customFormat="1" ht="13.5" customHeight="1" thickBot="1">
      <c r="A88" s="555" t="s">
        <v>155</v>
      </c>
      <c r="B88" s="478" t="s">
        <v>156</v>
      </c>
      <c r="C88" s="551">
        <f t="shared" si="1"/>
        <v>0</v>
      </c>
      <c r="D88" s="70"/>
      <c r="E88" s="30"/>
    </row>
    <row r="89" spans="1:5" s="7" customFormat="1" ht="15.75" customHeight="1" thickBot="1">
      <c r="A89" s="555" t="s">
        <v>157</v>
      </c>
      <c r="B89" s="492" t="s">
        <v>158</v>
      </c>
      <c r="C89" s="559">
        <f t="shared" si="1"/>
        <v>83344335</v>
      </c>
      <c r="D89" s="84">
        <f>SUM(D67,D71,D76,D79,C83,C88)</f>
        <v>83078215</v>
      </c>
      <c r="E89" s="35">
        <f>SUM(E67,E71,E76,E79,D83,D88)</f>
        <v>266120</v>
      </c>
    </row>
    <row r="90" spans="1:5" s="7" customFormat="1" ht="32.25" customHeight="1" thickBot="1">
      <c r="A90" s="560" t="s">
        <v>159</v>
      </c>
      <c r="B90" s="494" t="s">
        <v>160</v>
      </c>
      <c r="C90" s="561">
        <f>+C66+C89</f>
        <v>491196770</v>
      </c>
      <c r="D90" s="85">
        <f>SUM(D89,D66)</f>
        <v>490381315</v>
      </c>
      <c r="E90" s="81">
        <f>SUM(E89,E66)</f>
        <v>815455</v>
      </c>
    </row>
    <row r="91" spans="1:5" ht="16.5" customHeight="1">
      <c r="A91" s="1375" t="s">
        <v>161</v>
      </c>
      <c r="B91" s="1375"/>
      <c r="C91" s="1375"/>
      <c r="D91" s="1375"/>
      <c r="E91" s="1375"/>
    </row>
    <row r="92" spans="1:5" ht="16.5" customHeight="1">
      <c r="A92" s="1"/>
      <c r="B92" s="1"/>
      <c r="C92" s="1380" t="s">
        <v>1029</v>
      </c>
      <c r="D92" s="1380"/>
      <c r="E92" s="1380"/>
    </row>
    <row r="93" spans="1:5" s="11" customFormat="1" ht="16.5" customHeight="1" thickBot="1">
      <c r="A93" s="1381" t="s">
        <v>162</v>
      </c>
      <c r="B93" s="1381"/>
      <c r="C93" s="1378">
        <f>C9</f>
        <v>43100</v>
      </c>
      <c r="D93" s="1379"/>
      <c r="E93" s="1379"/>
    </row>
    <row r="94" spans="1:5" ht="55.5" customHeight="1" thickBot="1">
      <c r="A94" s="33" t="s">
        <v>4</v>
      </c>
      <c r="B94" s="38" t="s">
        <v>163</v>
      </c>
      <c r="C94" s="113" t="s">
        <v>241</v>
      </c>
      <c r="D94" s="33" t="str">
        <f>D10</f>
        <v>Önkormányzat</v>
      </c>
      <c r="E94" s="34" t="str">
        <f>E10</f>
        <v>Pápateszéri Közös Önkormányzati Hivatal</v>
      </c>
    </row>
    <row r="95" spans="1:5" s="5" customFormat="1" ht="12" customHeight="1" thickBot="1">
      <c r="A95" s="12" t="s">
        <v>249</v>
      </c>
      <c r="B95" s="39" t="s">
        <v>250</v>
      </c>
      <c r="C95" s="105" t="s">
        <v>251</v>
      </c>
      <c r="D95" s="53" t="s">
        <v>252</v>
      </c>
      <c r="E95" s="54" t="s">
        <v>253</v>
      </c>
    </row>
    <row r="96" spans="1:5" ht="18" customHeight="1" thickBot="1">
      <c r="A96" s="13" t="s">
        <v>6</v>
      </c>
      <c r="B96" s="106" t="s">
        <v>164</v>
      </c>
      <c r="C96" s="80">
        <f>SUM(D96:E96)</f>
        <v>205512211</v>
      </c>
      <c r="D96" s="920">
        <f>SUM(D97:D101)</f>
        <v>166500343</v>
      </c>
      <c r="E96" s="918">
        <f>SUM(E97:E101)</f>
        <v>39011868</v>
      </c>
    </row>
    <row r="97" spans="1:5" ht="12" customHeight="1">
      <c r="A97" s="14" t="s">
        <v>8</v>
      </c>
      <c r="B97" s="86" t="s">
        <v>165</v>
      </c>
      <c r="C97" s="99">
        <f aca="true" t="shared" si="2" ref="C97:C151">SUM(D97:E97)</f>
        <v>71337523</v>
      </c>
      <c r="D97" s="909">
        <v>42457197</v>
      </c>
      <c r="E97" s="910">
        <v>28880326</v>
      </c>
    </row>
    <row r="98" spans="1:5" ht="12" customHeight="1">
      <c r="A98" s="9" t="s">
        <v>10</v>
      </c>
      <c r="B98" s="87" t="s">
        <v>166</v>
      </c>
      <c r="C98" s="100">
        <f t="shared" si="2"/>
        <v>12991834</v>
      </c>
      <c r="D98" s="911">
        <v>6504117</v>
      </c>
      <c r="E98" s="912">
        <v>6487717</v>
      </c>
    </row>
    <row r="99" spans="1:5" ht="12" customHeight="1">
      <c r="A99" s="9" t="s">
        <v>11</v>
      </c>
      <c r="B99" s="87" t="s">
        <v>167</v>
      </c>
      <c r="C99" s="100">
        <f t="shared" si="2"/>
        <v>67867167</v>
      </c>
      <c r="D99" s="911">
        <v>64623342</v>
      </c>
      <c r="E99" s="912">
        <v>3243825</v>
      </c>
    </row>
    <row r="100" spans="1:5" ht="12" customHeight="1">
      <c r="A100" s="9" t="s">
        <v>12</v>
      </c>
      <c r="B100" s="88" t="s">
        <v>168</v>
      </c>
      <c r="C100" s="100">
        <f t="shared" si="2"/>
        <v>3267455</v>
      </c>
      <c r="D100" s="911">
        <v>3267455</v>
      </c>
      <c r="E100" s="912"/>
    </row>
    <row r="101" spans="1:5" ht="12" customHeight="1">
      <c r="A101" s="9" t="s">
        <v>169</v>
      </c>
      <c r="B101" s="15" t="s">
        <v>170</v>
      </c>
      <c r="C101" s="100">
        <f t="shared" si="2"/>
        <v>50048232</v>
      </c>
      <c r="D101" s="911">
        <v>49648232</v>
      </c>
      <c r="E101" s="912">
        <v>400000</v>
      </c>
    </row>
    <row r="102" spans="1:5" ht="12" customHeight="1">
      <c r="A102" s="9" t="s">
        <v>15</v>
      </c>
      <c r="B102" s="87" t="s">
        <v>171</v>
      </c>
      <c r="C102" s="100">
        <f t="shared" si="2"/>
        <v>0</v>
      </c>
      <c r="D102" s="911"/>
      <c r="E102" s="912"/>
    </row>
    <row r="103" spans="1:5" ht="12" customHeight="1" hidden="1">
      <c r="A103" s="9" t="s">
        <v>172</v>
      </c>
      <c r="B103" s="89" t="s">
        <v>173</v>
      </c>
      <c r="C103" s="100">
        <f t="shared" si="2"/>
        <v>0</v>
      </c>
      <c r="D103" s="911"/>
      <c r="E103" s="912"/>
    </row>
    <row r="104" spans="1:5" ht="22.5" customHeight="1" hidden="1">
      <c r="A104" s="9" t="s">
        <v>174</v>
      </c>
      <c r="B104" s="90" t="s">
        <v>175</v>
      </c>
      <c r="C104" s="100">
        <f t="shared" si="2"/>
        <v>0</v>
      </c>
      <c r="D104" s="911"/>
      <c r="E104" s="912"/>
    </row>
    <row r="105" spans="1:5" ht="16.5" customHeight="1" hidden="1">
      <c r="A105" s="9" t="s">
        <v>176</v>
      </c>
      <c r="B105" s="90" t="s">
        <v>177</v>
      </c>
      <c r="C105" s="100">
        <f t="shared" si="2"/>
        <v>0</v>
      </c>
      <c r="D105" s="911"/>
      <c r="E105" s="912"/>
    </row>
    <row r="106" spans="1:5" ht="15" customHeight="1">
      <c r="A106" s="9" t="s">
        <v>178</v>
      </c>
      <c r="B106" s="89" t="s">
        <v>179</v>
      </c>
      <c r="C106" s="100">
        <f t="shared" si="2"/>
        <v>38414264</v>
      </c>
      <c r="D106" s="911">
        <v>38414264</v>
      </c>
      <c r="E106" s="912"/>
    </row>
    <row r="107" spans="1:5" ht="12" customHeight="1" hidden="1">
      <c r="A107" s="9" t="s">
        <v>180</v>
      </c>
      <c r="B107" s="89" t="s">
        <v>181</v>
      </c>
      <c r="C107" s="100">
        <f t="shared" si="2"/>
        <v>0</v>
      </c>
      <c r="D107" s="911"/>
      <c r="E107" s="912"/>
    </row>
    <row r="108" spans="1:5" ht="12" customHeight="1" hidden="1">
      <c r="A108" s="9" t="s">
        <v>182</v>
      </c>
      <c r="B108" s="90" t="s">
        <v>183</v>
      </c>
      <c r="C108" s="100">
        <f t="shared" si="2"/>
        <v>0</v>
      </c>
      <c r="D108" s="911"/>
      <c r="E108" s="912"/>
    </row>
    <row r="109" spans="1:5" ht="12" customHeight="1" hidden="1">
      <c r="A109" s="16" t="s">
        <v>184</v>
      </c>
      <c r="B109" s="91" t="s">
        <v>185</v>
      </c>
      <c r="C109" s="100">
        <f t="shared" si="2"/>
        <v>0</v>
      </c>
      <c r="D109" s="911"/>
      <c r="E109" s="912"/>
    </row>
    <row r="110" spans="1:5" ht="12" customHeight="1" hidden="1">
      <c r="A110" s="9" t="s">
        <v>186</v>
      </c>
      <c r="B110" s="91" t="s">
        <v>187</v>
      </c>
      <c r="C110" s="100">
        <f t="shared" si="2"/>
        <v>0</v>
      </c>
      <c r="D110" s="911"/>
      <c r="E110" s="912"/>
    </row>
    <row r="111" spans="1:5" ht="20.25" customHeight="1" thickBot="1">
      <c r="A111" s="17" t="s">
        <v>188</v>
      </c>
      <c r="B111" s="92" t="s">
        <v>189</v>
      </c>
      <c r="C111" s="101">
        <f t="shared" si="2"/>
        <v>10061571</v>
      </c>
      <c r="D111" s="913">
        <v>10061571</v>
      </c>
      <c r="E111" s="914"/>
    </row>
    <row r="112" spans="1:5" ht="22.5" customHeight="1" thickBot="1">
      <c r="A112" s="6" t="s">
        <v>16</v>
      </c>
      <c r="B112" s="106" t="s">
        <v>190</v>
      </c>
      <c r="C112" s="80">
        <f t="shared" si="2"/>
        <v>72533324</v>
      </c>
      <c r="D112" s="1182">
        <f>SUM(D113,D114,D115,D116,D117,D119)</f>
        <v>72533324</v>
      </c>
      <c r="E112" s="1183">
        <f>SUM(E113,E115,E117,E119)</f>
        <v>0</v>
      </c>
    </row>
    <row r="113" spans="1:5" ht="22.5" customHeight="1">
      <c r="A113" s="1169"/>
      <c r="B113" s="1173" t="s">
        <v>1084</v>
      </c>
      <c r="C113" s="1179">
        <f t="shared" si="2"/>
        <v>1135274</v>
      </c>
      <c r="D113" s="1184">
        <v>1135274</v>
      </c>
      <c r="E113" s="1185"/>
    </row>
    <row r="114" spans="1:5" ht="15.75" customHeight="1">
      <c r="A114" s="1169"/>
      <c r="B114" s="1174" t="s">
        <v>1030</v>
      </c>
      <c r="C114" s="1179">
        <f t="shared" si="2"/>
        <v>671975</v>
      </c>
      <c r="D114" s="1186">
        <v>671975</v>
      </c>
      <c r="E114" s="1187"/>
    </row>
    <row r="115" spans="1:5" ht="12" customHeight="1">
      <c r="A115" s="1170" t="s">
        <v>18</v>
      </c>
      <c r="B115" s="1175" t="s">
        <v>921</v>
      </c>
      <c r="C115" s="1179">
        <f t="shared" si="2"/>
        <v>23595459</v>
      </c>
      <c r="D115" s="1188">
        <v>23595459</v>
      </c>
      <c r="E115" s="912"/>
    </row>
    <row r="116" spans="1:5" ht="12" customHeight="1">
      <c r="A116" s="1170" t="s">
        <v>20</v>
      </c>
      <c r="B116" s="1175" t="s">
        <v>1031</v>
      </c>
      <c r="C116" s="1180">
        <f t="shared" si="2"/>
        <v>5325177</v>
      </c>
      <c r="D116" s="1188">
        <v>5325177</v>
      </c>
      <c r="E116" s="912"/>
    </row>
    <row r="117" spans="1:5" ht="12" customHeight="1">
      <c r="A117" s="1170" t="s">
        <v>22</v>
      </c>
      <c r="B117" s="1175" t="s">
        <v>192</v>
      </c>
      <c r="C117" s="1180">
        <f t="shared" si="2"/>
        <v>41805439</v>
      </c>
      <c r="D117" s="1188">
        <v>41805439</v>
      </c>
      <c r="E117" s="912"/>
    </row>
    <row r="118" spans="1:5" ht="12" customHeight="1">
      <c r="A118" s="1170" t="s">
        <v>24</v>
      </c>
      <c r="B118" s="1175" t="s">
        <v>193</v>
      </c>
      <c r="C118" s="1180">
        <f t="shared" si="2"/>
        <v>0</v>
      </c>
      <c r="D118" s="1188"/>
      <c r="E118" s="912"/>
    </row>
    <row r="119" spans="1:5" ht="12" customHeight="1">
      <c r="A119" s="1170" t="s">
        <v>26</v>
      </c>
      <c r="B119" s="1176" t="s">
        <v>194</v>
      </c>
      <c r="C119" s="1180">
        <f t="shared" si="2"/>
        <v>0</v>
      </c>
      <c r="D119" s="1188"/>
      <c r="E119" s="912"/>
    </row>
    <row r="120" spans="1:5" ht="12" customHeight="1">
      <c r="A120" s="1170" t="s">
        <v>28</v>
      </c>
      <c r="B120" s="1176" t="s">
        <v>195</v>
      </c>
      <c r="C120" s="1180">
        <f t="shared" si="2"/>
        <v>0</v>
      </c>
      <c r="D120" s="1188"/>
      <c r="E120" s="912"/>
    </row>
    <row r="121" spans="1:5" ht="12" customHeight="1">
      <c r="A121" s="1170" t="s">
        <v>196</v>
      </c>
      <c r="B121" s="1177" t="s">
        <v>197</v>
      </c>
      <c r="C121" s="1180">
        <f t="shared" si="2"/>
        <v>0</v>
      </c>
      <c r="D121" s="1188"/>
      <c r="E121" s="912"/>
    </row>
    <row r="122" spans="1:5" ht="15.75">
      <c r="A122" s="1170" t="s">
        <v>198</v>
      </c>
      <c r="B122" s="1177" t="s">
        <v>177</v>
      </c>
      <c r="C122" s="1180">
        <f t="shared" si="2"/>
        <v>0</v>
      </c>
      <c r="D122" s="1188"/>
      <c r="E122" s="912"/>
    </row>
    <row r="123" spans="1:5" ht="12" customHeight="1">
      <c r="A123" s="1170" t="s">
        <v>199</v>
      </c>
      <c r="B123" s="1177" t="s">
        <v>200</v>
      </c>
      <c r="C123" s="1180">
        <f t="shared" si="2"/>
        <v>0</v>
      </c>
      <c r="D123" s="1188"/>
      <c r="E123" s="912"/>
    </row>
    <row r="124" spans="1:5" ht="12" customHeight="1">
      <c r="A124" s="1170" t="s">
        <v>201</v>
      </c>
      <c r="B124" s="1177" t="s">
        <v>202</v>
      </c>
      <c r="C124" s="1180">
        <f t="shared" si="2"/>
        <v>0</v>
      </c>
      <c r="D124" s="1188"/>
      <c r="E124" s="912"/>
    </row>
    <row r="125" spans="1:5" ht="12" customHeight="1">
      <c r="A125" s="1170" t="s">
        <v>203</v>
      </c>
      <c r="B125" s="1177" t="s">
        <v>183</v>
      </c>
      <c r="C125" s="1180">
        <f t="shared" si="2"/>
        <v>0</v>
      </c>
      <c r="D125" s="1188"/>
      <c r="E125" s="912"/>
    </row>
    <row r="126" spans="1:5" ht="12" customHeight="1">
      <c r="A126" s="1170" t="s">
        <v>204</v>
      </c>
      <c r="B126" s="1177" t="s">
        <v>205</v>
      </c>
      <c r="C126" s="1180">
        <f t="shared" si="2"/>
        <v>0</v>
      </c>
      <c r="D126" s="1188"/>
      <c r="E126" s="912"/>
    </row>
    <row r="127" spans="1:5" ht="18" customHeight="1" thickBot="1">
      <c r="A127" s="1171" t="s">
        <v>206</v>
      </c>
      <c r="B127" s="1178" t="s">
        <v>207</v>
      </c>
      <c r="C127" s="1181">
        <f t="shared" si="2"/>
        <v>0</v>
      </c>
      <c r="D127" s="1189"/>
      <c r="E127" s="1190"/>
    </row>
    <row r="128" spans="1:5" ht="18" customHeight="1" thickBot="1">
      <c r="A128" s="12" t="s">
        <v>30</v>
      </c>
      <c r="B128" s="1172" t="s">
        <v>208</v>
      </c>
      <c r="C128" s="80">
        <f t="shared" si="2"/>
        <v>0</v>
      </c>
      <c r="D128" s="926"/>
      <c r="E128" s="927">
        <f>SUM(E129:E130)</f>
        <v>0</v>
      </c>
    </row>
    <row r="129" spans="1:5" ht="12" customHeight="1">
      <c r="A129" s="8" t="s">
        <v>32</v>
      </c>
      <c r="B129" s="96" t="s">
        <v>209</v>
      </c>
      <c r="C129" s="102">
        <f t="shared" si="2"/>
        <v>0</v>
      </c>
      <c r="D129" s="909"/>
      <c r="E129" s="910"/>
    </row>
    <row r="130" spans="1:5" ht="12" customHeight="1" thickBot="1">
      <c r="A130" s="10" t="s">
        <v>34</v>
      </c>
      <c r="B130" s="94" t="s">
        <v>210</v>
      </c>
      <c r="C130" s="101">
        <f t="shared" si="2"/>
        <v>0</v>
      </c>
      <c r="D130" s="913"/>
      <c r="E130" s="914"/>
    </row>
    <row r="131" spans="1:5" ht="16.5" customHeight="1" thickBot="1">
      <c r="A131" s="13" t="s">
        <v>211</v>
      </c>
      <c r="B131" s="209" t="s">
        <v>212</v>
      </c>
      <c r="C131" s="210">
        <f t="shared" si="2"/>
        <v>278045535</v>
      </c>
      <c r="D131" s="922">
        <f>SUM(D96,D112,D128)</f>
        <v>239033667</v>
      </c>
      <c r="E131" s="923">
        <f>SUM(E96,E112,E128)</f>
        <v>39011868</v>
      </c>
    </row>
    <row r="132" spans="1:5" ht="24" customHeight="1" thickBot="1">
      <c r="A132" s="6" t="s">
        <v>57</v>
      </c>
      <c r="B132" s="95" t="s">
        <v>213</v>
      </c>
      <c r="C132" s="103">
        <f t="shared" si="2"/>
        <v>0</v>
      </c>
      <c r="D132" s="924"/>
      <c r="E132" s="925"/>
    </row>
    <row r="133" spans="1:5" ht="12" customHeight="1" hidden="1">
      <c r="A133" s="8" t="s">
        <v>59</v>
      </c>
      <c r="B133" s="96" t="s">
        <v>214</v>
      </c>
      <c r="C133" s="102">
        <f t="shared" si="2"/>
        <v>0</v>
      </c>
      <c r="D133" s="909"/>
      <c r="E133" s="910"/>
    </row>
    <row r="134" spans="1:5" ht="12" customHeight="1" hidden="1">
      <c r="A134" s="8" t="s">
        <v>61</v>
      </c>
      <c r="B134" s="96" t="s">
        <v>215</v>
      </c>
      <c r="C134" s="100">
        <f t="shared" si="2"/>
        <v>0</v>
      </c>
      <c r="D134" s="911"/>
      <c r="E134" s="912"/>
    </row>
    <row r="135" spans="1:5" ht="17.25" customHeight="1" thickBot="1">
      <c r="A135" s="16" t="s">
        <v>63</v>
      </c>
      <c r="B135" s="97" t="s">
        <v>216</v>
      </c>
      <c r="C135" s="101">
        <f t="shared" si="2"/>
        <v>0</v>
      </c>
      <c r="D135" s="913"/>
      <c r="E135" s="914"/>
    </row>
    <row r="136" spans="1:5" ht="12" customHeight="1" thickBot="1">
      <c r="A136" s="6" t="s">
        <v>79</v>
      </c>
      <c r="B136" s="95" t="s">
        <v>217</v>
      </c>
      <c r="C136" s="103">
        <f t="shared" si="2"/>
        <v>20000000</v>
      </c>
      <c r="D136" s="921">
        <v>20000000</v>
      </c>
      <c r="E136" s="918"/>
    </row>
    <row r="137" spans="1:5" ht="12" customHeight="1" hidden="1">
      <c r="A137" s="8" t="s">
        <v>81</v>
      </c>
      <c r="B137" s="96" t="s">
        <v>218</v>
      </c>
      <c r="C137" s="102">
        <f t="shared" si="2"/>
        <v>0</v>
      </c>
      <c r="D137" s="909"/>
      <c r="E137" s="910"/>
    </row>
    <row r="138" spans="1:5" ht="12" customHeight="1" hidden="1">
      <c r="A138" s="8" t="s">
        <v>83</v>
      </c>
      <c r="B138" s="96" t="s">
        <v>219</v>
      </c>
      <c r="C138" s="100">
        <f t="shared" si="2"/>
        <v>0</v>
      </c>
      <c r="D138" s="911"/>
      <c r="E138" s="912"/>
    </row>
    <row r="139" spans="1:5" ht="12" customHeight="1" hidden="1">
      <c r="A139" s="8" t="s">
        <v>85</v>
      </c>
      <c r="B139" s="96" t="s">
        <v>220</v>
      </c>
      <c r="C139" s="100">
        <f t="shared" si="2"/>
        <v>0</v>
      </c>
      <c r="D139" s="911"/>
      <c r="E139" s="912"/>
    </row>
    <row r="140" spans="1:5" ht="12" customHeight="1" hidden="1" thickBot="1">
      <c r="A140" s="16" t="s">
        <v>87</v>
      </c>
      <c r="B140" s="97" t="s">
        <v>221</v>
      </c>
      <c r="C140" s="101">
        <f t="shared" si="2"/>
        <v>0</v>
      </c>
      <c r="D140" s="913"/>
      <c r="E140" s="914"/>
    </row>
    <row r="141" spans="1:5" ht="12" customHeight="1" thickBot="1">
      <c r="A141" s="6" t="s">
        <v>222</v>
      </c>
      <c r="B141" s="95" t="s">
        <v>223</v>
      </c>
      <c r="C141" s="103">
        <f t="shared" si="2"/>
        <v>14968693</v>
      </c>
      <c r="D141" s="921">
        <f>SUM(D142:D145)</f>
        <v>14968693</v>
      </c>
      <c r="E141" s="918"/>
    </row>
    <row r="142" spans="1:5" ht="12" customHeight="1">
      <c r="A142" s="8" t="s">
        <v>93</v>
      </c>
      <c r="B142" s="96" t="s">
        <v>224</v>
      </c>
      <c r="C142" s="102">
        <f t="shared" si="2"/>
        <v>0</v>
      </c>
      <c r="D142" s="909"/>
      <c r="E142" s="910"/>
    </row>
    <row r="143" spans="1:5" ht="12" customHeight="1" thickBot="1">
      <c r="A143" s="8" t="s">
        <v>95</v>
      </c>
      <c r="B143" s="96" t="s">
        <v>225</v>
      </c>
      <c r="C143" s="100">
        <f t="shared" si="2"/>
        <v>14968693</v>
      </c>
      <c r="D143" s="911">
        <v>14968693</v>
      </c>
      <c r="E143" s="912"/>
    </row>
    <row r="144" spans="1:5" ht="12" customHeight="1" hidden="1">
      <c r="A144" s="8" t="s">
        <v>97</v>
      </c>
      <c r="B144" s="96" t="s">
        <v>226</v>
      </c>
      <c r="C144" s="100">
        <f t="shared" si="2"/>
        <v>0</v>
      </c>
      <c r="D144" s="911"/>
      <c r="E144" s="912"/>
    </row>
    <row r="145" spans="1:5" ht="12" customHeight="1" hidden="1" thickBot="1">
      <c r="A145" s="16" t="s">
        <v>99</v>
      </c>
      <c r="B145" s="97" t="s">
        <v>227</v>
      </c>
      <c r="C145" s="101">
        <f t="shared" si="2"/>
        <v>0</v>
      </c>
      <c r="D145" s="913"/>
      <c r="E145" s="914"/>
    </row>
    <row r="146" spans="1:5" ht="12" customHeight="1" thickBot="1">
      <c r="A146" s="6" t="s">
        <v>101</v>
      </c>
      <c r="B146" s="95" t="s">
        <v>228</v>
      </c>
      <c r="C146" s="103">
        <f t="shared" si="2"/>
        <v>0</v>
      </c>
      <c r="D146" s="921"/>
      <c r="E146" s="918"/>
    </row>
    <row r="147" spans="1:5" ht="12" customHeight="1" hidden="1">
      <c r="A147" s="8" t="s">
        <v>103</v>
      </c>
      <c r="B147" s="96" t="s">
        <v>229</v>
      </c>
      <c r="C147" s="102">
        <f t="shared" si="2"/>
        <v>0</v>
      </c>
      <c r="D147" s="909"/>
      <c r="E147" s="910"/>
    </row>
    <row r="148" spans="1:5" ht="12" customHeight="1" hidden="1">
      <c r="A148" s="8" t="s">
        <v>105</v>
      </c>
      <c r="B148" s="96" t="s">
        <v>230</v>
      </c>
      <c r="C148" s="100">
        <f t="shared" si="2"/>
        <v>0</v>
      </c>
      <c r="D148" s="911"/>
      <c r="E148" s="912"/>
    </row>
    <row r="149" spans="1:5" ht="12" customHeight="1" hidden="1">
      <c r="A149" s="8" t="s">
        <v>107</v>
      </c>
      <c r="B149" s="96" t="s">
        <v>231</v>
      </c>
      <c r="C149" s="100">
        <f t="shared" si="2"/>
        <v>0</v>
      </c>
      <c r="D149" s="911"/>
      <c r="E149" s="912"/>
    </row>
    <row r="150" spans="1:5" ht="12" customHeight="1" hidden="1" thickBot="1">
      <c r="A150" s="8" t="s">
        <v>109</v>
      </c>
      <c r="B150" s="96" t="s">
        <v>232</v>
      </c>
      <c r="C150" s="101">
        <f t="shared" si="2"/>
        <v>0</v>
      </c>
      <c r="D150" s="913"/>
      <c r="E150" s="914"/>
    </row>
    <row r="151" spans="1:9" ht="15" customHeight="1" thickBot="1">
      <c r="A151" s="6" t="s">
        <v>111</v>
      </c>
      <c r="B151" s="95" t="s">
        <v>233</v>
      </c>
      <c r="C151" s="103">
        <f t="shared" si="2"/>
        <v>34968693</v>
      </c>
      <c r="D151" s="921">
        <f>SUM(D132,D136,D141,D146)</f>
        <v>34968693</v>
      </c>
      <c r="E151" s="918">
        <f>SUM(E132,E136,E141,E146)</f>
        <v>0</v>
      </c>
      <c r="F151" s="19"/>
      <c r="G151" s="20"/>
      <c r="H151" s="20"/>
      <c r="I151" s="20"/>
    </row>
    <row r="152" spans="1:5" s="7" customFormat="1" ht="19.5" customHeight="1" thickBot="1">
      <c r="A152" s="21" t="s">
        <v>234</v>
      </c>
      <c r="B152" s="98" t="s">
        <v>235</v>
      </c>
      <c r="C152" s="112">
        <f>+C131+C151</f>
        <v>313014228</v>
      </c>
      <c r="D152" s="926">
        <f>SUM(D131,D151)</f>
        <v>274002360</v>
      </c>
      <c r="E152" s="927">
        <f>SUM(E131,E151)</f>
        <v>39011868</v>
      </c>
    </row>
    <row r="153" spans="4:5" ht="7.5" customHeight="1">
      <c r="D153" s="7"/>
      <c r="E153" s="7"/>
    </row>
    <row r="154" spans="1:5" ht="15.75">
      <c r="A154" s="1372" t="s">
        <v>236</v>
      </c>
      <c r="B154" s="1372"/>
      <c r="C154" s="1372"/>
      <c r="D154" s="1372"/>
      <c r="E154" s="1372"/>
    </row>
    <row r="155" spans="1:5" ht="15" customHeight="1" thickBot="1">
      <c r="A155" s="1368" t="s">
        <v>237</v>
      </c>
      <c r="B155" s="1368"/>
      <c r="C155" s="1376" t="s">
        <v>1029</v>
      </c>
      <c r="D155" s="1376"/>
      <c r="E155" s="1376"/>
    </row>
    <row r="156" spans="1:5" ht="21" customHeight="1" thickBot="1">
      <c r="A156" s="6">
        <v>1</v>
      </c>
      <c r="B156" s="18" t="s">
        <v>238</v>
      </c>
      <c r="C156" s="107">
        <f>+C66-C131</f>
        <v>129806900</v>
      </c>
      <c r="D156" s="108">
        <f>+D66-D131</f>
        <v>168269433</v>
      </c>
      <c r="E156" s="109">
        <f>+E66-E131</f>
        <v>-38462533</v>
      </c>
    </row>
    <row r="157" spans="1:5" ht="27.75" customHeight="1" thickBot="1">
      <c r="A157" s="6" t="s">
        <v>16</v>
      </c>
      <c r="B157" s="18" t="s">
        <v>239</v>
      </c>
      <c r="C157" s="107">
        <f>+C89-C151</f>
        <v>48375642</v>
      </c>
      <c r="D157" s="110">
        <f>+D89-D151</f>
        <v>48109522</v>
      </c>
      <c r="E157" s="111">
        <f>+E89-E151</f>
        <v>266120</v>
      </c>
    </row>
  </sheetData>
  <sheetProtection/>
  <mergeCells count="14">
    <mergeCell ref="B1:E1"/>
    <mergeCell ref="C93:E93"/>
    <mergeCell ref="C92:E92"/>
    <mergeCell ref="A7:C7"/>
    <mergeCell ref="A8:B8"/>
    <mergeCell ref="A93:B93"/>
    <mergeCell ref="A155:B155"/>
    <mergeCell ref="C9:E9"/>
    <mergeCell ref="A154:E154"/>
    <mergeCell ref="A3:E3"/>
    <mergeCell ref="C8:E8"/>
    <mergeCell ref="A5:E5"/>
    <mergeCell ref="A91:E91"/>
    <mergeCell ref="C155:E15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rowBreaks count="1" manualBreakCount="1">
    <brk id="9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I20" sqref="I20:J20"/>
    </sheetView>
  </sheetViews>
  <sheetFormatPr defaultColWidth="9.140625" defaultRowHeight="15"/>
  <cols>
    <col min="8" max="8" width="0.13671875" style="0" customWidth="1"/>
  </cols>
  <sheetData>
    <row r="1" spans="1:10" ht="27" customHeight="1">
      <c r="A1" s="1489" t="s">
        <v>1166</v>
      </c>
      <c r="B1" s="1489"/>
      <c r="C1" s="1489"/>
      <c r="D1" s="1489"/>
      <c r="E1" s="1489"/>
      <c r="F1" s="1489"/>
      <c r="G1" s="1489"/>
      <c r="H1" s="1489"/>
      <c r="I1" s="1489"/>
      <c r="J1" s="1489"/>
    </row>
    <row r="2" spans="1:10" ht="27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5.75">
      <c r="A3" s="1506" t="s">
        <v>591</v>
      </c>
      <c r="B3" s="1506"/>
      <c r="C3" s="1506"/>
      <c r="D3" s="1506"/>
      <c r="E3" s="1506"/>
      <c r="F3" s="1506"/>
      <c r="G3" s="1506"/>
      <c r="H3" s="1506"/>
      <c r="I3" s="1506"/>
      <c r="J3" s="1506"/>
    </row>
    <row r="4" spans="1:10" ht="15.75">
      <c r="A4" s="439"/>
      <c r="B4" s="439"/>
      <c r="C4" s="439"/>
      <c r="D4" s="439"/>
      <c r="E4" s="439"/>
      <c r="F4" s="439"/>
      <c r="G4" s="439"/>
      <c r="H4" s="439"/>
      <c r="I4" s="439"/>
      <c r="J4" s="439"/>
    </row>
    <row r="5" spans="1:10" ht="15.75">
      <c r="A5" s="1506" t="s">
        <v>590</v>
      </c>
      <c r="B5" s="1506"/>
      <c r="C5" s="1506"/>
      <c r="D5" s="1506"/>
      <c r="E5" s="1506"/>
      <c r="F5" s="1506"/>
      <c r="G5" s="1506"/>
      <c r="H5" s="1506"/>
      <c r="I5" s="1506"/>
      <c r="J5" s="1506"/>
    </row>
    <row r="6" spans="1:10" ht="15.75">
      <c r="A6" s="1506" t="s">
        <v>1167</v>
      </c>
      <c r="B6" s="1506"/>
      <c r="C6" s="1506"/>
      <c r="D6" s="1506"/>
      <c r="E6" s="1506"/>
      <c r="F6" s="1506"/>
      <c r="G6" s="1506"/>
      <c r="H6" s="1506"/>
      <c r="I6" s="1506"/>
      <c r="J6" s="1506"/>
    </row>
    <row r="7" spans="1:10" ht="15.75">
      <c r="A7" s="439"/>
      <c r="B7" s="439"/>
      <c r="C7" s="439"/>
      <c r="D7" s="439"/>
      <c r="E7" s="439"/>
      <c r="F7" s="439"/>
      <c r="G7" s="439"/>
      <c r="H7" s="439"/>
      <c r="I7" s="439"/>
      <c r="J7" s="439"/>
    </row>
    <row r="8" spans="1:10" ht="15.75" thickBot="1">
      <c r="A8" s="1550" t="s">
        <v>1029</v>
      </c>
      <c r="B8" s="1551"/>
      <c r="C8" s="1551"/>
      <c r="D8" s="1551"/>
      <c r="E8" s="1551"/>
      <c r="F8" s="1551"/>
      <c r="G8" s="1551"/>
      <c r="H8" s="1551"/>
      <c r="I8" s="1551"/>
      <c r="J8" s="1551"/>
    </row>
    <row r="9" spans="1:10" ht="30" customHeight="1">
      <c r="A9" s="1037" t="s">
        <v>4</v>
      </c>
      <c r="B9" s="1552" t="s">
        <v>291</v>
      </c>
      <c r="C9" s="1553"/>
      <c r="D9" s="1553"/>
      <c r="E9" s="1553"/>
      <c r="F9" s="1553"/>
      <c r="G9" s="1553"/>
      <c r="H9" s="1554"/>
      <c r="I9" s="1552" t="s">
        <v>258</v>
      </c>
      <c r="J9" s="1555"/>
    </row>
    <row r="10" spans="1:12" ht="24.75" customHeight="1" thickBot="1">
      <c r="A10" s="1038" t="s">
        <v>249</v>
      </c>
      <c r="B10" s="1556" t="s">
        <v>250</v>
      </c>
      <c r="C10" s="1557"/>
      <c r="D10" s="1557"/>
      <c r="E10" s="1557"/>
      <c r="F10" s="1557"/>
      <c r="G10" s="1557"/>
      <c r="H10" s="1558"/>
      <c r="I10" s="1559" t="s">
        <v>251</v>
      </c>
      <c r="J10" s="1560"/>
      <c r="L10" s="1033"/>
    </row>
    <row r="11" spans="1:12" ht="24.75" customHeight="1">
      <c r="A11" s="1039" t="s">
        <v>552</v>
      </c>
      <c r="B11" s="1538" t="s">
        <v>553</v>
      </c>
      <c r="C11" s="1539"/>
      <c r="D11" s="1539"/>
      <c r="E11" s="1539"/>
      <c r="F11" s="1539"/>
      <c r="G11" s="1539"/>
      <c r="H11" s="1540"/>
      <c r="I11" s="1548">
        <v>407303100</v>
      </c>
      <c r="J11" s="1549"/>
      <c r="L11" s="1033"/>
    </row>
    <row r="12" spans="1:10" ht="24.75" customHeight="1" thickBot="1">
      <c r="A12" s="1040" t="s">
        <v>554</v>
      </c>
      <c r="B12" s="1543" t="s">
        <v>555</v>
      </c>
      <c r="C12" s="1544"/>
      <c r="D12" s="1544"/>
      <c r="E12" s="1544"/>
      <c r="F12" s="1544"/>
      <c r="G12" s="1544"/>
      <c r="H12" s="1545"/>
      <c r="I12" s="1546">
        <v>239033667</v>
      </c>
      <c r="J12" s="1547"/>
    </row>
    <row r="13" spans="1:10" ht="24.75" customHeight="1" thickBot="1">
      <c r="A13" s="1041" t="s">
        <v>556</v>
      </c>
      <c r="B13" s="1512" t="s">
        <v>557</v>
      </c>
      <c r="C13" s="1513"/>
      <c r="D13" s="1513"/>
      <c r="E13" s="1513"/>
      <c r="F13" s="1513"/>
      <c r="G13" s="1513"/>
      <c r="H13" s="1514"/>
      <c r="I13" s="1531">
        <f>SUM(I11-I12)</f>
        <v>168269433</v>
      </c>
      <c r="J13" s="1532"/>
    </row>
    <row r="14" spans="1:10" ht="24.75" customHeight="1">
      <c r="A14" s="1042" t="s">
        <v>558</v>
      </c>
      <c r="B14" s="1538" t="s">
        <v>559</v>
      </c>
      <c r="C14" s="1539"/>
      <c r="D14" s="1539"/>
      <c r="E14" s="1539"/>
      <c r="F14" s="1539"/>
      <c r="G14" s="1539"/>
      <c r="H14" s="1540"/>
      <c r="I14" s="1541">
        <v>83078215</v>
      </c>
      <c r="J14" s="1542"/>
    </row>
    <row r="15" spans="1:10" ht="24.75" customHeight="1" thickBot="1">
      <c r="A15" s="1040" t="s">
        <v>560</v>
      </c>
      <c r="B15" s="1543" t="s">
        <v>561</v>
      </c>
      <c r="C15" s="1544"/>
      <c r="D15" s="1544"/>
      <c r="E15" s="1544"/>
      <c r="F15" s="1544"/>
      <c r="G15" s="1544"/>
      <c r="H15" s="1545"/>
      <c r="I15" s="1546">
        <v>73176789</v>
      </c>
      <c r="J15" s="1547"/>
    </row>
    <row r="16" spans="1:10" ht="24.75" customHeight="1" thickBot="1">
      <c r="A16" s="1041" t="s">
        <v>562</v>
      </c>
      <c r="B16" s="1512" t="s">
        <v>563</v>
      </c>
      <c r="C16" s="1513"/>
      <c r="D16" s="1513"/>
      <c r="E16" s="1513"/>
      <c r="F16" s="1513"/>
      <c r="G16" s="1513"/>
      <c r="H16" s="1514"/>
      <c r="I16" s="1531">
        <f>SUM(I14-I15)</f>
        <v>9901426</v>
      </c>
      <c r="J16" s="1532"/>
    </row>
    <row r="17" spans="1:12" ht="24.75" customHeight="1" thickBot="1">
      <c r="A17" s="1041" t="s">
        <v>564</v>
      </c>
      <c r="B17" s="1512" t="s">
        <v>565</v>
      </c>
      <c r="C17" s="1513"/>
      <c r="D17" s="1513"/>
      <c r="E17" s="1513"/>
      <c r="F17" s="1513"/>
      <c r="G17" s="1513"/>
      <c r="H17" s="1514"/>
      <c r="I17" s="1531">
        <f>I13+I16</f>
        <v>178170859</v>
      </c>
      <c r="J17" s="1532"/>
      <c r="K17" s="1035"/>
      <c r="L17" s="1036"/>
    </row>
    <row r="18" spans="1:10" ht="24.75" customHeight="1">
      <c r="A18" s="1042" t="s">
        <v>566</v>
      </c>
      <c r="B18" s="1538" t="s">
        <v>567</v>
      </c>
      <c r="C18" s="1539"/>
      <c r="D18" s="1539"/>
      <c r="E18" s="1539"/>
      <c r="F18" s="1539"/>
      <c r="G18" s="1539"/>
      <c r="H18" s="1540"/>
      <c r="I18" s="1541"/>
      <c r="J18" s="1542"/>
    </row>
    <row r="19" spans="1:10" ht="24.75" customHeight="1">
      <c r="A19" s="1043" t="s">
        <v>568</v>
      </c>
      <c r="B19" s="1533" t="s">
        <v>569</v>
      </c>
      <c r="C19" s="1534"/>
      <c r="D19" s="1534"/>
      <c r="E19" s="1534"/>
      <c r="F19" s="1534"/>
      <c r="G19" s="1534"/>
      <c r="H19" s="1535"/>
      <c r="I19" s="1536"/>
      <c r="J19" s="1537"/>
    </row>
    <row r="20" spans="1:10" ht="32.25" customHeight="1">
      <c r="A20" s="1044" t="s">
        <v>570</v>
      </c>
      <c r="B20" s="1521" t="s">
        <v>571</v>
      </c>
      <c r="C20" s="1522"/>
      <c r="D20" s="1522"/>
      <c r="E20" s="1522"/>
      <c r="F20" s="1522"/>
      <c r="G20" s="1522"/>
      <c r="H20" s="1523"/>
      <c r="I20" s="1524"/>
      <c r="J20" s="1525"/>
    </row>
    <row r="21" spans="1:10" ht="24.75" customHeight="1">
      <c r="A21" s="1043" t="s">
        <v>572</v>
      </c>
      <c r="B21" s="1533" t="s">
        <v>573</v>
      </c>
      <c r="C21" s="1534"/>
      <c r="D21" s="1534"/>
      <c r="E21" s="1534"/>
      <c r="F21" s="1534"/>
      <c r="G21" s="1534"/>
      <c r="H21" s="1535"/>
      <c r="I21" s="1536"/>
      <c r="J21" s="1537"/>
    </row>
    <row r="22" spans="1:10" ht="24.75" customHeight="1">
      <c r="A22" s="1043" t="s">
        <v>574</v>
      </c>
      <c r="B22" s="1533" t="s">
        <v>575</v>
      </c>
      <c r="C22" s="1534"/>
      <c r="D22" s="1534"/>
      <c r="E22" s="1534"/>
      <c r="F22" s="1534"/>
      <c r="G22" s="1534"/>
      <c r="H22" s="1535"/>
      <c r="I22" s="1536"/>
      <c r="J22" s="1537"/>
    </row>
    <row r="23" spans="1:10" ht="30" customHeight="1">
      <c r="A23" s="1044" t="s">
        <v>576</v>
      </c>
      <c r="B23" s="1521" t="s">
        <v>577</v>
      </c>
      <c r="C23" s="1522"/>
      <c r="D23" s="1522"/>
      <c r="E23" s="1522"/>
      <c r="F23" s="1522"/>
      <c r="G23" s="1522"/>
      <c r="H23" s="1523"/>
      <c r="I23" s="1524"/>
      <c r="J23" s="1525"/>
    </row>
    <row r="24" spans="1:10" ht="24.75" customHeight="1" thickBot="1">
      <c r="A24" s="1045" t="s">
        <v>578</v>
      </c>
      <c r="B24" s="1526" t="s">
        <v>579</v>
      </c>
      <c r="C24" s="1527"/>
      <c r="D24" s="1527"/>
      <c r="E24" s="1527"/>
      <c r="F24" s="1527"/>
      <c r="G24" s="1527"/>
      <c r="H24" s="1528"/>
      <c r="I24" s="1529"/>
      <c r="J24" s="1530"/>
    </row>
    <row r="25" spans="1:10" ht="24.75" customHeight="1" thickBot="1">
      <c r="A25" s="1041" t="s">
        <v>580</v>
      </c>
      <c r="B25" s="1512" t="s">
        <v>581</v>
      </c>
      <c r="C25" s="1513"/>
      <c r="D25" s="1513"/>
      <c r="E25" s="1513"/>
      <c r="F25" s="1513"/>
      <c r="G25" s="1513"/>
      <c r="H25" s="1514"/>
      <c r="I25" s="1531">
        <f>I17</f>
        <v>178170859</v>
      </c>
      <c r="J25" s="1532"/>
    </row>
    <row r="26" spans="1:10" ht="31.5" customHeight="1" thickBot="1">
      <c r="A26" s="1046" t="s">
        <v>582</v>
      </c>
      <c r="B26" s="1507" t="s">
        <v>583</v>
      </c>
      <c r="C26" s="1508"/>
      <c r="D26" s="1508"/>
      <c r="E26" s="1508"/>
      <c r="F26" s="1508"/>
      <c r="G26" s="1508"/>
      <c r="H26" s="1509"/>
      <c r="I26" s="1510"/>
      <c r="J26" s="1511"/>
    </row>
    <row r="27" spans="1:10" ht="24.75" customHeight="1" thickBot="1">
      <c r="A27" s="1041" t="s">
        <v>584</v>
      </c>
      <c r="B27" s="1512" t="s">
        <v>585</v>
      </c>
      <c r="C27" s="1513"/>
      <c r="D27" s="1513"/>
      <c r="E27" s="1513"/>
      <c r="F27" s="1513"/>
      <c r="G27" s="1513"/>
      <c r="H27" s="1514"/>
      <c r="I27" s="1515">
        <f>I25</f>
        <v>178170859</v>
      </c>
      <c r="J27" s="1516"/>
    </row>
    <row r="28" spans="1:10" ht="31.5" customHeight="1">
      <c r="A28" s="1047" t="s">
        <v>586</v>
      </c>
      <c r="B28" s="1517" t="s">
        <v>587</v>
      </c>
      <c r="C28" s="1518"/>
      <c r="D28" s="1518"/>
      <c r="E28" s="1518"/>
      <c r="F28" s="1518"/>
      <c r="G28" s="1518"/>
      <c r="H28" s="1518"/>
      <c r="I28" s="1519"/>
      <c r="J28" s="1520"/>
    </row>
    <row r="29" spans="1:10" ht="31.5" customHeight="1" thickBot="1">
      <c r="A29" s="1048" t="s">
        <v>588</v>
      </c>
      <c r="B29" s="1502" t="s">
        <v>589</v>
      </c>
      <c r="C29" s="1503"/>
      <c r="D29" s="1503"/>
      <c r="E29" s="1503"/>
      <c r="F29" s="1503"/>
      <c r="G29" s="1503"/>
      <c r="H29" s="1503"/>
      <c r="I29" s="1504"/>
      <c r="J29" s="1505"/>
    </row>
  </sheetData>
  <sheetProtection/>
  <mergeCells count="47">
    <mergeCell ref="A5:J5"/>
    <mergeCell ref="A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I28:J28"/>
    <mergeCell ref="B23:H23"/>
    <mergeCell ref="I23:J23"/>
    <mergeCell ref="B24:H24"/>
    <mergeCell ref="I24:J24"/>
    <mergeCell ref="B25:H25"/>
    <mergeCell ref="I25:J25"/>
    <mergeCell ref="B29:H29"/>
    <mergeCell ref="I29:J29"/>
    <mergeCell ref="A3:J3"/>
    <mergeCell ref="A6:J6"/>
    <mergeCell ref="A1:J1"/>
    <mergeCell ref="B26:H26"/>
    <mergeCell ref="I26:J26"/>
    <mergeCell ref="B27:H27"/>
    <mergeCell ref="I27:J27"/>
    <mergeCell ref="B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5" sqref="I15:J15"/>
    </sheetView>
  </sheetViews>
  <sheetFormatPr defaultColWidth="9.140625" defaultRowHeight="15"/>
  <cols>
    <col min="8" max="8" width="0.13671875" style="0" customWidth="1"/>
  </cols>
  <sheetData>
    <row r="1" spans="1:10" ht="27" customHeight="1">
      <c r="A1" s="1489" t="s">
        <v>1168</v>
      </c>
      <c r="B1" s="1489"/>
      <c r="C1" s="1489"/>
      <c r="D1" s="1489"/>
      <c r="E1" s="1489"/>
      <c r="F1" s="1489"/>
      <c r="G1" s="1489"/>
      <c r="H1" s="1489"/>
      <c r="I1" s="1489"/>
      <c r="J1" s="1489"/>
    </row>
    <row r="2" spans="1:10" ht="27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5.75">
      <c r="A3" s="1506" t="s">
        <v>248</v>
      </c>
      <c r="B3" s="1506"/>
      <c r="C3" s="1506"/>
      <c r="D3" s="1506"/>
      <c r="E3" s="1506"/>
      <c r="F3" s="1506"/>
      <c r="G3" s="1506"/>
      <c r="H3" s="1506"/>
      <c r="I3" s="1506"/>
      <c r="J3" s="1506"/>
    </row>
    <row r="4" spans="1:10" ht="15.75">
      <c r="A4" s="439"/>
      <c r="B4" s="439"/>
      <c r="C4" s="439"/>
      <c r="D4" s="439"/>
      <c r="E4" s="439"/>
      <c r="F4" s="439"/>
      <c r="G4" s="439"/>
      <c r="H4" s="439"/>
      <c r="I4" s="439"/>
      <c r="J4" s="439"/>
    </row>
    <row r="5" spans="1:10" ht="15.75">
      <c r="A5" s="1506" t="s">
        <v>590</v>
      </c>
      <c r="B5" s="1506"/>
      <c r="C5" s="1506"/>
      <c r="D5" s="1506"/>
      <c r="E5" s="1506"/>
      <c r="F5" s="1506"/>
      <c r="G5" s="1506"/>
      <c r="H5" s="1506"/>
      <c r="I5" s="1506"/>
      <c r="J5" s="1506"/>
    </row>
    <row r="6" spans="1:10" ht="15.75">
      <c r="A6" s="1506" t="s">
        <v>1167</v>
      </c>
      <c r="B6" s="1506"/>
      <c r="C6" s="1506"/>
      <c r="D6" s="1506"/>
      <c r="E6" s="1506"/>
      <c r="F6" s="1506"/>
      <c r="G6" s="1506"/>
      <c r="H6" s="1506"/>
      <c r="I6" s="1506"/>
      <c r="J6" s="1506"/>
    </row>
    <row r="7" spans="1:10" ht="15.75">
      <c r="A7" s="439"/>
      <c r="B7" s="439"/>
      <c r="C7" s="439"/>
      <c r="D7" s="439"/>
      <c r="E7" s="439"/>
      <c r="F7" s="439"/>
      <c r="G7" s="439"/>
      <c r="H7" s="439"/>
      <c r="I7" s="439"/>
      <c r="J7" s="439"/>
    </row>
    <row r="8" spans="1:10" ht="15.75" thickBot="1">
      <c r="A8" s="1550" t="s">
        <v>1029</v>
      </c>
      <c r="B8" s="1551"/>
      <c r="C8" s="1551"/>
      <c r="D8" s="1551"/>
      <c r="E8" s="1551"/>
      <c r="F8" s="1551"/>
      <c r="G8" s="1551"/>
      <c r="H8" s="1551"/>
      <c r="I8" s="1551"/>
      <c r="J8" s="1551"/>
    </row>
    <row r="9" spans="1:10" ht="30" customHeight="1" thickBot="1">
      <c r="A9" s="1049" t="s">
        <v>4</v>
      </c>
      <c r="B9" s="1584" t="s">
        <v>291</v>
      </c>
      <c r="C9" s="1585"/>
      <c r="D9" s="1585"/>
      <c r="E9" s="1585"/>
      <c r="F9" s="1585"/>
      <c r="G9" s="1585"/>
      <c r="H9" s="1586"/>
      <c r="I9" s="1587" t="s">
        <v>258</v>
      </c>
      <c r="J9" s="1588"/>
    </row>
    <row r="10" spans="1:10" ht="24.75" customHeight="1" thickBot="1">
      <c r="A10" s="1050" t="s">
        <v>249</v>
      </c>
      <c r="B10" s="1579" t="s">
        <v>250</v>
      </c>
      <c r="C10" s="1580"/>
      <c r="D10" s="1580"/>
      <c r="E10" s="1580"/>
      <c r="F10" s="1580"/>
      <c r="G10" s="1580"/>
      <c r="H10" s="1581"/>
      <c r="I10" s="1582" t="s">
        <v>251</v>
      </c>
      <c r="J10" s="1583"/>
    </row>
    <row r="11" spans="1:10" ht="24.75" customHeight="1">
      <c r="A11" s="1042" t="s">
        <v>552</v>
      </c>
      <c r="B11" s="1538" t="s">
        <v>553</v>
      </c>
      <c r="C11" s="1539"/>
      <c r="D11" s="1539"/>
      <c r="E11" s="1539"/>
      <c r="F11" s="1539"/>
      <c r="G11" s="1539"/>
      <c r="H11" s="1540"/>
      <c r="I11" s="1575" t="s">
        <v>1169</v>
      </c>
      <c r="J11" s="1576"/>
    </row>
    <row r="12" spans="1:10" ht="24.75" customHeight="1" thickBot="1">
      <c r="A12" s="1040" t="s">
        <v>554</v>
      </c>
      <c r="B12" s="1543" t="s">
        <v>555</v>
      </c>
      <c r="C12" s="1544"/>
      <c r="D12" s="1544"/>
      <c r="E12" s="1544"/>
      <c r="F12" s="1544"/>
      <c r="G12" s="1544"/>
      <c r="H12" s="1545"/>
      <c r="I12" s="1577" t="s">
        <v>1170</v>
      </c>
      <c r="J12" s="1578"/>
    </row>
    <row r="13" spans="1:10" ht="24.75" customHeight="1" thickBot="1">
      <c r="A13" s="1041" t="s">
        <v>556</v>
      </c>
      <c r="B13" s="1512" t="s">
        <v>557</v>
      </c>
      <c r="C13" s="1513"/>
      <c r="D13" s="1513"/>
      <c r="E13" s="1513"/>
      <c r="F13" s="1513"/>
      <c r="G13" s="1513"/>
      <c r="H13" s="1514"/>
      <c r="I13" s="1531">
        <f>I11-I12</f>
        <v>-38462533</v>
      </c>
      <c r="J13" s="1567"/>
    </row>
    <row r="14" spans="1:10" ht="24.75" customHeight="1">
      <c r="A14" s="1042" t="s">
        <v>558</v>
      </c>
      <c r="B14" s="1538" t="s">
        <v>559</v>
      </c>
      <c r="C14" s="1539"/>
      <c r="D14" s="1539"/>
      <c r="E14" s="1539"/>
      <c r="F14" s="1539"/>
      <c r="G14" s="1539"/>
      <c r="H14" s="1540"/>
      <c r="I14" s="1575" t="s">
        <v>1171</v>
      </c>
      <c r="J14" s="1576"/>
    </row>
    <row r="15" spans="1:10" ht="24.75" customHeight="1" thickBot="1">
      <c r="A15" s="1040" t="s">
        <v>560</v>
      </c>
      <c r="B15" s="1543" t="s">
        <v>561</v>
      </c>
      <c r="C15" s="1544"/>
      <c r="D15" s="1544"/>
      <c r="E15" s="1544"/>
      <c r="F15" s="1544"/>
      <c r="G15" s="1544"/>
      <c r="H15" s="1545"/>
      <c r="I15" s="1577"/>
      <c r="J15" s="1578"/>
    </row>
    <row r="16" spans="1:10" ht="24.75" customHeight="1" thickBot="1">
      <c r="A16" s="1041" t="s">
        <v>562</v>
      </c>
      <c r="B16" s="1512" t="s">
        <v>563</v>
      </c>
      <c r="C16" s="1513"/>
      <c r="D16" s="1513"/>
      <c r="E16" s="1513"/>
      <c r="F16" s="1513"/>
      <c r="G16" s="1513"/>
      <c r="H16" s="1514"/>
      <c r="I16" s="1531">
        <f>I14-I15</f>
        <v>38474216</v>
      </c>
      <c r="J16" s="1567"/>
    </row>
    <row r="17" spans="1:10" ht="24.75" customHeight="1" thickBot="1">
      <c r="A17" s="1041" t="s">
        <v>564</v>
      </c>
      <c r="B17" s="1512" t="s">
        <v>565</v>
      </c>
      <c r="C17" s="1513"/>
      <c r="D17" s="1513"/>
      <c r="E17" s="1513"/>
      <c r="F17" s="1513"/>
      <c r="G17" s="1513"/>
      <c r="H17" s="1514"/>
      <c r="I17" s="1531">
        <f>I13+I16</f>
        <v>11683</v>
      </c>
      <c r="J17" s="1567"/>
    </row>
    <row r="18" spans="1:10" ht="24.75" customHeight="1">
      <c r="A18" s="1042" t="s">
        <v>566</v>
      </c>
      <c r="B18" s="1538" t="s">
        <v>567</v>
      </c>
      <c r="C18" s="1539"/>
      <c r="D18" s="1539"/>
      <c r="E18" s="1539"/>
      <c r="F18" s="1539"/>
      <c r="G18" s="1539"/>
      <c r="H18" s="1540"/>
      <c r="I18" s="1575"/>
      <c r="J18" s="1576"/>
    </row>
    <row r="19" spans="1:10" ht="24.75" customHeight="1">
      <c r="A19" s="1043" t="s">
        <v>568</v>
      </c>
      <c r="B19" s="1533" t="s">
        <v>569</v>
      </c>
      <c r="C19" s="1534"/>
      <c r="D19" s="1534"/>
      <c r="E19" s="1534"/>
      <c r="F19" s="1534"/>
      <c r="G19" s="1534"/>
      <c r="H19" s="1535"/>
      <c r="I19" s="1571"/>
      <c r="J19" s="1572"/>
    </row>
    <row r="20" spans="1:10" ht="36.75" customHeight="1">
      <c r="A20" s="1044" t="s">
        <v>570</v>
      </c>
      <c r="B20" s="1521" t="s">
        <v>571</v>
      </c>
      <c r="C20" s="1522"/>
      <c r="D20" s="1522"/>
      <c r="E20" s="1522"/>
      <c r="F20" s="1522"/>
      <c r="G20" s="1522"/>
      <c r="H20" s="1523"/>
      <c r="I20" s="1524"/>
      <c r="J20" s="1573"/>
    </row>
    <row r="21" spans="1:10" ht="24.75" customHeight="1">
      <c r="A21" s="1043" t="s">
        <v>572</v>
      </c>
      <c r="B21" s="1533" t="s">
        <v>573</v>
      </c>
      <c r="C21" s="1534"/>
      <c r="D21" s="1534"/>
      <c r="E21" s="1534"/>
      <c r="F21" s="1534"/>
      <c r="G21" s="1534"/>
      <c r="H21" s="1535"/>
      <c r="I21" s="1571"/>
      <c r="J21" s="1572"/>
    </row>
    <row r="22" spans="1:10" ht="24.75" customHeight="1">
      <c r="A22" s="1043" t="s">
        <v>574</v>
      </c>
      <c r="B22" s="1533" t="s">
        <v>575</v>
      </c>
      <c r="C22" s="1534"/>
      <c r="D22" s="1534"/>
      <c r="E22" s="1534"/>
      <c r="F22" s="1534"/>
      <c r="G22" s="1534"/>
      <c r="H22" s="1535"/>
      <c r="I22" s="1571"/>
      <c r="J22" s="1572"/>
    </row>
    <row r="23" spans="1:10" ht="30.75" customHeight="1">
      <c r="A23" s="1044" t="s">
        <v>576</v>
      </c>
      <c r="B23" s="1521" t="s">
        <v>577</v>
      </c>
      <c r="C23" s="1522"/>
      <c r="D23" s="1522"/>
      <c r="E23" s="1522"/>
      <c r="F23" s="1522"/>
      <c r="G23" s="1522"/>
      <c r="H23" s="1523"/>
      <c r="I23" s="1524"/>
      <c r="J23" s="1573"/>
    </row>
    <row r="24" spans="1:10" ht="24.75" customHeight="1" thickBot="1">
      <c r="A24" s="1045" t="s">
        <v>578</v>
      </c>
      <c r="B24" s="1526" t="s">
        <v>579</v>
      </c>
      <c r="C24" s="1527"/>
      <c r="D24" s="1527"/>
      <c r="E24" s="1527"/>
      <c r="F24" s="1527"/>
      <c r="G24" s="1527"/>
      <c r="H24" s="1528"/>
      <c r="I24" s="1529"/>
      <c r="J24" s="1574"/>
    </row>
    <row r="25" spans="1:10" ht="24.75" customHeight="1" thickBot="1">
      <c r="A25" s="1041" t="s">
        <v>580</v>
      </c>
      <c r="B25" s="1512" t="s">
        <v>581</v>
      </c>
      <c r="C25" s="1513"/>
      <c r="D25" s="1513"/>
      <c r="E25" s="1513"/>
      <c r="F25" s="1513"/>
      <c r="G25" s="1513"/>
      <c r="H25" s="1514"/>
      <c r="I25" s="1531">
        <f>I17</f>
        <v>11683</v>
      </c>
      <c r="J25" s="1567"/>
    </row>
    <row r="26" spans="1:10" ht="28.5" customHeight="1" thickBot="1">
      <c r="A26" s="1046" t="s">
        <v>582</v>
      </c>
      <c r="B26" s="1507" t="s">
        <v>583</v>
      </c>
      <c r="C26" s="1508"/>
      <c r="D26" s="1508"/>
      <c r="E26" s="1508"/>
      <c r="F26" s="1508"/>
      <c r="G26" s="1508"/>
      <c r="H26" s="1509"/>
      <c r="I26" s="1568"/>
      <c r="J26" s="1569"/>
    </row>
    <row r="27" spans="1:10" ht="28.5" customHeight="1" thickBot="1">
      <c r="A27" s="1041" t="s">
        <v>584</v>
      </c>
      <c r="B27" s="1512" t="s">
        <v>585</v>
      </c>
      <c r="C27" s="1513"/>
      <c r="D27" s="1513"/>
      <c r="E27" s="1513"/>
      <c r="F27" s="1513"/>
      <c r="G27" s="1513"/>
      <c r="H27" s="1514"/>
      <c r="I27" s="1515">
        <f>I17</f>
        <v>11683</v>
      </c>
      <c r="J27" s="1570"/>
    </row>
    <row r="28" spans="1:10" ht="36.75" customHeight="1">
      <c r="A28" s="1047" t="s">
        <v>586</v>
      </c>
      <c r="B28" s="1517" t="s">
        <v>587</v>
      </c>
      <c r="C28" s="1518"/>
      <c r="D28" s="1518"/>
      <c r="E28" s="1518"/>
      <c r="F28" s="1518"/>
      <c r="G28" s="1518"/>
      <c r="H28" s="1561"/>
      <c r="I28" s="1562"/>
      <c r="J28" s="1563"/>
    </row>
    <row r="29" spans="1:10" ht="34.5" customHeight="1" thickBot="1">
      <c r="A29" s="1048" t="s">
        <v>588</v>
      </c>
      <c r="B29" s="1502" t="s">
        <v>589</v>
      </c>
      <c r="C29" s="1503"/>
      <c r="D29" s="1503"/>
      <c r="E29" s="1503"/>
      <c r="F29" s="1503"/>
      <c r="G29" s="1503"/>
      <c r="H29" s="1564"/>
      <c r="I29" s="1565"/>
      <c r="J29" s="1566"/>
    </row>
  </sheetData>
  <sheetProtection/>
  <mergeCells count="47">
    <mergeCell ref="A1:J1"/>
    <mergeCell ref="A3:J3"/>
    <mergeCell ref="A5:J5"/>
    <mergeCell ref="A6:J6"/>
    <mergeCell ref="A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8:H28"/>
    <mergeCell ref="I28:J28"/>
    <mergeCell ref="B29:H29"/>
    <mergeCell ref="I29:J29"/>
    <mergeCell ref="B25:H25"/>
    <mergeCell ref="I25:J25"/>
    <mergeCell ref="B26:H26"/>
    <mergeCell ref="I26:J26"/>
    <mergeCell ref="B27:H27"/>
    <mergeCell ref="I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56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1.28515625" style="1052" customWidth="1"/>
    <col min="2" max="2" width="32.140625" style="1052" customWidth="1"/>
    <col min="3" max="3" width="14.57421875" style="1052" customWidth="1"/>
    <col min="4" max="4" width="14.140625" style="1052" customWidth="1"/>
    <col min="5" max="5" width="16.140625" style="1052" customWidth="1"/>
    <col min="6" max="6" width="10.7109375" style="1052" hidden="1" customWidth="1"/>
    <col min="7" max="7" width="11.00390625" style="1052" hidden="1" customWidth="1"/>
    <col min="8" max="8" width="10.140625" style="1052" hidden="1" customWidth="1"/>
    <col min="9" max="9" width="10.7109375" style="1052" hidden="1" customWidth="1"/>
    <col min="10" max="10" width="11.00390625" style="1052" hidden="1" customWidth="1"/>
    <col min="11" max="11" width="10.140625" style="1052" hidden="1" customWidth="1"/>
    <col min="12" max="12" width="11.140625" style="1052" bestFit="1" customWidth="1"/>
    <col min="13" max="13" width="11.28125" style="1052" customWidth="1"/>
    <col min="14" max="14" width="11.140625" style="1052" bestFit="1" customWidth="1"/>
    <col min="15" max="16384" width="9.140625" style="1052" customWidth="1"/>
  </cols>
  <sheetData>
    <row r="1" spans="2:14" ht="12.75">
      <c r="B1" s="1602" t="s">
        <v>1172</v>
      </c>
      <c r="C1" s="1602"/>
      <c r="D1" s="1602"/>
      <c r="E1" s="1602"/>
      <c r="F1" s="1207"/>
      <c r="G1" s="1207"/>
      <c r="H1" s="1207"/>
      <c r="I1" s="1207"/>
      <c r="J1" s="1207"/>
      <c r="K1" s="1207"/>
      <c r="L1" s="1207"/>
      <c r="M1" s="1207"/>
      <c r="N1" s="1207"/>
    </row>
    <row r="2" spans="2:14" ht="12.75">
      <c r="B2" s="1589"/>
      <c r="C2" s="1589"/>
      <c r="D2" s="1589"/>
      <c r="E2" s="1589"/>
      <c r="F2" s="1207"/>
      <c r="G2" s="1207"/>
      <c r="H2" s="1207"/>
      <c r="I2" s="1207"/>
      <c r="J2" s="1207"/>
      <c r="K2" s="1207"/>
      <c r="L2" s="1207"/>
      <c r="M2" s="1207"/>
      <c r="N2" s="1207"/>
    </row>
    <row r="3" spans="2:14" ht="12.75">
      <c r="B3" s="1589" t="s">
        <v>456</v>
      </c>
      <c r="C3" s="1589"/>
      <c r="D3" s="1589"/>
      <c r="E3" s="1589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2:14" ht="12.75">
      <c r="B4" s="1589" t="s">
        <v>1073</v>
      </c>
      <c r="C4" s="1589"/>
      <c r="D4" s="1589"/>
      <c r="E4" s="1589"/>
      <c r="F4" s="1206"/>
      <c r="G4" s="1206"/>
      <c r="H4" s="1206"/>
      <c r="I4" s="1206"/>
      <c r="J4" s="1206"/>
      <c r="K4" s="1206"/>
      <c r="L4" s="1206"/>
      <c r="M4" s="1206"/>
      <c r="N4" s="1206"/>
    </row>
    <row r="5" spans="2:14" ht="12.75"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</row>
    <row r="6" spans="2:14" ht="12.75">
      <c r="B6" s="1589" t="s">
        <v>1127</v>
      </c>
      <c r="C6" s="1589"/>
      <c r="D6" s="1589"/>
      <c r="E6" s="1589"/>
      <c r="F6" s="1206"/>
      <c r="G6" s="1206"/>
      <c r="H6" s="1206"/>
      <c r="I6" s="1206"/>
      <c r="J6" s="1206"/>
      <c r="K6" s="1206"/>
      <c r="L6" s="1206"/>
      <c r="M6" s="1206"/>
      <c r="N6" s="1206"/>
    </row>
    <row r="7" spans="2:14" ht="13.5" thickBot="1">
      <c r="B7" s="1206"/>
      <c r="C7" s="1206"/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</row>
    <row r="8" spans="2:14" ht="13.5" thickBot="1">
      <c r="B8" s="1209" t="s">
        <v>291</v>
      </c>
      <c r="C8" s="1210" t="s">
        <v>458</v>
      </c>
      <c r="D8" s="1210" t="s">
        <v>459</v>
      </c>
      <c r="E8" s="1211" t="s">
        <v>460</v>
      </c>
      <c r="F8" s="1206"/>
      <c r="G8" s="1206"/>
      <c r="H8" s="1206"/>
      <c r="I8" s="1206"/>
      <c r="J8" s="1206"/>
      <c r="K8" s="1206"/>
      <c r="L8" s="1206"/>
      <c r="M8" s="1206"/>
      <c r="N8" s="1206"/>
    </row>
    <row r="9" spans="2:14" ht="27.75" customHeight="1" thickBot="1">
      <c r="B9" s="1212" t="s">
        <v>1128</v>
      </c>
      <c r="C9" s="1213">
        <f>'[1]Szellemi termékek'!D10</f>
        <v>1135274</v>
      </c>
      <c r="D9" s="1213">
        <f>'[1]Szellemi termékek'!E10</f>
        <v>21555</v>
      </c>
      <c r="E9" s="1214">
        <f>'[1]Szellemi termékek'!F10</f>
        <v>1113719</v>
      </c>
      <c r="F9" s="1206"/>
      <c r="G9" s="1206"/>
      <c r="H9" s="1206"/>
      <c r="I9" s="1206"/>
      <c r="J9" s="1206"/>
      <c r="K9" s="1206"/>
      <c r="L9" s="1206"/>
      <c r="M9" s="1206"/>
      <c r="N9" s="1206"/>
    </row>
    <row r="10" spans="2:14" ht="12.75">
      <c r="B10" s="1206"/>
      <c r="C10" s="1206"/>
      <c r="D10" s="1206"/>
      <c r="E10" s="1206"/>
      <c r="F10" s="1206"/>
      <c r="G10" s="1206"/>
      <c r="H10" s="1206"/>
      <c r="I10" s="1206"/>
      <c r="J10" s="1206"/>
      <c r="K10" s="1206"/>
      <c r="L10" s="1206"/>
      <c r="M10" s="1206"/>
      <c r="N10" s="1206"/>
    </row>
    <row r="11" spans="2:14" ht="12.75">
      <c r="B11" s="1589" t="s">
        <v>457</v>
      </c>
      <c r="C11" s="1589"/>
      <c r="D11" s="1589"/>
      <c r="E11" s="1589"/>
      <c r="F11" s="1206"/>
      <c r="G11" s="1206"/>
      <c r="H11" s="1206"/>
      <c r="I11" s="1206"/>
      <c r="J11" s="1206"/>
      <c r="K11" s="1206"/>
      <c r="L11" s="1206"/>
      <c r="M11" s="1206"/>
      <c r="N11" s="1206"/>
    </row>
    <row r="12" spans="2:14" ht="13.5" thickBot="1">
      <c r="B12" s="1215"/>
      <c r="C12" s="1215"/>
      <c r="D12" s="1215"/>
      <c r="E12" s="1215"/>
      <c r="F12" s="1215"/>
      <c r="G12" s="1215"/>
      <c r="H12" s="1215"/>
      <c r="I12" s="1215"/>
      <c r="J12" s="1215"/>
      <c r="K12" s="1215"/>
      <c r="L12" s="1215"/>
      <c r="M12" s="1215"/>
      <c r="N12" s="1215"/>
    </row>
    <row r="13" spans="2:14" ht="12.75">
      <c r="B13" s="1595" t="s">
        <v>291</v>
      </c>
      <c r="C13" s="1597" t="s">
        <v>240</v>
      </c>
      <c r="D13" s="1593"/>
      <c r="E13" s="1594"/>
      <c r="F13" s="1598"/>
      <c r="G13" s="1599"/>
      <c r="H13" s="1600"/>
      <c r="I13" s="1598"/>
      <c r="J13" s="1599"/>
      <c r="K13" s="1599"/>
      <c r="L13" s="1216"/>
      <c r="M13" s="1216"/>
      <c r="N13" s="1216"/>
    </row>
    <row r="14" spans="2:14" ht="13.5" thickBot="1">
      <c r="B14" s="1601"/>
      <c r="C14" s="1217" t="s">
        <v>458</v>
      </c>
      <c r="D14" s="1218" t="s">
        <v>459</v>
      </c>
      <c r="E14" s="1219" t="s">
        <v>460</v>
      </c>
      <c r="F14" s="1220"/>
      <c r="G14" s="1218"/>
      <c r="H14" s="1219"/>
      <c r="I14" s="1220"/>
      <c r="J14" s="1218"/>
      <c r="K14" s="1221"/>
      <c r="L14" s="1222"/>
      <c r="M14" s="1222"/>
      <c r="N14" s="1222"/>
    </row>
    <row r="15" spans="2:14" ht="15.75" customHeight="1">
      <c r="B15" s="1223" t="s">
        <v>461</v>
      </c>
      <c r="C15" s="1224">
        <f>'[1]Földterületek'!C35</f>
        <v>12261960</v>
      </c>
      <c r="D15" s="1225"/>
      <c r="E15" s="1226">
        <f>'[1]Földterületek'!C35</f>
        <v>12261960</v>
      </c>
      <c r="F15" s="1227"/>
      <c r="G15" s="1228"/>
      <c r="H15" s="1229"/>
      <c r="I15" s="1227"/>
      <c r="J15" s="1228"/>
      <c r="K15" s="1230"/>
      <c r="L15" s="1231"/>
      <c r="M15" s="1231"/>
      <c r="N15" s="1231"/>
    </row>
    <row r="16" spans="2:14" ht="12.75">
      <c r="B16" s="1232" t="s">
        <v>462</v>
      </c>
      <c r="C16" s="1233">
        <f>'[1]Épületek'!D19</f>
        <v>46973496</v>
      </c>
      <c r="D16" s="1234">
        <f>'[1]Épületek'!E19</f>
        <v>15143916</v>
      </c>
      <c r="E16" s="1235">
        <f>'[1]Épületek'!F19</f>
        <v>31829580</v>
      </c>
      <c r="F16" s="1233"/>
      <c r="G16" s="1234"/>
      <c r="H16" s="1235"/>
      <c r="I16" s="1233"/>
      <c r="J16" s="1234"/>
      <c r="K16" s="1236"/>
      <c r="L16" s="1231"/>
      <c r="M16" s="1231"/>
      <c r="N16" s="1231"/>
    </row>
    <row r="17" spans="2:14" ht="12.75">
      <c r="B17" s="1232" t="s">
        <v>463</v>
      </c>
      <c r="C17" s="1233">
        <f>'[1]O-ás Épületek '!D18</f>
        <v>611000</v>
      </c>
      <c r="D17" s="1234">
        <f>'[1]O-ás Épületek '!E18</f>
        <v>611000</v>
      </c>
      <c r="E17" s="1235">
        <f>'[1]O-ás Épületek '!F18</f>
        <v>0</v>
      </c>
      <c r="F17" s="1237"/>
      <c r="G17" s="1238"/>
      <c r="H17" s="1239"/>
      <c r="I17" s="1237"/>
      <c r="J17" s="1238"/>
      <c r="K17" s="1240"/>
      <c r="L17" s="1231"/>
      <c r="M17" s="1231"/>
      <c r="N17" s="1231"/>
    </row>
    <row r="18" spans="2:14" ht="12.75">
      <c r="B18" s="1232" t="s">
        <v>464</v>
      </c>
      <c r="C18" s="1233">
        <f>'[1]Építmények'!E26</f>
        <v>310838465</v>
      </c>
      <c r="D18" s="1234">
        <f>'[1]Építmények'!F26</f>
        <v>113439771</v>
      </c>
      <c r="E18" s="1235">
        <f>'[1]Építmények'!G26</f>
        <v>197398694</v>
      </c>
      <c r="F18" s="1237"/>
      <c r="G18" s="1238"/>
      <c r="H18" s="1239"/>
      <c r="I18" s="1241"/>
      <c r="J18" s="1242"/>
      <c r="K18" s="1243"/>
      <c r="L18" s="1231"/>
      <c r="M18" s="1231"/>
      <c r="N18" s="1231"/>
    </row>
    <row r="19" spans="2:14" ht="13.5" thickBot="1">
      <c r="B19" s="1244" t="s">
        <v>465</v>
      </c>
      <c r="C19" s="1245">
        <f>'[1]0-ás Építmények'!D24</f>
        <v>690000</v>
      </c>
      <c r="D19" s="1246">
        <f>'[1]0-ás Építmények'!E24</f>
        <v>690000</v>
      </c>
      <c r="E19" s="1247">
        <f>'[1]0-ás Építmények'!F24</f>
        <v>0</v>
      </c>
      <c r="F19" s="1248"/>
      <c r="G19" s="1249"/>
      <c r="H19" s="1250"/>
      <c r="I19" s="1248"/>
      <c r="J19" s="1249"/>
      <c r="K19" s="1251"/>
      <c r="L19" s="1231"/>
      <c r="M19" s="1231"/>
      <c r="N19" s="1231"/>
    </row>
    <row r="20" spans="2:14" ht="15" customHeight="1" thickBot="1">
      <c r="B20" s="1252" t="s">
        <v>1</v>
      </c>
      <c r="C20" s="1253">
        <f>SUM(C15:C19)</f>
        <v>371374921</v>
      </c>
      <c r="D20" s="1254">
        <f>SUM(D15:D19)</f>
        <v>129884687</v>
      </c>
      <c r="E20" s="1255">
        <f>SUM(E15:E19)</f>
        <v>241490234</v>
      </c>
      <c r="F20" s="1253"/>
      <c r="G20" s="1254"/>
      <c r="H20" s="1255"/>
      <c r="I20" s="1253"/>
      <c r="J20" s="1254"/>
      <c r="K20" s="1256"/>
      <c r="L20" s="1257"/>
      <c r="M20" s="1257"/>
      <c r="N20" s="1257"/>
    </row>
    <row r="21" spans="2:14" ht="12.75">
      <c r="B21" s="1215"/>
      <c r="C21" s="1215"/>
      <c r="D21" s="1215"/>
      <c r="E21" s="1215"/>
      <c r="F21" s="1215"/>
      <c r="G21" s="1215"/>
      <c r="H21" s="1215"/>
      <c r="I21" s="1215"/>
      <c r="J21" s="1215"/>
      <c r="K21" s="1215"/>
      <c r="L21" s="1258"/>
      <c r="M21" s="1258"/>
      <c r="N21" s="1258"/>
    </row>
    <row r="22" spans="2:14" ht="12.75">
      <c r="B22" s="1589" t="s">
        <v>466</v>
      </c>
      <c r="C22" s="1589"/>
      <c r="D22" s="1589"/>
      <c r="E22" s="1589"/>
      <c r="F22" s="1206"/>
      <c r="G22" s="1206"/>
      <c r="H22" s="1206"/>
      <c r="I22" s="1206"/>
      <c r="J22" s="1206"/>
      <c r="K22" s="1206"/>
      <c r="L22" s="1206"/>
      <c r="M22" s="1206"/>
      <c r="N22" s="1206"/>
    </row>
    <row r="23" spans="2:14" ht="13.5" thickBot="1">
      <c r="B23" s="1215"/>
      <c r="C23" s="1215"/>
      <c r="D23" s="1215"/>
      <c r="E23" s="1215"/>
      <c r="F23" s="1215"/>
      <c r="G23" s="1215"/>
      <c r="H23" s="1215"/>
      <c r="I23" s="1215"/>
      <c r="J23" s="1215"/>
      <c r="K23" s="1215"/>
      <c r="L23" s="1215"/>
      <c r="M23" s="1215"/>
      <c r="N23" s="1215"/>
    </row>
    <row r="24" spans="2:14" ht="12.75">
      <c r="B24" s="1595" t="s">
        <v>291</v>
      </c>
      <c r="C24" s="1597" t="s">
        <v>240</v>
      </c>
      <c r="D24" s="1593"/>
      <c r="E24" s="1594"/>
      <c r="F24" s="1598"/>
      <c r="G24" s="1599"/>
      <c r="H24" s="1600"/>
      <c r="I24" s="1598"/>
      <c r="J24" s="1599"/>
      <c r="K24" s="1599"/>
      <c r="L24" s="1216"/>
      <c r="M24" s="1216"/>
      <c r="N24" s="1216"/>
    </row>
    <row r="25" spans="2:14" ht="13.5" thickBot="1">
      <c r="B25" s="1596"/>
      <c r="C25" s="1259" t="s">
        <v>458</v>
      </c>
      <c r="D25" s="1260" t="s">
        <v>459</v>
      </c>
      <c r="E25" s="1261" t="s">
        <v>460</v>
      </c>
      <c r="F25" s="1262"/>
      <c r="G25" s="1260"/>
      <c r="H25" s="1261"/>
      <c r="I25" s="1262"/>
      <c r="J25" s="1260"/>
      <c r="K25" s="1263"/>
      <c r="L25" s="1222"/>
      <c r="M25" s="1222"/>
      <c r="N25" s="1222"/>
    </row>
    <row r="26" spans="2:14" ht="12.75">
      <c r="B26" s="1264" t="s">
        <v>467</v>
      </c>
      <c r="C26" s="1265">
        <f>'[1]Ügyvit,számt.'!E15</f>
        <v>2138805</v>
      </c>
      <c r="D26" s="1266">
        <f>'[1]Ügyvit,számt.'!F15</f>
        <v>1095855</v>
      </c>
      <c r="E26" s="1267">
        <f>'[1]Ügyvit,számt.'!G15</f>
        <v>1042950</v>
      </c>
      <c r="F26" s="1268"/>
      <c r="G26" s="1269"/>
      <c r="H26" s="1270"/>
      <c r="I26" s="1268"/>
      <c r="J26" s="1269"/>
      <c r="K26" s="1271"/>
      <c r="L26" s="1231"/>
      <c r="M26" s="1231"/>
      <c r="N26" s="1231"/>
    </row>
    <row r="27" spans="2:14" ht="12.75">
      <c r="B27" s="1272" t="s">
        <v>468</v>
      </c>
      <c r="C27" s="1233">
        <f>'[1]0- ás Ügyvit,számt. '!F29</f>
        <v>2492138</v>
      </c>
      <c r="D27" s="1234">
        <f>'[1]0- ás Ügyvit,számt. '!G29</f>
        <v>2492138</v>
      </c>
      <c r="E27" s="1235">
        <f>'[1]0- ás Ügyvit,számt. '!H29</f>
        <v>0</v>
      </c>
      <c r="F27" s="1233"/>
      <c r="G27" s="1234"/>
      <c r="H27" s="1235"/>
      <c r="I27" s="1233"/>
      <c r="J27" s="1234"/>
      <c r="K27" s="1243"/>
      <c r="L27" s="1231"/>
      <c r="M27" s="1231"/>
      <c r="N27" s="1231"/>
    </row>
    <row r="28" spans="2:14" ht="12.75">
      <c r="B28" s="1272" t="s">
        <v>469</v>
      </c>
      <c r="C28" s="1233">
        <f>'[1]Gép,ber.'!E47</f>
        <v>45306101</v>
      </c>
      <c r="D28" s="1234">
        <f>'[1]Gép,ber.'!F47</f>
        <v>12492247</v>
      </c>
      <c r="E28" s="1235">
        <f>'[1]Gép,ber.'!G47</f>
        <v>32813854</v>
      </c>
      <c r="F28" s="1237"/>
      <c r="G28" s="1238"/>
      <c r="H28" s="1239"/>
      <c r="I28" s="1233"/>
      <c r="J28" s="1234"/>
      <c r="K28" s="1236"/>
      <c r="L28" s="1231"/>
      <c r="M28" s="1231"/>
      <c r="N28" s="1231"/>
    </row>
    <row r="29" spans="2:14" ht="13.5" thickBot="1">
      <c r="B29" s="1273" t="s">
        <v>470</v>
      </c>
      <c r="C29" s="1245">
        <f>'[1]0- ás Gép,ber. '!F55</f>
        <v>5740886</v>
      </c>
      <c r="D29" s="1246">
        <f>'[1]0- ás Gép,ber. '!G55</f>
        <v>5740886</v>
      </c>
      <c r="E29" s="1247">
        <f>'[1]0- ás Gép,ber. '!H55</f>
        <v>0</v>
      </c>
      <c r="F29" s="1233"/>
      <c r="G29" s="1234"/>
      <c r="H29" s="1235"/>
      <c r="I29" s="1233"/>
      <c r="J29" s="1234"/>
      <c r="K29" s="1236"/>
      <c r="L29" s="1231"/>
      <c r="M29" s="1231"/>
      <c r="N29" s="1231"/>
    </row>
    <row r="30" spans="2:14" ht="13.5" thickBot="1">
      <c r="B30" s="1274" t="s">
        <v>1129</v>
      </c>
      <c r="C30" s="1275">
        <f>'[1]Műv.alkot.'!E11</f>
        <v>40000</v>
      </c>
      <c r="D30" s="1276">
        <f>'[1]Műv.alkot.'!F11</f>
        <v>0</v>
      </c>
      <c r="E30" s="1277">
        <f>'[1]Műv.alkot.'!G11</f>
        <v>40000</v>
      </c>
      <c r="F30" s="1278"/>
      <c r="G30" s="1249"/>
      <c r="H30" s="1250"/>
      <c r="I30" s="1248"/>
      <c r="J30" s="1249"/>
      <c r="K30" s="1251"/>
      <c r="L30" s="1231"/>
      <c r="M30" s="1231"/>
      <c r="N30" s="1231"/>
    </row>
    <row r="31" spans="2:14" ht="23.25" customHeight="1" thickBot="1">
      <c r="B31" s="1279" t="s">
        <v>1</v>
      </c>
      <c r="C31" s="1253">
        <f>SUM(C26:C30)</f>
        <v>55717930</v>
      </c>
      <c r="D31" s="1254">
        <f>SUM(D26:D30)</f>
        <v>21821126</v>
      </c>
      <c r="E31" s="1255">
        <f>SUM(E26:E30)</f>
        <v>33896804</v>
      </c>
      <c r="F31" s="1253"/>
      <c r="G31" s="1254"/>
      <c r="H31" s="1255"/>
      <c r="I31" s="1253"/>
      <c r="J31" s="1254"/>
      <c r="K31" s="1256"/>
      <c r="L31" s="1257"/>
      <c r="M31" s="1257"/>
      <c r="N31" s="1257"/>
    </row>
    <row r="32" spans="2:14" ht="12.75">
      <c r="B32" s="1215"/>
      <c r="C32" s="1280"/>
      <c r="D32" s="1280"/>
      <c r="E32" s="1280"/>
      <c r="F32" s="1280"/>
      <c r="G32" s="1280"/>
      <c r="H32" s="1280"/>
      <c r="I32" s="1280"/>
      <c r="J32" s="1280"/>
      <c r="K32" s="1280"/>
      <c r="L32" s="1231"/>
      <c r="M32" s="1231"/>
      <c r="N32" s="1231"/>
    </row>
    <row r="33" spans="2:14" ht="12.75">
      <c r="B33" s="1589" t="s">
        <v>472</v>
      </c>
      <c r="C33" s="1589"/>
      <c r="D33" s="1589"/>
      <c r="E33" s="1589"/>
      <c r="F33" s="1206"/>
      <c r="G33" s="1206"/>
      <c r="H33" s="1206"/>
      <c r="I33" s="1206"/>
      <c r="J33" s="1206"/>
      <c r="K33" s="1206"/>
      <c r="L33" s="1206"/>
      <c r="M33" s="1206"/>
      <c r="N33" s="1206"/>
    </row>
    <row r="34" spans="2:14" ht="13.5" thickBot="1">
      <c r="B34" s="1215"/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</row>
    <row r="35" spans="2:14" ht="12.75">
      <c r="B35" s="1595" t="s">
        <v>291</v>
      </c>
      <c r="C35" s="1597" t="s">
        <v>240</v>
      </c>
      <c r="D35" s="1593"/>
      <c r="E35" s="1594"/>
      <c r="F35" s="1598"/>
      <c r="G35" s="1599"/>
      <c r="H35" s="1600"/>
      <c r="I35" s="1598"/>
      <c r="J35" s="1599"/>
      <c r="K35" s="1599"/>
      <c r="L35" s="1216"/>
      <c r="M35" s="1216"/>
      <c r="N35" s="1216"/>
    </row>
    <row r="36" spans="2:14" ht="12.75">
      <c r="B36" s="1596"/>
      <c r="C36" s="1259" t="s">
        <v>458</v>
      </c>
      <c r="D36" s="1260" t="s">
        <v>459</v>
      </c>
      <c r="E36" s="1261" t="s">
        <v>460</v>
      </c>
      <c r="F36" s="1262"/>
      <c r="G36" s="1260"/>
      <c r="H36" s="1261"/>
      <c r="I36" s="1262"/>
      <c r="J36" s="1260"/>
      <c r="K36" s="1263"/>
      <c r="L36" s="1222"/>
      <c r="M36" s="1222"/>
      <c r="N36" s="1222"/>
    </row>
    <row r="37" spans="2:14" ht="13.5" thickBot="1">
      <c r="B37" s="1273" t="s">
        <v>473</v>
      </c>
      <c r="C37" s="1245">
        <f>'[1]0- ás Járművek'!F16</f>
        <v>7164666</v>
      </c>
      <c r="D37" s="1246">
        <f>'[1]0- ás Járművek'!G16</f>
        <v>7164666</v>
      </c>
      <c r="E37" s="1247">
        <f>'[1]0- ás Járművek'!H16</f>
        <v>0</v>
      </c>
      <c r="F37" s="1248"/>
      <c r="G37" s="1249"/>
      <c r="H37" s="1250"/>
      <c r="I37" s="1248"/>
      <c r="J37" s="1249"/>
      <c r="K37" s="1251"/>
      <c r="L37" s="1231"/>
      <c r="M37" s="1231"/>
      <c r="N37" s="1231"/>
    </row>
    <row r="38" spans="2:14" ht="16.5" customHeight="1" thickBot="1">
      <c r="B38" s="1252" t="s">
        <v>1</v>
      </c>
      <c r="C38" s="1253">
        <f>SUM(C37:C37)</f>
        <v>7164666</v>
      </c>
      <c r="D38" s="1254">
        <f>SUM(D37:D37)</f>
        <v>7164666</v>
      </c>
      <c r="E38" s="1255">
        <f>SUM(E37:E37)</f>
        <v>0</v>
      </c>
      <c r="F38" s="1281"/>
      <c r="G38" s="1282"/>
      <c r="H38" s="1283"/>
      <c r="I38" s="1281"/>
      <c r="J38" s="1282"/>
      <c r="K38" s="1284"/>
      <c r="L38" s="1257"/>
      <c r="M38" s="1257"/>
      <c r="N38" s="1257"/>
    </row>
    <row r="39" spans="2:14" ht="12.75">
      <c r="B39" s="1215"/>
      <c r="C39" s="1280"/>
      <c r="D39" s="1280"/>
      <c r="E39" s="1280"/>
      <c r="F39" s="1280"/>
      <c r="G39" s="1280"/>
      <c r="H39" s="1280"/>
      <c r="I39" s="1280"/>
      <c r="J39" s="1280"/>
      <c r="K39" s="1280"/>
      <c r="L39" s="1231"/>
      <c r="M39" s="1231"/>
      <c r="N39" s="1231"/>
    </row>
    <row r="40" spans="2:14" ht="12.75">
      <c r="B40" s="1589" t="s">
        <v>1130</v>
      </c>
      <c r="C40" s="1589"/>
      <c r="D40" s="1589"/>
      <c r="E40" s="1589"/>
      <c r="F40" s="1280"/>
      <c r="G40" s="1280"/>
      <c r="H40" s="1280"/>
      <c r="I40" s="1280"/>
      <c r="J40" s="1280"/>
      <c r="K40" s="1280"/>
      <c r="L40" s="1285"/>
      <c r="M40" s="1285"/>
      <c r="N40" s="1285"/>
    </row>
    <row r="41" ht="13.5" thickBot="1"/>
    <row r="42" spans="2:14" ht="13.5" thickBot="1">
      <c r="B42" s="1286" t="s">
        <v>291</v>
      </c>
      <c r="C42" s="1287" t="s">
        <v>458</v>
      </c>
      <c r="D42" s="1280"/>
      <c r="E42" s="1280"/>
      <c r="F42" s="1280"/>
      <c r="G42" s="1280"/>
      <c r="H42" s="1280"/>
      <c r="I42" s="1280"/>
      <c r="J42" s="1280"/>
      <c r="K42" s="1280"/>
      <c r="L42" s="1285"/>
      <c r="M42" s="1285"/>
      <c r="N42" s="1285"/>
    </row>
    <row r="43" spans="2:14" ht="12.75">
      <c r="B43" s="1288" t="s">
        <v>1124</v>
      </c>
      <c r="C43" s="1289">
        <v>12554581</v>
      </c>
      <c r="D43" s="1280"/>
      <c r="E43" s="1280"/>
      <c r="F43" s="1280"/>
      <c r="G43" s="1280"/>
      <c r="H43" s="1280"/>
      <c r="I43" s="1280"/>
      <c r="J43" s="1280"/>
      <c r="K43" s="1280"/>
      <c r="L43" s="1285"/>
      <c r="M43" s="1285"/>
      <c r="N43" s="1285"/>
    </row>
    <row r="44" spans="2:14" ht="13.5" thickBot="1">
      <c r="B44" s="1244" t="s">
        <v>1131</v>
      </c>
      <c r="C44" s="1290">
        <v>5145495</v>
      </c>
      <c r="D44" s="1280"/>
      <c r="E44" s="1280"/>
      <c r="F44" s="1280"/>
      <c r="G44" s="1280"/>
      <c r="H44" s="1280"/>
      <c r="I44" s="1280"/>
      <c r="J44" s="1280"/>
      <c r="K44" s="1280"/>
      <c r="L44" s="1285"/>
      <c r="M44" s="1285"/>
      <c r="N44" s="1285"/>
    </row>
    <row r="45" spans="2:14" ht="13.5" thickBot="1">
      <c r="B45" s="1252" t="s">
        <v>1</v>
      </c>
      <c r="C45" s="1291">
        <f>SUM(C43:C44)</f>
        <v>17700076</v>
      </c>
      <c r="D45" s="1280"/>
      <c r="E45" s="1280"/>
      <c r="F45" s="1280"/>
      <c r="G45" s="1280"/>
      <c r="H45" s="1280"/>
      <c r="I45" s="1280"/>
      <c r="J45" s="1280"/>
      <c r="K45" s="1280"/>
      <c r="L45" s="1285"/>
      <c r="M45" s="1285"/>
      <c r="N45" s="1285"/>
    </row>
    <row r="46" spans="2:14" ht="12.75">
      <c r="B46" s="1215"/>
      <c r="C46" s="1280"/>
      <c r="D46" s="1280"/>
      <c r="E46" s="1280"/>
      <c r="F46" s="1280"/>
      <c r="G46" s="1280"/>
      <c r="H46" s="1280"/>
      <c r="I46" s="1280"/>
      <c r="J46" s="1280"/>
      <c r="K46" s="1280"/>
      <c r="L46" s="1285"/>
      <c r="M46" s="1285"/>
      <c r="N46" s="1285"/>
    </row>
    <row r="47" spans="2:14" ht="12.75">
      <c r="B47" s="1589" t="s">
        <v>471</v>
      </c>
      <c r="C47" s="1589"/>
      <c r="D47" s="1589"/>
      <c r="E47" s="1589"/>
      <c r="F47" s="1206"/>
      <c r="G47" s="1206"/>
      <c r="H47" s="1206"/>
      <c r="I47" s="1206"/>
      <c r="J47" s="1206"/>
      <c r="K47" s="1206"/>
      <c r="L47" s="1206"/>
      <c r="M47" s="1206"/>
      <c r="N47" s="1206"/>
    </row>
    <row r="48" spans="2:14" ht="16.5" thickBot="1">
      <c r="B48" s="1215"/>
      <c r="C48" s="1280"/>
      <c r="D48" s="1280"/>
      <c r="E48" s="1280"/>
      <c r="F48" s="1060"/>
      <c r="G48" s="1060"/>
      <c r="H48" s="1060"/>
      <c r="I48" s="1060"/>
      <c r="J48" s="1060"/>
      <c r="K48" s="1060"/>
      <c r="L48" s="1060"/>
      <c r="M48" s="1060"/>
      <c r="N48" s="1060"/>
    </row>
    <row r="49" spans="2:14" ht="15.75">
      <c r="B49" s="1590" t="s">
        <v>291</v>
      </c>
      <c r="C49" s="1592" t="s">
        <v>240</v>
      </c>
      <c r="D49" s="1593"/>
      <c r="E49" s="1594"/>
      <c r="F49" s="1060"/>
      <c r="G49" s="1060"/>
      <c r="H49" s="1060"/>
      <c r="I49" s="1060"/>
      <c r="J49" s="1060"/>
      <c r="K49" s="1060"/>
      <c r="L49" s="1060"/>
      <c r="M49" s="1060"/>
      <c r="N49" s="1060"/>
    </row>
    <row r="50" spans="2:14" ht="16.5" thickBot="1">
      <c r="B50" s="1591"/>
      <c r="C50" s="1292" t="s">
        <v>458</v>
      </c>
      <c r="D50" s="1218" t="s">
        <v>459</v>
      </c>
      <c r="E50" s="1219" t="s">
        <v>460</v>
      </c>
      <c r="F50" s="1060"/>
      <c r="G50" s="1060"/>
      <c r="H50" s="1060"/>
      <c r="I50" s="1060"/>
      <c r="J50" s="1060"/>
      <c r="K50" s="1060"/>
      <c r="L50" s="1060"/>
      <c r="M50" s="1060"/>
      <c r="N50" s="1060"/>
    </row>
    <row r="51" spans="2:14" ht="13.5" thickBot="1">
      <c r="B51" s="1293" t="s">
        <v>471</v>
      </c>
      <c r="C51" s="1294">
        <f>'[1]Részesedések'!E10</f>
        <v>162400</v>
      </c>
      <c r="D51" s="1295">
        <v>0</v>
      </c>
      <c r="E51" s="1296">
        <f>'[1]Részesedések'!G10</f>
        <v>162400</v>
      </c>
      <c r="F51" s="1280"/>
      <c r="G51" s="1280"/>
      <c r="H51" s="1280"/>
      <c r="I51" s="1280"/>
      <c r="J51" s="1280"/>
      <c r="K51" s="1280"/>
      <c r="L51" s="1285"/>
      <c r="M51" s="1285"/>
      <c r="N51" s="1285"/>
    </row>
    <row r="52" spans="4:14" ht="12.75">
      <c r="D52" s="1280"/>
      <c r="E52" s="1280"/>
      <c r="F52" s="1280"/>
      <c r="G52" s="1280"/>
      <c r="H52" s="1280"/>
      <c r="I52" s="1280"/>
      <c r="J52" s="1280"/>
      <c r="K52" s="1280"/>
      <c r="L52" s="1285"/>
      <c r="M52" s="1285"/>
      <c r="N52" s="1285"/>
    </row>
    <row r="53" spans="2:14" ht="12.75">
      <c r="B53" s="1215"/>
      <c r="C53" s="1280"/>
      <c r="D53" s="1280"/>
      <c r="E53" s="1280"/>
      <c r="F53" s="1280"/>
      <c r="G53" s="1280"/>
      <c r="H53" s="1280"/>
      <c r="I53" s="1280"/>
      <c r="J53" s="1280"/>
      <c r="K53" s="1280"/>
      <c r="L53" s="1285"/>
      <c r="M53" s="1285"/>
      <c r="N53" s="1285"/>
    </row>
    <row r="54" spans="6:14" ht="12.75">
      <c r="F54" s="1206"/>
      <c r="G54" s="1206"/>
      <c r="H54" s="1206"/>
      <c r="I54" s="1206"/>
      <c r="J54" s="1206"/>
      <c r="K54" s="1206"/>
      <c r="L54" s="1206"/>
      <c r="M54" s="1206"/>
      <c r="N54" s="1206"/>
    </row>
    <row r="55" spans="6:14" ht="12.75">
      <c r="F55" s="1280"/>
      <c r="G55" s="1280"/>
      <c r="H55" s="1280"/>
      <c r="I55" s="1280"/>
      <c r="J55" s="1280"/>
      <c r="K55" s="1280"/>
      <c r="L55" s="1285"/>
      <c r="M55" s="1285"/>
      <c r="N55" s="1285"/>
    </row>
    <row r="56" spans="6:14" ht="12.75">
      <c r="F56" s="1280"/>
      <c r="G56" s="1280"/>
      <c r="H56" s="1280"/>
      <c r="I56" s="1280"/>
      <c r="J56" s="1280"/>
      <c r="K56" s="1280"/>
      <c r="L56" s="1285"/>
      <c r="M56" s="1285"/>
      <c r="N56" s="1285"/>
    </row>
  </sheetData>
  <sheetProtection/>
  <mergeCells count="24">
    <mergeCell ref="F24:H24"/>
    <mergeCell ref="I24:K24"/>
    <mergeCell ref="B1:E1"/>
    <mergeCell ref="B2:E2"/>
    <mergeCell ref="B3:E3"/>
    <mergeCell ref="B4:E4"/>
    <mergeCell ref="B6:E6"/>
    <mergeCell ref="B11:E11"/>
    <mergeCell ref="F35:H35"/>
    <mergeCell ref="I35:K35"/>
    <mergeCell ref="B40:E40"/>
    <mergeCell ref="B13:B14"/>
    <mergeCell ref="C13:E13"/>
    <mergeCell ref="F13:H13"/>
    <mergeCell ref="I13:K13"/>
    <mergeCell ref="B22:E22"/>
    <mergeCell ref="B24:B25"/>
    <mergeCell ref="C24:E24"/>
    <mergeCell ref="B47:E47"/>
    <mergeCell ref="B49:B50"/>
    <mergeCell ref="C49:E49"/>
    <mergeCell ref="B33:E33"/>
    <mergeCell ref="B35:B36"/>
    <mergeCell ref="C35:E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0.8515625" style="1052" customWidth="1"/>
    <col min="2" max="3" width="11.28125" style="1052" bestFit="1" customWidth="1"/>
    <col min="4" max="5" width="12.8515625" style="1052" customWidth="1"/>
    <col min="6" max="6" width="12.57421875" style="1052" customWidth="1"/>
    <col min="7" max="7" width="11.57421875" style="1052" customWidth="1"/>
    <col min="8" max="16384" width="9.140625" style="1052" customWidth="1"/>
  </cols>
  <sheetData>
    <row r="1" spans="1:6" ht="15.75">
      <c r="A1" s="1605" t="s">
        <v>1175</v>
      </c>
      <c r="B1" s="1605"/>
      <c r="C1" s="1605"/>
      <c r="D1" s="1605"/>
      <c r="E1" s="1605"/>
      <c r="F1" s="1605"/>
    </row>
    <row r="2" spans="1:7" ht="24.75" customHeight="1">
      <c r="A2" s="1606" t="s">
        <v>403</v>
      </c>
      <c r="B2" s="1606"/>
      <c r="C2" s="1606"/>
      <c r="D2" s="1606"/>
      <c r="E2" s="1051"/>
      <c r="F2" s="1051"/>
      <c r="G2" s="1051"/>
    </row>
    <row r="3" spans="1:7" ht="24.75" customHeight="1">
      <c r="A3" s="1053"/>
      <c r="B3" s="1053"/>
      <c r="C3" s="1053"/>
      <c r="D3" s="1053"/>
      <c r="E3" s="1053"/>
      <c r="F3" s="1053"/>
      <c r="G3" s="1053"/>
    </row>
    <row r="4" spans="1:7" ht="24.75" customHeight="1">
      <c r="A4" s="1604" t="s">
        <v>447</v>
      </c>
      <c r="B4" s="1604"/>
      <c r="C4" s="1604"/>
      <c r="D4" s="1604"/>
      <c r="E4" s="1054"/>
      <c r="F4" s="1054"/>
      <c r="G4" s="1054"/>
    </row>
    <row r="5" spans="1:7" ht="22.5" customHeight="1" thickBot="1">
      <c r="A5" s="1053"/>
      <c r="B5" s="1053"/>
      <c r="C5" s="1053"/>
      <c r="D5" s="1053"/>
      <c r="F5" s="1053"/>
      <c r="G5" s="1053"/>
    </row>
    <row r="6" spans="1:7" ht="24.75" customHeight="1" thickBot="1">
      <c r="A6" s="1607" t="s">
        <v>448</v>
      </c>
      <c r="B6" s="1609" t="s">
        <v>1173</v>
      </c>
      <c r="C6" s="1610"/>
      <c r="D6" s="1611"/>
      <c r="E6" s="1345"/>
      <c r="F6" s="1055"/>
      <c r="G6" s="1055"/>
    </row>
    <row r="7" spans="1:7" ht="24.75" customHeight="1" thickBot="1">
      <c r="A7" s="1608"/>
      <c r="B7" s="1056">
        <v>42736</v>
      </c>
      <c r="C7" s="1057">
        <v>43100</v>
      </c>
      <c r="D7" s="1058" t="s">
        <v>964</v>
      </c>
      <c r="E7" s="1344"/>
      <c r="F7" s="1065"/>
      <c r="G7" s="1060"/>
    </row>
    <row r="8" spans="1:7" ht="24.75" customHeight="1">
      <c r="A8" s="1061" t="s">
        <v>449</v>
      </c>
      <c r="B8" s="1062">
        <v>1276760</v>
      </c>
      <c r="C8" s="1063">
        <v>160523</v>
      </c>
      <c r="D8" s="1064">
        <f aca="true" t="shared" si="0" ref="D8:D13">SUM(C8-B8)</f>
        <v>-1116237</v>
      </c>
      <c r="E8" s="1344"/>
      <c r="F8" s="1065"/>
      <c r="G8" s="1065"/>
    </row>
    <row r="9" spans="1:7" ht="24.75" customHeight="1">
      <c r="A9" s="1066" t="s">
        <v>450</v>
      </c>
      <c r="B9" s="1067">
        <v>2614015</v>
      </c>
      <c r="C9" s="1068">
        <v>2501155</v>
      </c>
      <c r="D9" s="1069">
        <f t="shared" si="0"/>
        <v>-112860</v>
      </c>
      <c r="E9" s="1344"/>
      <c r="F9" s="1065"/>
      <c r="G9" s="1065"/>
    </row>
    <row r="10" spans="1:7" ht="24.75" customHeight="1">
      <c r="A10" s="1066" t="s">
        <v>451</v>
      </c>
      <c r="B10" s="1067">
        <v>1</v>
      </c>
      <c r="C10" s="1068">
        <v>1</v>
      </c>
      <c r="D10" s="1069">
        <f t="shared" si="0"/>
        <v>0</v>
      </c>
      <c r="E10" s="1077"/>
      <c r="F10" s="1077"/>
      <c r="G10" s="1065"/>
    </row>
    <row r="11" spans="1:7" ht="24.75" customHeight="1">
      <c r="A11" s="1066" t="s">
        <v>452</v>
      </c>
      <c r="B11" s="1067">
        <v>1969668</v>
      </c>
      <c r="C11" s="1068">
        <v>236131</v>
      </c>
      <c r="D11" s="1069">
        <f t="shared" si="0"/>
        <v>-1733537</v>
      </c>
      <c r="E11" s="1065"/>
      <c r="F11" s="1065"/>
      <c r="G11" s="1065"/>
    </row>
    <row r="12" spans="1:7" ht="24.75" customHeight="1" thickBot="1">
      <c r="A12" s="1070" t="s">
        <v>453</v>
      </c>
      <c r="B12" s="1346">
        <v>66719</v>
      </c>
      <c r="C12" s="1347">
        <v>399135</v>
      </c>
      <c r="D12" s="1348">
        <f t="shared" si="0"/>
        <v>332416</v>
      </c>
      <c r="E12" s="1065"/>
      <c r="F12" s="1065"/>
      <c r="G12" s="1065"/>
    </row>
    <row r="13" spans="1:7" ht="33.75" customHeight="1" thickBot="1">
      <c r="A13" s="1073" t="s">
        <v>241</v>
      </c>
      <c r="B13" s="1074">
        <f>SUM(B8:B12)</f>
        <v>5927163</v>
      </c>
      <c r="C13" s="1075">
        <f>SUM(C8:C12)</f>
        <v>3296945</v>
      </c>
      <c r="D13" s="1076">
        <f t="shared" si="0"/>
        <v>-2630218</v>
      </c>
      <c r="E13" s="1077"/>
      <c r="F13" s="1077"/>
      <c r="G13" s="1077"/>
    </row>
    <row r="14" spans="1:7" ht="24.75" customHeight="1">
      <c r="A14" s="1053"/>
      <c r="B14" s="1053"/>
      <c r="C14" s="1053"/>
      <c r="D14" s="1053"/>
      <c r="E14" s="1053"/>
      <c r="F14" s="1053"/>
      <c r="G14" s="1053"/>
    </row>
    <row r="15" spans="1:7" ht="24.75" customHeight="1">
      <c r="A15" s="1053"/>
      <c r="B15" s="1053"/>
      <c r="C15" s="1053"/>
      <c r="D15" s="1053"/>
      <c r="E15" s="1053"/>
      <c r="F15" s="1053"/>
      <c r="G15" s="1053"/>
    </row>
    <row r="16" spans="1:7" ht="24.75" customHeight="1">
      <c r="A16" s="1604" t="s">
        <v>454</v>
      </c>
      <c r="B16" s="1604"/>
      <c r="C16" s="1604"/>
      <c r="D16" s="1604"/>
      <c r="E16" s="1054"/>
      <c r="F16" s="1054"/>
      <c r="G16" s="1054"/>
    </row>
    <row r="17" spans="1:7" ht="10.5" customHeight="1" thickBot="1">
      <c r="A17" s="1053"/>
      <c r="B17" s="1053"/>
      <c r="C17" s="1053"/>
      <c r="D17" s="1053"/>
      <c r="E17" s="1053"/>
      <c r="F17" s="1053"/>
      <c r="G17" s="1053"/>
    </row>
    <row r="18" spans="1:7" ht="24.75" customHeight="1" thickBot="1">
      <c r="A18" s="1607" t="s">
        <v>448</v>
      </c>
      <c r="B18" s="1609" t="s">
        <v>1173</v>
      </c>
      <c r="C18" s="1610"/>
      <c r="D18" s="1611"/>
      <c r="E18" s="1055"/>
      <c r="F18" s="1055"/>
      <c r="G18" s="1055"/>
    </row>
    <row r="19" spans="1:7" ht="24.75" customHeight="1" thickBot="1">
      <c r="A19" s="1608"/>
      <c r="B19" s="1056">
        <v>42736</v>
      </c>
      <c r="C19" s="1057">
        <v>43100</v>
      </c>
      <c r="D19" s="1058" t="s">
        <v>964</v>
      </c>
      <c r="E19" s="1059"/>
      <c r="F19" s="1059"/>
      <c r="G19" s="1060"/>
    </row>
    <row r="20" spans="1:7" ht="24.75" customHeight="1">
      <c r="A20" s="1061" t="s">
        <v>449</v>
      </c>
      <c r="B20" s="1062">
        <v>290435</v>
      </c>
      <c r="C20" s="1063">
        <v>128995</v>
      </c>
      <c r="D20" s="1064">
        <f aca="true" t="shared" si="1" ref="D20:D25">SUM(C20-B20)</f>
        <v>-161440</v>
      </c>
      <c r="E20" s="1065"/>
      <c r="F20" s="1065"/>
      <c r="G20" s="1065"/>
    </row>
    <row r="21" spans="1:7" ht="24.75" customHeight="1">
      <c r="A21" s="1066" t="s">
        <v>450</v>
      </c>
      <c r="B21" s="1067">
        <v>532281</v>
      </c>
      <c r="C21" s="1068">
        <v>2179278</v>
      </c>
      <c r="D21" s="1064">
        <f t="shared" si="1"/>
        <v>1646997</v>
      </c>
      <c r="E21" s="1065"/>
      <c r="F21" s="1065"/>
      <c r="G21" s="1065"/>
    </row>
    <row r="22" spans="1:7" ht="31.5" customHeight="1">
      <c r="A22" s="1078" t="s">
        <v>455</v>
      </c>
      <c r="B22" s="1067">
        <v>50</v>
      </c>
      <c r="C22" s="1068">
        <v>50</v>
      </c>
      <c r="D22" s="1064">
        <f t="shared" si="1"/>
        <v>0</v>
      </c>
      <c r="E22" s="1065"/>
      <c r="F22" s="1065"/>
      <c r="G22" s="1065"/>
    </row>
    <row r="23" spans="1:7" ht="24.75" customHeight="1">
      <c r="A23" s="1066" t="s">
        <v>452</v>
      </c>
      <c r="B23" s="1067">
        <v>36686</v>
      </c>
      <c r="C23" s="1068">
        <v>9137</v>
      </c>
      <c r="D23" s="1064">
        <f t="shared" si="1"/>
        <v>-27549</v>
      </c>
      <c r="E23" s="1065"/>
      <c r="F23" s="1065"/>
      <c r="G23" s="1065"/>
    </row>
    <row r="24" spans="1:7" ht="24.75" customHeight="1" thickBot="1">
      <c r="A24" s="1070" t="s">
        <v>453</v>
      </c>
      <c r="B24" s="1071">
        <v>0</v>
      </c>
      <c r="C24" s="1072">
        <v>0</v>
      </c>
      <c r="D24" s="1079">
        <f t="shared" si="1"/>
        <v>0</v>
      </c>
      <c r="E24" s="1065"/>
      <c r="F24" s="1065"/>
      <c r="G24" s="1065"/>
    </row>
    <row r="25" spans="1:7" ht="33" customHeight="1" thickBot="1">
      <c r="A25" s="1073" t="s">
        <v>241</v>
      </c>
      <c r="B25" s="1074">
        <f>SUM(B20:B24)</f>
        <v>859452</v>
      </c>
      <c r="C25" s="1075">
        <f>SUM(C20:C24)</f>
        <v>2317460</v>
      </c>
      <c r="D25" s="1076">
        <f t="shared" si="1"/>
        <v>1458008</v>
      </c>
      <c r="E25" s="1077"/>
      <c r="F25" s="1077"/>
      <c r="G25" s="1077"/>
    </row>
    <row r="26" spans="1:7" ht="15.75">
      <c r="A26" s="1053"/>
      <c r="B26" s="1053"/>
      <c r="C26" s="1053"/>
      <c r="D26" s="1053"/>
      <c r="E26" s="1053"/>
      <c r="F26" s="1080"/>
      <c r="G26" s="1077"/>
    </row>
    <row r="27" spans="1:7" ht="15.75">
      <c r="A27" s="1081" t="s">
        <v>1174</v>
      </c>
      <c r="B27" s="1082">
        <v>0</v>
      </c>
      <c r="C27" s="1082">
        <v>0</v>
      </c>
      <c r="D27" s="1083"/>
      <c r="F27" s="1082"/>
      <c r="G27" s="1077"/>
    </row>
    <row r="28" spans="6:7" ht="15.75">
      <c r="F28" s="1084"/>
      <c r="G28" s="1077"/>
    </row>
    <row r="29" spans="1:2" ht="15.75">
      <c r="A29" s="1603"/>
      <c r="B29" s="1603"/>
    </row>
    <row r="31" ht="20.25" customHeight="1"/>
    <row r="32" spans="2:4" ht="15.75">
      <c r="B32" s="1604"/>
      <c r="C32" s="1604"/>
      <c r="D32" s="1604"/>
    </row>
    <row r="33" spans="2:4" ht="15.75">
      <c r="B33" s="1604"/>
      <c r="C33" s="1604"/>
      <c r="D33" s="1604"/>
    </row>
  </sheetData>
  <sheetProtection/>
  <mergeCells count="11">
    <mergeCell ref="B18:D18"/>
    <mergeCell ref="A29:B29"/>
    <mergeCell ref="B32:D32"/>
    <mergeCell ref="B33:D33"/>
    <mergeCell ref="A1:F1"/>
    <mergeCell ref="A2:D2"/>
    <mergeCell ref="A4:D4"/>
    <mergeCell ref="A6:A7"/>
    <mergeCell ref="B6:D6"/>
    <mergeCell ref="A16:D16"/>
    <mergeCell ref="A18:A19"/>
  </mergeCells>
  <printOptions/>
  <pageMargins left="0.75" right="0.75" top="1" bottom="1" header="0.5" footer="0.5"/>
  <pageSetup horizontalDpi="600" verticalDpi="600" orientation="portrait" paperSize="8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8515625" style="0" customWidth="1"/>
    <col min="2" max="2" width="18.8515625" style="0" customWidth="1"/>
    <col min="3" max="3" width="16.8515625" style="0" customWidth="1"/>
    <col min="4" max="4" width="12.8515625" style="0" customWidth="1"/>
    <col min="5" max="5" width="13.421875" style="0" customWidth="1"/>
    <col min="6" max="6" width="13.00390625" style="0" customWidth="1"/>
    <col min="9" max="9" width="11.00390625" style="0" customWidth="1"/>
  </cols>
  <sheetData>
    <row r="1" spans="1:9" ht="15.75">
      <c r="A1" s="1489" t="s">
        <v>1178</v>
      </c>
      <c r="B1" s="1489"/>
      <c r="C1" s="1489"/>
      <c r="D1" s="1489"/>
      <c r="E1" s="1489"/>
      <c r="F1" s="1489"/>
      <c r="G1" s="1489"/>
      <c r="H1" s="1489"/>
      <c r="I1" s="1489"/>
    </row>
    <row r="3" spans="2:10" ht="15.75">
      <c r="B3" s="1612" t="s">
        <v>403</v>
      </c>
      <c r="C3" s="1612"/>
      <c r="D3" s="1612"/>
      <c r="E3" s="1612"/>
      <c r="F3" s="1612"/>
      <c r="G3" s="1612"/>
      <c r="H3" s="1612"/>
      <c r="I3" s="1612"/>
      <c r="J3" s="724"/>
    </row>
    <row r="4" spans="2:10" ht="15.75">
      <c r="B4" s="1085"/>
      <c r="C4" s="1085"/>
      <c r="D4" s="1085"/>
      <c r="E4" s="1085"/>
      <c r="F4" s="1085"/>
      <c r="G4" s="1085"/>
      <c r="H4" s="1085"/>
      <c r="I4" s="1085"/>
      <c r="J4" s="724"/>
    </row>
    <row r="5" spans="2:10" ht="15.75">
      <c r="B5" s="1612" t="s">
        <v>1058</v>
      </c>
      <c r="C5" s="1612"/>
      <c r="D5" s="1612"/>
      <c r="E5" s="1612"/>
      <c r="F5" s="1612"/>
      <c r="G5" s="1612"/>
      <c r="H5" s="1612"/>
      <c r="I5" s="1612"/>
      <c r="J5" s="724"/>
    </row>
    <row r="6" spans="2:10" ht="15.75">
      <c r="B6" s="1612" t="s">
        <v>1073</v>
      </c>
      <c r="C6" s="1612"/>
      <c r="D6" s="1612"/>
      <c r="E6" s="1612"/>
      <c r="F6" s="1612"/>
      <c r="G6" s="1612"/>
      <c r="H6" s="1612"/>
      <c r="I6" s="1612"/>
      <c r="J6" s="724"/>
    </row>
    <row r="7" spans="2:10" ht="15.75">
      <c r="B7" s="1085"/>
      <c r="C7" s="1085"/>
      <c r="D7" s="1085"/>
      <c r="E7" s="1085"/>
      <c r="F7" s="1085"/>
      <c r="G7" s="1085"/>
      <c r="H7" s="1085"/>
      <c r="I7" s="1085"/>
      <c r="J7" s="724"/>
    </row>
    <row r="8" spans="2:10" ht="43.5" customHeight="1">
      <c r="B8" s="1615" t="s">
        <v>1176</v>
      </c>
      <c r="C8" s="1615"/>
      <c r="D8" s="1615"/>
      <c r="E8" s="1615"/>
      <c r="F8" s="1615"/>
      <c r="G8" s="1104"/>
      <c r="H8" s="1104"/>
      <c r="I8" s="1104"/>
      <c r="J8" s="724"/>
    </row>
    <row r="9" spans="2:10" ht="15.75">
      <c r="B9" s="724" t="s">
        <v>1177</v>
      </c>
      <c r="C9" s="724"/>
      <c r="D9" s="724"/>
      <c r="E9" s="724"/>
      <c r="F9" s="724"/>
      <c r="G9" s="724"/>
      <c r="H9" s="724"/>
      <c r="I9" s="724"/>
      <c r="J9" s="724"/>
    </row>
    <row r="10" spans="2:10" ht="16.5" thickBot="1">
      <c r="B10" s="724"/>
      <c r="C10" s="724"/>
      <c r="D10" s="724"/>
      <c r="E10" s="724"/>
      <c r="F10" s="724"/>
      <c r="G10" s="724"/>
      <c r="H10" s="724"/>
      <c r="I10" s="724"/>
      <c r="J10" s="724"/>
    </row>
    <row r="11" spans="2:10" ht="34.5" customHeight="1" thickBot="1">
      <c r="B11" s="1086" t="s">
        <v>448</v>
      </c>
      <c r="C11" s="1332" t="s">
        <v>1059</v>
      </c>
      <c r="D11" s="1087">
        <v>42735</v>
      </c>
      <c r="E11" s="1088">
        <v>43100</v>
      </c>
      <c r="F11" s="1086" t="s">
        <v>964</v>
      </c>
      <c r="G11" s="724"/>
      <c r="H11" s="724"/>
      <c r="I11" s="724"/>
      <c r="J11" s="724"/>
    </row>
    <row r="12" spans="2:10" ht="34.5" customHeight="1">
      <c r="B12" s="1089" t="s">
        <v>450</v>
      </c>
      <c r="C12" s="1090" t="s">
        <v>1060</v>
      </c>
      <c r="D12" s="1091">
        <v>1319868</v>
      </c>
      <c r="E12" s="1092">
        <v>1195115</v>
      </c>
      <c r="F12" s="1093">
        <f>E12-D12</f>
        <v>-124753</v>
      </c>
      <c r="G12" s="724"/>
      <c r="H12" s="724"/>
      <c r="I12" s="724"/>
      <c r="J12" s="724"/>
    </row>
    <row r="13" spans="2:10" ht="34.5" customHeight="1">
      <c r="B13" s="1094" t="s">
        <v>0</v>
      </c>
      <c r="C13" s="1095" t="s">
        <v>1061</v>
      </c>
      <c r="D13" s="1096">
        <v>1035534</v>
      </c>
      <c r="E13" s="1097">
        <v>67133</v>
      </c>
      <c r="F13" s="1093">
        <f>E13-D13</f>
        <v>-968401</v>
      </c>
      <c r="G13" s="724"/>
      <c r="H13" s="724"/>
      <c r="I13" s="724"/>
      <c r="J13" s="724"/>
    </row>
    <row r="14" spans="2:10" ht="34.5" customHeight="1">
      <c r="B14" s="1094" t="s">
        <v>1062</v>
      </c>
      <c r="C14" s="1095" t="s">
        <v>1063</v>
      </c>
      <c r="D14" s="1096">
        <v>959402</v>
      </c>
      <c r="E14" s="1097">
        <v>128836</v>
      </c>
      <c r="F14" s="1093">
        <f>E14-D14</f>
        <v>-830566</v>
      </c>
      <c r="G14" s="724"/>
      <c r="H14" s="724"/>
      <c r="I14" s="724"/>
      <c r="J14" s="724"/>
    </row>
    <row r="15" spans="2:10" ht="34.5" customHeight="1" thickBot="1">
      <c r="B15" s="1098" t="s">
        <v>1064</v>
      </c>
      <c r="C15" s="1099" t="s">
        <v>1065</v>
      </c>
      <c r="D15" s="1100">
        <v>43654</v>
      </c>
      <c r="E15" s="1101">
        <v>171850</v>
      </c>
      <c r="F15" s="1093">
        <f>E15-D15</f>
        <v>128196</v>
      </c>
      <c r="G15" s="724"/>
      <c r="H15" s="724"/>
      <c r="I15" s="724"/>
      <c r="J15" s="724"/>
    </row>
    <row r="16" spans="2:10" ht="34.5" customHeight="1" thickBot="1">
      <c r="B16" s="1613" t="s">
        <v>1</v>
      </c>
      <c r="C16" s="1614"/>
      <c r="D16" s="1102">
        <f>SUM(D12:D15)</f>
        <v>3358458</v>
      </c>
      <c r="E16" s="1103">
        <f>SUM(E12:E15)</f>
        <v>1562934</v>
      </c>
      <c r="F16" s="1093">
        <f>E16-D16</f>
        <v>-1795524</v>
      </c>
      <c r="G16" s="724"/>
      <c r="H16" s="724"/>
      <c r="I16" s="724"/>
      <c r="J16" s="724"/>
    </row>
    <row r="17" ht="15">
      <c r="F17" s="1034">
        <f>SUM(E16-D16)</f>
        <v>-1795524</v>
      </c>
    </row>
  </sheetData>
  <sheetProtection/>
  <mergeCells count="6">
    <mergeCell ref="B3:I3"/>
    <mergeCell ref="B5:I5"/>
    <mergeCell ref="B6:I6"/>
    <mergeCell ref="B16:C16"/>
    <mergeCell ref="B8:F8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02">
      <selection activeCell="W162" sqref="W162"/>
    </sheetView>
  </sheetViews>
  <sheetFormatPr defaultColWidth="9.140625" defaultRowHeight="15"/>
  <cols>
    <col min="2" max="2" width="3.421875" style="0" customWidth="1"/>
    <col min="3" max="3" width="9.140625" style="0" hidden="1" customWidth="1"/>
    <col min="11" max="11" width="4.421875" style="0" customWidth="1"/>
    <col min="12" max="12" width="0.13671875" style="0" customWidth="1"/>
    <col min="13" max="21" width="9.140625" style="0" hidden="1" customWidth="1"/>
    <col min="23" max="23" width="11.140625" style="0" bestFit="1" customWidth="1"/>
  </cols>
  <sheetData>
    <row r="1" spans="8:24" ht="15">
      <c r="H1" s="1487" t="s">
        <v>1179</v>
      </c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  <c r="X1" s="1487"/>
    </row>
    <row r="2" spans="8:24" ht="15"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</row>
    <row r="3" spans="1:24" ht="15">
      <c r="A3" s="1621" t="s">
        <v>591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  <c r="L3" s="1621"/>
      <c r="M3" s="1621"/>
      <c r="N3" s="1621"/>
      <c r="O3" s="1621"/>
      <c r="P3" s="1621"/>
      <c r="Q3" s="1621"/>
      <c r="R3" s="1621"/>
      <c r="S3" s="1621"/>
      <c r="T3" s="1621"/>
      <c r="U3" s="1621"/>
      <c r="V3" s="1621"/>
      <c r="W3" s="1621"/>
      <c r="X3" s="1621"/>
    </row>
    <row r="4" spans="1:24" ht="1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</row>
    <row r="5" spans="1:24" ht="15.75">
      <c r="A5" s="1622" t="s">
        <v>592</v>
      </c>
      <c r="B5" s="1622"/>
      <c r="C5" s="1622"/>
      <c r="D5" s="1622"/>
      <c r="E5" s="1622"/>
      <c r="F5" s="1622"/>
      <c r="G5" s="1622"/>
      <c r="H5" s="1622"/>
      <c r="I5" s="1622"/>
      <c r="J5" s="1622"/>
      <c r="K5" s="1622"/>
      <c r="L5" s="1622"/>
      <c r="M5" s="1622"/>
      <c r="N5" s="1622"/>
      <c r="O5" s="1622"/>
      <c r="P5" s="1622"/>
      <c r="Q5" s="1622"/>
      <c r="R5" s="1622"/>
      <c r="S5" s="1622"/>
      <c r="T5" s="1622"/>
      <c r="U5" s="1622"/>
      <c r="V5" s="1622"/>
      <c r="W5" s="1622"/>
      <c r="X5" s="1622"/>
    </row>
    <row r="6" spans="1:24" ht="15.75">
      <c r="A6" s="1622" t="s">
        <v>1167</v>
      </c>
      <c r="B6" s="1622"/>
      <c r="C6" s="1622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2"/>
      <c r="V6" s="1622"/>
      <c r="W6" s="1622"/>
      <c r="X6" s="1622"/>
    </row>
    <row r="8" spans="1:24" ht="15">
      <c r="A8" s="1633" t="s">
        <v>1034</v>
      </c>
      <c r="B8" s="1634"/>
      <c r="C8" s="1634"/>
      <c r="D8" s="1634"/>
      <c r="E8" s="1634"/>
      <c r="F8" s="1634"/>
      <c r="G8" s="1634"/>
      <c r="H8" s="1634"/>
      <c r="I8" s="1634"/>
      <c r="J8" s="1634"/>
      <c r="K8" s="1634"/>
      <c r="L8" s="1634"/>
      <c r="M8" s="1634"/>
      <c r="N8" s="1634"/>
      <c r="O8" s="1634"/>
      <c r="P8" s="1634"/>
      <c r="Q8" s="1634"/>
      <c r="R8" s="1634"/>
      <c r="S8" s="1634"/>
      <c r="T8" s="1634"/>
      <c r="U8" s="1634"/>
      <c r="V8" s="1634"/>
      <c r="W8" s="1634"/>
      <c r="X8" s="1634"/>
    </row>
    <row r="9" spans="1:24" ht="25.5">
      <c r="A9" s="1635" t="s">
        <v>593</v>
      </c>
      <c r="B9" s="1635"/>
      <c r="C9" s="1635"/>
      <c r="D9" s="1635" t="s">
        <v>594</v>
      </c>
      <c r="E9" s="1635"/>
      <c r="F9" s="1635"/>
      <c r="G9" s="1635"/>
      <c r="H9" s="1635"/>
      <c r="I9" s="1635"/>
      <c r="J9" s="1635"/>
      <c r="K9" s="1635"/>
      <c r="L9" s="1635"/>
      <c r="M9" s="1635"/>
      <c r="N9" s="1635"/>
      <c r="O9" s="1635"/>
      <c r="P9" s="1635"/>
      <c r="Q9" s="1635"/>
      <c r="R9" s="1635"/>
      <c r="S9" s="1635"/>
      <c r="T9" s="1635"/>
      <c r="U9" s="1635"/>
      <c r="V9" s="441" t="s">
        <v>595</v>
      </c>
      <c r="W9" s="440" t="s">
        <v>596</v>
      </c>
      <c r="X9" s="441" t="s">
        <v>597</v>
      </c>
    </row>
    <row r="10" spans="1:24" ht="15">
      <c r="A10" s="1636" t="s">
        <v>6</v>
      </c>
      <c r="B10" s="1636"/>
      <c r="C10" s="1636"/>
      <c r="D10" s="1637" t="s">
        <v>16</v>
      </c>
      <c r="E10" s="1637"/>
      <c r="F10" s="1637"/>
      <c r="G10" s="1637"/>
      <c r="H10" s="1637"/>
      <c r="I10" s="1637"/>
      <c r="J10" s="1637"/>
      <c r="K10" s="1637"/>
      <c r="L10" s="1637"/>
      <c r="M10" s="1637"/>
      <c r="N10" s="1637"/>
      <c r="O10" s="1637"/>
      <c r="P10" s="1637"/>
      <c r="Q10" s="1637"/>
      <c r="R10" s="1637"/>
      <c r="S10" s="1637"/>
      <c r="T10" s="1637"/>
      <c r="U10" s="1637"/>
      <c r="V10" s="442" t="s">
        <v>30</v>
      </c>
      <c r="W10" s="442" t="s">
        <v>211</v>
      </c>
      <c r="X10" s="442" t="s">
        <v>57</v>
      </c>
    </row>
    <row r="11" spans="1:24" ht="15">
      <c r="A11" s="1631" t="s">
        <v>598</v>
      </c>
      <c r="B11" s="1631"/>
      <c r="C11" s="1631"/>
      <c r="D11" s="1626" t="s">
        <v>599</v>
      </c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6"/>
      <c r="Q11" s="1626"/>
      <c r="R11" s="1626"/>
      <c r="S11" s="1626"/>
      <c r="T11" s="1626"/>
      <c r="U11" s="1626"/>
      <c r="V11" s="442"/>
      <c r="W11" s="1349" t="s">
        <v>1180</v>
      </c>
      <c r="X11" s="442"/>
    </row>
    <row r="12" spans="1:24" ht="15">
      <c r="A12" s="1631" t="s">
        <v>600</v>
      </c>
      <c r="B12" s="1631"/>
      <c r="C12" s="1631"/>
      <c r="D12" s="1626" t="s">
        <v>601</v>
      </c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1626"/>
      <c r="T12" s="1626"/>
      <c r="U12" s="1626"/>
      <c r="V12" s="442"/>
      <c r="W12" s="1349">
        <v>1113719</v>
      </c>
      <c r="X12" s="442"/>
    </row>
    <row r="13" spans="1:24" ht="15">
      <c r="A13" s="1631" t="s">
        <v>602</v>
      </c>
      <c r="B13" s="1631"/>
      <c r="C13" s="1631"/>
      <c r="D13" s="1626" t="s">
        <v>603</v>
      </c>
      <c r="E13" s="1626"/>
      <c r="F13" s="1626"/>
      <c r="G13" s="1626"/>
      <c r="H13" s="1626"/>
      <c r="I13" s="1626"/>
      <c r="J13" s="1626"/>
      <c r="K13" s="1626"/>
      <c r="L13" s="1626"/>
      <c r="M13" s="1626"/>
      <c r="N13" s="1626"/>
      <c r="O13" s="1626"/>
      <c r="P13" s="1626"/>
      <c r="Q13" s="1626"/>
      <c r="R13" s="1626"/>
      <c r="S13" s="1626"/>
      <c r="T13" s="1626"/>
      <c r="U13" s="1626"/>
      <c r="V13" s="442"/>
      <c r="W13" s="1349"/>
      <c r="X13" s="442"/>
    </row>
    <row r="14" spans="1:24" ht="15">
      <c r="A14" s="1632" t="s">
        <v>604</v>
      </c>
      <c r="B14" s="1632"/>
      <c r="C14" s="1632"/>
      <c r="D14" s="1619" t="s">
        <v>605</v>
      </c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443"/>
      <c r="W14" s="443">
        <f>SUM(W11:W13)</f>
        <v>1113719</v>
      </c>
      <c r="X14" s="443"/>
    </row>
    <row r="15" spans="1:24" ht="15">
      <c r="A15" s="1631" t="s">
        <v>606</v>
      </c>
      <c r="B15" s="1631"/>
      <c r="C15" s="1631"/>
      <c r="D15" s="1626" t="s">
        <v>607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442"/>
      <c r="W15" s="1349">
        <v>241490237</v>
      </c>
      <c r="X15" s="442"/>
    </row>
    <row r="16" spans="1:24" ht="15">
      <c r="A16" s="1631" t="s">
        <v>608</v>
      </c>
      <c r="B16" s="1631"/>
      <c r="C16" s="1631"/>
      <c r="D16" s="1626" t="s">
        <v>609</v>
      </c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442"/>
      <c r="W16" s="1349">
        <v>33896804</v>
      </c>
      <c r="X16" s="442"/>
    </row>
    <row r="17" spans="1:24" ht="15">
      <c r="A17" s="1631" t="s">
        <v>610</v>
      </c>
      <c r="B17" s="1631"/>
      <c r="C17" s="1631"/>
      <c r="D17" s="1626" t="s">
        <v>611</v>
      </c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442"/>
      <c r="W17" s="1349"/>
      <c r="X17" s="442"/>
    </row>
    <row r="18" spans="1:24" ht="15">
      <c r="A18" s="1631" t="s">
        <v>612</v>
      </c>
      <c r="B18" s="1631"/>
      <c r="C18" s="1631"/>
      <c r="D18" s="1626" t="s">
        <v>613</v>
      </c>
      <c r="E18" s="1626"/>
      <c r="F18" s="1626"/>
      <c r="G18" s="1626"/>
      <c r="H18" s="1626"/>
      <c r="I18" s="1626"/>
      <c r="J18" s="1626"/>
      <c r="K18" s="1626"/>
      <c r="L18" s="1626"/>
      <c r="M18" s="1626"/>
      <c r="N18" s="1626"/>
      <c r="O18" s="1626"/>
      <c r="P18" s="1626"/>
      <c r="Q18" s="1626"/>
      <c r="R18" s="1626"/>
      <c r="S18" s="1626"/>
      <c r="T18" s="1626"/>
      <c r="U18" s="1626"/>
      <c r="V18" s="442"/>
      <c r="W18" s="1349">
        <v>17700076</v>
      </c>
      <c r="X18" s="442"/>
    </row>
    <row r="19" spans="1:24" ht="15">
      <c r="A19" s="1631" t="s">
        <v>614</v>
      </c>
      <c r="B19" s="1631"/>
      <c r="C19" s="1631"/>
      <c r="D19" s="1626" t="s">
        <v>615</v>
      </c>
      <c r="E19" s="1626"/>
      <c r="F19" s="1626"/>
      <c r="G19" s="1626"/>
      <c r="H19" s="1626"/>
      <c r="I19" s="1626"/>
      <c r="J19" s="1626"/>
      <c r="K19" s="1626"/>
      <c r="L19" s="1626"/>
      <c r="M19" s="1626"/>
      <c r="N19" s="1626"/>
      <c r="O19" s="1626"/>
      <c r="P19" s="1626"/>
      <c r="Q19" s="1626"/>
      <c r="R19" s="1626"/>
      <c r="S19" s="1626"/>
      <c r="T19" s="1626"/>
      <c r="U19" s="1626"/>
      <c r="V19" s="442"/>
      <c r="W19" s="1349"/>
      <c r="X19" s="442"/>
    </row>
    <row r="20" spans="1:24" ht="15">
      <c r="A20" s="1632" t="s">
        <v>616</v>
      </c>
      <c r="B20" s="1632"/>
      <c r="C20" s="1632"/>
      <c r="D20" s="1619" t="s">
        <v>617</v>
      </c>
      <c r="E20" s="1619"/>
      <c r="F20" s="1619"/>
      <c r="G20" s="1619"/>
      <c r="H20" s="1619"/>
      <c r="I20" s="1619"/>
      <c r="J20" s="1619"/>
      <c r="K20" s="1619"/>
      <c r="L20" s="1619"/>
      <c r="M20" s="1619"/>
      <c r="N20" s="1619"/>
      <c r="O20" s="1619"/>
      <c r="P20" s="1619"/>
      <c r="Q20" s="1619"/>
      <c r="R20" s="1619"/>
      <c r="S20" s="1619"/>
      <c r="T20" s="1619"/>
      <c r="U20" s="1619"/>
      <c r="V20" s="443">
        <f>SUM(V15:V19)</f>
        <v>0</v>
      </c>
      <c r="W20" s="443">
        <f>SUM(W15:W19)</f>
        <v>293087117</v>
      </c>
      <c r="X20" s="443"/>
    </row>
    <row r="21" spans="1:24" ht="15">
      <c r="A21" s="1631" t="s">
        <v>618</v>
      </c>
      <c r="B21" s="1631"/>
      <c r="C21" s="1631"/>
      <c r="D21" s="1626" t="s">
        <v>619</v>
      </c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6"/>
      <c r="Q21" s="1626"/>
      <c r="R21" s="1626"/>
      <c r="S21" s="1626"/>
      <c r="T21" s="1626"/>
      <c r="U21" s="1626"/>
      <c r="V21" s="442"/>
      <c r="W21" s="1349">
        <v>162400</v>
      </c>
      <c r="X21" s="442"/>
    </row>
    <row r="22" spans="1:24" ht="15" hidden="1">
      <c r="A22" s="1631" t="s">
        <v>620</v>
      </c>
      <c r="B22" s="1631"/>
      <c r="C22" s="1631"/>
      <c r="D22" s="1625" t="s">
        <v>621</v>
      </c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442"/>
      <c r="W22" s="1349"/>
      <c r="X22" s="442"/>
    </row>
    <row r="23" spans="1:24" ht="15" hidden="1">
      <c r="A23" s="1631" t="s">
        <v>622</v>
      </c>
      <c r="B23" s="1631"/>
      <c r="C23" s="1631"/>
      <c r="D23" s="1625" t="s">
        <v>623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6"/>
      <c r="T23" s="1626"/>
      <c r="U23" s="1626"/>
      <c r="V23" s="442">
        <v>162</v>
      </c>
      <c r="W23" s="1349">
        <v>162</v>
      </c>
      <c r="X23" s="442"/>
    </row>
    <row r="24" spans="1:24" ht="15">
      <c r="A24" s="1631" t="s">
        <v>624</v>
      </c>
      <c r="B24" s="1631"/>
      <c r="C24" s="1631"/>
      <c r="D24" s="1626" t="s">
        <v>625</v>
      </c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/>
      <c r="V24" s="442"/>
      <c r="W24" s="1349"/>
      <c r="X24" s="442"/>
    </row>
    <row r="25" spans="1:24" ht="15" hidden="1">
      <c r="A25" s="1631" t="s">
        <v>626</v>
      </c>
      <c r="B25" s="1631"/>
      <c r="C25" s="1631"/>
      <c r="D25" s="1625" t="s">
        <v>627</v>
      </c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6"/>
      <c r="Q25" s="1626"/>
      <c r="R25" s="1626"/>
      <c r="S25" s="1626"/>
      <c r="T25" s="1626"/>
      <c r="U25" s="1626"/>
      <c r="V25" s="442"/>
      <c r="W25" s="1349"/>
      <c r="X25" s="442"/>
    </row>
    <row r="26" spans="1:24" ht="15" hidden="1">
      <c r="A26" s="1631" t="s">
        <v>628</v>
      </c>
      <c r="B26" s="1631"/>
      <c r="C26" s="1631"/>
      <c r="D26" s="1625" t="s">
        <v>629</v>
      </c>
      <c r="E26" s="1626"/>
      <c r="F26" s="1626"/>
      <c r="G26" s="1626"/>
      <c r="H26" s="1626"/>
      <c r="I26" s="1626"/>
      <c r="J26" s="1626"/>
      <c r="K26" s="1626"/>
      <c r="L26" s="1626"/>
      <c r="M26" s="1626"/>
      <c r="N26" s="1626"/>
      <c r="O26" s="1626"/>
      <c r="P26" s="1626"/>
      <c r="Q26" s="1626"/>
      <c r="R26" s="1626"/>
      <c r="S26" s="1626"/>
      <c r="T26" s="1626"/>
      <c r="U26" s="1626"/>
      <c r="V26" s="442"/>
      <c r="W26" s="1349"/>
      <c r="X26" s="442"/>
    </row>
    <row r="27" spans="1:24" ht="15">
      <c r="A27" s="1631" t="s">
        <v>630</v>
      </c>
      <c r="B27" s="1631"/>
      <c r="C27" s="1631"/>
      <c r="D27" s="1626" t="s">
        <v>631</v>
      </c>
      <c r="E27" s="1626"/>
      <c r="F27" s="1626"/>
      <c r="G27" s="1626"/>
      <c r="H27" s="1626"/>
      <c r="I27" s="1626"/>
      <c r="J27" s="1626"/>
      <c r="K27" s="1626"/>
      <c r="L27" s="1626"/>
      <c r="M27" s="1626"/>
      <c r="N27" s="1626"/>
      <c r="O27" s="1626"/>
      <c r="P27" s="1626"/>
      <c r="Q27" s="1626"/>
      <c r="R27" s="1626"/>
      <c r="S27" s="1626"/>
      <c r="T27" s="1626"/>
      <c r="U27" s="1626"/>
      <c r="V27" s="442"/>
      <c r="W27" s="1349"/>
      <c r="X27" s="442"/>
    </row>
    <row r="28" spans="1:24" ht="15">
      <c r="A28" s="1632" t="s">
        <v>632</v>
      </c>
      <c r="B28" s="1632"/>
      <c r="C28" s="1632"/>
      <c r="D28" s="1619" t="s">
        <v>633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443"/>
      <c r="W28" s="443">
        <v>162400</v>
      </c>
      <c r="X28" s="443"/>
    </row>
    <row r="29" spans="1:24" ht="15">
      <c r="A29" s="1631" t="s">
        <v>634</v>
      </c>
      <c r="B29" s="1631"/>
      <c r="C29" s="1631"/>
      <c r="D29" s="1626" t="s">
        <v>635</v>
      </c>
      <c r="E29" s="1626"/>
      <c r="F29" s="1626"/>
      <c r="G29" s="1626"/>
      <c r="H29" s="1626"/>
      <c r="I29" s="1626"/>
      <c r="J29" s="1626"/>
      <c r="K29" s="1626"/>
      <c r="L29" s="1626"/>
      <c r="M29" s="1626"/>
      <c r="N29" s="1626"/>
      <c r="O29" s="1626"/>
      <c r="P29" s="1626"/>
      <c r="Q29" s="1626"/>
      <c r="R29" s="1626"/>
      <c r="S29" s="1626"/>
      <c r="T29" s="1626"/>
      <c r="U29" s="1626"/>
      <c r="V29" s="442"/>
      <c r="W29" s="1349"/>
      <c r="X29" s="442"/>
    </row>
    <row r="30" spans="1:24" ht="15">
      <c r="A30" s="1631" t="s">
        <v>636</v>
      </c>
      <c r="B30" s="1631"/>
      <c r="C30" s="1631"/>
      <c r="D30" s="1626" t="s">
        <v>637</v>
      </c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6"/>
      <c r="P30" s="1626"/>
      <c r="Q30" s="1626"/>
      <c r="R30" s="1626"/>
      <c r="S30" s="1626"/>
      <c r="T30" s="1626"/>
      <c r="U30" s="1626"/>
      <c r="V30" s="442"/>
      <c r="W30" s="1349"/>
      <c r="X30" s="442"/>
    </row>
    <row r="31" spans="1:24" ht="15">
      <c r="A31" s="1632" t="s">
        <v>638</v>
      </c>
      <c r="B31" s="1632"/>
      <c r="C31" s="1632"/>
      <c r="D31" s="1619" t="s">
        <v>639</v>
      </c>
      <c r="E31" s="1619"/>
      <c r="F31" s="1619"/>
      <c r="G31" s="1619"/>
      <c r="H31" s="1619"/>
      <c r="I31" s="1619"/>
      <c r="J31" s="1619"/>
      <c r="K31" s="1619"/>
      <c r="L31" s="1619"/>
      <c r="M31" s="1619"/>
      <c r="N31" s="1619"/>
      <c r="O31" s="1619"/>
      <c r="P31" s="1619"/>
      <c r="Q31" s="1619"/>
      <c r="R31" s="1619"/>
      <c r="S31" s="1619"/>
      <c r="T31" s="1619"/>
      <c r="U31" s="1619"/>
      <c r="V31" s="443"/>
      <c r="W31" s="443"/>
      <c r="X31" s="443"/>
    </row>
    <row r="32" spans="1:24" ht="29.25" customHeight="1">
      <c r="A32" s="1627" t="s">
        <v>564</v>
      </c>
      <c r="B32" s="1627"/>
      <c r="C32" s="1627"/>
      <c r="D32" s="1619" t="s">
        <v>640</v>
      </c>
      <c r="E32" s="1619"/>
      <c r="F32" s="1619"/>
      <c r="G32" s="1619"/>
      <c r="H32" s="1619"/>
      <c r="I32" s="1619"/>
      <c r="J32" s="1619"/>
      <c r="K32" s="1619"/>
      <c r="L32" s="1619"/>
      <c r="M32" s="1619"/>
      <c r="N32" s="1619"/>
      <c r="O32" s="1619"/>
      <c r="P32" s="1619"/>
      <c r="Q32" s="1619"/>
      <c r="R32" s="1619"/>
      <c r="S32" s="1619"/>
      <c r="T32" s="1619"/>
      <c r="U32" s="1619"/>
      <c r="V32" s="443">
        <f>SUM(V20,V14,V28,V31)</f>
        <v>0</v>
      </c>
      <c r="W32" s="443">
        <f>SUM(W20,W14,W28,W31)</f>
        <v>294363236</v>
      </c>
      <c r="X32" s="443"/>
    </row>
    <row r="33" spans="1:24" ht="15">
      <c r="A33" s="1624" t="s">
        <v>641</v>
      </c>
      <c r="B33" s="1624"/>
      <c r="C33" s="1624"/>
      <c r="D33" s="1626" t="s">
        <v>642</v>
      </c>
      <c r="E33" s="1626"/>
      <c r="F33" s="1626"/>
      <c r="G33" s="1626"/>
      <c r="H33" s="1626"/>
      <c r="I33" s="1626"/>
      <c r="J33" s="1626"/>
      <c r="K33" s="1626"/>
      <c r="L33" s="1626"/>
      <c r="M33" s="1626"/>
      <c r="N33" s="1626"/>
      <c r="O33" s="1626"/>
      <c r="P33" s="1626"/>
      <c r="Q33" s="1626"/>
      <c r="R33" s="1626"/>
      <c r="S33" s="1626"/>
      <c r="T33" s="1626"/>
      <c r="U33" s="1626"/>
      <c r="V33" s="442"/>
      <c r="W33" s="1349"/>
      <c r="X33" s="442"/>
    </row>
    <row r="34" spans="1:24" ht="15">
      <c r="A34" s="1624" t="s">
        <v>643</v>
      </c>
      <c r="B34" s="1624"/>
      <c r="C34" s="1624"/>
      <c r="D34" s="1626" t="s">
        <v>644</v>
      </c>
      <c r="E34" s="1626"/>
      <c r="F34" s="1626"/>
      <c r="G34" s="1626"/>
      <c r="H34" s="1626"/>
      <c r="I34" s="1626"/>
      <c r="J34" s="1626"/>
      <c r="K34" s="1626"/>
      <c r="L34" s="1626"/>
      <c r="M34" s="1626"/>
      <c r="N34" s="1626"/>
      <c r="O34" s="1626"/>
      <c r="P34" s="1626"/>
      <c r="Q34" s="1626"/>
      <c r="R34" s="1626"/>
      <c r="S34" s="1626"/>
      <c r="T34" s="1626"/>
      <c r="U34" s="1626"/>
      <c r="V34" s="442"/>
      <c r="W34" s="1349"/>
      <c r="X34" s="442"/>
    </row>
    <row r="35" spans="1:24" ht="15">
      <c r="A35" s="1624" t="s">
        <v>645</v>
      </c>
      <c r="B35" s="1624"/>
      <c r="C35" s="1624"/>
      <c r="D35" s="1626" t="s">
        <v>646</v>
      </c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6"/>
      <c r="R35" s="1626"/>
      <c r="S35" s="1626"/>
      <c r="T35" s="1626"/>
      <c r="U35" s="1626"/>
      <c r="V35" s="442"/>
      <c r="W35" s="1349"/>
      <c r="X35" s="442"/>
    </row>
    <row r="36" spans="1:24" ht="15">
      <c r="A36" s="1624" t="s">
        <v>647</v>
      </c>
      <c r="B36" s="1624"/>
      <c r="C36" s="1624"/>
      <c r="D36" s="1626" t="s">
        <v>648</v>
      </c>
      <c r="E36" s="1626"/>
      <c r="F36" s="1626"/>
      <c r="G36" s="1626"/>
      <c r="H36" s="1626"/>
      <c r="I36" s="1626"/>
      <c r="J36" s="1626"/>
      <c r="K36" s="1626"/>
      <c r="L36" s="1626"/>
      <c r="M36" s="1626"/>
      <c r="N36" s="1626"/>
      <c r="O36" s="1626"/>
      <c r="P36" s="1626"/>
      <c r="Q36" s="1626"/>
      <c r="R36" s="1626"/>
      <c r="S36" s="1626"/>
      <c r="T36" s="1626"/>
      <c r="U36" s="1626"/>
      <c r="V36" s="442"/>
      <c r="W36" s="1349">
        <v>3038006</v>
      </c>
      <c r="X36" s="442"/>
    </row>
    <row r="37" spans="1:24" ht="15">
      <c r="A37" s="1624" t="s">
        <v>649</v>
      </c>
      <c r="B37" s="1624"/>
      <c r="C37" s="1624"/>
      <c r="D37" s="1626" t="s">
        <v>650</v>
      </c>
      <c r="E37" s="1626"/>
      <c r="F37" s="1626"/>
      <c r="G37" s="1626"/>
      <c r="H37" s="1626"/>
      <c r="I37" s="1626"/>
      <c r="J37" s="1626"/>
      <c r="K37" s="1626"/>
      <c r="L37" s="1626"/>
      <c r="M37" s="1626"/>
      <c r="N37" s="1626"/>
      <c r="O37" s="1626"/>
      <c r="P37" s="1626"/>
      <c r="Q37" s="1626"/>
      <c r="R37" s="1626"/>
      <c r="S37" s="1626"/>
      <c r="T37" s="1626"/>
      <c r="U37" s="1626"/>
      <c r="V37" s="442"/>
      <c r="W37" s="1349"/>
      <c r="X37" s="442"/>
    </row>
    <row r="38" spans="1:24" ht="15">
      <c r="A38" s="1627" t="s">
        <v>651</v>
      </c>
      <c r="B38" s="1627"/>
      <c r="C38" s="1627"/>
      <c r="D38" s="1630" t="s">
        <v>652</v>
      </c>
      <c r="E38" s="1630"/>
      <c r="F38" s="1630"/>
      <c r="G38" s="1630"/>
      <c r="H38" s="1630"/>
      <c r="I38" s="1630"/>
      <c r="J38" s="1630"/>
      <c r="K38" s="1630"/>
      <c r="L38" s="1630"/>
      <c r="M38" s="1630"/>
      <c r="N38" s="1630"/>
      <c r="O38" s="1630"/>
      <c r="P38" s="1630"/>
      <c r="Q38" s="1630"/>
      <c r="R38" s="1630"/>
      <c r="S38" s="1630"/>
      <c r="T38" s="1630"/>
      <c r="U38" s="1630"/>
      <c r="V38" s="443">
        <f>SUM(V33:V37)</f>
        <v>0</v>
      </c>
      <c r="W38" s="443">
        <f>SUM(W33:W37)</f>
        <v>3038006</v>
      </c>
      <c r="X38" s="443"/>
    </row>
    <row r="39" spans="1:24" ht="15">
      <c r="A39" s="1624" t="s">
        <v>653</v>
      </c>
      <c r="B39" s="1624"/>
      <c r="C39" s="1624"/>
      <c r="D39" s="1626" t="s">
        <v>654</v>
      </c>
      <c r="E39" s="1626"/>
      <c r="F39" s="1626"/>
      <c r="G39" s="1626"/>
      <c r="H39" s="1626"/>
      <c r="I39" s="1626"/>
      <c r="J39" s="1626"/>
      <c r="K39" s="1626"/>
      <c r="L39" s="1626"/>
      <c r="M39" s="1626"/>
      <c r="N39" s="1626"/>
      <c r="O39" s="1626"/>
      <c r="P39" s="1626"/>
      <c r="Q39" s="1626"/>
      <c r="R39" s="1626"/>
      <c r="S39" s="1626"/>
      <c r="T39" s="1626"/>
      <c r="U39" s="1626"/>
      <c r="V39" s="442"/>
      <c r="W39" s="1349"/>
      <c r="X39" s="442"/>
    </row>
    <row r="40" spans="1:24" ht="15">
      <c r="A40" s="1624" t="s">
        <v>655</v>
      </c>
      <c r="B40" s="1624"/>
      <c r="C40" s="1624"/>
      <c r="D40" s="1626" t="s">
        <v>656</v>
      </c>
      <c r="E40" s="1626"/>
      <c r="F40" s="1626"/>
      <c r="G40" s="1626"/>
      <c r="H40" s="1626"/>
      <c r="I40" s="1626"/>
      <c r="J40" s="1626"/>
      <c r="K40" s="1626"/>
      <c r="L40" s="1626"/>
      <c r="M40" s="1626"/>
      <c r="N40" s="1626"/>
      <c r="O40" s="1626"/>
      <c r="P40" s="1626"/>
      <c r="Q40" s="1626"/>
      <c r="R40" s="1626"/>
      <c r="S40" s="1626"/>
      <c r="T40" s="1626"/>
      <c r="U40" s="1626"/>
      <c r="V40" s="442"/>
      <c r="W40" s="1349">
        <v>10000000</v>
      </c>
      <c r="X40" s="442"/>
    </row>
    <row r="41" spans="1:24" ht="15" hidden="1">
      <c r="A41" s="1624" t="s">
        <v>657</v>
      </c>
      <c r="B41" s="1624"/>
      <c r="C41" s="1624"/>
      <c r="D41" s="1625" t="s">
        <v>658</v>
      </c>
      <c r="E41" s="1626"/>
      <c r="F41" s="1626"/>
      <c r="G41" s="1626"/>
      <c r="H41" s="1626"/>
      <c r="I41" s="1626"/>
      <c r="J41" s="1626"/>
      <c r="K41" s="1626"/>
      <c r="L41" s="1626"/>
      <c r="M41" s="1626"/>
      <c r="N41" s="1626"/>
      <c r="O41" s="1626"/>
      <c r="P41" s="1626"/>
      <c r="Q41" s="1626"/>
      <c r="R41" s="1626"/>
      <c r="S41" s="1626"/>
      <c r="T41" s="1626"/>
      <c r="U41" s="1626"/>
      <c r="V41" s="442"/>
      <c r="W41" s="1349"/>
      <c r="X41" s="442"/>
    </row>
    <row r="42" spans="1:24" ht="15" hidden="1">
      <c r="A42" s="1624" t="s">
        <v>659</v>
      </c>
      <c r="B42" s="1624"/>
      <c r="C42" s="1624"/>
      <c r="D42" s="1625" t="s">
        <v>660</v>
      </c>
      <c r="E42" s="1626"/>
      <c r="F42" s="1626"/>
      <c r="G42" s="1626"/>
      <c r="H42" s="1626"/>
      <c r="I42" s="1626"/>
      <c r="J42" s="1626"/>
      <c r="K42" s="1626"/>
      <c r="L42" s="1626"/>
      <c r="M42" s="1626"/>
      <c r="N42" s="1626"/>
      <c r="O42" s="1626"/>
      <c r="P42" s="1626"/>
      <c r="Q42" s="1626"/>
      <c r="R42" s="1626"/>
      <c r="S42" s="1626"/>
      <c r="T42" s="1626"/>
      <c r="U42" s="1626"/>
      <c r="V42" s="442"/>
      <c r="W42" s="1349"/>
      <c r="X42" s="442"/>
    </row>
    <row r="43" spans="1:24" ht="15" hidden="1">
      <c r="A43" s="1624" t="s">
        <v>661</v>
      </c>
      <c r="B43" s="1624"/>
      <c r="C43" s="1624"/>
      <c r="D43" s="1625" t="s">
        <v>627</v>
      </c>
      <c r="E43" s="1626"/>
      <c r="F43" s="1626"/>
      <c r="G43" s="1626"/>
      <c r="H43" s="1626"/>
      <c r="I43" s="1626"/>
      <c r="J43" s="1626"/>
      <c r="K43" s="1626"/>
      <c r="L43" s="1626"/>
      <c r="M43" s="1626"/>
      <c r="N43" s="1626"/>
      <c r="O43" s="1626"/>
      <c r="P43" s="1626"/>
      <c r="Q43" s="1626"/>
      <c r="R43" s="1626"/>
      <c r="S43" s="1626"/>
      <c r="T43" s="1626"/>
      <c r="U43" s="1626"/>
      <c r="V43" s="442"/>
      <c r="W43" s="1349"/>
      <c r="X43" s="442"/>
    </row>
    <row r="44" spans="1:24" ht="15" hidden="1">
      <c r="A44" s="1624" t="s">
        <v>662</v>
      </c>
      <c r="B44" s="1624"/>
      <c r="C44" s="1624"/>
      <c r="D44" s="1625" t="s">
        <v>629</v>
      </c>
      <c r="E44" s="1626"/>
      <c r="F44" s="1626"/>
      <c r="G44" s="1626"/>
      <c r="H44" s="1626"/>
      <c r="I44" s="1626"/>
      <c r="J44" s="1626"/>
      <c r="K44" s="1626"/>
      <c r="L44" s="1626"/>
      <c r="M44" s="1626"/>
      <c r="N44" s="1626"/>
      <c r="O44" s="1626"/>
      <c r="P44" s="1626"/>
      <c r="Q44" s="1626"/>
      <c r="R44" s="1626"/>
      <c r="S44" s="1626"/>
      <c r="T44" s="1626"/>
      <c r="U44" s="1626"/>
      <c r="V44" s="442"/>
      <c r="W44" s="1349"/>
      <c r="X44" s="442"/>
    </row>
    <row r="45" spans="1:24" ht="15" hidden="1">
      <c r="A45" s="1624" t="s">
        <v>663</v>
      </c>
      <c r="B45" s="1624"/>
      <c r="C45" s="1624"/>
      <c r="D45" s="1625" t="s">
        <v>664</v>
      </c>
      <c r="E45" s="1626"/>
      <c r="F45" s="1626"/>
      <c r="G45" s="1626"/>
      <c r="H45" s="1626"/>
      <c r="I45" s="1626"/>
      <c r="J45" s="1626"/>
      <c r="K45" s="1626"/>
      <c r="L45" s="1626"/>
      <c r="M45" s="1626"/>
      <c r="N45" s="1626"/>
      <c r="O45" s="1626"/>
      <c r="P45" s="1626"/>
      <c r="Q45" s="1626"/>
      <c r="R45" s="1626"/>
      <c r="S45" s="1626"/>
      <c r="T45" s="1626"/>
      <c r="U45" s="1626"/>
      <c r="V45" s="442"/>
      <c r="W45" s="1349"/>
      <c r="X45" s="442"/>
    </row>
    <row r="46" spans="1:24" ht="15">
      <c r="A46" s="1627" t="s">
        <v>665</v>
      </c>
      <c r="B46" s="1627"/>
      <c r="C46" s="1627"/>
      <c r="D46" s="1628" t="s">
        <v>666</v>
      </c>
      <c r="E46" s="1628"/>
      <c r="F46" s="1628"/>
      <c r="G46" s="1628"/>
      <c r="H46" s="1628"/>
      <c r="I46" s="1628"/>
      <c r="J46" s="1628"/>
      <c r="K46" s="1628"/>
      <c r="L46" s="1628"/>
      <c r="M46" s="1628"/>
      <c r="N46" s="1628"/>
      <c r="O46" s="1628"/>
      <c r="P46" s="1628"/>
      <c r="Q46" s="1628"/>
      <c r="R46" s="1628"/>
      <c r="S46" s="1628"/>
      <c r="T46" s="1628"/>
      <c r="U46" s="1628"/>
      <c r="V46" s="443"/>
      <c r="W46" s="443">
        <f>SUM(W39:W40)</f>
        <v>10000000</v>
      </c>
      <c r="X46" s="443"/>
    </row>
    <row r="47" spans="1:24" ht="15">
      <c r="A47" s="1627" t="s">
        <v>578</v>
      </c>
      <c r="B47" s="1627"/>
      <c r="C47" s="1627"/>
      <c r="D47" s="1628" t="s">
        <v>667</v>
      </c>
      <c r="E47" s="1628"/>
      <c r="F47" s="1628"/>
      <c r="G47" s="1628"/>
      <c r="H47" s="1628"/>
      <c r="I47" s="1628"/>
      <c r="J47" s="1628"/>
      <c r="K47" s="1628"/>
      <c r="L47" s="1628"/>
      <c r="M47" s="1628"/>
      <c r="N47" s="1628"/>
      <c r="O47" s="1628"/>
      <c r="P47" s="1628"/>
      <c r="Q47" s="1628"/>
      <c r="R47" s="1628"/>
      <c r="S47" s="1628"/>
      <c r="T47" s="1628"/>
      <c r="U47" s="1628"/>
      <c r="V47" s="443">
        <f>SUM(V38,V46)</f>
        <v>0</v>
      </c>
      <c r="W47" s="443">
        <f>SUM(W38,W46)</f>
        <v>13038006</v>
      </c>
      <c r="X47" s="443"/>
    </row>
    <row r="48" spans="1:24" ht="15">
      <c r="A48" s="1624" t="s">
        <v>668</v>
      </c>
      <c r="B48" s="1624"/>
      <c r="C48" s="1624"/>
      <c r="D48" s="1629" t="s">
        <v>669</v>
      </c>
      <c r="E48" s="1629"/>
      <c r="F48" s="1629"/>
      <c r="G48" s="1629"/>
      <c r="H48" s="1629"/>
      <c r="I48" s="1629"/>
      <c r="J48" s="1629"/>
      <c r="K48" s="1629"/>
      <c r="L48" s="1629"/>
      <c r="M48" s="1629"/>
      <c r="N48" s="1629"/>
      <c r="O48" s="1629"/>
      <c r="P48" s="1629"/>
      <c r="Q48" s="1629"/>
      <c r="R48" s="1629"/>
      <c r="S48" s="1629"/>
      <c r="T48" s="1629"/>
      <c r="U48" s="1629"/>
      <c r="V48" s="442"/>
      <c r="W48" s="1349"/>
      <c r="X48" s="442"/>
    </row>
    <row r="49" spans="1:24" ht="15">
      <c r="A49" s="1624" t="s">
        <v>670</v>
      </c>
      <c r="B49" s="1624"/>
      <c r="C49" s="1624"/>
      <c r="D49" s="1629" t="s">
        <v>671</v>
      </c>
      <c r="E49" s="1629"/>
      <c r="F49" s="1629"/>
      <c r="G49" s="1629"/>
      <c r="H49" s="1629"/>
      <c r="I49" s="1629"/>
      <c r="J49" s="1629"/>
      <c r="K49" s="1629"/>
      <c r="L49" s="1629"/>
      <c r="M49" s="1629"/>
      <c r="N49" s="1629"/>
      <c r="O49" s="1629"/>
      <c r="P49" s="1629"/>
      <c r="Q49" s="1629"/>
      <c r="R49" s="1629"/>
      <c r="S49" s="1629"/>
      <c r="T49" s="1629"/>
      <c r="U49" s="1629"/>
      <c r="V49" s="442"/>
      <c r="W49" s="1349">
        <v>980460</v>
      </c>
      <c r="X49" s="442"/>
    </row>
    <row r="50" spans="1:24" ht="15">
      <c r="A50" s="1624" t="s">
        <v>672</v>
      </c>
      <c r="B50" s="1624"/>
      <c r="C50" s="1624"/>
      <c r="D50" s="1629" t="s">
        <v>673</v>
      </c>
      <c r="E50" s="1629"/>
      <c r="F50" s="1629"/>
      <c r="G50" s="1629"/>
      <c r="H50" s="1629"/>
      <c r="I50" s="1629"/>
      <c r="J50" s="1629"/>
      <c r="K50" s="1629"/>
      <c r="L50" s="1629"/>
      <c r="M50" s="1629"/>
      <c r="N50" s="1629"/>
      <c r="O50" s="1629"/>
      <c r="P50" s="1629"/>
      <c r="Q50" s="1629"/>
      <c r="R50" s="1629"/>
      <c r="S50" s="1629"/>
      <c r="T50" s="1629"/>
      <c r="U50" s="1629"/>
      <c r="V50" s="442"/>
      <c r="W50" s="1349">
        <v>179337200</v>
      </c>
      <c r="X50" s="442"/>
    </row>
    <row r="51" spans="1:24" ht="15">
      <c r="A51" s="1624" t="s">
        <v>674</v>
      </c>
      <c r="B51" s="1624"/>
      <c r="C51" s="1624"/>
      <c r="D51" s="1629" t="s">
        <v>675</v>
      </c>
      <c r="E51" s="1629"/>
      <c r="F51" s="1629"/>
      <c r="G51" s="1629"/>
      <c r="H51" s="1629"/>
      <c r="I51" s="1629"/>
      <c r="J51" s="1629"/>
      <c r="K51" s="1629"/>
      <c r="L51" s="1629"/>
      <c r="M51" s="1629"/>
      <c r="N51" s="1629"/>
      <c r="O51" s="1629"/>
      <c r="P51" s="1629"/>
      <c r="Q51" s="1629"/>
      <c r="R51" s="1629"/>
      <c r="S51" s="1629"/>
      <c r="T51" s="1629"/>
      <c r="U51" s="1629"/>
      <c r="V51" s="442"/>
      <c r="W51" s="442"/>
      <c r="X51" s="442"/>
    </row>
    <row r="52" spans="1:24" ht="15">
      <c r="A52" s="1624" t="s">
        <v>676</v>
      </c>
      <c r="B52" s="1624"/>
      <c r="C52" s="1624"/>
      <c r="D52" s="1629" t="s">
        <v>677</v>
      </c>
      <c r="E52" s="1629"/>
      <c r="F52" s="1629"/>
      <c r="G52" s="1629"/>
      <c r="H52" s="1629"/>
      <c r="I52" s="1629"/>
      <c r="J52" s="1629"/>
      <c r="K52" s="1629"/>
      <c r="L52" s="1629"/>
      <c r="M52" s="1629"/>
      <c r="N52" s="1629"/>
      <c r="O52" s="1629"/>
      <c r="P52" s="1629"/>
      <c r="Q52" s="1629"/>
      <c r="R52" s="1629"/>
      <c r="S52" s="1629"/>
      <c r="T52" s="1629"/>
      <c r="U52" s="1629"/>
      <c r="V52" s="444"/>
      <c r="W52" s="444"/>
      <c r="X52" s="442"/>
    </row>
    <row r="53" spans="1:24" ht="15">
      <c r="A53" s="1627" t="s">
        <v>580</v>
      </c>
      <c r="B53" s="1627"/>
      <c r="C53" s="1627"/>
      <c r="D53" s="1628" t="s">
        <v>678</v>
      </c>
      <c r="E53" s="1628"/>
      <c r="F53" s="1628"/>
      <c r="G53" s="1628"/>
      <c r="H53" s="1628"/>
      <c r="I53" s="1628"/>
      <c r="J53" s="1628"/>
      <c r="K53" s="1628"/>
      <c r="L53" s="1628"/>
      <c r="M53" s="1628"/>
      <c r="N53" s="1628"/>
      <c r="O53" s="1628"/>
      <c r="P53" s="1628"/>
      <c r="Q53" s="1628"/>
      <c r="R53" s="1628"/>
      <c r="S53" s="1628"/>
      <c r="T53" s="1628"/>
      <c r="U53" s="1628"/>
      <c r="V53" s="443">
        <f>SUM(V48:V52)</f>
        <v>0</v>
      </c>
      <c r="W53" s="443">
        <f>SUM(W48:W52)</f>
        <v>180317660</v>
      </c>
      <c r="X53" s="443"/>
    </row>
    <row r="54" spans="1:24" ht="26.25" customHeight="1">
      <c r="A54" s="1624" t="s">
        <v>679</v>
      </c>
      <c r="B54" s="1624"/>
      <c r="C54" s="1624"/>
      <c r="D54" s="1629" t="s">
        <v>680</v>
      </c>
      <c r="E54" s="1629"/>
      <c r="F54" s="1629"/>
      <c r="G54" s="1629"/>
      <c r="H54" s="1629"/>
      <c r="I54" s="1629"/>
      <c r="J54" s="1629"/>
      <c r="K54" s="1629"/>
      <c r="L54" s="1629"/>
      <c r="M54" s="1629"/>
      <c r="N54" s="1629"/>
      <c r="O54" s="1629"/>
      <c r="P54" s="1629"/>
      <c r="Q54" s="1629"/>
      <c r="R54" s="1629"/>
      <c r="S54" s="1629"/>
      <c r="T54" s="1629"/>
      <c r="U54" s="1629"/>
      <c r="V54" s="442"/>
      <c r="W54" s="442"/>
      <c r="X54" s="442"/>
    </row>
    <row r="55" spans="1:24" ht="19.5" customHeight="1">
      <c r="A55" s="1624" t="s">
        <v>681</v>
      </c>
      <c r="B55" s="1624"/>
      <c r="C55" s="1624"/>
      <c r="D55" s="1625" t="s">
        <v>682</v>
      </c>
      <c r="E55" s="1626"/>
      <c r="F55" s="1626"/>
      <c r="G55" s="1626"/>
      <c r="H55" s="1626"/>
      <c r="I55" s="1626"/>
      <c r="J55" s="1626"/>
      <c r="K55" s="1626"/>
      <c r="L55" s="1626"/>
      <c r="M55" s="1626"/>
      <c r="N55" s="1626"/>
      <c r="O55" s="1626"/>
      <c r="P55" s="1626"/>
      <c r="Q55" s="1626"/>
      <c r="R55" s="1626"/>
      <c r="S55" s="1626"/>
      <c r="T55" s="1626"/>
      <c r="U55" s="1626"/>
      <c r="V55" s="442"/>
      <c r="W55" s="442"/>
      <c r="X55" s="442"/>
    </row>
    <row r="56" spans="1:24" ht="19.5" customHeight="1">
      <c r="A56" s="1624" t="s">
        <v>683</v>
      </c>
      <c r="B56" s="1624"/>
      <c r="C56" s="1624"/>
      <c r="D56" s="1629" t="s">
        <v>684</v>
      </c>
      <c r="E56" s="1629"/>
      <c r="F56" s="1629"/>
      <c r="G56" s="1629"/>
      <c r="H56" s="1629"/>
      <c r="I56" s="1629"/>
      <c r="J56" s="1629"/>
      <c r="K56" s="1629"/>
      <c r="L56" s="1629"/>
      <c r="M56" s="1629"/>
      <c r="N56" s="1629"/>
      <c r="O56" s="1629"/>
      <c r="P56" s="1629"/>
      <c r="Q56" s="1629"/>
      <c r="R56" s="1629"/>
      <c r="S56" s="1629"/>
      <c r="T56" s="1629"/>
      <c r="U56" s="1629"/>
      <c r="V56" s="442"/>
      <c r="W56" s="442"/>
      <c r="X56" s="442"/>
    </row>
    <row r="57" spans="1:24" ht="19.5" customHeight="1">
      <c r="A57" s="1624" t="s">
        <v>685</v>
      </c>
      <c r="B57" s="1624"/>
      <c r="C57" s="1624"/>
      <c r="D57" s="1625" t="s">
        <v>686</v>
      </c>
      <c r="E57" s="1626"/>
      <c r="F57" s="1626"/>
      <c r="G57" s="1626"/>
      <c r="H57" s="1626"/>
      <c r="I57" s="1626"/>
      <c r="J57" s="1626"/>
      <c r="K57" s="1626"/>
      <c r="L57" s="1626"/>
      <c r="M57" s="1626"/>
      <c r="N57" s="1626"/>
      <c r="O57" s="1626"/>
      <c r="P57" s="1626"/>
      <c r="Q57" s="1626"/>
      <c r="R57" s="1626"/>
      <c r="S57" s="1626"/>
      <c r="T57" s="1626"/>
      <c r="U57" s="1626"/>
      <c r="V57" s="442"/>
      <c r="W57" s="442"/>
      <c r="X57" s="442"/>
    </row>
    <row r="58" spans="1:24" ht="19.5" customHeight="1">
      <c r="A58" s="1624" t="s">
        <v>687</v>
      </c>
      <c r="B58" s="1624"/>
      <c r="C58" s="1624"/>
      <c r="D58" s="1629" t="s">
        <v>688</v>
      </c>
      <c r="E58" s="1629"/>
      <c r="F58" s="1629"/>
      <c r="G58" s="1629"/>
      <c r="H58" s="1629"/>
      <c r="I58" s="1629"/>
      <c r="J58" s="1629"/>
      <c r="K58" s="1629"/>
      <c r="L58" s="1629"/>
      <c r="M58" s="1629"/>
      <c r="N58" s="1629"/>
      <c r="O58" s="1629"/>
      <c r="P58" s="1629"/>
      <c r="Q58" s="1629"/>
      <c r="R58" s="1629"/>
      <c r="S58" s="1629"/>
      <c r="T58" s="1629"/>
      <c r="U58" s="1629"/>
      <c r="V58" s="442"/>
      <c r="W58" s="442">
        <v>1734011</v>
      </c>
      <c r="X58" s="442"/>
    </row>
    <row r="59" spans="1:24" ht="19.5" customHeight="1">
      <c r="A59" s="1624" t="s">
        <v>689</v>
      </c>
      <c r="B59" s="1624"/>
      <c r="C59" s="1624"/>
      <c r="D59" s="1629" t="s">
        <v>690</v>
      </c>
      <c r="E59" s="1629"/>
      <c r="F59" s="1629"/>
      <c r="G59" s="1629"/>
      <c r="H59" s="1629"/>
      <c r="I59" s="1629"/>
      <c r="J59" s="1629"/>
      <c r="K59" s="1629"/>
      <c r="L59" s="1629"/>
      <c r="M59" s="1629"/>
      <c r="N59" s="1629"/>
      <c r="O59" s="1629"/>
      <c r="P59" s="1629"/>
      <c r="Q59" s="1629"/>
      <c r="R59" s="1629"/>
      <c r="S59" s="1629"/>
      <c r="T59" s="1629"/>
      <c r="U59" s="1629"/>
      <c r="V59" s="442"/>
      <c r="W59" s="442">
        <v>1315355</v>
      </c>
      <c r="X59" s="442"/>
    </row>
    <row r="60" spans="1:24" ht="19.5" customHeight="1">
      <c r="A60" s="1624" t="s">
        <v>691</v>
      </c>
      <c r="B60" s="1624"/>
      <c r="C60" s="1624"/>
      <c r="D60" s="1629" t="s">
        <v>692</v>
      </c>
      <c r="E60" s="1629"/>
      <c r="F60" s="1629"/>
      <c r="G60" s="1629"/>
      <c r="H60" s="1629"/>
      <c r="I60" s="1629"/>
      <c r="J60" s="1629"/>
      <c r="K60" s="1629"/>
      <c r="L60" s="1629"/>
      <c r="M60" s="1629"/>
      <c r="N60" s="1629"/>
      <c r="O60" s="1629"/>
      <c r="P60" s="1629"/>
      <c r="Q60" s="1629"/>
      <c r="R60" s="1629"/>
      <c r="S60" s="1629"/>
      <c r="T60" s="1629"/>
      <c r="U60" s="1629"/>
      <c r="V60" s="442"/>
      <c r="W60" s="442"/>
      <c r="X60" s="442"/>
    </row>
    <row r="61" spans="1:24" ht="19.5" customHeight="1">
      <c r="A61" s="1624" t="s">
        <v>693</v>
      </c>
      <c r="B61" s="1624"/>
      <c r="C61" s="1624"/>
      <c r="D61" s="1629" t="s">
        <v>694</v>
      </c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29"/>
      <c r="T61" s="1629"/>
      <c r="U61" s="1629"/>
      <c r="V61" s="442"/>
      <c r="W61" s="442"/>
      <c r="X61" s="442"/>
    </row>
    <row r="62" spans="1:24" ht="19.5" customHeight="1" hidden="1">
      <c r="A62" s="1624" t="s">
        <v>695</v>
      </c>
      <c r="B62" s="1624"/>
      <c r="C62" s="1624"/>
      <c r="D62" s="1625" t="s">
        <v>696</v>
      </c>
      <c r="E62" s="1626"/>
      <c r="F62" s="1626"/>
      <c r="G62" s="1626"/>
      <c r="H62" s="1626"/>
      <c r="I62" s="1626"/>
      <c r="J62" s="1626"/>
      <c r="K62" s="1626"/>
      <c r="L62" s="1626"/>
      <c r="M62" s="1626"/>
      <c r="N62" s="1626"/>
      <c r="O62" s="1626"/>
      <c r="P62" s="1626"/>
      <c r="Q62" s="1626"/>
      <c r="R62" s="1626"/>
      <c r="S62" s="1626"/>
      <c r="T62" s="1626"/>
      <c r="U62" s="1626"/>
      <c r="V62" s="442"/>
      <c r="W62" s="442"/>
      <c r="X62" s="442"/>
    </row>
    <row r="63" spans="1:24" ht="19.5" customHeight="1" hidden="1">
      <c r="A63" s="1624" t="s">
        <v>697</v>
      </c>
      <c r="B63" s="1624"/>
      <c r="C63" s="1624"/>
      <c r="D63" s="1629" t="s">
        <v>698</v>
      </c>
      <c r="E63" s="1629"/>
      <c r="F63" s="1629"/>
      <c r="G63" s="1629"/>
      <c r="H63" s="1629"/>
      <c r="I63" s="1629"/>
      <c r="J63" s="1629"/>
      <c r="K63" s="1629"/>
      <c r="L63" s="1629"/>
      <c r="M63" s="1629"/>
      <c r="N63" s="1629"/>
      <c r="O63" s="1629"/>
      <c r="P63" s="1629"/>
      <c r="Q63" s="1629"/>
      <c r="R63" s="1629"/>
      <c r="S63" s="1629"/>
      <c r="T63" s="1629"/>
      <c r="U63" s="1629"/>
      <c r="V63" s="442"/>
      <c r="W63" s="442"/>
      <c r="X63" s="442"/>
    </row>
    <row r="64" spans="1:24" ht="19.5" customHeight="1" hidden="1">
      <c r="A64" s="1624" t="s">
        <v>699</v>
      </c>
      <c r="B64" s="1624"/>
      <c r="C64" s="1624"/>
      <c r="D64" s="1625" t="s">
        <v>700</v>
      </c>
      <c r="E64" s="1626"/>
      <c r="F64" s="1626"/>
      <c r="G64" s="1626"/>
      <c r="H64" s="1626"/>
      <c r="I64" s="1626"/>
      <c r="J64" s="1626"/>
      <c r="K64" s="1626"/>
      <c r="L64" s="1626"/>
      <c r="M64" s="1626"/>
      <c r="N64" s="1626"/>
      <c r="O64" s="1626"/>
      <c r="P64" s="1626"/>
      <c r="Q64" s="1626"/>
      <c r="R64" s="1626"/>
      <c r="S64" s="1626"/>
      <c r="T64" s="1626"/>
      <c r="U64" s="1626"/>
      <c r="V64" s="442"/>
      <c r="W64" s="442"/>
      <c r="X64" s="442"/>
    </row>
    <row r="65" spans="1:24" ht="19.5" customHeight="1" hidden="1">
      <c r="A65" s="1624" t="s">
        <v>701</v>
      </c>
      <c r="B65" s="1624"/>
      <c r="C65" s="1624"/>
      <c r="D65" s="1629" t="s">
        <v>702</v>
      </c>
      <c r="E65" s="1629"/>
      <c r="F65" s="1629"/>
      <c r="G65" s="1629"/>
      <c r="H65" s="1629"/>
      <c r="I65" s="1629"/>
      <c r="J65" s="1629"/>
      <c r="K65" s="1629"/>
      <c r="L65" s="1629"/>
      <c r="M65" s="1629"/>
      <c r="N65" s="1629"/>
      <c r="O65" s="1629"/>
      <c r="P65" s="1629"/>
      <c r="Q65" s="1629"/>
      <c r="R65" s="1629"/>
      <c r="S65" s="1629"/>
      <c r="T65" s="1629"/>
      <c r="U65" s="1629"/>
      <c r="V65" s="442"/>
      <c r="W65" s="442"/>
      <c r="X65" s="442"/>
    </row>
    <row r="66" spans="1:24" ht="19.5" customHeight="1" hidden="1">
      <c r="A66" s="1624" t="s">
        <v>703</v>
      </c>
      <c r="B66" s="1624"/>
      <c r="C66" s="1624"/>
      <c r="D66" s="1625" t="s">
        <v>704</v>
      </c>
      <c r="E66" s="1626"/>
      <c r="F66" s="1626"/>
      <c r="G66" s="1626"/>
      <c r="H66" s="1626"/>
      <c r="I66" s="1626"/>
      <c r="J66" s="1626"/>
      <c r="K66" s="1626"/>
      <c r="L66" s="1626"/>
      <c r="M66" s="1626"/>
      <c r="N66" s="1626"/>
      <c r="O66" s="1626"/>
      <c r="P66" s="1626"/>
      <c r="Q66" s="1626"/>
      <c r="R66" s="1626"/>
      <c r="S66" s="1626"/>
      <c r="T66" s="1626"/>
      <c r="U66" s="1626"/>
      <c r="V66" s="442"/>
      <c r="W66" s="442"/>
      <c r="X66" s="442"/>
    </row>
    <row r="67" spans="1:24" ht="19.5" customHeight="1">
      <c r="A67" s="1627" t="s">
        <v>705</v>
      </c>
      <c r="B67" s="1627"/>
      <c r="C67" s="1627"/>
      <c r="D67" s="1628" t="s">
        <v>706</v>
      </c>
      <c r="E67" s="1628"/>
      <c r="F67" s="1628"/>
      <c r="G67" s="1628"/>
      <c r="H67" s="1628"/>
      <c r="I67" s="1628"/>
      <c r="J67" s="1628"/>
      <c r="K67" s="1628"/>
      <c r="L67" s="1628"/>
      <c r="M67" s="1628"/>
      <c r="N67" s="1628"/>
      <c r="O67" s="1628"/>
      <c r="P67" s="1628"/>
      <c r="Q67" s="1628"/>
      <c r="R67" s="1628"/>
      <c r="S67" s="1628"/>
      <c r="T67" s="1628"/>
      <c r="U67" s="1628"/>
      <c r="V67" s="443">
        <f>SUM(V54:V66)</f>
        <v>0</v>
      </c>
      <c r="W67" s="443">
        <f>SUM(W54:W66)</f>
        <v>3049366</v>
      </c>
      <c r="X67" s="443"/>
    </row>
    <row r="68" spans="1:24" ht="19.5" customHeight="1" hidden="1">
      <c r="A68" s="1624" t="s">
        <v>707</v>
      </c>
      <c r="B68" s="1624"/>
      <c r="C68" s="1624"/>
      <c r="D68" s="1629" t="s">
        <v>708</v>
      </c>
      <c r="E68" s="1629"/>
      <c r="F68" s="1629"/>
      <c r="G68" s="1629"/>
      <c r="H68" s="1629"/>
      <c r="I68" s="1629"/>
      <c r="J68" s="1629"/>
      <c r="K68" s="1629"/>
      <c r="L68" s="1629"/>
      <c r="M68" s="1629"/>
      <c r="N68" s="1629"/>
      <c r="O68" s="1629"/>
      <c r="P68" s="1629"/>
      <c r="Q68" s="1629"/>
      <c r="R68" s="1629"/>
      <c r="S68" s="1629"/>
      <c r="T68" s="1629"/>
      <c r="U68" s="1629"/>
      <c r="V68" s="442"/>
      <c r="W68" s="442"/>
      <c r="X68" s="442"/>
    </row>
    <row r="69" spans="1:24" ht="19.5" customHeight="1" hidden="1">
      <c r="A69" s="1624" t="s">
        <v>709</v>
      </c>
      <c r="B69" s="1624"/>
      <c r="C69" s="1624"/>
      <c r="D69" s="1625" t="s">
        <v>710</v>
      </c>
      <c r="E69" s="1626"/>
      <c r="F69" s="1626"/>
      <c r="G69" s="1626"/>
      <c r="H69" s="1626"/>
      <c r="I69" s="1626"/>
      <c r="J69" s="1626"/>
      <c r="K69" s="1626"/>
      <c r="L69" s="1626"/>
      <c r="M69" s="1626"/>
      <c r="N69" s="1626"/>
      <c r="O69" s="1626"/>
      <c r="P69" s="1626"/>
      <c r="Q69" s="1626"/>
      <c r="R69" s="1626"/>
      <c r="S69" s="1626"/>
      <c r="T69" s="1626"/>
      <c r="U69" s="1626"/>
      <c r="V69" s="442"/>
      <c r="W69" s="442"/>
      <c r="X69" s="442"/>
    </row>
    <row r="70" spans="1:24" ht="19.5" customHeight="1" hidden="1">
      <c r="A70" s="1624" t="s">
        <v>711</v>
      </c>
      <c r="B70" s="1624"/>
      <c r="C70" s="1624"/>
      <c r="D70" s="1629" t="s">
        <v>712</v>
      </c>
      <c r="E70" s="1629"/>
      <c r="F70" s="1629"/>
      <c r="G70" s="1629"/>
      <c r="H70" s="1629"/>
      <c r="I70" s="1629"/>
      <c r="J70" s="1629"/>
      <c r="K70" s="1629"/>
      <c r="L70" s="1629"/>
      <c r="M70" s="1629"/>
      <c r="N70" s="1629"/>
      <c r="O70" s="1629"/>
      <c r="P70" s="1629"/>
      <c r="Q70" s="1629"/>
      <c r="R70" s="1629"/>
      <c r="S70" s="1629"/>
      <c r="T70" s="1629"/>
      <c r="U70" s="1629"/>
      <c r="V70" s="442"/>
      <c r="W70" s="442"/>
      <c r="X70" s="442"/>
    </row>
    <row r="71" spans="1:24" ht="19.5" customHeight="1" hidden="1">
      <c r="A71" s="1624" t="s">
        <v>713</v>
      </c>
      <c r="B71" s="1624"/>
      <c r="C71" s="1624"/>
      <c r="D71" s="1625" t="s">
        <v>714</v>
      </c>
      <c r="E71" s="1626"/>
      <c r="F71" s="1626"/>
      <c r="G71" s="1626"/>
      <c r="H71" s="1626"/>
      <c r="I71" s="1626"/>
      <c r="J71" s="1626"/>
      <c r="K71" s="1626"/>
      <c r="L71" s="1626"/>
      <c r="M71" s="1626"/>
      <c r="N71" s="1626"/>
      <c r="O71" s="1626"/>
      <c r="P71" s="1626"/>
      <c r="Q71" s="1626"/>
      <c r="R71" s="1626"/>
      <c r="S71" s="1626"/>
      <c r="T71" s="1626"/>
      <c r="U71" s="1626"/>
      <c r="V71" s="442"/>
      <c r="W71" s="442"/>
      <c r="X71" s="442"/>
    </row>
    <row r="72" spans="1:24" ht="19.5" customHeight="1" hidden="1">
      <c r="A72" s="1624" t="s">
        <v>715</v>
      </c>
      <c r="B72" s="1624"/>
      <c r="C72" s="1624"/>
      <c r="D72" s="1629" t="s">
        <v>716</v>
      </c>
      <c r="E72" s="1629"/>
      <c r="F72" s="1629"/>
      <c r="G72" s="1629"/>
      <c r="H72" s="1629"/>
      <c r="I72" s="1629"/>
      <c r="J72" s="1629"/>
      <c r="K72" s="1629"/>
      <c r="L72" s="1629"/>
      <c r="M72" s="1629"/>
      <c r="N72" s="1629"/>
      <c r="O72" s="1629"/>
      <c r="P72" s="1629"/>
      <c r="Q72" s="1629"/>
      <c r="R72" s="1629"/>
      <c r="S72" s="1629"/>
      <c r="T72" s="1629"/>
      <c r="U72" s="1629"/>
      <c r="V72" s="442"/>
      <c r="W72" s="442"/>
      <c r="X72" s="442"/>
    </row>
    <row r="73" spans="1:24" ht="19.5" customHeight="1" hidden="1">
      <c r="A73" s="1624" t="s">
        <v>717</v>
      </c>
      <c r="B73" s="1624"/>
      <c r="C73" s="1624"/>
      <c r="D73" s="1629" t="s">
        <v>718</v>
      </c>
      <c r="E73" s="1629"/>
      <c r="F73" s="1629"/>
      <c r="G73" s="1629"/>
      <c r="H73" s="1629"/>
      <c r="I73" s="1629"/>
      <c r="J73" s="1629"/>
      <c r="K73" s="1629"/>
      <c r="L73" s="1629"/>
      <c r="M73" s="1629"/>
      <c r="N73" s="1629"/>
      <c r="O73" s="1629"/>
      <c r="P73" s="1629"/>
      <c r="Q73" s="1629"/>
      <c r="R73" s="1629"/>
      <c r="S73" s="1629"/>
      <c r="T73" s="1629"/>
      <c r="U73" s="1629"/>
      <c r="V73" s="442"/>
      <c r="W73" s="442"/>
      <c r="X73" s="442"/>
    </row>
    <row r="74" spans="1:24" ht="19.5" customHeight="1" hidden="1">
      <c r="A74" s="1624" t="s">
        <v>719</v>
      </c>
      <c r="B74" s="1624"/>
      <c r="C74" s="1624"/>
      <c r="D74" s="1629" t="s">
        <v>720</v>
      </c>
      <c r="E74" s="1629"/>
      <c r="F74" s="1629"/>
      <c r="G74" s="1629"/>
      <c r="H74" s="1629"/>
      <c r="I74" s="1629"/>
      <c r="J74" s="1629"/>
      <c r="K74" s="1629"/>
      <c r="L74" s="1629"/>
      <c r="M74" s="1629"/>
      <c r="N74" s="1629"/>
      <c r="O74" s="1629"/>
      <c r="P74" s="1629"/>
      <c r="Q74" s="1629"/>
      <c r="R74" s="1629"/>
      <c r="S74" s="1629"/>
      <c r="T74" s="1629"/>
      <c r="U74" s="1629"/>
      <c r="V74" s="442"/>
      <c r="W74" s="442"/>
      <c r="X74" s="442"/>
    </row>
    <row r="75" spans="1:24" ht="19.5" customHeight="1" hidden="1">
      <c r="A75" s="1624" t="s">
        <v>721</v>
      </c>
      <c r="B75" s="1624"/>
      <c r="C75" s="1624"/>
      <c r="D75" s="1629" t="s">
        <v>722</v>
      </c>
      <c r="E75" s="1629"/>
      <c r="F75" s="1629"/>
      <c r="G75" s="1629"/>
      <c r="H75" s="1629"/>
      <c r="I75" s="1629"/>
      <c r="J75" s="1629"/>
      <c r="K75" s="1629"/>
      <c r="L75" s="1629"/>
      <c r="M75" s="1629"/>
      <c r="N75" s="1629"/>
      <c r="O75" s="1629"/>
      <c r="P75" s="1629"/>
      <c r="Q75" s="1629"/>
      <c r="R75" s="1629"/>
      <c r="S75" s="1629"/>
      <c r="T75" s="1629"/>
      <c r="U75" s="1629"/>
      <c r="V75" s="442"/>
      <c r="W75" s="442"/>
      <c r="X75" s="442"/>
    </row>
    <row r="76" spans="1:24" ht="19.5" customHeight="1" hidden="1">
      <c r="A76" s="1624" t="s">
        <v>723</v>
      </c>
      <c r="B76" s="1624"/>
      <c r="C76" s="1624"/>
      <c r="D76" s="1625" t="s">
        <v>724</v>
      </c>
      <c r="E76" s="1626"/>
      <c r="F76" s="1626"/>
      <c r="G76" s="1626"/>
      <c r="H76" s="1626"/>
      <c r="I76" s="1626"/>
      <c r="J76" s="1626"/>
      <c r="K76" s="1626"/>
      <c r="L76" s="1626"/>
      <c r="M76" s="1626"/>
      <c r="N76" s="1626"/>
      <c r="O76" s="1626"/>
      <c r="P76" s="1626"/>
      <c r="Q76" s="1626"/>
      <c r="R76" s="1626"/>
      <c r="S76" s="1626"/>
      <c r="T76" s="1626"/>
      <c r="U76" s="1626"/>
      <c r="V76" s="442"/>
      <c r="W76" s="442"/>
      <c r="X76" s="442"/>
    </row>
    <row r="77" spans="1:24" ht="19.5" customHeight="1" hidden="1">
      <c r="A77" s="1624" t="s">
        <v>725</v>
      </c>
      <c r="B77" s="1624"/>
      <c r="C77" s="1624"/>
      <c r="D77" s="1629" t="s">
        <v>726</v>
      </c>
      <c r="E77" s="1629"/>
      <c r="F77" s="1629"/>
      <c r="G77" s="1629"/>
      <c r="H77" s="1629"/>
      <c r="I77" s="1629"/>
      <c r="J77" s="1629"/>
      <c r="K77" s="1629"/>
      <c r="L77" s="1629"/>
      <c r="M77" s="1629"/>
      <c r="N77" s="1629"/>
      <c r="O77" s="1629"/>
      <c r="P77" s="1629"/>
      <c r="Q77" s="1629"/>
      <c r="R77" s="1629"/>
      <c r="S77" s="1629"/>
      <c r="T77" s="1629"/>
      <c r="U77" s="1629"/>
      <c r="V77" s="442"/>
      <c r="W77" s="442"/>
      <c r="X77" s="442"/>
    </row>
    <row r="78" spans="1:24" ht="19.5" customHeight="1" hidden="1">
      <c r="A78" s="1624" t="s">
        <v>727</v>
      </c>
      <c r="B78" s="1624"/>
      <c r="C78" s="1624"/>
      <c r="D78" s="1625" t="s">
        <v>728</v>
      </c>
      <c r="E78" s="1626"/>
      <c r="F78" s="1626"/>
      <c r="G78" s="1626"/>
      <c r="H78" s="1626"/>
      <c r="I78" s="1626"/>
      <c r="J78" s="1626"/>
      <c r="K78" s="1626"/>
      <c r="L78" s="1626"/>
      <c r="M78" s="1626"/>
      <c r="N78" s="1626"/>
      <c r="O78" s="1626"/>
      <c r="P78" s="1626"/>
      <c r="Q78" s="1626"/>
      <c r="R78" s="1626"/>
      <c r="S78" s="1626"/>
      <c r="T78" s="1626"/>
      <c r="U78" s="1626"/>
      <c r="V78" s="442"/>
      <c r="W78" s="442"/>
      <c r="X78" s="442"/>
    </row>
    <row r="79" spans="1:24" ht="19.5" customHeight="1" hidden="1">
      <c r="A79" s="1624" t="s">
        <v>729</v>
      </c>
      <c r="B79" s="1624"/>
      <c r="C79" s="1624"/>
      <c r="D79" s="1629" t="s">
        <v>730</v>
      </c>
      <c r="E79" s="1629"/>
      <c r="F79" s="1629"/>
      <c r="G79" s="1629"/>
      <c r="H79" s="1629"/>
      <c r="I79" s="1629"/>
      <c r="J79" s="1629"/>
      <c r="K79" s="1629"/>
      <c r="L79" s="1629"/>
      <c r="M79" s="1629"/>
      <c r="N79" s="1629"/>
      <c r="O79" s="1629"/>
      <c r="P79" s="1629"/>
      <c r="Q79" s="1629"/>
      <c r="R79" s="1629"/>
      <c r="S79" s="1629"/>
      <c r="T79" s="1629"/>
      <c r="U79" s="1629"/>
      <c r="V79" s="442"/>
      <c r="W79" s="442"/>
      <c r="X79" s="442"/>
    </row>
    <row r="80" spans="1:24" ht="19.5" customHeight="1" hidden="1">
      <c r="A80" s="1624" t="s">
        <v>731</v>
      </c>
      <c r="B80" s="1624"/>
      <c r="C80" s="1624"/>
      <c r="D80" s="1625" t="s">
        <v>732</v>
      </c>
      <c r="E80" s="1626"/>
      <c r="F80" s="1626"/>
      <c r="G80" s="1626"/>
      <c r="H80" s="1626"/>
      <c r="I80" s="1626"/>
      <c r="J80" s="1626"/>
      <c r="K80" s="1626"/>
      <c r="L80" s="1626"/>
      <c r="M80" s="1626"/>
      <c r="N80" s="1626"/>
      <c r="O80" s="1626"/>
      <c r="P80" s="1626"/>
      <c r="Q80" s="1626"/>
      <c r="R80" s="1626"/>
      <c r="S80" s="1626"/>
      <c r="T80" s="1626"/>
      <c r="U80" s="1626"/>
      <c r="V80" s="442"/>
      <c r="W80" s="442"/>
      <c r="X80" s="442"/>
    </row>
    <row r="81" spans="1:24" ht="15">
      <c r="A81" s="1627" t="s">
        <v>733</v>
      </c>
      <c r="B81" s="1627"/>
      <c r="C81" s="1627"/>
      <c r="D81" s="1628" t="s">
        <v>734</v>
      </c>
      <c r="E81" s="1628"/>
      <c r="F81" s="1628"/>
      <c r="G81" s="1628"/>
      <c r="H81" s="1628"/>
      <c r="I81" s="1628"/>
      <c r="J81" s="1628"/>
      <c r="K81" s="1628"/>
      <c r="L81" s="1628"/>
      <c r="M81" s="1628"/>
      <c r="N81" s="1628"/>
      <c r="O81" s="1628"/>
      <c r="P81" s="1628"/>
      <c r="Q81" s="1628"/>
      <c r="R81" s="1628"/>
      <c r="S81" s="1628"/>
      <c r="T81" s="1628"/>
      <c r="U81" s="1628"/>
      <c r="V81" s="443"/>
      <c r="W81" s="443"/>
      <c r="X81" s="443"/>
    </row>
    <row r="82" spans="1:24" ht="15">
      <c r="A82" s="1616" t="s">
        <v>735</v>
      </c>
      <c r="B82" s="1616"/>
      <c r="C82" s="1616"/>
      <c r="D82" s="1617" t="s">
        <v>736</v>
      </c>
      <c r="E82" s="1617"/>
      <c r="F82" s="1617"/>
      <c r="G82" s="1617"/>
      <c r="H82" s="1617"/>
      <c r="I82" s="1617"/>
      <c r="J82" s="1617"/>
      <c r="K82" s="1617"/>
      <c r="L82" s="1617"/>
      <c r="M82" s="1617"/>
      <c r="N82" s="1617"/>
      <c r="O82" s="1617"/>
      <c r="P82" s="1617"/>
      <c r="Q82" s="1617"/>
      <c r="R82" s="1617"/>
      <c r="S82" s="1617"/>
      <c r="T82" s="1617"/>
      <c r="U82" s="1617"/>
      <c r="V82" s="438"/>
      <c r="W82" s="438"/>
      <c r="X82" s="438"/>
    </row>
    <row r="83" spans="1:24" ht="15" hidden="1">
      <c r="A83" s="1616" t="s">
        <v>737</v>
      </c>
      <c r="B83" s="1616"/>
      <c r="C83" s="1616"/>
      <c r="D83" s="1623" t="s">
        <v>738</v>
      </c>
      <c r="E83" s="1617"/>
      <c r="F83" s="1617"/>
      <c r="G83" s="1617"/>
      <c r="H83" s="1617"/>
      <c r="I83" s="1617"/>
      <c r="J83" s="1617"/>
      <c r="K83" s="1617"/>
      <c r="L83" s="1617"/>
      <c r="M83" s="1617"/>
      <c r="N83" s="1617"/>
      <c r="O83" s="1617"/>
      <c r="P83" s="1617"/>
      <c r="Q83" s="1617"/>
      <c r="R83" s="1617"/>
      <c r="S83" s="1617"/>
      <c r="T83" s="1617"/>
      <c r="U83" s="1617"/>
      <c r="V83" s="438"/>
      <c r="W83" s="438"/>
      <c r="X83" s="438"/>
    </row>
    <row r="84" spans="1:24" ht="15" hidden="1">
      <c r="A84" s="1616" t="s">
        <v>739</v>
      </c>
      <c r="B84" s="1616"/>
      <c r="C84" s="1616"/>
      <c r="D84" s="1623" t="s">
        <v>740</v>
      </c>
      <c r="E84" s="1617"/>
      <c r="F84" s="1617"/>
      <c r="G84" s="1617"/>
      <c r="H84" s="1617"/>
      <c r="I84" s="1617"/>
      <c r="J84" s="1617"/>
      <c r="K84" s="1617"/>
      <c r="L84" s="1617"/>
      <c r="M84" s="1617"/>
      <c r="N84" s="1617"/>
      <c r="O84" s="1617"/>
      <c r="P84" s="1617"/>
      <c r="Q84" s="1617"/>
      <c r="R84" s="1617"/>
      <c r="S84" s="1617"/>
      <c r="T84" s="1617"/>
      <c r="U84" s="1617"/>
      <c r="V84" s="438"/>
      <c r="W84" s="438"/>
      <c r="X84" s="438"/>
    </row>
    <row r="85" spans="1:24" ht="15" hidden="1">
      <c r="A85" s="1616" t="s">
        <v>741</v>
      </c>
      <c r="B85" s="1616"/>
      <c r="C85" s="1616"/>
      <c r="D85" s="1623" t="s">
        <v>742</v>
      </c>
      <c r="E85" s="1617"/>
      <c r="F85" s="1617"/>
      <c r="G85" s="1617"/>
      <c r="H85" s="1617"/>
      <c r="I85" s="1617"/>
      <c r="J85" s="1617"/>
      <c r="K85" s="1617"/>
      <c r="L85" s="1617"/>
      <c r="M85" s="1617"/>
      <c r="N85" s="1617"/>
      <c r="O85" s="1617"/>
      <c r="P85" s="1617"/>
      <c r="Q85" s="1617"/>
      <c r="R85" s="1617"/>
      <c r="S85" s="1617"/>
      <c r="T85" s="1617"/>
      <c r="U85" s="1617"/>
      <c r="V85" s="438"/>
      <c r="W85" s="438"/>
      <c r="X85" s="438"/>
    </row>
    <row r="86" spans="1:24" ht="15" hidden="1">
      <c r="A86" s="1616" t="s">
        <v>743</v>
      </c>
      <c r="B86" s="1616"/>
      <c r="C86" s="1616"/>
      <c r="D86" s="1623" t="s">
        <v>744</v>
      </c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7"/>
      <c r="R86" s="1617"/>
      <c r="S86" s="1617"/>
      <c r="T86" s="1617"/>
      <c r="U86" s="1617"/>
      <c r="V86" s="438"/>
      <c r="W86" s="438"/>
      <c r="X86" s="438"/>
    </row>
    <row r="87" spans="1:24" ht="15">
      <c r="A87" s="1616" t="s">
        <v>745</v>
      </c>
      <c r="B87" s="1616"/>
      <c r="C87" s="1616"/>
      <c r="D87" s="1623" t="s">
        <v>746</v>
      </c>
      <c r="E87" s="1617"/>
      <c r="F87" s="1617"/>
      <c r="G87" s="1617"/>
      <c r="H87" s="1617"/>
      <c r="I87" s="1617"/>
      <c r="J87" s="1617"/>
      <c r="K87" s="1617"/>
      <c r="L87" s="1617"/>
      <c r="M87" s="1617"/>
      <c r="N87" s="1617"/>
      <c r="O87" s="1617"/>
      <c r="P87" s="1617"/>
      <c r="Q87" s="1617"/>
      <c r="R87" s="1617"/>
      <c r="S87" s="1617"/>
      <c r="T87" s="1617"/>
      <c r="U87" s="1617"/>
      <c r="V87" s="438"/>
      <c r="W87" s="438"/>
      <c r="X87" s="438"/>
    </row>
    <row r="88" spans="1:24" ht="15">
      <c r="A88" s="1616" t="s">
        <v>747</v>
      </c>
      <c r="B88" s="1616"/>
      <c r="C88" s="1616"/>
      <c r="D88" s="1623" t="s">
        <v>748</v>
      </c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438"/>
      <c r="W88" s="438"/>
      <c r="X88" s="438"/>
    </row>
    <row r="89" spans="1:24" ht="15">
      <c r="A89" s="1616" t="s">
        <v>749</v>
      </c>
      <c r="B89" s="1616"/>
      <c r="C89" s="1616"/>
      <c r="D89" s="1623" t="s">
        <v>750</v>
      </c>
      <c r="E89" s="1623"/>
      <c r="F89" s="1623"/>
      <c r="G89" s="1623"/>
      <c r="H89" s="1623"/>
      <c r="I89" s="1623"/>
      <c r="J89" s="1623"/>
      <c r="K89" s="1623"/>
      <c r="L89" s="1623"/>
      <c r="M89" s="1623"/>
      <c r="N89" s="1623"/>
      <c r="O89" s="1623"/>
      <c r="P89" s="1623"/>
      <c r="Q89" s="1623"/>
      <c r="R89" s="1623"/>
      <c r="S89" s="1623"/>
      <c r="T89" s="1623"/>
      <c r="U89" s="1623"/>
      <c r="V89" s="438"/>
      <c r="W89" s="438"/>
      <c r="X89" s="438"/>
    </row>
    <row r="90" spans="1:24" ht="15">
      <c r="A90" s="1616" t="s">
        <v>751</v>
      </c>
      <c r="B90" s="1616"/>
      <c r="C90" s="1616"/>
      <c r="D90" s="1623" t="s">
        <v>752</v>
      </c>
      <c r="E90" s="1623"/>
      <c r="F90" s="1623"/>
      <c r="G90" s="1623"/>
      <c r="H90" s="1623"/>
      <c r="I90" s="1623"/>
      <c r="J90" s="1623"/>
      <c r="K90" s="1623"/>
      <c r="L90" s="1623"/>
      <c r="M90" s="1623"/>
      <c r="N90" s="1623"/>
      <c r="O90" s="1623"/>
      <c r="P90" s="1623"/>
      <c r="Q90" s="1623"/>
      <c r="R90" s="1623"/>
      <c r="S90" s="1623"/>
      <c r="T90" s="1623"/>
      <c r="U90" s="1623"/>
      <c r="V90" s="438"/>
      <c r="W90" s="438">
        <v>170000</v>
      </c>
      <c r="X90" s="438"/>
    </row>
    <row r="91" spans="1:24" ht="22.5" customHeight="1">
      <c r="A91" s="1616" t="s">
        <v>753</v>
      </c>
      <c r="B91" s="1616"/>
      <c r="C91" s="1616"/>
      <c r="D91" s="1623" t="s">
        <v>754</v>
      </c>
      <c r="E91" s="1623"/>
      <c r="F91" s="1623"/>
      <c r="G91" s="1623"/>
      <c r="H91" s="1623"/>
      <c r="I91" s="1623"/>
      <c r="J91" s="1623"/>
      <c r="K91" s="1623"/>
      <c r="L91" s="1623"/>
      <c r="M91" s="1623"/>
      <c r="N91" s="1623"/>
      <c r="O91" s="1623"/>
      <c r="P91" s="1623"/>
      <c r="Q91" s="1623"/>
      <c r="R91" s="1623"/>
      <c r="S91" s="1623"/>
      <c r="T91" s="1623"/>
      <c r="U91" s="1623"/>
      <c r="V91" s="438"/>
      <c r="W91" s="438"/>
      <c r="X91" s="438"/>
    </row>
    <row r="92" spans="1:24" ht="24.75" customHeight="1">
      <c r="A92" s="1616" t="s">
        <v>755</v>
      </c>
      <c r="B92" s="1616"/>
      <c r="C92" s="1616"/>
      <c r="D92" s="1623" t="s">
        <v>756</v>
      </c>
      <c r="E92" s="1623"/>
      <c r="F92" s="1623"/>
      <c r="G92" s="1623"/>
      <c r="H92" s="1623"/>
      <c r="I92" s="1623"/>
      <c r="J92" s="1623"/>
      <c r="K92" s="1623"/>
      <c r="L92" s="1623"/>
      <c r="M92" s="1623"/>
      <c r="N92" s="1623"/>
      <c r="O92" s="1623"/>
      <c r="P92" s="1623"/>
      <c r="Q92" s="1623"/>
      <c r="R92" s="1623"/>
      <c r="S92" s="1623"/>
      <c r="T92" s="1623"/>
      <c r="U92" s="1623"/>
      <c r="V92" s="438"/>
      <c r="W92" s="438"/>
      <c r="X92" s="438"/>
    </row>
    <row r="93" spans="1:24" ht="24.75" customHeight="1">
      <c r="A93" s="1616" t="s">
        <v>757</v>
      </c>
      <c r="B93" s="1616"/>
      <c r="C93" s="1616"/>
      <c r="D93" s="1623" t="s">
        <v>758</v>
      </c>
      <c r="E93" s="1623"/>
      <c r="F93" s="1623"/>
      <c r="G93" s="1623"/>
      <c r="H93" s="1623"/>
      <c r="I93" s="1623"/>
      <c r="J93" s="1623"/>
      <c r="K93" s="1623"/>
      <c r="L93" s="1623"/>
      <c r="M93" s="1623"/>
      <c r="N93" s="1623"/>
      <c r="O93" s="1623"/>
      <c r="P93" s="1623"/>
      <c r="Q93" s="1623"/>
      <c r="R93" s="1623"/>
      <c r="S93" s="1623"/>
      <c r="T93" s="1623"/>
      <c r="U93" s="1623"/>
      <c r="V93" s="438"/>
      <c r="W93" s="438"/>
      <c r="X93" s="438"/>
    </row>
    <row r="94" spans="1:24" ht="15">
      <c r="A94" s="1618" t="s">
        <v>759</v>
      </c>
      <c r="B94" s="1618"/>
      <c r="C94" s="1618"/>
      <c r="D94" s="1619" t="s">
        <v>760</v>
      </c>
      <c r="E94" s="1619"/>
      <c r="F94" s="1619"/>
      <c r="G94" s="1619"/>
      <c r="H94" s="1619"/>
      <c r="I94" s="1619"/>
      <c r="J94" s="1619"/>
      <c r="K94" s="1619"/>
      <c r="L94" s="1619"/>
      <c r="M94" s="1619"/>
      <c r="N94" s="1619"/>
      <c r="O94" s="1619"/>
      <c r="P94" s="1619"/>
      <c r="Q94" s="1619"/>
      <c r="R94" s="1619"/>
      <c r="S94" s="1619"/>
      <c r="T94" s="1619"/>
      <c r="U94" s="1619"/>
      <c r="V94" s="443"/>
      <c r="W94" s="443">
        <v>170000</v>
      </c>
      <c r="X94" s="443"/>
    </row>
    <row r="95" spans="1:24" ht="15">
      <c r="A95" s="1618" t="s">
        <v>582</v>
      </c>
      <c r="B95" s="1618"/>
      <c r="C95" s="1618"/>
      <c r="D95" s="1619" t="s">
        <v>761</v>
      </c>
      <c r="E95" s="1619"/>
      <c r="F95" s="1619"/>
      <c r="G95" s="1619"/>
      <c r="H95" s="1619"/>
      <c r="I95" s="1619"/>
      <c r="J95" s="1619"/>
      <c r="K95" s="1619"/>
      <c r="L95" s="1619"/>
      <c r="M95" s="1619"/>
      <c r="N95" s="1619"/>
      <c r="O95" s="1619"/>
      <c r="P95" s="1619"/>
      <c r="Q95" s="1619"/>
      <c r="R95" s="1619"/>
      <c r="S95" s="1619"/>
      <c r="T95" s="1619"/>
      <c r="U95" s="1619"/>
      <c r="V95" s="443"/>
      <c r="W95" s="443">
        <f>SUM(W94,W81,W67)</f>
        <v>3219366</v>
      </c>
      <c r="X95" s="443"/>
    </row>
    <row r="96" spans="1:24" ht="15">
      <c r="A96" s="1618" t="s">
        <v>584</v>
      </c>
      <c r="B96" s="1618"/>
      <c r="C96" s="1618"/>
      <c r="D96" s="1619" t="s">
        <v>762</v>
      </c>
      <c r="E96" s="1619"/>
      <c r="F96" s="1619"/>
      <c r="G96" s="1619"/>
      <c r="H96" s="1619"/>
      <c r="I96" s="1619"/>
      <c r="J96" s="1619"/>
      <c r="K96" s="1619"/>
      <c r="L96" s="1619"/>
      <c r="M96" s="1619"/>
      <c r="N96" s="1619"/>
      <c r="O96" s="1619"/>
      <c r="P96" s="1619"/>
      <c r="Q96" s="1619"/>
      <c r="R96" s="1619"/>
      <c r="S96" s="1619"/>
      <c r="T96" s="1619"/>
      <c r="U96" s="1619"/>
      <c r="V96" s="438"/>
      <c r="W96" s="438"/>
      <c r="X96" s="438"/>
    </row>
    <row r="97" spans="1:24" ht="15">
      <c r="A97" s="1616" t="s">
        <v>763</v>
      </c>
      <c r="B97" s="1616"/>
      <c r="C97" s="1616"/>
      <c r="D97" s="1617" t="s">
        <v>764</v>
      </c>
      <c r="E97" s="1617"/>
      <c r="F97" s="1617"/>
      <c r="G97" s="1617"/>
      <c r="H97" s="1617"/>
      <c r="I97" s="1617"/>
      <c r="J97" s="1617"/>
      <c r="K97" s="1617"/>
      <c r="L97" s="1617"/>
      <c r="M97" s="1617"/>
      <c r="N97" s="1617"/>
      <c r="O97" s="1617"/>
      <c r="P97" s="1617"/>
      <c r="Q97" s="1617"/>
      <c r="R97" s="1617"/>
      <c r="S97" s="1617"/>
      <c r="T97" s="1617"/>
      <c r="U97" s="1617"/>
      <c r="V97" s="438"/>
      <c r="W97" s="438"/>
      <c r="X97" s="438"/>
    </row>
    <row r="98" spans="1:24" ht="15">
      <c r="A98" s="1616" t="s">
        <v>765</v>
      </c>
      <c r="B98" s="1616"/>
      <c r="C98" s="1616"/>
      <c r="D98" s="1617" t="s">
        <v>766</v>
      </c>
      <c r="E98" s="1617"/>
      <c r="F98" s="1617"/>
      <c r="G98" s="1617"/>
      <c r="H98" s="1617"/>
      <c r="I98" s="1617"/>
      <c r="J98" s="1617"/>
      <c r="K98" s="1617"/>
      <c r="L98" s="1617"/>
      <c r="M98" s="1617"/>
      <c r="N98" s="1617"/>
      <c r="O98" s="1617"/>
      <c r="P98" s="1617"/>
      <c r="Q98" s="1617"/>
      <c r="R98" s="1617"/>
      <c r="S98" s="1617"/>
      <c r="T98" s="1617"/>
      <c r="U98" s="1617"/>
      <c r="V98" s="438"/>
      <c r="W98" s="438"/>
      <c r="X98" s="438"/>
    </row>
    <row r="99" spans="1:24" ht="15">
      <c r="A99" s="1616" t="s">
        <v>767</v>
      </c>
      <c r="B99" s="1616"/>
      <c r="C99" s="1616"/>
      <c r="D99" s="1617" t="s">
        <v>768</v>
      </c>
      <c r="E99" s="1617"/>
      <c r="F99" s="1617"/>
      <c r="G99" s="1617"/>
      <c r="H99" s="1617"/>
      <c r="I99" s="1617"/>
      <c r="J99" s="1617"/>
      <c r="K99" s="1617"/>
      <c r="L99" s="1617"/>
      <c r="M99" s="1617"/>
      <c r="N99" s="1617"/>
      <c r="O99" s="1617"/>
      <c r="P99" s="1617"/>
      <c r="Q99" s="1617"/>
      <c r="R99" s="1617"/>
      <c r="S99" s="1617"/>
      <c r="T99" s="1617"/>
      <c r="U99" s="1617"/>
      <c r="V99" s="438"/>
      <c r="W99" s="438"/>
      <c r="X99" s="438"/>
    </row>
    <row r="100" spans="1:24" ht="15">
      <c r="A100" s="1618" t="s">
        <v>586</v>
      </c>
      <c r="B100" s="1618"/>
      <c r="C100" s="1618"/>
      <c r="D100" s="1619" t="s">
        <v>769</v>
      </c>
      <c r="E100" s="1619"/>
      <c r="F100" s="1619"/>
      <c r="G100" s="1619"/>
      <c r="H100" s="1619"/>
      <c r="I100" s="1619"/>
      <c r="J100" s="1619"/>
      <c r="K100" s="1619"/>
      <c r="L100" s="1619"/>
      <c r="M100" s="1619"/>
      <c r="N100" s="1619"/>
      <c r="O100" s="1619"/>
      <c r="P100" s="1619"/>
      <c r="Q100" s="1619"/>
      <c r="R100" s="1619"/>
      <c r="S100" s="1619"/>
      <c r="T100" s="1619"/>
      <c r="U100" s="1619"/>
      <c r="V100" s="443"/>
      <c r="W100" s="443">
        <f>SUM(W97:W99)</f>
        <v>0</v>
      </c>
      <c r="X100" s="443"/>
    </row>
    <row r="101" spans="1:24" ht="18.75" customHeight="1">
      <c r="A101" s="1619" t="s">
        <v>770</v>
      </c>
      <c r="B101" s="1620"/>
      <c r="C101" s="1620"/>
      <c r="D101" s="1620"/>
      <c r="E101" s="1620"/>
      <c r="F101" s="1620"/>
      <c r="G101" s="1620"/>
      <c r="H101" s="1620"/>
      <c r="I101" s="1620"/>
      <c r="J101" s="1620"/>
      <c r="K101" s="1620"/>
      <c r="L101" s="1620"/>
      <c r="M101" s="1620"/>
      <c r="N101" s="1620"/>
      <c r="O101" s="1620"/>
      <c r="P101" s="1620"/>
      <c r="Q101" s="1620"/>
      <c r="R101" s="1620"/>
      <c r="S101" s="1620"/>
      <c r="T101" s="1620"/>
      <c r="U101" s="1620"/>
      <c r="V101" s="443"/>
      <c r="W101" s="443">
        <f>SUM(W100,W96,W95,W53,W47,W32)</f>
        <v>490938268</v>
      </c>
      <c r="X101" s="443"/>
    </row>
    <row r="102" spans="1:24" ht="15">
      <c r="A102" s="1616" t="s">
        <v>771</v>
      </c>
      <c r="B102" s="1616"/>
      <c r="C102" s="1616"/>
      <c r="D102" s="1617" t="s">
        <v>772</v>
      </c>
      <c r="E102" s="1617"/>
      <c r="F102" s="1617"/>
      <c r="G102" s="1617"/>
      <c r="H102" s="1617"/>
      <c r="I102" s="1617"/>
      <c r="J102" s="1617"/>
      <c r="K102" s="1617"/>
      <c r="L102" s="1617"/>
      <c r="M102" s="1617"/>
      <c r="N102" s="1617"/>
      <c r="O102" s="1617"/>
      <c r="P102" s="1617"/>
      <c r="Q102" s="1617"/>
      <c r="R102" s="1617"/>
      <c r="S102" s="1617"/>
      <c r="T102" s="1617"/>
      <c r="U102" s="1617"/>
      <c r="V102" s="438"/>
      <c r="W102" s="438">
        <v>254514473</v>
      </c>
      <c r="X102" s="438"/>
    </row>
    <row r="103" spans="1:24" ht="15">
      <c r="A103" s="1616" t="s">
        <v>773</v>
      </c>
      <c r="B103" s="1616"/>
      <c r="C103" s="1616"/>
      <c r="D103" s="1617" t="s">
        <v>774</v>
      </c>
      <c r="E103" s="1617"/>
      <c r="F103" s="1617"/>
      <c r="G103" s="1617"/>
      <c r="H103" s="1617"/>
      <c r="I103" s="1617"/>
      <c r="J103" s="1617"/>
      <c r="K103" s="1617"/>
      <c r="L103" s="1617"/>
      <c r="M103" s="1617"/>
      <c r="N103" s="1617"/>
      <c r="O103" s="1617"/>
      <c r="P103" s="1617"/>
      <c r="Q103" s="1617"/>
      <c r="R103" s="1617"/>
      <c r="S103" s="1617"/>
      <c r="T103" s="1617"/>
      <c r="U103" s="1617"/>
      <c r="V103" s="438"/>
      <c r="W103" s="438">
        <v>18900634</v>
      </c>
      <c r="X103" s="438"/>
    </row>
    <row r="104" spans="1:24" ht="15">
      <c r="A104" s="1616" t="s">
        <v>775</v>
      </c>
      <c r="B104" s="1616"/>
      <c r="C104" s="1616"/>
      <c r="D104" s="1617" t="s">
        <v>776</v>
      </c>
      <c r="E104" s="1617"/>
      <c r="F104" s="1617"/>
      <c r="G104" s="1617"/>
      <c r="H104" s="1617"/>
      <c r="I104" s="1617"/>
      <c r="J104" s="1617"/>
      <c r="K104" s="1617"/>
      <c r="L104" s="1617"/>
      <c r="M104" s="1617"/>
      <c r="N104" s="1617"/>
      <c r="O104" s="1617"/>
      <c r="P104" s="1617"/>
      <c r="Q104" s="1617"/>
      <c r="R104" s="1617"/>
      <c r="S104" s="1617"/>
      <c r="T104" s="1617"/>
      <c r="U104" s="1617"/>
      <c r="V104" s="438"/>
      <c r="W104" s="438">
        <v>10455425</v>
      </c>
      <c r="X104" s="438"/>
    </row>
    <row r="105" spans="1:24" ht="15">
      <c r="A105" s="1616" t="s">
        <v>777</v>
      </c>
      <c r="B105" s="1616"/>
      <c r="C105" s="1616"/>
      <c r="D105" s="1617" t="s">
        <v>778</v>
      </c>
      <c r="E105" s="1617"/>
      <c r="F105" s="1617"/>
      <c r="G105" s="1617"/>
      <c r="H105" s="1617"/>
      <c r="I105" s="1617"/>
      <c r="J105" s="1617"/>
      <c r="K105" s="1617"/>
      <c r="L105" s="1617"/>
      <c r="M105" s="1617"/>
      <c r="N105" s="1617"/>
      <c r="O105" s="1617"/>
      <c r="P105" s="1617"/>
      <c r="Q105" s="1617"/>
      <c r="R105" s="1617"/>
      <c r="S105" s="1617"/>
      <c r="T105" s="1617"/>
      <c r="U105" s="1617"/>
      <c r="V105" s="438"/>
      <c r="W105" s="438">
        <v>10314147</v>
      </c>
      <c r="X105" s="438"/>
    </row>
    <row r="106" spans="1:24" ht="15">
      <c r="A106" s="1616" t="s">
        <v>779</v>
      </c>
      <c r="B106" s="1616"/>
      <c r="C106" s="1616"/>
      <c r="D106" s="1617" t="s">
        <v>780</v>
      </c>
      <c r="E106" s="1617"/>
      <c r="F106" s="1617"/>
      <c r="G106" s="1617"/>
      <c r="H106" s="1617"/>
      <c r="I106" s="1617"/>
      <c r="J106" s="1617"/>
      <c r="K106" s="1617"/>
      <c r="L106" s="1617"/>
      <c r="M106" s="1617"/>
      <c r="N106" s="1617"/>
      <c r="O106" s="1617"/>
      <c r="P106" s="1617"/>
      <c r="Q106" s="1617"/>
      <c r="R106" s="1617"/>
      <c r="S106" s="1617"/>
      <c r="T106" s="1617"/>
      <c r="U106" s="1617"/>
      <c r="V106" s="438"/>
      <c r="W106" s="438"/>
      <c r="X106" s="438"/>
    </row>
    <row r="107" spans="1:24" ht="15">
      <c r="A107" s="1616" t="s">
        <v>781</v>
      </c>
      <c r="B107" s="1616"/>
      <c r="C107" s="1616"/>
      <c r="D107" s="1617" t="s">
        <v>782</v>
      </c>
      <c r="E107" s="1617"/>
      <c r="F107" s="1617"/>
      <c r="G107" s="1617"/>
      <c r="H107" s="1617"/>
      <c r="I107" s="1617"/>
      <c r="J107" s="1617"/>
      <c r="K107" s="1617"/>
      <c r="L107" s="1617"/>
      <c r="M107" s="1617"/>
      <c r="N107" s="1617"/>
      <c r="O107" s="1617"/>
      <c r="P107" s="1617"/>
      <c r="Q107" s="1617"/>
      <c r="R107" s="1617"/>
      <c r="S107" s="1617"/>
      <c r="T107" s="1617"/>
      <c r="U107" s="1617"/>
      <c r="V107" s="438"/>
      <c r="W107" s="438">
        <v>184751961</v>
      </c>
      <c r="X107" s="438"/>
    </row>
    <row r="108" spans="1:24" ht="15">
      <c r="A108" s="1618" t="s">
        <v>588</v>
      </c>
      <c r="B108" s="1618"/>
      <c r="C108" s="1618"/>
      <c r="D108" s="1619" t="s">
        <v>783</v>
      </c>
      <c r="E108" s="1619"/>
      <c r="F108" s="1619"/>
      <c r="G108" s="1619"/>
      <c r="H108" s="1619"/>
      <c r="I108" s="1619"/>
      <c r="J108" s="1619"/>
      <c r="K108" s="1619"/>
      <c r="L108" s="1619"/>
      <c r="M108" s="1619"/>
      <c r="N108" s="1619"/>
      <c r="O108" s="1619"/>
      <c r="P108" s="1619"/>
      <c r="Q108" s="1619"/>
      <c r="R108" s="1619"/>
      <c r="S108" s="1619"/>
      <c r="T108" s="1619"/>
      <c r="U108" s="1619"/>
      <c r="V108" s="443"/>
      <c r="W108" s="443">
        <f>SUM(W102:W107)</f>
        <v>478936640</v>
      </c>
      <c r="X108" s="443"/>
    </row>
    <row r="109" spans="1:24" ht="15">
      <c r="A109" s="1616" t="s">
        <v>784</v>
      </c>
      <c r="B109" s="1616"/>
      <c r="C109" s="1616"/>
      <c r="D109" s="1617" t="s">
        <v>785</v>
      </c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438"/>
      <c r="W109" s="438"/>
      <c r="X109" s="438"/>
    </row>
    <row r="110" spans="1:24" ht="15" hidden="1">
      <c r="A110" s="1616" t="s">
        <v>786</v>
      </c>
      <c r="B110" s="1616"/>
      <c r="C110" s="1616"/>
      <c r="D110" s="1617" t="s">
        <v>787</v>
      </c>
      <c r="E110" s="1617"/>
      <c r="F110" s="1617"/>
      <c r="G110" s="1617"/>
      <c r="H110" s="1617"/>
      <c r="I110" s="1617"/>
      <c r="J110" s="1617"/>
      <c r="K110" s="1617"/>
      <c r="L110" s="1617"/>
      <c r="M110" s="1617"/>
      <c r="N110" s="1617"/>
      <c r="O110" s="1617"/>
      <c r="P110" s="1617"/>
      <c r="Q110" s="1617"/>
      <c r="R110" s="1617"/>
      <c r="S110" s="1617"/>
      <c r="T110" s="1617"/>
      <c r="U110" s="1617"/>
      <c r="V110" s="438"/>
      <c r="W110" s="438"/>
      <c r="X110" s="438"/>
    </row>
    <row r="111" spans="1:24" ht="15">
      <c r="A111" s="1616" t="s">
        <v>788</v>
      </c>
      <c r="B111" s="1616"/>
      <c r="C111" s="1616"/>
      <c r="D111" s="1617" t="s">
        <v>789</v>
      </c>
      <c r="E111" s="1617"/>
      <c r="F111" s="1617"/>
      <c r="G111" s="1617"/>
      <c r="H111" s="1617"/>
      <c r="I111" s="1617"/>
      <c r="J111" s="1617"/>
      <c r="K111" s="1617"/>
      <c r="L111" s="1617"/>
      <c r="M111" s="1617"/>
      <c r="N111" s="1617"/>
      <c r="O111" s="1617"/>
      <c r="P111" s="1617"/>
      <c r="Q111" s="1617"/>
      <c r="R111" s="1617"/>
      <c r="S111" s="1617"/>
      <c r="T111" s="1617"/>
      <c r="U111" s="1617"/>
      <c r="V111" s="438"/>
      <c r="W111" s="438">
        <v>78535</v>
      </c>
      <c r="X111" s="438"/>
    </row>
    <row r="112" spans="1:24" ht="15" hidden="1">
      <c r="A112" s="1616" t="s">
        <v>790</v>
      </c>
      <c r="B112" s="1616"/>
      <c r="C112" s="1616"/>
      <c r="D112" s="1617" t="s">
        <v>791</v>
      </c>
      <c r="E112" s="1617"/>
      <c r="F112" s="1617"/>
      <c r="G112" s="1617"/>
      <c r="H112" s="1617"/>
      <c r="I112" s="1617"/>
      <c r="J112" s="1617"/>
      <c r="K112" s="1617"/>
      <c r="L112" s="1617"/>
      <c r="M112" s="1617"/>
      <c r="N112" s="1617"/>
      <c r="O112" s="1617"/>
      <c r="P112" s="1617"/>
      <c r="Q112" s="1617"/>
      <c r="R112" s="1617"/>
      <c r="S112" s="1617"/>
      <c r="T112" s="1617"/>
      <c r="U112" s="1617"/>
      <c r="V112" s="438"/>
      <c r="W112" s="438"/>
      <c r="X112" s="438"/>
    </row>
    <row r="113" spans="1:24" ht="15" hidden="1">
      <c r="A113" s="1616" t="s">
        <v>792</v>
      </c>
      <c r="B113" s="1616"/>
      <c r="C113" s="1616"/>
      <c r="D113" s="1617" t="s">
        <v>793</v>
      </c>
      <c r="E113" s="1617"/>
      <c r="F113" s="1617"/>
      <c r="G113" s="1617"/>
      <c r="H113" s="1617"/>
      <c r="I113" s="1617"/>
      <c r="J113" s="1617"/>
      <c r="K113" s="1617"/>
      <c r="L113" s="1617"/>
      <c r="M113" s="1617"/>
      <c r="N113" s="1617"/>
      <c r="O113" s="1617"/>
      <c r="P113" s="1617"/>
      <c r="Q113" s="1617"/>
      <c r="R113" s="1617"/>
      <c r="S113" s="1617"/>
      <c r="T113" s="1617"/>
      <c r="U113" s="1617"/>
      <c r="V113" s="438"/>
      <c r="W113" s="438"/>
      <c r="X113" s="438"/>
    </row>
    <row r="114" spans="1:24" ht="15" hidden="1">
      <c r="A114" s="1616" t="s">
        <v>794</v>
      </c>
      <c r="B114" s="1616"/>
      <c r="C114" s="1616"/>
      <c r="D114" s="1623" t="s">
        <v>795</v>
      </c>
      <c r="E114" s="1617"/>
      <c r="F114" s="1617"/>
      <c r="G114" s="1617"/>
      <c r="H114" s="1617"/>
      <c r="I114" s="1617"/>
      <c r="J114" s="1617"/>
      <c r="K114" s="1617"/>
      <c r="L114" s="1617"/>
      <c r="M114" s="1617"/>
      <c r="N114" s="1617"/>
      <c r="O114" s="1617"/>
      <c r="P114" s="1617"/>
      <c r="Q114" s="1617"/>
      <c r="R114" s="1617"/>
      <c r="S114" s="1617"/>
      <c r="T114" s="1617"/>
      <c r="U114" s="1617"/>
      <c r="V114" s="438"/>
      <c r="W114" s="438"/>
      <c r="X114" s="438"/>
    </row>
    <row r="115" spans="1:24" ht="15" hidden="1">
      <c r="A115" s="1616" t="s">
        <v>796</v>
      </c>
      <c r="B115" s="1616"/>
      <c r="C115" s="1616"/>
      <c r="D115" s="1617" t="s">
        <v>797</v>
      </c>
      <c r="E115" s="1617"/>
      <c r="F115" s="1617"/>
      <c r="G115" s="1617"/>
      <c r="H115" s="1617"/>
      <c r="I115" s="1617"/>
      <c r="J115" s="1617"/>
      <c r="K115" s="1617"/>
      <c r="L115" s="1617"/>
      <c r="M115" s="1617"/>
      <c r="N115" s="1617"/>
      <c r="O115" s="1617"/>
      <c r="P115" s="1617"/>
      <c r="Q115" s="1617"/>
      <c r="R115" s="1617"/>
      <c r="S115" s="1617"/>
      <c r="T115" s="1617"/>
      <c r="U115" s="1617"/>
      <c r="V115" s="438"/>
      <c r="W115" s="438"/>
      <c r="X115" s="438"/>
    </row>
    <row r="116" spans="1:24" ht="15" hidden="1">
      <c r="A116" s="1616" t="s">
        <v>798</v>
      </c>
      <c r="B116" s="1616"/>
      <c r="C116" s="1616"/>
      <c r="D116" s="1617" t="s">
        <v>799</v>
      </c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438"/>
      <c r="W116" s="438"/>
      <c r="X116" s="438"/>
    </row>
    <row r="117" spans="1:24" ht="28.5" customHeight="1">
      <c r="A117" s="1616" t="s">
        <v>800</v>
      </c>
      <c r="B117" s="1616"/>
      <c r="C117" s="1616"/>
      <c r="D117" s="1617" t="s">
        <v>801</v>
      </c>
      <c r="E117" s="1617"/>
      <c r="F117" s="1617"/>
      <c r="G117" s="1617"/>
      <c r="H117" s="1617"/>
      <c r="I117" s="1617"/>
      <c r="J117" s="1617"/>
      <c r="K117" s="1617"/>
      <c r="L117" s="1617"/>
      <c r="M117" s="1617"/>
      <c r="N117" s="1617"/>
      <c r="O117" s="1617"/>
      <c r="P117" s="1617"/>
      <c r="Q117" s="1617"/>
      <c r="R117" s="1617"/>
      <c r="S117" s="1617"/>
      <c r="T117" s="1617"/>
      <c r="U117" s="1617"/>
      <c r="V117" s="438"/>
      <c r="W117" s="438"/>
      <c r="X117" s="438"/>
    </row>
    <row r="118" spans="1:24" ht="15" hidden="1">
      <c r="A118" s="1616" t="s">
        <v>802</v>
      </c>
      <c r="B118" s="1616"/>
      <c r="C118" s="1616"/>
      <c r="D118" s="1623" t="s">
        <v>803</v>
      </c>
      <c r="E118" s="1617"/>
      <c r="F118" s="1617"/>
      <c r="G118" s="1617"/>
      <c r="H118" s="1617"/>
      <c r="I118" s="1617"/>
      <c r="J118" s="1617"/>
      <c r="K118" s="1617"/>
      <c r="L118" s="1617"/>
      <c r="M118" s="1617"/>
      <c r="N118" s="1617"/>
      <c r="O118" s="1617"/>
      <c r="P118" s="1617"/>
      <c r="Q118" s="1617"/>
      <c r="R118" s="1617"/>
      <c r="S118" s="1617"/>
      <c r="T118" s="1617"/>
      <c r="U118" s="1617"/>
      <c r="V118" s="438"/>
      <c r="W118" s="438"/>
      <c r="X118" s="438"/>
    </row>
    <row r="119" spans="1:24" ht="15" hidden="1">
      <c r="A119" s="1616" t="s">
        <v>804</v>
      </c>
      <c r="B119" s="1616"/>
      <c r="C119" s="1616"/>
      <c r="D119" s="1617" t="s">
        <v>805</v>
      </c>
      <c r="E119" s="1617"/>
      <c r="F119" s="1617"/>
      <c r="G119" s="1617"/>
      <c r="H119" s="1617"/>
      <c r="I119" s="1617"/>
      <c r="J119" s="1617"/>
      <c r="K119" s="1617"/>
      <c r="L119" s="1617"/>
      <c r="M119" s="1617"/>
      <c r="N119" s="1617"/>
      <c r="O119" s="1617"/>
      <c r="P119" s="1617"/>
      <c r="Q119" s="1617"/>
      <c r="R119" s="1617"/>
      <c r="S119" s="1617"/>
      <c r="T119" s="1617"/>
      <c r="U119" s="1617"/>
      <c r="V119" s="438"/>
      <c r="W119" s="438"/>
      <c r="X119" s="437"/>
    </row>
    <row r="120" spans="1:24" ht="15" hidden="1">
      <c r="A120" s="1616" t="s">
        <v>806</v>
      </c>
      <c r="B120" s="1616"/>
      <c r="C120" s="1616"/>
      <c r="D120" s="1623" t="s">
        <v>807</v>
      </c>
      <c r="E120" s="1617"/>
      <c r="F120" s="1617"/>
      <c r="G120" s="1617"/>
      <c r="H120" s="1617"/>
      <c r="I120" s="1617"/>
      <c r="J120" s="1617"/>
      <c r="K120" s="1617"/>
      <c r="L120" s="1617"/>
      <c r="M120" s="1617"/>
      <c r="N120" s="1617"/>
      <c r="O120" s="1617"/>
      <c r="P120" s="1617"/>
      <c r="Q120" s="1617"/>
      <c r="R120" s="1617"/>
      <c r="S120" s="1617"/>
      <c r="T120" s="1617"/>
      <c r="U120" s="1617"/>
      <c r="V120" s="438"/>
      <c r="W120" s="438"/>
      <c r="X120" s="437"/>
    </row>
    <row r="121" spans="1:24" ht="15" hidden="1">
      <c r="A121" s="1616" t="s">
        <v>808</v>
      </c>
      <c r="B121" s="1616"/>
      <c r="C121" s="1616"/>
      <c r="D121" s="1623" t="s">
        <v>809</v>
      </c>
      <c r="E121" s="1617"/>
      <c r="F121" s="1617"/>
      <c r="G121" s="1617"/>
      <c r="H121" s="1617"/>
      <c r="I121" s="1617"/>
      <c r="J121" s="1617"/>
      <c r="K121" s="1617"/>
      <c r="L121" s="1617"/>
      <c r="M121" s="1617"/>
      <c r="N121" s="1617"/>
      <c r="O121" s="1617"/>
      <c r="P121" s="1617"/>
      <c r="Q121" s="1617"/>
      <c r="R121" s="1617"/>
      <c r="S121" s="1617"/>
      <c r="T121" s="1617"/>
      <c r="U121" s="1617"/>
      <c r="V121" s="438"/>
      <c r="W121" s="438"/>
      <c r="X121" s="437"/>
    </row>
    <row r="122" spans="1:24" ht="15" hidden="1">
      <c r="A122" s="1616" t="s">
        <v>810</v>
      </c>
      <c r="B122" s="1616"/>
      <c r="C122" s="1616"/>
      <c r="D122" s="1623" t="s">
        <v>811</v>
      </c>
      <c r="E122" s="1617"/>
      <c r="F122" s="1617"/>
      <c r="G122" s="1617"/>
      <c r="H122" s="1617"/>
      <c r="I122" s="1617"/>
      <c r="J122" s="1617"/>
      <c r="K122" s="1617"/>
      <c r="L122" s="1617"/>
      <c r="M122" s="1617"/>
      <c r="N122" s="1617"/>
      <c r="O122" s="1617"/>
      <c r="P122" s="1617"/>
      <c r="Q122" s="1617"/>
      <c r="R122" s="1617"/>
      <c r="S122" s="1617"/>
      <c r="T122" s="1617"/>
      <c r="U122" s="1617"/>
      <c r="V122" s="438"/>
      <c r="W122" s="438"/>
      <c r="X122" s="437"/>
    </row>
    <row r="123" spans="1:24" ht="15" hidden="1">
      <c r="A123" s="1616" t="s">
        <v>812</v>
      </c>
      <c r="B123" s="1616"/>
      <c r="C123" s="1616"/>
      <c r="D123" s="1623" t="s">
        <v>813</v>
      </c>
      <c r="E123" s="1617"/>
      <c r="F123" s="1617"/>
      <c r="G123" s="1617"/>
      <c r="H123" s="1617"/>
      <c r="I123" s="1617"/>
      <c r="J123" s="1617"/>
      <c r="K123" s="1617"/>
      <c r="L123" s="1617"/>
      <c r="M123" s="1617"/>
      <c r="N123" s="1617"/>
      <c r="O123" s="1617"/>
      <c r="P123" s="1617"/>
      <c r="Q123" s="1617"/>
      <c r="R123" s="1617"/>
      <c r="S123" s="1617"/>
      <c r="T123" s="1617"/>
      <c r="U123" s="1617"/>
      <c r="V123" s="438"/>
      <c r="W123" s="438"/>
      <c r="X123" s="437"/>
    </row>
    <row r="124" spans="1:24" ht="15" hidden="1">
      <c r="A124" s="1616" t="s">
        <v>814</v>
      </c>
      <c r="B124" s="1616"/>
      <c r="C124" s="1616"/>
      <c r="D124" s="1623" t="s">
        <v>815</v>
      </c>
      <c r="E124" s="1617"/>
      <c r="F124" s="1617"/>
      <c r="G124" s="1617"/>
      <c r="H124" s="1617"/>
      <c r="I124" s="1617"/>
      <c r="J124" s="1617"/>
      <c r="K124" s="1617"/>
      <c r="L124" s="1617"/>
      <c r="M124" s="1617"/>
      <c r="N124" s="1617"/>
      <c r="O124" s="1617"/>
      <c r="P124" s="1617"/>
      <c r="Q124" s="1617"/>
      <c r="R124" s="1617"/>
      <c r="S124" s="1617"/>
      <c r="T124" s="1617"/>
      <c r="U124" s="1617"/>
      <c r="V124" s="438"/>
      <c r="W124" s="438"/>
      <c r="X124" s="437"/>
    </row>
    <row r="125" spans="1:24" ht="15" hidden="1">
      <c r="A125" s="1616" t="s">
        <v>816</v>
      </c>
      <c r="B125" s="1616"/>
      <c r="C125" s="1616"/>
      <c r="D125" s="1623" t="s">
        <v>817</v>
      </c>
      <c r="E125" s="1617"/>
      <c r="F125" s="1617"/>
      <c r="G125" s="1617"/>
      <c r="H125" s="1617"/>
      <c r="I125" s="1617"/>
      <c r="J125" s="1617"/>
      <c r="K125" s="1617"/>
      <c r="L125" s="1617"/>
      <c r="M125" s="1617"/>
      <c r="N125" s="1617"/>
      <c r="O125" s="1617"/>
      <c r="P125" s="1617"/>
      <c r="Q125" s="1617"/>
      <c r="R125" s="1617"/>
      <c r="S125" s="1617"/>
      <c r="T125" s="1617"/>
      <c r="U125" s="1617"/>
      <c r="V125" s="438"/>
      <c r="W125" s="438"/>
      <c r="X125" s="437"/>
    </row>
    <row r="126" spans="1:24" ht="15" hidden="1">
      <c r="A126" s="1616" t="s">
        <v>818</v>
      </c>
      <c r="B126" s="1616"/>
      <c r="C126" s="1616"/>
      <c r="D126" s="1623" t="s">
        <v>819</v>
      </c>
      <c r="E126" s="1617"/>
      <c r="F126" s="1617"/>
      <c r="G126" s="1617"/>
      <c r="H126" s="1617"/>
      <c r="I126" s="1617"/>
      <c r="J126" s="1617"/>
      <c r="K126" s="1617"/>
      <c r="L126" s="1617"/>
      <c r="M126" s="1617"/>
      <c r="N126" s="1617"/>
      <c r="O126" s="1617"/>
      <c r="P126" s="1617"/>
      <c r="Q126" s="1617"/>
      <c r="R126" s="1617"/>
      <c r="S126" s="1617"/>
      <c r="T126" s="1617"/>
      <c r="U126" s="1617"/>
      <c r="V126" s="438"/>
      <c r="W126" s="438"/>
      <c r="X126" s="437"/>
    </row>
    <row r="127" spans="1:24" ht="14.25" customHeight="1" hidden="1">
      <c r="A127" s="1616" t="s">
        <v>820</v>
      </c>
      <c r="B127" s="1616"/>
      <c r="C127" s="1616"/>
      <c r="D127" s="1623" t="s">
        <v>821</v>
      </c>
      <c r="E127" s="1617"/>
      <c r="F127" s="1617"/>
      <c r="G127" s="1617"/>
      <c r="H127" s="1617"/>
      <c r="I127" s="1617"/>
      <c r="J127" s="1617"/>
      <c r="K127" s="1617"/>
      <c r="L127" s="1617"/>
      <c r="M127" s="1617"/>
      <c r="N127" s="1617"/>
      <c r="O127" s="1617"/>
      <c r="P127" s="1617"/>
      <c r="Q127" s="1617"/>
      <c r="R127" s="1617"/>
      <c r="S127" s="1617"/>
      <c r="T127" s="1617"/>
      <c r="U127" s="1617"/>
      <c r="V127" s="438"/>
      <c r="W127" s="438"/>
      <c r="X127" s="437"/>
    </row>
    <row r="128" spans="1:24" ht="15">
      <c r="A128" s="1618" t="s">
        <v>822</v>
      </c>
      <c r="B128" s="1618"/>
      <c r="C128" s="1618"/>
      <c r="D128" s="1619" t="s">
        <v>823</v>
      </c>
      <c r="E128" s="1619"/>
      <c r="F128" s="1619"/>
      <c r="G128" s="1619"/>
      <c r="H128" s="1619"/>
      <c r="I128" s="1619"/>
      <c r="J128" s="1619"/>
      <c r="K128" s="1619"/>
      <c r="L128" s="1619"/>
      <c r="M128" s="1619"/>
      <c r="N128" s="1619"/>
      <c r="O128" s="1619"/>
      <c r="P128" s="1619"/>
      <c r="Q128" s="1619"/>
      <c r="R128" s="1619"/>
      <c r="S128" s="1619"/>
      <c r="T128" s="1619"/>
      <c r="U128" s="1619"/>
      <c r="V128" s="443">
        <f>SUM(V109:V127)</f>
        <v>0</v>
      </c>
      <c r="W128" s="443">
        <f>SUM(W109:W127)</f>
        <v>78535</v>
      </c>
      <c r="X128" s="443"/>
    </row>
    <row r="129" spans="1:24" ht="15">
      <c r="A129" s="1616" t="s">
        <v>824</v>
      </c>
      <c r="B129" s="1616"/>
      <c r="C129" s="1616"/>
      <c r="D129" s="1617" t="s">
        <v>825</v>
      </c>
      <c r="E129" s="1617"/>
      <c r="F129" s="1617"/>
      <c r="G129" s="1617"/>
      <c r="H129" s="1617"/>
      <c r="I129" s="1617"/>
      <c r="J129" s="1617"/>
      <c r="K129" s="1617"/>
      <c r="L129" s="1617"/>
      <c r="M129" s="1617"/>
      <c r="N129" s="1617"/>
      <c r="O129" s="1617"/>
      <c r="P129" s="1617"/>
      <c r="Q129" s="1617"/>
      <c r="R129" s="1617"/>
      <c r="S129" s="1617"/>
      <c r="T129" s="1617"/>
      <c r="U129" s="1617"/>
      <c r="V129" s="438"/>
      <c r="W129" s="438"/>
      <c r="X129" s="437"/>
    </row>
    <row r="130" spans="1:24" ht="15" hidden="1">
      <c r="A130" s="1616" t="s">
        <v>826</v>
      </c>
      <c r="B130" s="1616"/>
      <c r="C130" s="1616"/>
      <c r="D130" s="1617" t="s">
        <v>827</v>
      </c>
      <c r="E130" s="1617"/>
      <c r="F130" s="1617"/>
      <c r="G130" s="1617"/>
      <c r="H130" s="1617"/>
      <c r="I130" s="1617"/>
      <c r="J130" s="1617"/>
      <c r="K130" s="1617"/>
      <c r="L130" s="1617"/>
      <c r="M130" s="1617"/>
      <c r="N130" s="1617"/>
      <c r="O130" s="1617"/>
      <c r="P130" s="1617"/>
      <c r="Q130" s="1617"/>
      <c r="R130" s="1617"/>
      <c r="S130" s="1617"/>
      <c r="T130" s="1617"/>
      <c r="U130" s="1617"/>
      <c r="V130" s="438"/>
      <c r="W130" s="438"/>
      <c r="X130" s="437"/>
    </row>
    <row r="131" spans="1:24" ht="15" hidden="1">
      <c r="A131" s="1616" t="s">
        <v>828</v>
      </c>
      <c r="B131" s="1616"/>
      <c r="C131" s="1616"/>
      <c r="D131" s="1617" t="s">
        <v>829</v>
      </c>
      <c r="E131" s="1617"/>
      <c r="F131" s="1617"/>
      <c r="G131" s="1617"/>
      <c r="H131" s="1617"/>
      <c r="I131" s="1617"/>
      <c r="J131" s="1617"/>
      <c r="K131" s="1617"/>
      <c r="L131" s="1617"/>
      <c r="M131" s="1617"/>
      <c r="N131" s="1617"/>
      <c r="O131" s="1617"/>
      <c r="P131" s="1617"/>
      <c r="Q131" s="1617"/>
      <c r="R131" s="1617"/>
      <c r="S131" s="1617"/>
      <c r="T131" s="1617"/>
      <c r="U131" s="1617"/>
      <c r="V131" s="438"/>
      <c r="W131" s="438"/>
      <c r="X131" s="437"/>
    </row>
    <row r="132" spans="1:24" ht="15" hidden="1">
      <c r="A132" s="1616" t="s">
        <v>830</v>
      </c>
      <c r="B132" s="1616"/>
      <c r="C132" s="1616"/>
      <c r="D132" s="1617" t="s">
        <v>831</v>
      </c>
      <c r="E132" s="1617"/>
      <c r="F132" s="1617"/>
      <c r="G132" s="1617"/>
      <c r="H132" s="1617"/>
      <c r="I132" s="1617"/>
      <c r="J132" s="1617"/>
      <c r="K132" s="1617"/>
      <c r="L132" s="1617"/>
      <c r="M132" s="1617"/>
      <c r="N132" s="1617"/>
      <c r="O132" s="1617"/>
      <c r="P132" s="1617"/>
      <c r="Q132" s="1617"/>
      <c r="R132" s="1617"/>
      <c r="S132" s="1617"/>
      <c r="T132" s="1617"/>
      <c r="U132" s="1617"/>
      <c r="V132" s="438"/>
      <c r="W132" s="438"/>
      <c r="X132" s="437"/>
    </row>
    <row r="133" spans="1:24" ht="15" hidden="1">
      <c r="A133" s="1616" t="s">
        <v>832</v>
      </c>
      <c r="B133" s="1616"/>
      <c r="C133" s="1616"/>
      <c r="D133" s="1617" t="s">
        <v>833</v>
      </c>
      <c r="E133" s="1617"/>
      <c r="F133" s="1617"/>
      <c r="G133" s="1617"/>
      <c r="H133" s="1617"/>
      <c r="I133" s="1617"/>
      <c r="J133" s="1617"/>
      <c r="K133" s="1617"/>
      <c r="L133" s="1617"/>
      <c r="M133" s="1617"/>
      <c r="N133" s="1617"/>
      <c r="O133" s="1617"/>
      <c r="P133" s="1617"/>
      <c r="Q133" s="1617"/>
      <c r="R133" s="1617"/>
      <c r="S133" s="1617"/>
      <c r="T133" s="1617"/>
      <c r="U133" s="1617"/>
      <c r="V133" s="437"/>
      <c r="W133" s="437"/>
      <c r="X133" s="437"/>
    </row>
    <row r="134" spans="1:24" ht="15" hidden="1">
      <c r="A134" s="1616" t="s">
        <v>834</v>
      </c>
      <c r="B134" s="1616"/>
      <c r="C134" s="1616"/>
      <c r="D134" s="1623" t="s">
        <v>835</v>
      </c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437"/>
      <c r="W134" s="437"/>
      <c r="X134" s="437"/>
    </row>
    <row r="135" spans="1:24" ht="15" hidden="1">
      <c r="A135" s="1616" t="s">
        <v>836</v>
      </c>
      <c r="B135" s="1616"/>
      <c r="C135" s="1616"/>
      <c r="D135" s="1617" t="s">
        <v>837</v>
      </c>
      <c r="E135" s="1617"/>
      <c r="F135" s="1617"/>
      <c r="G135" s="1617"/>
      <c r="H135" s="1617"/>
      <c r="I135" s="1617"/>
      <c r="J135" s="1617"/>
      <c r="K135" s="1617"/>
      <c r="L135" s="1617"/>
      <c r="M135" s="1617"/>
      <c r="N135" s="1617"/>
      <c r="O135" s="1617"/>
      <c r="P135" s="1617"/>
      <c r="Q135" s="1617"/>
      <c r="R135" s="1617"/>
      <c r="S135" s="1617"/>
      <c r="T135" s="1617"/>
      <c r="U135" s="1617"/>
      <c r="V135" s="438"/>
      <c r="W135" s="438"/>
      <c r="X135" s="437"/>
    </row>
    <row r="136" spans="1:24" ht="15" hidden="1">
      <c r="A136" s="1616" t="s">
        <v>838</v>
      </c>
      <c r="B136" s="1616"/>
      <c r="C136" s="1616"/>
      <c r="D136" s="1617" t="s">
        <v>839</v>
      </c>
      <c r="E136" s="1617"/>
      <c r="F136" s="1617"/>
      <c r="G136" s="1617"/>
      <c r="H136" s="1617"/>
      <c r="I136" s="1617"/>
      <c r="J136" s="1617"/>
      <c r="K136" s="1617"/>
      <c r="L136" s="1617"/>
      <c r="M136" s="1617"/>
      <c r="N136" s="1617"/>
      <c r="O136" s="1617"/>
      <c r="P136" s="1617"/>
      <c r="Q136" s="1617"/>
      <c r="R136" s="1617"/>
      <c r="S136" s="1617"/>
      <c r="T136" s="1617"/>
      <c r="U136" s="1617"/>
      <c r="V136" s="438"/>
      <c r="W136" s="438"/>
      <c r="X136" s="437"/>
    </row>
    <row r="137" spans="1:24" ht="15" hidden="1">
      <c r="A137" s="1616" t="s">
        <v>840</v>
      </c>
      <c r="B137" s="1616"/>
      <c r="C137" s="1616"/>
      <c r="D137" s="1617" t="s">
        <v>841</v>
      </c>
      <c r="E137" s="1617"/>
      <c r="F137" s="1617"/>
      <c r="G137" s="1617"/>
      <c r="H137" s="1617"/>
      <c r="I137" s="1617"/>
      <c r="J137" s="1617"/>
      <c r="K137" s="1617"/>
      <c r="L137" s="1617"/>
      <c r="M137" s="1617"/>
      <c r="N137" s="1617"/>
      <c r="O137" s="1617"/>
      <c r="P137" s="1617"/>
      <c r="Q137" s="1617"/>
      <c r="R137" s="1617"/>
      <c r="S137" s="1617"/>
      <c r="T137" s="1617"/>
      <c r="U137" s="1617"/>
      <c r="V137" s="438"/>
      <c r="W137" s="438"/>
      <c r="X137" s="437"/>
    </row>
    <row r="138" spans="1:24" ht="15" hidden="1">
      <c r="A138" s="1616" t="s">
        <v>842</v>
      </c>
      <c r="B138" s="1616"/>
      <c r="C138" s="1616"/>
      <c r="D138" s="1623" t="s">
        <v>843</v>
      </c>
      <c r="E138" s="1617"/>
      <c r="F138" s="1617"/>
      <c r="G138" s="1617"/>
      <c r="H138" s="1617"/>
      <c r="I138" s="1617"/>
      <c r="J138" s="1617"/>
      <c r="K138" s="1617"/>
      <c r="L138" s="1617"/>
      <c r="M138" s="1617"/>
      <c r="N138" s="1617"/>
      <c r="O138" s="1617"/>
      <c r="P138" s="1617"/>
      <c r="Q138" s="1617"/>
      <c r="R138" s="1617"/>
      <c r="S138" s="1617"/>
      <c r="T138" s="1617"/>
      <c r="U138" s="1617"/>
      <c r="V138" s="438"/>
      <c r="W138" s="438"/>
      <c r="X138" s="437"/>
    </row>
    <row r="139" spans="1:24" ht="15">
      <c r="A139" s="1616" t="s">
        <v>844</v>
      </c>
      <c r="B139" s="1616"/>
      <c r="C139" s="1616"/>
      <c r="D139" s="1617" t="s">
        <v>845</v>
      </c>
      <c r="E139" s="1617"/>
      <c r="F139" s="1617"/>
      <c r="G139" s="1617"/>
      <c r="H139" s="1617"/>
      <c r="I139" s="1617"/>
      <c r="J139" s="1617"/>
      <c r="K139" s="1617"/>
      <c r="L139" s="1617"/>
      <c r="M139" s="1617"/>
      <c r="N139" s="1617"/>
      <c r="O139" s="1617"/>
      <c r="P139" s="1617"/>
      <c r="Q139" s="1617"/>
      <c r="R139" s="1617"/>
      <c r="S139" s="1617"/>
      <c r="T139" s="1617"/>
      <c r="U139" s="1617"/>
      <c r="V139" s="438">
        <f>SUM(V140:V147)</f>
        <v>0</v>
      </c>
      <c r="W139" s="438">
        <v>4234415</v>
      </c>
      <c r="X139" s="437"/>
    </row>
    <row r="140" spans="1:24" ht="23.25" customHeight="1">
      <c r="A140" s="1616" t="s">
        <v>846</v>
      </c>
      <c r="B140" s="1616"/>
      <c r="C140" s="1616"/>
      <c r="D140" s="1623" t="s">
        <v>847</v>
      </c>
      <c r="E140" s="1617"/>
      <c r="F140" s="1617"/>
      <c r="G140" s="1617"/>
      <c r="H140" s="1617"/>
      <c r="I140" s="1617"/>
      <c r="J140" s="1617"/>
      <c r="K140" s="1617"/>
      <c r="L140" s="1617"/>
      <c r="M140" s="1617"/>
      <c r="N140" s="1617"/>
      <c r="O140" s="1617"/>
      <c r="P140" s="1617"/>
      <c r="Q140" s="1617"/>
      <c r="R140" s="1617"/>
      <c r="S140" s="1617"/>
      <c r="T140" s="1617"/>
      <c r="U140" s="1617"/>
      <c r="V140" s="438"/>
      <c r="W140" s="438">
        <v>4234415</v>
      </c>
      <c r="X140" s="437"/>
    </row>
    <row r="141" spans="1:24" ht="15" hidden="1">
      <c r="A141" s="1616" t="s">
        <v>848</v>
      </c>
      <c r="B141" s="1616"/>
      <c r="C141" s="1616"/>
      <c r="D141" s="1623" t="s">
        <v>849</v>
      </c>
      <c r="E141" s="1617"/>
      <c r="F141" s="1617"/>
      <c r="G141" s="1617"/>
      <c r="H141" s="1617"/>
      <c r="I141" s="1617"/>
      <c r="J141" s="1617"/>
      <c r="K141" s="1617"/>
      <c r="L141" s="1617"/>
      <c r="M141" s="1617"/>
      <c r="N141" s="1617"/>
      <c r="O141" s="1617"/>
      <c r="P141" s="1617"/>
      <c r="Q141" s="1617"/>
      <c r="R141" s="1617"/>
      <c r="S141" s="1617"/>
      <c r="T141" s="1617"/>
      <c r="U141" s="1617"/>
      <c r="V141" s="438"/>
      <c r="W141" s="438"/>
      <c r="X141" s="437"/>
    </row>
    <row r="142" spans="1:24" ht="15" hidden="1">
      <c r="A142" s="1616" t="s">
        <v>850</v>
      </c>
      <c r="B142" s="1616"/>
      <c r="C142" s="1616"/>
      <c r="D142" s="1623" t="s">
        <v>851</v>
      </c>
      <c r="E142" s="1617"/>
      <c r="F142" s="1617"/>
      <c r="G142" s="1617"/>
      <c r="H142" s="1617"/>
      <c r="I142" s="1617"/>
      <c r="J142" s="1617"/>
      <c r="K142" s="1617"/>
      <c r="L142" s="1617"/>
      <c r="M142" s="1617"/>
      <c r="N142" s="1617"/>
      <c r="O142" s="1617"/>
      <c r="P142" s="1617"/>
      <c r="Q142" s="1617"/>
      <c r="R142" s="1617"/>
      <c r="S142" s="1617"/>
      <c r="T142" s="1617"/>
      <c r="U142" s="1617"/>
      <c r="V142" s="438"/>
      <c r="W142" s="438"/>
      <c r="X142" s="437"/>
    </row>
    <row r="143" spans="1:24" ht="15" hidden="1">
      <c r="A143" s="1616" t="s">
        <v>852</v>
      </c>
      <c r="B143" s="1616"/>
      <c r="C143" s="1616"/>
      <c r="D143" s="1623" t="s">
        <v>853</v>
      </c>
      <c r="E143" s="1617"/>
      <c r="F143" s="1617"/>
      <c r="G143" s="1617"/>
      <c r="H143" s="1617"/>
      <c r="I143" s="1617"/>
      <c r="J143" s="1617"/>
      <c r="K143" s="1617"/>
      <c r="L143" s="1617"/>
      <c r="M143" s="1617"/>
      <c r="N143" s="1617"/>
      <c r="O143" s="1617"/>
      <c r="P143" s="1617"/>
      <c r="Q143" s="1617"/>
      <c r="R143" s="1617"/>
      <c r="S143" s="1617"/>
      <c r="T143" s="1617"/>
      <c r="U143" s="1617"/>
      <c r="V143" s="438"/>
      <c r="W143" s="438"/>
      <c r="X143" s="437"/>
    </row>
    <row r="144" spans="1:24" ht="15" hidden="1">
      <c r="A144" s="1616" t="s">
        <v>854</v>
      </c>
      <c r="B144" s="1616"/>
      <c r="C144" s="1616"/>
      <c r="D144" s="1623" t="s">
        <v>855</v>
      </c>
      <c r="E144" s="1617"/>
      <c r="F144" s="1617"/>
      <c r="G144" s="1617"/>
      <c r="H144" s="1617"/>
      <c r="I144" s="1617"/>
      <c r="J144" s="1617"/>
      <c r="K144" s="1617"/>
      <c r="L144" s="1617"/>
      <c r="M144" s="1617"/>
      <c r="N144" s="1617"/>
      <c r="O144" s="1617"/>
      <c r="P144" s="1617"/>
      <c r="Q144" s="1617"/>
      <c r="R144" s="1617"/>
      <c r="S144" s="1617"/>
      <c r="T144" s="1617"/>
      <c r="U144" s="1617"/>
      <c r="V144" s="438"/>
      <c r="W144" s="438"/>
      <c r="X144" s="437"/>
    </row>
    <row r="145" spans="1:24" ht="15" hidden="1">
      <c r="A145" s="1616" t="s">
        <v>856</v>
      </c>
      <c r="B145" s="1616"/>
      <c r="C145" s="1616"/>
      <c r="D145" s="1623" t="s">
        <v>857</v>
      </c>
      <c r="E145" s="1617"/>
      <c r="F145" s="1617"/>
      <c r="G145" s="1617"/>
      <c r="H145" s="1617"/>
      <c r="I145" s="1617"/>
      <c r="J145" s="1617"/>
      <c r="K145" s="1617"/>
      <c r="L145" s="1617"/>
      <c r="M145" s="1617"/>
      <c r="N145" s="1617"/>
      <c r="O145" s="1617"/>
      <c r="P145" s="1617"/>
      <c r="Q145" s="1617"/>
      <c r="R145" s="1617"/>
      <c r="S145" s="1617"/>
      <c r="T145" s="1617"/>
      <c r="U145" s="1617"/>
      <c r="V145" s="438"/>
      <c r="W145" s="438"/>
      <c r="X145" s="437"/>
    </row>
    <row r="146" spans="1:24" ht="15" hidden="1">
      <c r="A146" s="1616" t="s">
        <v>858</v>
      </c>
      <c r="B146" s="1616"/>
      <c r="C146" s="1616"/>
      <c r="D146" s="1623" t="s">
        <v>859</v>
      </c>
      <c r="E146" s="1617"/>
      <c r="F146" s="1617"/>
      <c r="G146" s="1617"/>
      <c r="H146" s="1617"/>
      <c r="I146" s="1617"/>
      <c r="J146" s="1617"/>
      <c r="K146" s="1617"/>
      <c r="L146" s="1617"/>
      <c r="M146" s="1617"/>
      <c r="N146" s="1617"/>
      <c r="O146" s="1617"/>
      <c r="P146" s="1617"/>
      <c r="Q146" s="1617"/>
      <c r="R146" s="1617"/>
      <c r="S146" s="1617"/>
      <c r="T146" s="1617"/>
      <c r="U146" s="1617"/>
      <c r="V146" s="438"/>
      <c r="W146" s="438"/>
      <c r="X146" s="437"/>
    </row>
    <row r="147" spans="1:24" ht="15" hidden="1">
      <c r="A147" s="1616" t="s">
        <v>860</v>
      </c>
      <c r="B147" s="1616"/>
      <c r="C147" s="1616"/>
      <c r="D147" s="1623" t="s">
        <v>861</v>
      </c>
      <c r="E147" s="1617"/>
      <c r="F147" s="1617"/>
      <c r="G147" s="1617"/>
      <c r="H147" s="1617"/>
      <c r="I147" s="1617"/>
      <c r="J147" s="1617"/>
      <c r="K147" s="1617"/>
      <c r="L147" s="1617"/>
      <c r="M147" s="1617"/>
      <c r="N147" s="1617"/>
      <c r="O147" s="1617"/>
      <c r="P147" s="1617"/>
      <c r="Q147" s="1617"/>
      <c r="R147" s="1617"/>
      <c r="S147" s="1617"/>
      <c r="T147" s="1617"/>
      <c r="U147" s="1617"/>
      <c r="V147" s="438"/>
      <c r="W147" s="438"/>
      <c r="X147" s="437"/>
    </row>
    <row r="148" spans="1:24" ht="15">
      <c r="A148" s="1618" t="s">
        <v>862</v>
      </c>
      <c r="B148" s="1618"/>
      <c r="C148" s="1618"/>
      <c r="D148" s="1619" t="s">
        <v>863</v>
      </c>
      <c r="E148" s="1619"/>
      <c r="F148" s="1619"/>
      <c r="G148" s="1619"/>
      <c r="H148" s="1619"/>
      <c r="I148" s="1619"/>
      <c r="J148" s="1619"/>
      <c r="K148" s="1619"/>
      <c r="L148" s="1619"/>
      <c r="M148" s="1619"/>
      <c r="N148" s="1619"/>
      <c r="O148" s="1619"/>
      <c r="P148" s="1619"/>
      <c r="Q148" s="1619"/>
      <c r="R148" s="1619"/>
      <c r="S148" s="1619"/>
      <c r="T148" s="1619"/>
      <c r="U148" s="1619"/>
      <c r="V148" s="443">
        <f>SUM(V139,V135:V137,V129:V133)</f>
        <v>0</v>
      </c>
      <c r="W148" s="443">
        <f>SUM(W139,W135:W137,W129:W133)</f>
        <v>4234415</v>
      </c>
      <c r="X148" s="443"/>
    </row>
    <row r="149" spans="1:24" ht="15">
      <c r="A149" s="1616" t="s">
        <v>864</v>
      </c>
      <c r="B149" s="1616"/>
      <c r="C149" s="1616"/>
      <c r="D149" s="1617" t="s">
        <v>865</v>
      </c>
      <c r="E149" s="1617"/>
      <c r="F149" s="1617"/>
      <c r="G149" s="1617"/>
      <c r="H149" s="1617"/>
      <c r="I149" s="1617"/>
      <c r="J149" s="1617"/>
      <c r="K149" s="1617"/>
      <c r="L149" s="1617"/>
      <c r="M149" s="1617"/>
      <c r="N149" s="1617"/>
      <c r="O149" s="1617"/>
      <c r="P149" s="1617"/>
      <c r="Q149" s="1617"/>
      <c r="R149" s="1617"/>
      <c r="S149" s="1617"/>
      <c r="T149" s="1617"/>
      <c r="U149" s="1617"/>
      <c r="V149" s="438"/>
      <c r="W149" s="438">
        <v>2317460</v>
      </c>
      <c r="X149" s="437"/>
    </row>
    <row r="150" spans="1:24" ht="15">
      <c r="A150" s="1616" t="s">
        <v>866</v>
      </c>
      <c r="B150" s="1616"/>
      <c r="C150" s="1616"/>
      <c r="D150" s="1623" t="s">
        <v>748</v>
      </c>
      <c r="E150" s="1623"/>
      <c r="F150" s="1623"/>
      <c r="G150" s="1623"/>
      <c r="H150" s="1623"/>
      <c r="I150" s="1623"/>
      <c r="J150" s="1623"/>
      <c r="K150" s="1623"/>
      <c r="L150" s="1623"/>
      <c r="M150" s="1623"/>
      <c r="N150" s="1623"/>
      <c r="O150" s="1623"/>
      <c r="P150" s="1623"/>
      <c r="Q150" s="1623"/>
      <c r="R150" s="1623"/>
      <c r="S150" s="1623"/>
      <c r="T150" s="1623"/>
      <c r="U150" s="1623"/>
      <c r="V150" s="438"/>
      <c r="W150" s="438"/>
      <c r="X150" s="437"/>
    </row>
    <row r="151" spans="1:24" ht="15">
      <c r="A151" s="1616" t="s">
        <v>867</v>
      </c>
      <c r="B151" s="1616"/>
      <c r="C151" s="1616"/>
      <c r="D151" s="1623" t="s">
        <v>868</v>
      </c>
      <c r="E151" s="1623"/>
      <c r="F151" s="1623"/>
      <c r="G151" s="1623"/>
      <c r="H151" s="1623"/>
      <c r="I151" s="1623"/>
      <c r="J151" s="1623"/>
      <c r="K151" s="1623"/>
      <c r="L151" s="1623"/>
      <c r="M151" s="1623"/>
      <c r="N151" s="1623"/>
      <c r="O151" s="1623"/>
      <c r="P151" s="1623"/>
      <c r="Q151" s="1623"/>
      <c r="R151" s="1623"/>
      <c r="S151" s="1623"/>
      <c r="T151" s="1623"/>
      <c r="U151" s="1623"/>
      <c r="V151" s="438"/>
      <c r="W151" s="438"/>
      <c r="X151" s="437"/>
    </row>
    <row r="152" spans="1:24" ht="14.25" customHeight="1">
      <c r="A152" s="1616" t="s">
        <v>869</v>
      </c>
      <c r="B152" s="1616"/>
      <c r="C152" s="1616"/>
      <c r="D152" s="1623" t="s">
        <v>870</v>
      </c>
      <c r="E152" s="1623"/>
      <c r="F152" s="1623"/>
      <c r="G152" s="1623"/>
      <c r="H152" s="1623"/>
      <c r="I152" s="1623"/>
      <c r="J152" s="1623"/>
      <c r="K152" s="1623"/>
      <c r="L152" s="1623"/>
      <c r="M152" s="1623"/>
      <c r="N152" s="1623"/>
      <c r="O152" s="1623"/>
      <c r="P152" s="1623"/>
      <c r="Q152" s="1623"/>
      <c r="R152" s="1623"/>
      <c r="S152" s="1623"/>
      <c r="T152" s="1623"/>
      <c r="U152" s="1623"/>
      <c r="V152" s="438"/>
      <c r="W152" s="438"/>
      <c r="X152" s="437"/>
    </row>
    <row r="153" spans="1:24" ht="25.5" customHeight="1">
      <c r="A153" s="1616" t="s">
        <v>871</v>
      </c>
      <c r="B153" s="1616"/>
      <c r="C153" s="1616"/>
      <c r="D153" s="1623" t="s">
        <v>872</v>
      </c>
      <c r="E153" s="1623"/>
      <c r="F153" s="1623"/>
      <c r="G153" s="1623"/>
      <c r="H153" s="1623"/>
      <c r="I153" s="1623"/>
      <c r="J153" s="1623"/>
      <c r="K153" s="1623"/>
      <c r="L153" s="1623"/>
      <c r="M153" s="1623"/>
      <c r="N153" s="1623"/>
      <c r="O153" s="1623"/>
      <c r="P153" s="1623"/>
      <c r="Q153" s="1623"/>
      <c r="R153" s="1623"/>
      <c r="S153" s="1623"/>
      <c r="T153" s="1623"/>
      <c r="U153" s="1623"/>
      <c r="V153" s="438"/>
      <c r="W153" s="438">
        <v>1600402</v>
      </c>
      <c r="X153" s="437"/>
    </row>
    <row r="154" spans="1:24" ht="20.25" customHeight="1">
      <c r="A154" s="1616" t="s">
        <v>873</v>
      </c>
      <c r="B154" s="1616"/>
      <c r="C154" s="1616"/>
      <c r="D154" s="1623" t="s">
        <v>756</v>
      </c>
      <c r="E154" s="1623"/>
      <c r="F154" s="1623"/>
      <c r="G154" s="1623"/>
      <c r="H154" s="1623"/>
      <c r="I154" s="1623"/>
      <c r="J154" s="1623"/>
      <c r="K154" s="1623"/>
      <c r="L154" s="1623"/>
      <c r="M154" s="1623"/>
      <c r="N154" s="1623"/>
      <c r="O154" s="1623"/>
      <c r="P154" s="1623"/>
      <c r="Q154" s="1623"/>
      <c r="R154" s="1623"/>
      <c r="S154" s="1623"/>
      <c r="T154" s="1623"/>
      <c r="U154" s="1623"/>
      <c r="V154" s="438"/>
      <c r="W154" s="438"/>
      <c r="X154" s="437"/>
    </row>
    <row r="155" spans="1:24" ht="15.75" customHeight="1">
      <c r="A155" s="1616" t="s">
        <v>874</v>
      </c>
      <c r="B155" s="1616"/>
      <c r="C155" s="1616"/>
      <c r="D155" s="1623" t="s">
        <v>875</v>
      </c>
      <c r="E155" s="1623"/>
      <c r="F155" s="1623"/>
      <c r="G155" s="1623"/>
      <c r="H155" s="1623"/>
      <c r="I155" s="1623"/>
      <c r="J155" s="1623"/>
      <c r="K155" s="1623"/>
      <c r="L155" s="1623"/>
      <c r="M155" s="1623"/>
      <c r="N155" s="1623"/>
      <c r="O155" s="1623"/>
      <c r="P155" s="1623"/>
      <c r="Q155" s="1623"/>
      <c r="R155" s="1623"/>
      <c r="S155" s="1623"/>
      <c r="T155" s="1623"/>
      <c r="U155" s="1623"/>
      <c r="V155" s="438"/>
      <c r="W155" s="438"/>
      <c r="X155" s="437"/>
    </row>
    <row r="156" spans="1:24" ht="15">
      <c r="A156" s="1618" t="s">
        <v>876</v>
      </c>
      <c r="B156" s="1618"/>
      <c r="C156" s="1618"/>
      <c r="D156" s="1619" t="s">
        <v>877</v>
      </c>
      <c r="E156" s="1619"/>
      <c r="F156" s="1619"/>
      <c r="G156" s="1619"/>
      <c r="H156" s="1619"/>
      <c r="I156" s="1619"/>
      <c r="J156" s="1619"/>
      <c r="K156" s="1619"/>
      <c r="L156" s="1619"/>
      <c r="M156" s="1619"/>
      <c r="N156" s="1619"/>
      <c r="O156" s="1619"/>
      <c r="P156" s="1619"/>
      <c r="Q156" s="1619"/>
      <c r="R156" s="1619"/>
      <c r="S156" s="1619"/>
      <c r="T156" s="1619"/>
      <c r="U156" s="1619"/>
      <c r="V156" s="443">
        <f>SUM(V149:V155)</f>
        <v>0</v>
      </c>
      <c r="W156" s="443">
        <f>SUM(W149:W155)</f>
        <v>3917862</v>
      </c>
      <c r="X156" s="443"/>
    </row>
    <row r="157" spans="1:24" ht="15">
      <c r="A157" s="1618" t="s">
        <v>878</v>
      </c>
      <c r="B157" s="1618"/>
      <c r="C157" s="1618"/>
      <c r="D157" s="1619" t="s">
        <v>879</v>
      </c>
      <c r="E157" s="1619"/>
      <c r="F157" s="1619"/>
      <c r="G157" s="1619"/>
      <c r="H157" s="1619"/>
      <c r="I157" s="1619"/>
      <c r="J157" s="1619"/>
      <c r="K157" s="1619"/>
      <c r="L157" s="1619"/>
      <c r="M157" s="1619"/>
      <c r="N157" s="1619"/>
      <c r="O157" s="1619"/>
      <c r="P157" s="1619"/>
      <c r="Q157" s="1619"/>
      <c r="R157" s="1619"/>
      <c r="S157" s="1619"/>
      <c r="T157" s="1619"/>
      <c r="U157" s="1619"/>
      <c r="V157" s="443">
        <f>SUM(V156,V148,V128)</f>
        <v>0</v>
      </c>
      <c r="W157" s="443">
        <f>SUM(W156,W148,W128)</f>
        <v>8230812</v>
      </c>
      <c r="X157" s="443"/>
    </row>
    <row r="158" spans="1:24" ht="15">
      <c r="A158" s="1618" t="s">
        <v>880</v>
      </c>
      <c r="B158" s="1618"/>
      <c r="C158" s="1618"/>
      <c r="D158" s="1619" t="s">
        <v>881</v>
      </c>
      <c r="E158" s="1619"/>
      <c r="F158" s="1619"/>
      <c r="G158" s="1619"/>
      <c r="H158" s="1619"/>
      <c r="I158" s="1619"/>
      <c r="J158" s="1619"/>
      <c r="K158" s="1619"/>
      <c r="L158" s="1619"/>
      <c r="M158" s="1619"/>
      <c r="N158" s="1619"/>
      <c r="O158" s="1619"/>
      <c r="P158" s="1619"/>
      <c r="Q158" s="1619"/>
      <c r="R158" s="1619"/>
      <c r="S158" s="1619"/>
      <c r="T158" s="1619"/>
      <c r="U158" s="1619"/>
      <c r="V158" s="437"/>
      <c r="W158" s="437"/>
      <c r="X158" s="437"/>
    </row>
    <row r="159" spans="1:24" ht="15">
      <c r="A159" s="1618" t="s">
        <v>882</v>
      </c>
      <c r="B159" s="1618"/>
      <c r="C159" s="1618"/>
      <c r="D159" s="1619" t="s">
        <v>883</v>
      </c>
      <c r="E159" s="1619"/>
      <c r="F159" s="1619"/>
      <c r="G159" s="1619"/>
      <c r="H159" s="1619"/>
      <c r="I159" s="1619"/>
      <c r="J159" s="1619"/>
      <c r="K159" s="1619"/>
      <c r="L159" s="1619"/>
      <c r="M159" s="1619"/>
      <c r="N159" s="1619"/>
      <c r="O159" s="1619"/>
      <c r="P159" s="1619"/>
      <c r="Q159" s="1619"/>
      <c r="R159" s="1619"/>
      <c r="S159" s="1619"/>
      <c r="T159" s="1619"/>
      <c r="U159" s="1619"/>
      <c r="V159" s="437"/>
      <c r="W159" s="437"/>
      <c r="X159" s="437"/>
    </row>
    <row r="160" spans="1:24" ht="15">
      <c r="A160" s="1616" t="s">
        <v>884</v>
      </c>
      <c r="B160" s="1616"/>
      <c r="C160" s="1616"/>
      <c r="D160" s="1617" t="s">
        <v>885</v>
      </c>
      <c r="E160" s="1617"/>
      <c r="F160" s="1617"/>
      <c r="G160" s="1617"/>
      <c r="H160" s="1617"/>
      <c r="I160" s="1617"/>
      <c r="J160" s="1617"/>
      <c r="K160" s="1617"/>
      <c r="L160" s="1617"/>
      <c r="M160" s="1617"/>
      <c r="N160" s="1617"/>
      <c r="O160" s="1617"/>
      <c r="P160" s="1617"/>
      <c r="Q160" s="1617"/>
      <c r="R160" s="1617"/>
      <c r="S160" s="1617"/>
      <c r="T160" s="1617"/>
      <c r="U160" s="1617"/>
      <c r="V160" s="438"/>
      <c r="W160" s="438"/>
      <c r="X160" s="437"/>
    </row>
    <row r="161" spans="1:24" ht="15">
      <c r="A161" s="1616" t="s">
        <v>886</v>
      </c>
      <c r="B161" s="1616"/>
      <c r="C161" s="1616"/>
      <c r="D161" s="1617" t="s">
        <v>887</v>
      </c>
      <c r="E161" s="1617"/>
      <c r="F161" s="1617"/>
      <c r="G161" s="1617"/>
      <c r="H161" s="1617"/>
      <c r="I161" s="1617"/>
      <c r="J161" s="1617"/>
      <c r="K161" s="1617"/>
      <c r="L161" s="1617"/>
      <c r="M161" s="1617"/>
      <c r="N161" s="1617"/>
      <c r="O161" s="1617"/>
      <c r="P161" s="1617"/>
      <c r="Q161" s="1617"/>
      <c r="R161" s="1617"/>
      <c r="S161" s="1617"/>
      <c r="T161" s="1617"/>
      <c r="U161" s="1617"/>
      <c r="V161" s="438"/>
      <c r="W161" s="438">
        <v>3770816</v>
      </c>
      <c r="X161" s="437"/>
    </row>
    <row r="162" spans="1:24" ht="15">
      <c r="A162" s="1616" t="s">
        <v>888</v>
      </c>
      <c r="B162" s="1616"/>
      <c r="C162" s="1616"/>
      <c r="D162" s="1617" t="s">
        <v>889</v>
      </c>
      <c r="E162" s="1617"/>
      <c r="F162" s="1617"/>
      <c r="G162" s="1617"/>
      <c r="H162" s="1617"/>
      <c r="I162" s="1617"/>
      <c r="J162" s="1617"/>
      <c r="K162" s="1617"/>
      <c r="L162" s="1617"/>
      <c r="M162" s="1617"/>
      <c r="N162" s="1617"/>
      <c r="O162" s="1617"/>
      <c r="P162" s="1617"/>
      <c r="Q162" s="1617"/>
      <c r="R162" s="1617"/>
      <c r="S162" s="1617"/>
      <c r="T162" s="1617"/>
      <c r="U162" s="1617"/>
      <c r="V162" s="438"/>
      <c r="W162" s="438"/>
      <c r="X162" s="437"/>
    </row>
    <row r="163" spans="1:24" ht="15">
      <c r="A163" s="1618" t="s">
        <v>890</v>
      </c>
      <c r="B163" s="1618"/>
      <c r="C163" s="1618"/>
      <c r="D163" s="1619" t="s">
        <v>891</v>
      </c>
      <c r="E163" s="1619"/>
      <c r="F163" s="1619"/>
      <c r="G163" s="1619"/>
      <c r="H163" s="1619"/>
      <c r="I163" s="1619"/>
      <c r="J163" s="1619"/>
      <c r="K163" s="1619"/>
      <c r="L163" s="1619"/>
      <c r="M163" s="1619"/>
      <c r="N163" s="1619"/>
      <c r="O163" s="1619"/>
      <c r="P163" s="1619"/>
      <c r="Q163" s="1619"/>
      <c r="R163" s="1619"/>
      <c r="S163" s="1619"/>
      <c r="T163" s="1619"/>
      <c r="U163" s="1619"/>
      <c r="V163" s="443">
        <f>SUM(V160:V162)</f>
        <v>0</v>
      </c>
      <c r="W163" s="443">
        <f>SUM(W160:W162)</f>
        <v>3770816</v>
      </c>
      <c r="X163" s="443"/>
    </row>
    <row r="164" spans="1:24" ht="15">
      <c r="A164" s="1619" t="s">
        <v>892</v>
      </c>
      <c r="B164" s="1620"/>
      <c r="C164" s="1620"/>
      <c r="D164" s="1620"/>
      <c r="E164" s="1620"/>
      <c r="F164" s="1620"/>
      <c r="G164" s="1620"/>
      <c r="H164" s="1620"/>
      <c r="I164" s="1620"/>
      <c r="J164" s="1620"/>
      <c r="K164" s="1620"/>
      <c r="L164" s="1620"/>
      <c r="M164" s="1620"/>
      <c r="N164" s="1620"/>
      <c r="O164" s="1620"/>
      <c r="P164" s="1620"/>
      <c r="Q164" s="1620"/>
      <c r="R164" s="1620"/>
      <c r="S164" s="1620"/>
      <c r="T164" s="1620"/>
      <c r="U164" s="1620"/>
      <c r="V164" s="443">
        <f>SUM(V163,V159,V158,V157,V108)</f>
        <v>0</v>
      </c>
      <c r="W164" s="443">
        <f>SUM(W163,W159,W158,W157,W108)</f>
        <v>490938268</v>
      </c>
      <c r="X164" s="443"/>
    </row>
  </sheetData>
  <sheetProtection/>
  <mergeCells count="315">
    <mergeCell ref="A5:X5"/>
    <mergeCell ref="A8:X8"/>
    <mergeCell ref="A9:C9"/>
    <mergeCell ref="D9:U9"/>
    <mergeCell ref="A10:C10"/>
    <mergeCell ref="D10:U10"/>
    <mergeCell ref="A11:C11"/>
    <mergeCell ref="D11:U11"/>
    <mergeCell ref="A12:C12"/>
    <mergeCell ref="D12:U12"/>
    <mergeCell ref="A13:C13"/>
    <mergeCell ref="D13:U13"/>
    <mergeCell ref="A14:C14"/>
    <mergeCell ref="D14:U14"/>
    <mergeCell ref="A15:C15"/>
    <mergeCell ref="D15:U15"/>
    <mergeCell ref="A16:C16"/>
    <mergeCell ref="D16:U16"/>
    <mergeCell ref="A17:C17"/>
    <mergeCell ref="D17:U17"/>
    <mergeCell ref="A18:C18"/>
    <mergeCell ref="D18:U18"/>
    <mergeCell ref="A19:C19"/>
    <mergeCell ref="D19:U19"/>
    <mergeCell ref="A20:C20"/>
    <mergeCell ref="D20:U20"/>
    <mergeCell ref="A21:C21"/>
    <mergeCell ref="D21:U21"/>
    <mergeCell ref="A22:C22"/>
    <mergeCell ref="D22:U22"/>
    <mergeCell ref="A23:C23"/>
    <mergeCell ref="D23:U23"/>
    <mergeCell ref="A24:C24"/>
    <mergeCell ref="D24:U24"/>
    <mergeCell ref="A25:C25"/>
    <mergeCell ref="D25:U25"/>
    <mergeCell ref="A26:C26"/>
    <mergeCell ref="D26:U26"/>
    <mergeCell ref="A27:C27"/>
    <mergeCell ref="D27:U27"/>
    <mergeCell ref="A28:C28"/>
    <mergeCell ref="D28:U28"/>
    <mergeCell ref="A29:C29"/>
    <mergeCell ref="D29:U29"/>
    <mergeCell ref="A30:C30"/>
    <mergeCell ref="D30:U30"/>
    <mergeCell ref="A31:C31"/>
    <mergeCell ref="D31:U31"/>
    <mergeCell ref="A32:C32"/>
    <mergeCell ref="D32:U32"/>
    <mergeCell ref="A33:C33"/>
    <mergeCell ref="D33:U33"/>
    <mergeCell ref="A34:C34"/>
    <mergeCell ref="D34:U34"/>
    <mergeCell ref="A35:C35"/>
    <mergeCell ref="D35:U35"/>
    <mergeCell ref="A36:C36"/>
    <mergeCell ref="D36:U36"/>
    <mergeCell ref="A37:C37"/>
    <mergeCell ref="D37:U37"/>
    <mergeCell ref="A38:C38"/>
    <mergeCell ref="D38:U38"/>
    <mergeCell ref="A39:C39"/>
    <mergeCell ref="D39:U39"/>
    <mergeCell ref="A40:C40"/>
    <mergeCell ref="D40:U40"/>
    <mergeCell ref="A41:C41"/>
    <mergeCell ref="D41:U41"/>
    <mergeCell ref="A42:C42"/>
    <mergeCell ref="D42:U42"/>
    <mergeCell ref="A43:C43"/>
    <mergeCell ref="D43:U43"/>
    <mergeCell ref="A44:C44"/>
    <mergeCell ref="D44:U44"/>
    <mergeCell ref="A45:C45"/>
    <mergeCell ref="D45:U45"/>
    <mergeCell ref="A46:C46"/>
    <mergeCell ref="D46:U46"/>
    <mergeCell ref="A47:C47"/>
    <mergeCell ref="D47:U47"/>
    <mergeCell ref="A48:C48"/>
    <mergeCell ref="D48:U48"/>
    <mergeCell ref="A49:C49"/>
    <mergeCell ref="D49:U49"/>
    <mergeCell ref="A50:C50"/>
    <mergeCell ref="D50:U50"/>
    <mergeCell ref="A51:C51"/>
    <mergeCell ref="D51:U51"/>
    <mergeCell ref="A52:C52"/>
    <mergeCell ref="D52:U52"/>
    <mergeCell ref="A53:C53"/>
    <mergeCell ref="D53:U53"/>
    <mergeCell ref="A54:C54"/>
    <mergeCell ref="D54:U54"/>
    <mergeCell ref="A55:C55"/>
    <mergeCell ref="D55:U55"/>
    <mergeCell ref="A56:C56"/>
    <mergeCell ref="D56:U56"/>
    <mergeCell ref="A57:C57"/>
    <mergeCell ref="D57:U57"/>
    <mergeCell ref="A58:C58"/>
    <mergeCell ref="D58:U58"/>
    <mergeCell ref="A59:C59"/>
    <mergeCell ref="D59:U59"/>
    <mergeCell ref="A60:C60"/>
    <mergeCell ref="D60:U60"/>
    <mergeCell ref="A61:C61"/>
    <mergeCell ref="D61:U61"/>
    <mergeCell ref="A62:C62"/>
    <mergeCell ref="D62:U62"/>
    <mergeCell ref="A63:C63"/>
    <mergeCell ref="D63:U63"/>
    <mergeCell ref="A64:C64"/>
    <mergeCell ref="D64:U64"/>
    <mergeCell ref="A65:C65"/>
    <mergeCell ref="D65:U65"/>
    <mergeCell ref="A66:C66"/>
    <mergeCell ref="D66:U66"/>
    <mergeCell ref="A67:C67"/>
    <mergeCell ref="D67:U67"/>
    <mergeCell ref="A68:C68"/>
    <mergeCell ref="D68:U68"/>
    <mergeCell ref="A69:C69"/>
    <mergeCell ref="D69:U69"/>
    <mergeCell ref="A70:C70"/>
    <mergeCell ref="D70:U70"/>
    <mergeCell ref="A71:C71"/>
    <mergeCell ref="D71:U71"/>
    <mergeCell ref="A72:C72"/>
    <mergeCell ref="D72:U72"/>
    <mergeCell ref="A73:C73"/>
    <mergeCell ref="D73:U73"/>
    <mergeCell ref="A74:C74"/>
    <mergeCell ref="D74:U74"/>
    <mergeCell ref="A75:C75"/>
    <mergeCell ref="D75:U75"/>
    <mergeCell ref="A76:C76"/>
    <mergeCell ref="D76:U76"/>
    <mergeCell ref="A77:C77"/>
    <mergeCell ref="D77:U77"/>
    <mergeCell ref="A78:C78"/>
    <mergeCell ref="D78:U78"/>
    <mergeCell ref="A79:C79"/>
    <mergeCell ref="D79:U79"/>
    <mergeCell ref="A80:C80"/>
    <mergeCell ref="D80:U80"/>
    <mergeCell ref="A81:C81"/>
    <mergeCell ref="D81:U81"/>
    <mergeCell ref="A82:C82"/>
    <mergeCell ref="D82:U82"/>
    <mergeCell ref="A83:C83"/>
    <mergeCell ref="D83:U83"/>
    <mergeCell ref="A84:C84"/>
    <mergeCell ref="D84:U84"/>
    <mergeCell ref="A85:C85"/>
    <mergeCell ref="D85:U85"/>
    <mergeCell ref="A86:C86"/>
    <mergeCell ref="D86:U86"/>
    <mergeCell ref="A87:C87"/>
    <mergeCell ref="D87:U87"/>
    <mergeCell ref="A88:C88"/>
    <mergeCell ref="D88:U88"/>
    <mergeCell ref="A89:C89"/>
    <mergeCell ref="D89:U89"/>
    <mergeCell ref="A90:C90"/>
    <mergeCell ref="D90:U90"/>
    <mergeCell ref="A91:C91"/>
    <mergeCell ref="D91:U91"/>
    <mergeCell ref="A92:C92"/>
    <mergeCell ref="D92:U92"/>
    <mergeCell ref="A93:C93"/>
    <mergeCell ref="D93:U93"/>
    <mergeCell ref="A94:C94"/>
    <mergeCell ref="D94:U94"/>
    <mergeCell ref="A95:C95"/>
    <mergeCell ref="D95:U95"/>
    <mergeCell ref="A96:C96"/>
    <mergeCell ref="D96:U96"/>
    <mergeCell ref="A97:C97"/>
    <mergeCell ref="D97:U97"/>
    <mergeCell ref="A98:C98"/>
    <mergeCell ref="D98:U98"/>
    <mergeCell ref="A99:C99"/>
    <mergeCell ref="D99:U99"/>
    <mergeCell ref="A100:C100"/>
    <mergeCell ref="D100:U100"/>
    <mergeCell ref="A101:U101"/>
    <mergeCell ref="A102:C102"/>
    <mergeCell ref="D102:U102"/>
    <mergeCell ref="A103:C103"/>
    <mergeCell ref="D103:U103"/>
    <mergeCell ref="A104:C104"/>
    <mergeCell ref="D104:U104"/>
    <mergeCell ref="A105:C105"/>
    <mergeCell ref="D105:U105"/>
    <mergeCell ref="A106:C106"/>
    <mergeCell ref="D106:U106"/>
    <mergeCell ref="A107:C107"/>
    <mergeCell ref="D107:U107"/>
    <mergeCell ref="A108:C108"/>
    <mergeCell ref="D108:U108"/>
    <mergeCell ref="A109:C109"/>
    <mergeCell ref="D109:U109"/>
    <mergeCell ref="A110:C110"/>
    <mergeCell ref="D110:U110"/>
    <mergeCell ref="A111:C111"/>
    <mergeCell ref="D111:U111"/>
    <mergeCell ref="A112:C112"/>
    <mergeCell ref="D112:U112"/>
    <mergeCell ref="A113:C113"/>
    <mergeCell ref="D113:U113"/>
    <mergeCell ref="A114:C114"/>
    <mergeCell ref="D114:U114"/>
    <mergeCell ref="A115:C115"/>
    <mergeCell ref="D115:U115"/>
    <mergeCell ref="A116:C116"/>
    <mergeCell ref="D116:U116"/>
    <mergeCell ref="A117:C117"/>
    <mergeCell ref="D117:U117"/>
    <mergeCell ref="A118:C118"/>
    <mergeCell ref="D118:U118"/>
    <mergeCell ref="A119:C119"/>
    <mergeCell ref="D119:U119"/>
    <mergeCell ref="A120:C120"/>
    <mergeCell ref="D120:U120"/>
    <mergeCell ref="A121:C121"/>
    <mergeCell ref="D121:U121"/>
    <mergeCell ref="A122:C122"/>
    <mergeCell ref="D122:U122"/>
    <mergeCell ref="A123:C123"/>
    <mergeCell ref="D123:U123"/>
    <mergeCell ref="A124:C124"/>
    <mergeCell ref="D124:U124"/>
    <mergeCell ref="A125:C125"/>
    <mergeCell ref="D125:U125"/>
    <mergeCell ref="A126:C126"/>
    <mergeCell ref="D126:U126"/>
    <mergeCell ref="A127:C127"/>
    <mergeCell ref="D127:U127"/>
    <mergeCell ref="A128:C128"/>
    <mergeCell ref="D128:U128"/>
    <mergeCell ref="A129:C129"/>
    <mergeCell ref="D129:U129"/>
    <mergeCell ref="A130:C130"/>
    <mergeCell ref="D130:U130"/>
    <mergeCell ref="A131:C131"/>
    <mergeCell ref="D131:U131"/>
    <mergeCell ref="A132:C132"/>
    <mergeCell ref="D132:U132"/>
    <mergeCell ref="A133:C133"/>
    <mergeCell ref="D133:U133"/>
    <mergeCell ref="A134:C134"/>
    <mergeCell ref="D134:U134"/>
    <mergeCell ref="A135:C135"/>
    <mergeCell ref="D135:U135"/>
    <mergeCell ref="A136:C136"/>
    <mergeCell ref="D136:U136"/>
    <mergeCell ref="A137:C137"/>
    <mergeCell ref="D137:U137"/>
    <mergeCell ref="A138:C138"/>
    <mergeCell ref="D138:U138"/>
    <mergeCell ref="A139:C139"/>
    <mergeCell ref="D139:U139"/>
    <mergeCell ref="A140:C140"/>
    <mergeCell ref="D140:U140"/>
    <mergeCell ref="A141:C141"/>
    <mergeCell ref="D141:U141"/>
    <mergeCell ref="A142:C142"/>
    <mergeCell ref="D142:U142"/>
    <mergeCell ref="A143:C143"/>
    <mergeCell ref="D143:U143"/>
    <mergeCell ref="A144:C144"/>
    <mergeCell ref="D144:U144"/>
    <mergeCell ref="A145:C145"/>
    <mergeCell ref="D145:U145"/>
    <mergeCell ref="A146:C146"/>
    <mergeCell ref="D146:U146"/>
    <mergeCell ref="A147:C147"/>
    <mergeCell ref="D147:U147"/>
    <mergeCell ref="A148:C148"/>
    <mergeCell ref="D148:U148"/>
    <mergeCell ref="A149:C149"/>
    <mergeCell ref="D149:U149"/>
    <mergeCell ref="A150:C150"/>
    <mergeCell ref="D150:U150"/>
    <mergeCell ref="A151:C151"/>
    <mergeCell ref="D151:U151"/>
    <mergeCell ref="A152:C152"/>
    <mergeCell ref="D152:U152"/>
    <mergeCell ref="A153:C153"/>
    <mergeCell ref="D153:U153"/>
    <mergeCell ref="A154:C154"/>
    <mergeCell ref="D154:U154"/>
    <mergeCell ref="A155:C155"/>
    <mergeCell ref="D155:U155"/>
    <mergeCell ref="A160:C160"/>
    <mergeCell ref="D160:U160"/>
    <mergeCell ref="A161:C161"/>
    <mergeCell ref="D161:U161"/>
    <mergeCell ref="A156:C156"/>
    <mergeCell ref="D156:U156"/>
    <mergeCell ref="A157:C157"/>
    <mergeCell ref="D157:U157"/>
    <mergeCell ref="A158:C158"/>
    <mergeCell ref="D158:U158"/>
    <mergeCell ref="H1:X1"/>
    <mergeCell ref="A162:C162"/>
    <mergeCell ref="D162:U162"/>
    <mergeCell ref="A163:C163"/>
    <mergeCell ref="D163:U163"/>
    <mergeCell ref="A164:U164"/>
    <mergeCell ref="A3:X3"/>
    <mergeCell ref="A6:X6"/>
    <mergeCell ref="A159:C159"/>
    <mergeCell ref="D159:U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18">
      <selection activeCell="W163" sqref="W163"/>
    </sheetView>
  </sheetViews>
  <sheetFormatPr defaultColWidth="9.140625" defaultRowHeight="15"/>
  <cols>
    <col min="2" max="2" width="3.421875" style="0" customWidth="1"/>
    <col min="3" max="3" width="9.140625" style="0" hidden="1" customWidth="1"/>
    <col min="11" max="11" width="4.421875" style="0" customWidth="1"/>
    <col min="12" max="12" width="0.13671875" style="0" customWidth="1"/>
    <col min="13" max="21" width="9.140625" style="0" hidden="1" customWidth="1"/>
    <col min="23" max="23" width="11.7109375" style="0" customWidth="1"/>
  </cols>
  <sheetData>
    <row r="1" spans="8:24" ht="15">
      <c r="H1" s="1487" t="s">
        <v>1181</v>
      </c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  <c r="X1" s="1487"/>
    </row>
    <row r="2" spans="8:24" ht="15"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</row>
    <row r="3" spans="8:24" ht="15"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</row>
    <row r="4" spans="1:24" ht="15">
      <c r="A4" s="1621" t="s">
        <v>248</v>
      </c>
      <c r="B4" s="1621"/>
      <c r="C4" s="1621"/>
      <c r="D4" s="1621"/>
      <c r="E4" s="1621"/>
      <c r="F4" s="1621"/>
      <c r="G4" s="1621"/>
      <c r="H4" s="1621"/>
      <c r="I4" s="1621"/>
      <c r="J4" s="1621"/>
      <c r="K4" s="1621"/>
      <c r="L4" s="1621"/>
      <c r="M4" s="1621"/>
      <c r="N4" s="1621"/>
      <c r="O4" s="1621"/>
      <c r="P4" s="1621"/>
      <c r="Q4" s="1621"/>
      <c r="R4" s="1621"/>
      <c r="S4" s="1621"/>
      <c r="T4" s="1621"/>
      <c r="U4" s="1621"/>
      <c r="V4" s="1621"/>
      <c r="W4" s="1621"/>
      <c r="X4" s="1621"/>
    </row>
    <row r="5" spans="1:24" ht="15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</row>
    <row r="6" spans="1:24" ht="15.75">
      <c r="A6" s="1622" t="s">
        <v>592</v>
      </c>
      <c r="B6" s="1622"/>
      <c r="C6" s="1622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2"/>
      <c r="V6" s="1622"/>
      <c r="W6" s="1622"/>
      <c r="X6" s="1622"/>
    </row>
    <row r="7" spans="1:24" ht="15.75">
      <c r="A7" s="1622" t="s">
        <v>1167</v>
      </c>
      <c r="B7" s="1622"/>
      <c r="C7" s="1622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1622"/>
      <c r="R7" s="1622"/>
      <c r="S7" s="1622"/>
      <c r="T7" s="1622"/>
      <c r="U7" s="1622"/>
      <c r="V7" s="1622"/>
      <c r="W7" s="1622"/>
      <c r="X7" s="1622"/>
    </row>
    <row r="9" spans="1:24" ht="15">
      <c r="A9" s="1633" t="s">
        <v>1025</v>
      </c>
      <c r="B9" s="1634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634"/>
      <c r="W9" s="1634"/>
      <c r="X9" s="1634"/>
    </row>
    <row r="10" spans="1:24" ht="25.5">
      <c r="A10" s="1635" t="s">
        <v>593</v>
      </c>
      <c r="B10" s="1635"/>
      <c r="C10" s="1635"/>
      <c r="D10" s="1635" t="s">
        <v>594</v>
      </c>
      <c r="E10" s="1635"/>
      <c r="F10" s="1635"/>
      <c r="G10" s="1635"/>
      <c r="H10" s="1635"/>
      <c r="I10" s="1635"/>
      <c r="J10" s="1635"/>
      <c r="K10" s="1635"/>
      <c r="L10" s="1635"/>
      <c r="M10" s="1635"/>
      <c r="N10" s="1635"/>
      <c r="O10" s="1635"/>
      <c r="P10" s="1635"/>
      <c r="Q10" s="1635"/>
      <c r="R10" s="1635"/>
      <c r="S10" s="1635"/>
      <c r="T10" s="1635"/>
      <c r="U10" s="1635"/>
      <c r="V10" s="441" t="s">
        <v>595</v>
      </c>
      <c r="W10" s="440" t="s">
        <v>596</v>
      </c>
      <c r="X10" s="441" t="s">
        <v>597</v>
      </c>
    </row>
    <row r="11" spans="1:24" ht="15">
      <c r="A11" s="1636" t="s">
        <v>6</v>
      </c>
      <c r="B11" s="1636"/>
      <c r="C11" s="1636"/>
      <c r="D11" s="1637" t="s">
        <v>16</v>
      </c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442" t="s">
        <v>30</v>
      </c>
      <c r="W11" s="442" t="s">
        <v>211</v>
      </c>
      <c r="X11" s="442" t="s">
        <v>57</v>
      </c>
    </row>
    <row r="12" spans="1:24" ht="15">
      <c r="A12" s="1631" t="s">
        <v>598</v>
      </c>
      <c r="B12" s="1631"/>
      <c r="C12" s="1631"/>
      <c r="D12" s="1626" t="s">
        <v>599</v>
      </c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1626"/>
      <c r="T12" s="1626"/>
      <c r="U12" s="1626"/>
      <c r="V12" s="442"/>
      <c r="W12" s="442"/>
      <c r="X12" s="442"/>
    </row>
    <row r="13" spans="1:24" ht="15">
      <c r="A13" s="1631" t="s">
        <v>600</v>
      </c>
      <c r="B13" s="1631"/>
      <c r="C13" s="1631"/>
      <c r="D13" s="1626" t="s">
        <v>601</v>
      </c>
      <c r="E13" s="1626"/>
      <c r="F13" s="1626"/>
      <c r="G13" s="1626"/>
      <c r="H13" s="1626"/>
      <c r="I13" s="1626"/>
      <c r="J13" s="1626"/>
      <c r="K13" s="1626"/>
      <c r="L13" s="1626"/>
      <c r="M13" s="1626"/>
      <c r="N13" s="1626"/>
      <c r="O13" s="1626"/>
      <c r="P13" s="1626"/>
      <c r="Q13" s="1626"/>
      <c r="R13" s="1626"/>
      <c r="S13" s="1626"/>
      <c r="T13" s="1626"/>
      <c r="U13" s="1626"/>
      <c r="V13" s="442"/>
      <c r="W13" s="442"/>
      <c r="X13" s="442"/>
    </row>
    <row r="14" spans="1:24" ht="15">
      <c r="A14" s="1631" t="s">
        <v>602</v>
      </c>
      <c r="B14" s="1631"/>
      <c r="C14" s="1631"/>
      <c r="D14" s="1626" t="s">
        <v>603</v>
      </c>
      <c r="E14" s="1626"/>
      <c r="F14" s="1626"/>
      <c r="G14" s="1626"/>
      <c r="H14" s="1626"/>
      <c r="I14" s="1626"/>
      <c r="J14" s="1626"/>
      <c r="K14" s="1626"/>
      <c r="L14" s="1626"/>
      <c r="M14" s="1626"/>
      <c r="N14" s="1626"/>
      <c r="O14" s="1626"/>
      <c r="P14" s="1626"/>
      <c r="Q14" s="1626"/>
      <c r="R14" s="1626"/>
      <c r="S14" s="1626"/>
      <c r="T14" s="1626"/>
      <c r="U14" s="1626"/>
      <c r="V14" s="442"/>
      <c r="W14" s="442"/>
      <c r="X14" s="442"/>
    </row>
    <row r="15" spans="1:24" ht="15">
      <c r="A15" s="1632" t="s">
        <v>604</v>
      </c>
      <c r="B15" s="1632"/>
      <c r="C15" s="1632"/>
      <c r="D15" s="1619" t="s">
        <v>605</v>
      </c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443"/>
      <c r="W15" s="443"/>
      <c r="X15" s="443"/>
    </row>
    <row r="16" spans="1:24" ht="15">
      <c r="A16" s="1631" t="s">
        <v>606</v>
      </c>
      <c r="B16" s="1631"/>
      <c r="C16" s="1631"/>
      <c r="D16" s="1626" t="s">
        <v>607</v>
      </c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442"/>
      <c r="W16" s="442"/>
      <c r="X16" s="442"/>
    </row>
    <row r="17" spans="1:24" ht="15">
      <c r="A17" s="1631" t="s">
        <v>608</v>
      </c>
      <c r="B17" s="1631"/>
      <c r="C17" s="1631"/>
      <c r="D17" s="1626" t="s">
        <v>609</v>
      </c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442"/>
      <c r="W17" s="442"/>
      <c r="X17" s="442"/>
    </row>
    <row r="18" spans="1:24" ht="15">
      <c r="A18" s="1631" t="s">
        <v>610</v>
      </c>
      <c r="B18" s="1631"/>
      <c r="C18" s="1631"/>
      <c r="D18" s="1626" t="s">
        <v>611</v>
      </c>
      <c r="E18" s="1626"/>
      <c r="F18" s="1626"/>
      <c r="G18" s="1626"/>
      <c r="H18" s="1626"/>
      <c r="I18" s="1626"/>
      <c r="J18" s="1626"/>
      <c r="K18" s="1626"/>
      <c r="L18" s="1626"/>
      <c r="M18" s="1626"/>
      <c r="N18" s="1626"/>
      <c r="O18" s="1626"/>
      <c r="P18" s="1626"/>
      <c r="Q18" s="1626"/>
      <c r="R18" s="1626"/>
      <c r="S18" s="1626"/>
      <c r="T18" s="1626"/>
      <c r="U18" s="1626"/>
      <c r="V18" s="442"/>
      <c r="W18" s="442"/>
      <c r="X18" s="442"/>
    </row>
    <row r="19" spans="1:24" ht="15">
      <c r="A19" s="1631" t="s">
        <v>612</v>
      </c>
      <c r="B19" s="1631"/>
      <c r="C19" s="1631"/>
      <c r="D19" s="1626" t="s">
        <v>613</v>
      </c>
      <c r="E19" s="1626"/>
      <c r="F19" s="1626"/>
      <c r="G19" s="1626"/>
      <c r="H19" s="1626"/>
      <c r="I19" s="1626"/>
      <c r="J19" s="1626"/>
      <c r="K19" s="1626"/>
      <c r="L19" s="1626"/>
      <c r="M19" s="1626"/>
      <c r="N19" s="1626"/>
      <c r="O19" s="1626"/>
      <c r="P19" s="1626"/>
      <c r="Q19" s="1626"/>
      <c r="R19" s="1626"/>
      <c r="S19" s="1626"/>
      <c r="T19" s="1626"/>
      <c r="U19" s="1626"/>
      <c r="V19" s="442"/>
      <c r="W19" s="442"/>
      <c r="X19" s="442"/>
    </row>
    <row r="20" spans="1:24" ht="15">
      <c r="A20" s="1631" t="s">
        <v>614</v>
      </c>
      <c r="B20" s="1631"/>
      <c r="C20" s="1631"/>
      <c r="D20" s="1626" t="s">
        <v>615</v>
      </c>
      <c r="E20" s="1626"/>
      <c r="F20" s="1626"/>
      <c r="G20" s="1626"/>
      <c r="H20" s="1626"/>
      <c r="I20" s="1626"/>
      <c r="J20" s="1626"/>
      <c r="K20" s="1626"/>
      <c r="L20" s="1626"/>
      <c r="M20" s="1626"/>
      <c r="N20" s="1626"/>
      <c r="O20" s="1626"/>
      <c r="P20" s="1626"/>
      <c r="Q20" s="1626"/>
      <c r="R20" s="1626"/>
      <c r="S20" s="1626"/>
      <c r="T20" s="1626"/>
      <c r="U20" s="1626"/>
      <c r="V20" s="442"/>
      <c r="W20" s="442"/>
      <c r="X20" s="442"/>
    </row>
    <row r="21" spans="1:24" ht="15">
      <c r="A21" s="1632" t="s">
        <v>616</v>
      </c>
      <c r="B21" s="1632"/>
      <c r="C21" s="1632"/>
      <c r="D21" s="1619" t="s">
        <v>617</v>
      </c>
      <c r="E21" s="1619"/>
      <c r="F21" s="1619"/>
      <c r="G21" s="1619"/>
      <c r="H21" s="1619"/>
      <c r="I21" s="1619"/>
      <c r="J21" s="1619"/>
      <c r="K21" s="1619"/>
      <c r="L21" s="1619"/>
      <c r="M21" s="1619"/>
      <c r="N21" s="1619"/>
      <c r="O21" s="1619"/>
      <c r="P21" s="1619"/>
      <c r="Q21" s="1619"/>
      <c r="R21" s="1619"/>
      <c r="S21" s="1619"/>
      <c r="T21" s="1619"/>
      <c r="U21" s="1619"/>
      <c r="V21" s="443">
        <f>SUM(V16:V20)</f>
        <v>0</v>
      </c>
      <c r="W21" s="443">
        <f>SUM(W16:W20)</f>
        <v>0</v>
      </c>
      <c r="X21" s="443"/>
    </row>
    <row r="22" spans="1:24" ht="15">
      <c r="A22" s="1631" t="s">
        <v>618</v>
      </c>
      <c r="B22" s="1631"/>
      <c r="C22" s="1631"/>
      <c r="D22" s="1626" t="s">
        <v>619</v>
      </c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442"/>
      <c r="W22" s="442"/>
      <c r="X22" s="442"/>
    </row>
    <row r="23" spans="1:24" ht="15" hidden="1">
      <c r="A23" s="1631" t="s">
        <v>620</v>
      </c>
      <c r="B23" s="1631"/>
      <c r="C23" s="1631"/>
      <c r="D23" s="1625" t="s">
        <v>621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6"/>
      <c r="T23" s="1626"/>
      <c r="U23" s="1626"/>
      <c r="V23" s="442"/>
      <c r="W23" s="442"/>
      <c r="X23" s="442"/>
    </row>
    <row r="24" spans="1:24" ht="15" hidden="1">
      <c r="A24" s="1631" t="s">
        <v>622</v>
      </c>
      <c r="B24" s="1631"/>
      <c r="C24" s="1631"/>
      <c r="D24" s="1625" t="s">
        <v>623</v>
      </c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/>
      <c r="V24" s="442">
        <v>162</v>
      </c>
      <c r="W24" s="442">
        <v>162</v>
      </c>
      <c r="X24" s="442"/>
    </row>
    <row r="25" spans="1:24" ht="15">
      <c r="A25" s="1631" t="s">
        <v>624</v>
      </c>
      <c r="B25" s="1631"/>
      <c r="C25" s="1631"/>
      <c r="D25" s="1626" t="s">
        <v>625</v>
      </c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6"/>
      <c r="Q25" s="1626"/>
      <c r="R25" s="1626"/>
      <c r="S25" s="1626"/>
      <c r="T25" s="1626"/>
      <c r="U25" s="1626"/>
      <c r="V25" s="442"/>
      <c r="W25" s="442"/>
      <c r="X25" s="442"/>
    </row>
    <row r="26" spans="1:24" ht="15" hidden="1">
      <c r="A26" s="1631" t="s">
        <v>626</v>
      </c>
      <c r="B26" s="1631"/>
      <c r="C26" s="1631"/>
      <c r="D26" s="1625" t="s">
        <v>627</v>
      </c>
      <c r="E26" s="1626"/>
      <c r="F26" s="1626"/>
      <c r="G26" s="1626"/>
      <c r="H26" s="1626"/>
      <c r="I26" s="1626"/>
      <c r="J26" s="1626"/>
      <c r="K26" s="1626"/>
      <c r="L26" s="1626"/>
      <c r="M26" s="1626"/>
      <c r="N26" s="1626"/>
      <c r="O26" s="1626"/>
      <c r="P26" s="1626"/>
      <c r="Q26" s="1626"/>
      <c r="R26" s="1626"/>
      <c r="S26" s="1626"/>
      <c r="T26" s="1626"/>
      <c r="U26" s="1626"/>
      <c r="V26" s="442"/>
      <c r="W26" s="442"/>
      <c r="X26" s="442"/>
    </row>
    <row r="27" spans="1:24" ht="15" hidden="1">
      <c r="A27" s="1631" t="s">
        <v>628</v>
      </c>
      <c r="B27" s="1631"/>
      <c r="C27" s="1631"/>
      <c r="D27" s="1625" t="s">
        <v>629</v>
      </c>
      <c r="E27" s="1626"/>
      <c r="F27" s="1626"/>
      <c r="G27" s="1626"/>
      <c r="H27" s="1626"/>
      <c r="I27" s="1626"/>
      <c r="J27" s="1626"/>
      <c r="K27" s="1626"/>
      <c r="L27" s="1626"/>
      <c r="M27" s="1626"/>
      <c r="N27" s="1626"/>
      <c r="O27" s="1626"/>
      <c r="P27" s="1626"/>
      <c r="Q27" s="1626"/>
      <c r="R27" s="1626"/>
      <c r="S27" s="1626"/>
      <c r="T27" s="1626"/>
      <c r="U27" s="1626"/>
      <c r="V27" s="442"/>
      <c r="W27" s="442"/>
      <c r="X27" s="442"/>
    </row>
    <row r="28" spans="1:24" ht="15">
      <c r="A28" s="1631" t="s">
        <v>630</v>
      </c>
      <c r="B28" s="1631"/>
      <c r="C28" s="1631"/>
      <c r="D28" s="1626" t="s">
        <v>631</v>
      </c>
      <c r="E28" s="1626"/>
      <c r="F28" s="1626"/>
      <c r="G28" s="1626"/>
      <c r="H28" s="1626"/>
      <c r="I28" s="1626"/>
      <c r="J28" s="1626"/>
      <c r="K28" s="1626"/>
      <c r="L28" s="1626"/>
      <c r="M28" s="1626"/>
      <c r="N28" s="1626"/>
      <c r="O28" s="1626"/>
      <c r="P28" s="1626"/>
      <c r="Q28" s="1626"/>
      <c r="R28" s="1626"/>
      <c r="S28" s="1626"/>
      <c r="T28" s="1626"/>
      <c r="U28" s="1626"/>
      <c r="V28" s="442"/>
      <c r="W28" s="442"/>
      <c r="X28" s="442"/>
    </row>
    <row r="29" spans="1:24" ht="15">
      <c r="A29" s="1632" t="s">
        <v>632</v>
      </c>
      <c r="B29" s="1632"/>
      <c r="C29" s="1632"/>
      <c r="D29" s="1619" t="s">
        <v>633</v>
      </c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443"/>
      <c r="W29" s="443"/>
      <c r="X29" s="443"/>
    </row>
    <row r="30" spans="1:24" ht="15">
      <c r="A30" s="1631" t="s">
        <v>634</v>
      </c>
      <c r="B30" s="1631"/>
      <c r="C30" s="1631"/>
      <c r="D30" s="1626" t="s">
        <v>635</v>
      </c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6"/>
      <c r="P30" s="1626"/>
      <c r="Q30" s="1626"/>
      <c r="R30" s="1626"/>
      <c r="S30" s="1626"/>
      <c r="T30" s="1626"/>
      <c r="U30" s="1626"/>
      <c r="V30" s="442"/>
      <c r="W30" s="442"/>
      <c r="X30" s="442"/>
    </row>
    <row r="31" spans="1:24" ht="15">
      <c r="A31" s="1631" t="s">
        <v>636</v>
      </c>
      <c r="B31" s="1631"/>
      <c r="C31" s="1631"/>
      <c r="D31" s="1626" t="s">
        <v>637</v>
      </c>
      <c r="E31" s="1626"/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6"/>
      <c r="Q31" s="1626"/>
      <c r="R31" s="1626"/>
      <c r="S31" s="1626"/>
      <c r="T31" s="1626"/>
      <c r="U31" s="1626"/>
      <c r="V31" s="442"/>
      <c r="W31" s="442"/>
      <c r="X31" s="442"/>
    </row>
    <row r="32" spans="1:24" ht="15">
      <c r="A32" s="1632" t="s">
        <v>638</v>
      </c>
      <c r="B32" s="1632"/>
      <c r="C32" s="1632"/>
      <c r="D32" s="1619" t="s">
        <v>639</v>
      </c>
      <c r="E32" s="1619"/>
      <c r="F32" s="1619"/>
      <c r="G32" s="1619"/>
      <c r="H32" s="1619"/>
      <c r="I32" s="1619"/>
      <c r="J32" s="1619"/>
      <c r="K32" s="1619"/>
      <c r="L32" s="1619"/>
      <c r="M32" s="1619"/>
      <c r="N32" s="1619"/>
      <c r="O32" s="1619"/>
      <c r="P32" s="1619"/>
      <c r="Q32" s="1619"/>
      <c r="R32" s="1619"/>
      <c r="S32" s="1619"/>
      <c r="T32" s="1619"/>
      <c r="U32" s="1619"/>
      <c r="V32" s="443"/>
      <c r="W32" s="443"/>
      <c r="X32" s="443"/>
    </row>
    <row r="33" spans="1:24" ht="26.25" customHeight="1">
      <c r="A33" s="1627" t="s">
        <v>564</v>
      </c>
      <c r="B33" s="1627"/>
      <c r="C33" s="1627"/>
      <c r="D33" s="1619" t="s">
        <v>640</v>
      </c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443">
        <f>SUM(V21,V15,V29,V32)</f>
        <v>0</v>
      </c>
      <c r="W33" s="443">
        <f>SUM(W21,W15,W29,W32)</f>
        <v>0</v>
      </c>
      <c r="X33" s="443"/>
    </row>
    <row r="34" spans="1:24" ht="15">
      <c r="A34" s="1624" t="s">
        <v>641</v>
      </c>
      <c r="B34" s="1624"/>
      <c r="C34" s="1624"/>
      <c r="D34" s="1626" t="s">
        <v>642</v>
      </c>
      <c r="E34" s="1626"/>
      <c r="F34" s="1626"/>
      <c r="G34" s="1626"/>
      <c r="H34" s="1626"/>
      <c r="I34" s="1626"/>
      <c r="J34" s="1626"/>
      <c r="K34" s="1626"/>
      <c r="L34" s="1626"/>
      <c r="M34" s="1626"/>
      <c r="N34" s="1626"/>
      <c r="O34" s="1626"/>
      <c r="P34" s="1626"/>
      <c r="Q34" s="1626"/>
      <c r="R34" s="1626"/>
      <c r="S34" s="1626"/>
      <c r="T34" s="1626"/>
      <c r="U34" s="1626"/>
      <c r="V34" s="442"/>
      <c r="W34" s="442"/>
      <c r="X34" s="442"/>
    </row>
    <row r="35" spans="1:24" ht="15">
      <c r="A35" s="1624" t="s">
        <v>643</v>
      </c>
      <c r="B35" s="1624"/>
      <c r="C35" s="1624"/>
      <c r="D35" s="1626" t="s">
        <v>644</v>
      </c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6"/>
      <c r="R35" s="1626"/>
      <c r="S35" s="1626"/>
      <c r="T35" s="1626"/>
      <c r="U35" s="1626"/>
      <c r="V35" s="442"/>
      <c r="W35" s="442"/>
      <c r="X35" s="442"/>
    </row>
    <row r="36" spans="1:24" ht="15">
      <c r="A36" s="1624" t="s">
        <v>645</v>
      </c>
      <c r="B36" s="1624"/>
      <c r="C36" s="1624"/>
      <c r="D36" s="1626" t="s">
        <v>646</v>
      </c>
      <c r="E36" s="1626"/>
      <c r="F36" s="1626"/>
      <c r="G36" s="1626"/>
      <c r="H36" s="1626"/>
      <c r="I36" s="1626"/>
      <c r="J36" s="1626"/>
      <c r="K36" s="1626"/>
      <c r="L36" s="1626"/>
      <c r="M36" s="1626"/>
      <c r="N36" s="1626"/>
      <c r="O36" s="1626"/>
      <c r="P36" s="1626"/>
      <c r="Q36" s="1626"/>
      <c r="R36" s="1626"/>
      <c r="S36" s="1626"/>
      <c r="T36" s="1626"/>
      <c r="U36" s="1626"/>
      <c r="V36" s="442"/>
      <c r="W36" s="442"/>
      <c r="X36" s="442"/>
    </row>
    <row r="37" spans="1:24" ht="15">
      <c r="A37" s="1624" t="s">
        <v>647</v>
      </c>
      <c r="B37" s="1624"/>
      <c r="C37" s="1624"/>
      <c r="D37" s="1626" t="s">
        <v>648</v>
      </c>
      <c r="E37" s="1626"/>
      <c r="F37" s="1626"/>
      <c r="G37" s="1626"/>
      <c r="H37" s="1626"/>
      <c r="I37" s="1626"/>
      <c r="J37" s="1626"/>
      <c r="K37" s="1626"/>
      <c r="L37" s="1626"/>
      <c r="M37" s="1626"/>
      <c r="N37" s="1626"/>
      <c r="O37" s="1626"/>
      <c r="P37" s="1626"/>
      <c r="Q37" s="1626"/>
      <c r="R37" s="1626"/>
      <c r="S37" s="1626"/>
      <c r="T37" s="1626"/>
      <c r="U37" s="1626"/>
      <c r="V37" s="442"/>
      <c r="W37" s="442"/>
      <c r="X37" s="442"/>
    </row>
    <row r="38" spans="1:24" ht="15">
      <c r="A38" s="1624" t="s">
        <v>649</v>
      </c>
      <c r="B38" s="1624"/>
      <c r="C38" s="1624"/>
      <c r="D38" s="1626" t="s">
        <v>650</v>
      </c>
      <c r="E38" s="1626"/>
      <c r="F38" s="1626"/>
      <c r="G38" s="1626"/>
      <c r="H38" s="1626"/>
      <c r="I38" s="1626"/>
      <c r="J38" s="1626"/>
      <c r="K38" s="1626"/>
      <c r="L38" s="1626"/>
      <c r="M38" s="1626"/>
      <c r="N38" s="1626"/>
      <c r="O38" s="1626"/>
      <c r="P38" s="1626"/>
      <c r="Q38" s="1626"/>
      <c r="R38" s="1626"/>
      <c r="S38" s="1626"/>
      <c r="T38" s="1626"/>
      <c r="U38" s="1626"/>
      <c r="V38" s="442"/>
      <c r="W38" s="442"/>
      <c r="X38" s="442"/>
    </row>
    <row r="39" spans="1:24" ht="15">
      <c r="A39" s="1627" t="s">
        <v>651</v>
      </c>
      <c r="B39" s="1627"/>
      <c r="C39" s="1627"/>
      <c r="D39" s="1630" t="s">
        <v>652</v>
      </c>
      <c r="E39" s="1630"/>
      <c r="F39" s="1630"/>
      <c r="G39" s="1630"/>
      <c r="H39" s="1630"/>
      <c r="I39" s="1630"/>
      <c r="J39" s="1630"/>
      <c r="K39" s="1630"/>
      <c r="L39" s="1630"/>
      <c r="M39" s="1630"/>
      <c r="N39" s="1630"/>
      <c r="O39" s="1630"/>
      <c r="P39" s="1630"/>
      <c r="Q39" s="1630"/>
      <c r="R39" s="1630"/>
      <c r="S39" s="1630"/>
      <c r="T39" s="1630"/>
      <c r="U39" s="1630"/>
      <c r="V39" s="443">
        <f>SUM(V34:V38)</f>
        <v>0</v>
      </c>
      <c r="W39" s="443">
        <f>SUM(W34:W38)</f>
        <v>0</v>
      </c>
      <c r="X39" s="443"/>
    </row>
    <row r="40" spans="1:24" ht="15">
      <c r="A40" s="1624" t="s">
        <v>653</v>
      </c>
      <c r="B40" s="1624"/>
      <c r="C40" s="1624"/>
      <c r="D40" s="1626" t="s">
        <v>654</v>
      </c>
      <c r="E40" s="1626"/>
      <c r="F40" s="1626"/>
      <c r="G40" s="1626"/>
      <c r="H40" s="1626"/>
      <c r="I40" s="1626"/>
      <c r="J40" s="1626"/>
      <c r="K40" s="1626"/>
      <c r="L40" s="1626"/>
      <c r="M40" s="1626"/>
      <c r="N40" s="1626"/>
      <c r="O40" s="1626"/>
      <c r="P40" s="1626"/>
      <c r="Q40" s="1626"/>
      <c r="R40" s="1626"/>
      <c r="S40" s="1626"/>
      <c r="T40" s="1626"/>
      <c r="U40" s="1626"/>
      <c r="V40" s="442"/>
      <c r="W40" s="442"/>
      <c r="X40" s="442"/>
    </row>
    <row r="41" spans="1:24" ht="15">
      <c r="A41" s="1624" t="s">
        <v>655</v>
      </c>
      <c r="B41" s="1624"/>
      <c r="C41" s="1624"/>
      <c r="D41" s="1626" t="s">
        <v>656</v>
      </c>
      <c r="E41" s="1626"/>
      <c r="F41" s="1626"/>
      <c r="G41" s="1626"/>
      <c r="H41" s="1626"/>
      <c r="I41" s="1626"/>
      <c r="J41" s="1626"/>
      <c r="K41" s="1626"/>
      <c r="L41" s="1626"/>
      <c r="M41" s="1626"/>
      <c r="N41" s="1626"/>
      <c r="O41" s="1626"/>
      <c r="P41" s="1626"/>
      <c r="Q41" s="1626"/>
      <c r="R41" s="1626"/>
      <c r="S41" s="1626"/>
      <c r="T41" s="1626"/>
      <c r="U41" s="1626"/>
      <c r="V41" s="442"/>
      <c r="W41" s="442"/>
      <c r="X41" s="442"/>
    </row>
    <row r="42" spans="1:24" ht="15" hidden="1">
      <c r="A42" s="1624" t="s">
        <v>657</v>
      </c>
      <c r="B42" s="1624"/>
      <c r="C42" s="1624"/>
      <c r="D42" s="1625" t="s">
        <v>658</v>
      </c>
      <c r="E42" s="1626"/>
      <c r="F42" s="1626"/>
      <c r="G42" s="1626"/>
      <c r="H42" s="1626"/>
      <c r="I42" s="1626"/>
      <c r="J42" s="1626"/>
      <c r="K42" s="1626"/>
      <c r="L42" s="1626"/>
      <c r="M42" s="1626"/>
      <c r="N42" s="1626"/>
      <c r="O42" s="1626"/>
      <c r="P42" s="1626"/>
      <c r="Q42" s="1626"/>
      <c r="R42" s="1626"/>
      <c r="S42" s="1626"/>
      <c r="T42" s="1626"/>
      <c r="U42" s="1626"/>
      <c r="V42" s="442"/>
      <c r="W42" s="442"/>
      <c r="X42" s="442"/>
    </row>
    <row r="43" spans="1:24" ht="15" hidden="1">
      <c r="A43" s="1624" t="s">
        <v>659</v>
      </c>
      <c r="B43" s="1624"/>
      <c r="C43" s="1624"/>
      <c r="D43" s="1625" t="s">
        <v>660</v>
      </c>
      <c r="E43" s="1626"/>
      <c r="F43" s="1626"/>
      <c r="G43" s="1626"/>
      <c r="H43" s="1626"/>
      <c r="I43" s="1626"/>
      <c r="J43" s="1626"/>
      <c r="K43" s="1626"/>
      <c r="L43" s="1626"/>
      <c r="M43" s="1626"/>
      <c r="N43" s="1626"/>
      <c r="O43" s="1626"/>
      <c r="P43" s="1626"/>
      <c r="Q43" s="1626"/>
      <c r="R43" s="1626"/>
      <c r="S43" s="1626"/>
      <c r="T43" s="1626"/>
      <c r="U43" s="1626"/>
      <c r="V43" s="442"/>
      <c r="W43" s="442"/>
      <c r="X43" s="442"/>
    </row>
    <row r="44" spans="1:24" ht="15" hidden="1">
      <c r="A44" s="1624" t="s">
        <v>661</v>
      </c>
      <c r="B44" s="1624"/>
      <c r="C44" s="1624"/>
      <c r="D44" s="1625" t="s">
        <v>627</v>
      </c>
      <c r="E44" s="1626"/>
      <c r="F44" s="1626"/>
      <c r="G44" s="1626"/>
      <c r="H44" s="1626"/>
      <c r="I44" s="1626"/>
      <c r="J44" s="1626"/>
      <c r="K44" s="1626"/>
      <c r="L44" s="1626"/>
      <c r="M44" s="1626"/>
      <c r="N44" s="1626"/>
      <c r="O44" s="1626"/>
      <c r="P44" s="1626"/>
      <c r="Q44" s="1626"/>
      <c r="R44" s="1626"/>
      <c r="S44" s="1626"/>
      <c r="T44" s="1626"/>
      <c r="U44" s="1626"/>
      <c r="V44" s="442"/>
      <c r="W44" s="442"/>
      <c r="X44" s="442"/>
    </row>
    <row r="45" spans="1:24" ht="15" hidden="1">
      <c r="A45" s="1624" t="s">
        <v>662</v>
      </c>
      <c r="B45" s="1624"/>
      <c r="C45" s="1624"/>
      <c r="D45" s="1625" t="s">
        <v>629</v>
      </c>
      <c r="E45" s="1626"/>
      <c r="F45" s="1626"/>
      <c r="G45" s="1626"/>
      <c r="H45" s="1626"/>
      <c r="I45" s="1626"/>
      <c r="J45" s="1626"/>
      <c r="K45" s="1626"/>
      <c r="L45" s="1626"/>
      <c r="M45" s="1626"/>
      <c r="N45" s="1626"/>
      <c r="O45" s="1626"/>
      <c r="P45" s="1626"/>
      <c r="Q45" s="1626"/>
      <c r="R45" s="1626"/>
      <c r="S45" s="1626"/>
      <c r="T45" s="1626"/>
      <c r="U45" s="1626"/>
      <c r="V45" s="442"/>
      <c r="W45" s="442"/>
      <c r="X45" s="442"/>
    </row>
    <row r="46" spans="1:24" ht="15" hidden="1">
      <c r="A46" s="1624" t="s">
        <v>663</v>
      </c>
      <c r="B46" s="1624"/>
      <c r="C46" s="1624"/>
      <c r="D46" s="1625" t="s">
        <v>664</v>
      </c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442"/>
      <c r="W46" s="442"/>
      <c r="X46" s="442"/>
    </row>
    <row r="47" spans="1:24" ht="15">
      <c r="A47" s="1627" t="s">
        <v>665</v>
      </c>
      <c r="B47" s="1627"/>
      <c r="C47" s="1627"/>
      <c r="D47" s="1628" t="s">
        <v>666</v>
      </c>
      <c r="E47" s="1628"/>
      <c r="F47" s="1628"/>
      <c r="G47" s="1628"/>
      <c r="H47" s="1628"/>
      <c r="I47" s="1628"/>
      <c r="J47" s="1628"/>
      <c r="K47" s="1628"/>
      <c r="L47" s="1628"/>
      <c r="M47" s="1628"/>
      <c r="N47" s="1628"/>
      <c r="O47" s="1628"/>
      <c r="P47" s="1628"/>
      <c r="Q47" s="1628"/>
      <c r="R47" s="1628"/>
      <c r="S47" s="1628"/>
      <c r="T47" s="1628"/>
      <c r="U47" s="1628"/>
      <c r="V47" s="443"/>
      <c r="W47" s="443"/>
      <c r="X47" s="443"/>
    </row>
    <row r="48" spans="1:24" ht="15">
      <c r="A48" s="1627" t="s">
        <v>578</v>
      </c>
      <c r="B48" s="1627"/>
      <c r="C48" s="1627"/>
      <c r="D48" s="1628" t="s">
        <v>667</v>
      </c>
      <c r="E48" s="1628"/>
      <c r="F48" s="1628"/>
      <c r="G48" s="1628"/>
      <c r="H48" s="1628"/>
      <c r="I48" s="1628"/>
      <c r="J48" s="1628"/>
      <c r="K48" s="1628"/>
      <c r="L48" s="1628"/>
      <c r="M48" s="1628"/>
      <c r="N48" s="1628"/>
      <c r="O48" s="1628"/>
      <c r="P48" s="1628"/>
      <c r="Q48" s="1628"/>
      <c r="R48" s="1628"/>
      <c r="S48" s="1628"/>
      <c r="T48" s="1628"/>
      <c r="U48" s="1628"/>
      <c r="V48" s="443">
        <f>SUM(V39,V47)</f>
        <v>0</v>
      </c>
      <c r="W48" s="443">
        <f>SUM(W39,W47)</f>
        <v>0</v>
      </c>
      <c r="X48" s="443"/>
    </row>
    <row r="49" spans="1:24" ht="15">
      <c r="A49" s="1624" t="s">
        <v>668</v>
      </c>
      <c r="B49" s="1624"/>
      <c r="C49" s="1624"/>
      <c r="D49" s="1629" t="s">
        <v>669</v>
      </c>
      <c r="E49" s="1629"/>
      <c r="F49" s="1629"/>
      <c r="G49" s="1629"/>
      <c r="H49" s="1629"/>
      <c r="I49" s="1629"/>
      <c r="J49" s="1629"/>
      <c r="K49" s="1629"/>
      <c r="L49" s="1629"/>
      <c r="M49" s="1629"/>
      <c r="N49" s="1629"/>
      <c r="O49" s="1629"/>
      <c r="P49" s="1629"/>
      <c r="Q49" s="1629"/>
      <c r="R49" s="1629"/>
      <c r="S49" s="1629"/>
      <c r="T49" s="1629"/>
      <c r="U49" s="1629"/>
      <c r="V49" s="442"/>
      <c r="W49" s="442"/>
      <c r="X49" s="442"/>
    </row>
    <row r="50" spans="1:24" ht="15">
      <c r="A50" s="1624" t="s">
        <v>670</v>
      </c>
      <c r="B50" s="1624"/>
      <c r="C50" s="1624"/>
      <c r="D50" s="1629" t="s">
        <v>671</v>
      </c>
      <c r="E50" s="1629"/>
      <c r="F50" s="1629"/>
      <c r="G50" s="1629"/>
      <c r="H50" s="1629"/>
      <c r="I50" s="1629"/>
      <c r="J50" s="1629"/>
      <c r="K50" s="1629"/>
      <c r="L50" s="1629"/>
      <c r="M50" s="1629"/>
      <c r="N50" s="1629"/>
      <c r="O50" s="1629"/>
      <c r="P50" s="1629"/>
      <c r="Q50" s="1629"/>
      <c r="R50" s="1629"/>
      <c r="S50" s="1629"/>
      <c r="T50" s="1629"/>
      <c r="U50" s="1629"/>
      <c r="V50" s="442"/>
      <c r="W50" s="442">
        <v>3385</v>
      </c>
      <c r="X50" s="442"/>
    </row>
    <row r="51" spans="1:24" ht="15">
      <c r="A51" s="1624" t="s">
        <v>672</v>
      </c>
      <c r="B51" s="1624"/>
      <c r="C51" s="1624"/>
      <c r="D51" s="1629" t="s">
        <v>673</v>
      </c>
      <c r="E51" s="1629"/>
      <c r="F51" s="1629"/>
      <c r="G51" s="1629"/>
      <c r="H51" s="1629"/>
      <c r="I51" s="1629"/>
      <c r="J51" s="1629"/>
      <c r="K51" s="1629"/>
      <c r="L51" s="1629"/>
      <c r="M51" s="1629"/>
      <c r="N51" s="1629"/>
      <c r="O51" s="1629"/>
      <c r="P51" s="1629"/>
      <c r="Q51" s="1629"/>
      <c r="R51" s="1629"/>
      <c r="S51" s="1629"/>
      <c r="T51" s="1629"/>
      <c r="U51" s="1629"/>
      <c r="V51" s="442"/>
      <c r="W51" s="442">
        <v>8303</v>
      </c>
      <c r="X51" s="442"/>
    </row>
    <row r="52" spans="1:24" ht="15">
      <c r="A52" s="1624" t="s">
        <v>674</v>
      </c>
      <c r="B52" s="1624"/>
      <c r="C52" s="1624"/>
      <c r="D52" s="1629" t="s">
        <v>675</v>
      </c>
      <c r="E52" s="1629"/>
      <c r="F52" s="1629"/>
      <c r="G52" s="1629"/>
      <c r="H52" s="1629"/>
      <c r="I52" s="1629"/>
      <c r="J52" s="1629"/>
      <c r="K52" s="1629"/>
      <c r="L52" s="1629"/>
      <c r="M52" s="1629"/>
      <c r="N52" s="1629"/>
      <c r="O52" s="1629"/>
      <c r="P52" s="1629"/>
      <c r="Q52" s="1629"/>
      <c r="R52" s="1629"/>
      <c r="S52" s="1629"/>
      <c r="T52" s="1629"/>
      <c r="U52" s="1629"/>
      <c r="V52" s="442"/>
      <c r="W52" s="442"/>
      <c r="X52" s="442"/>
    </row>
    <row r="53" spans="1:24" ht="15">
      <c r="A53" s="1624" t="s">
        <v>676</v>
      </c>
      <c r="B53" s="1624"/>
      <c r="C53" s="1624"/>
      <c r="D53" s="1629" t="s">
        <v>677</v>
      </c>
      <c r="E53" s="1629"/>
      <c r="F53" s="1629"/>
      <c r="G53" s="1629"/>
      <c r="H53" s="1629"/>
      <c r="I53" s="1629"/>
      <c r="J53" s="1629"/>
      <c r="K53" s="1629"/>
      <c r="L53" s="1629"/>
      <c r="M53" s="1629"/>
      <c r="N53" s="1629"/>
      <c r="O53" s="1629"/>
      <c r="P53" s="1629"/>
      <c r="Q53" s="1629"/>
      <c r="R53" s="1629"/>
      <c r="S53" s="1629"/>
      <c r="T53" s="1629"/>
      <c r="U53" s="1629"/>
      <c r="V53" s="444"/>
      <c r="W53" s="444"/>
      <c r="X53" s="442"/>
    </row>
    <row r="54" spans="1:24" ht="26.25" customHeight="1">
      <c r="A54" s="1627" t="s">
        <v>580</v>
      </c>
      <c r="B54" s="1627"/>
      <c r="C54" s="1627"/>
      <c r="D54" s="1628" t="s">
        <v>678</v>
      </c>
      <c r="E54" s="1628"/>
      <c r="F54" s="1628"/>
      <c r="G54" s="1628"/>
      <c r="H54" s="1628"/>
      <c r="I54" s="1628"/>
      <c r="J54" s="1628"/>
      <c r="K54" s="1628"/>
      <c r="L54" s="1628"/>
      <c r="M54" s="1628"/>
      <c r="N54" s="1628"/>
      <c r="O54" s="1628"/>
      <c r="P54" s="1628"/>
      <c r="Q54" s="1628"/>
      <c r="R54" s="1628"/>
      <c r="S54" s="1628"/>
      <c r="T54" s="1628"/>
      <c r="U54" s="1628"/>
      <c r="V54" s="443">
        <f>SUM(V49:V53)</f>
        <v>0</v>
      </c>
      <c r="W54" s="443">
        <f>SUM(W49:W53)</f>
        <v>11688</v>
      </c>
      <c r="X54" s="443"/>
    </row>
    <row r="55" spans="1:24" ht="19.5" customHeight="1">
      <c r="A55" s="1624" t="s">
        <v>679</v>
      </c>
      <c r="B55" s="1624"/>
      <c r="C55" s="1624"/>
      <c r="D55" s="1629" t="s">
        <v>680</v>
      </c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1629"/>
      <c r="T55" s="1629"/>
      <c r="U55" s="1629"/>
      <c r="V55" s="442"/>
      <c r="W55" s="442"/>
      <c r="X55" s="442"/>
    </row>
    <row r="56" spans="1:24" ht="19.5" customHeight="1" hidden="1">
      <c r="A56" s="1624" t="s">
        <v>681</v>
      </c>
      <c r="B56" s="1624"/>
      <c r="C56" s="1624"/>
      <c r="D56" s="1625" t="s">
        <v>682</v>
      </c>
      <c r="E56" s="1626"/>
      <c r="F56" s="1626"/>
      <c r="G56" s="1626"/>
      <c r="H56" s="1626"/>
      <c r="I56" s="1626"/>
      <c r="J56" s="1626"/>
      <c r="K56" s="1626"/>
      <c r="L56" s="1626"/>
      <c r="M56" s="1626"/>
      <c r="N56" s="1626"/>
      <c r="O56" s="1626"/>
      <c r="P56" s="1626"/>
      <c r="Q56" s="1626"/>
      <c r="R56" s="1626"/>
      <c r="S56" s="1626"/>
      <c r="T56" s="1626"/>
      <c r="U56" s="1626"/>
      <c r="V56" s="442"/>
      <c r="W56" s="442"/>
      <c r="X56" s="442"/>
    </row>
    <row r="57" spans="1:24" ht="19.5" customHeight="1" hidden="1">
      <c r="A57" s="1624" t="s">
        <v>683</v>
      </c>
      <c r="B57" s="1624"/>
      <c r="C57" s="1624"/>
      <c r="D57" s="1629" t="s">
        <v>684</v>
      </c>
      <c r="E57" s="1629"/>
      <c r="F57" s="1629"/>
      <c r="G57" s="1629"/>
      <c r="H57" s="1629"/>
      <c r="I57" s="1629"/>
      <c r="J57" s="1629"/>
      <c r="K57" s="1629"/>
      <c r="L57" s="1629"/>
      <c r="M57" s="1629"/>
      <c r="N57" s="1629"/>
      <c r="O57" s="1629"/>
      <c r="P57" s="1629"/>
      <c r="Q57" s="1629"/>
      <c r="R57" s="1629"/>
      <c r="S57" s="1629"/>
      <c r="T57" s="1629"/>
      <c r="U57" s="1629"/>
      <c r="V57" s="442"/>
      <c r="W57" s="442"/>
      <c r="X57" s="442"/>
    </row>
    <row r="58" spans="1:24" ht="19.5" customHeight="1" hidden="1">
      <c r="A58" s="1624" t="s">
        <v>685</v>
      </c>
      <c r="B58" s="1624"/>
      <c r="C58" s="1624"/>
      <c r="D58" s="1625" t="s">
        <v>686</v>
      </c>
      <c r="E58" s="1626"/>
      <c r="F58" s="1626"/>
      <c r="G58" s="1626"/>
      <c r="H58" s="1626"/>
      <c r="I58" s="1626"/>
      <c r="J58" s="1626"/>
      <c r="K58" s="1626"/>
      <c r="L58" s="1626"/>
      <c r="M58" s="1626"/>
      <c r="N58" s="1626"/>
      <c r="O58" s="1626"/>
      <c r="P58" s="1626"/>
      <c r="Q58" s="1626"/>
      <c r="R58" s="1626"/>
      <c r="S58" s="1626"/>
      <c r="T58" s="1626"/>
      <c r="U58" s="1626"/>
      <c r="V58" s="442"/>
      <c r="W58" s="442"/>
      <c r="X58" s="442"/>
    </row>
    <row r="59" spans="1:24" ht="19.5" customHeight="1">
      <c r="A59" s="1624" t="s">
        <v>687</v>
      </c>
      <c r="B59" s="1624"/>
      <c r="C59" s="1624"/>
      <c r="D59" s="1629" t="s">
        <v>688</v>
      </c>
      <c r="E59" s="1629"/>
      <c r="F59" s="1629"/>
      <c r="G59" s="1629"/>
      <c r="H59" s="1629"/>
      <c r="I59" s="1629"/>
      <c r="J59" s="1629"/>
      <c r="K59" s="1629"/>
      <c r="L59" s="1629"/>
      <c r="M59" s="1629"/>
      <c r="N59" s="1629"/>
      <c r="O59" s="1629"/>
      <c r="P59" s="1629"/>
      <c r="Q59" s="1629"/>
      <c r="R59" s="1629"/>
      <c r="S59" s="1629"/>
      <c r="T59" s="1629"/>
      <c r="U59" s="1629"/>
      <c r="V59" s="442"/>
      <c r="W59" s="442"/>
      <c r="X59" s="442"/>
    </row>
    <row r="60" spans="1:24" ht="19.5" customHeight="1">
      <c r="A60" s="1624" t="s">
        <v>689</v>
      </c>
      <c r="B60" s="1624"/>
      <c r="C60" s="1624"/>
      <c r="D60" s="1629" t="s">
        <v>690</v>
      </c>
      <c r="E60" s="1629"/>
      <c r="F60" s="1629"/>
      <c r="G60" s="1629"/>
      <c r="H60" s="1629"/>
      <c r="I60" s="1629"/>
      <c r="J60" s="1629"/>
      <c r="K60" s="1629"/>
      <c r="L60" s="1629"/>
      <c r="M60" s="1629"/>
      <c r="N60" s="1629"/>
      <c r="O60" s="1629"/>
      <c r="P60" s="1629"/>
      <c r="Q60" s="1629"/>
      <c r="R60" s="1629"/>
      <c r="S60" s="1629"/>
      <c r="T60" s="1629"/>
      <c r="U60" s="1629"/>
      <c r="V60" s="442"/>
      <c r="W60" s="442"/>
      <c r="X60" s="442"/>
    </row>
    <row r="61" spans="1:24" ht="19.5" customHeight="1">
      <c r="A61" s="1624" t="s">
        <v>691</v>
      </c>
      <c r="B61" s="1624"/>
      <c r="C61" s="1624"/>
      <c r="D61" s="1629" t="s">
        <v>692</v>
      </c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29"/>
      <c r="T61" s="1629"/>
      <c r="U61" s="1629"/>
      <c r="V61" s="442"/>
      <c r="W61" s="442"/>
      <c r="X61" s="442"/>
    </row>
    <row r="62" spans="1:24" ht="19.5" customHeight="1">
      <c r="A62" s="1624" t="s">
        <v>693</v>
      </c>
      <c r="B62" s="1624"/>
      <c r="C62" s="1624"/>
      <c r="D62" s="1629" t="s">
        <v>694</v>
      </c>
      <c r="E62" s="1629"/>
      <c r="F62" s="1629"/>
      <c r="G62" s="1629"/>
      <c r="H62" s="1629"/>
      <c r="I62" s="1629"/>
      <c r="J62" s="1629"/>
      <c r="K62" s="1629"/>
      <c r="L62" s="1629"/>
      <c r="M62" s="1629"/>
      <c r="N62" s="1629"/>
      <c r="O62" s="1629"/>
      <c r="P62" s="1629"/>
      <c r="Q62" s="1629"/>
      <c r="R62" s="1629"/>
      <c r="S62" s="1629"/>
      <c r="T62" s="1629"/>
      <c r="U62" s="1629"/>
      <c r="V62" s="442"/>
      <c r="W62" s="442"/>
      <c r="X62" s="442"/>
    </row>
    <row r="63" spans="1:24" ht="19.5" customHeight="1" hidden="1">
      <c r="A63" s="1624" t="s">
        <v>695</v>
      </c>
      <c r="B63" s="1624"/>
      <c r="C63" s="1624"/>
      <c r="D63" s="1625" t="s">
        <v>696</v>
      </c>
      <c r="E63" s="1626"/>
      <c r="F63" s="1626"/>
      <c r="G63" s="1626"/>
      <c r="H63" s="1626"/>
      <c r="I63" s="1626"/>
      <c r="J63" s="1626"/>
      <c r="K63" s="1626"/>
      <c r="L63" s="1626"/>
      <c r="M63" s="1626"/>
      <c r="N63" s="1626"/>
      <c r="O63" s="1626"/>
      <c r="P63" s="1626"/>
      <c r="Q63" s="1626"/>
      <c r="R63" s="1626"/>
      <c r="S63" s="1626"/>
      <c r="T63" s="1626"/>
      <c r="U63" s="1626"/>
      <c r="V63" s="442"/>
      <c r="W63" s="442"/>
      <c r="X63" s="442"/>
    </row>
    <row r="64" spans="1:24" ht="19.5" customHeight="1" hidden="1">
      <c r="A64" s="1624" t="s">
        <v>697</v>
      </c>
      <c r="B64" s="1624"/>
      <c r="C64" s="1624"/>
      <c r="D64" s="1629" t="s">
        <v>698</v>
      </c>
      <c r="E64" s="1629"/>
      <c r="F64" s="1629"/>
      <c r="G64" s="1629"/>
      <c r="H64" s="1629"/>
      <c r="I64" s="1629"/>
      <c r="J64" s="1629"/>
      <c r="K64" s="1629"/>
      <c r="L64" s="1629"/>
      <c r="M64" s="1629"/>
      <c r="N64" s="1629"/>
      <c r="O64" s="1629"/>
      <c r="P64" s="1629"/>
      <c r="Q64" s="1629"/>
      <c r="R64" s="1629"/>
      <c r="S64" s="1629"/>
      <c r="T64" s="1629"/>
      <c r="U64" s="1629"/>
      <c r="V64" s="442"/>
      <c r="W64" s="442"/>
      <c r="X64" s="442"/>
    </row>
    <row r="65" spans="1:24" ht="19.5" customHeight="1" hidden="1">
      <c r="A65" s="1624" t="s">
        <v>699</v>
      </c>
      <c r="B65" s="1624"/>
      <c r="C65" s="1624"/>
      <c r="D65" s="1625" t="s">
        <v>700</v>
      </c>
      <c r="E65" s="1626"/>
      <c r="F65" s="1626"/>
      <c r="G65" s="1626"/>
      <c r="H65" s="1626"/>
      <c r="I65" s="1626"/>
      <c r="J65" s="1626"/>
      <c r="K65" s="1626"/>
      <c r="L65" s="1626"/>
      <c r="M65" s="1626"/>
      <c r="N65" s="1626"/>
      <c r="O65" s="1626"/>
      <c r="P65" s="1626"/>
      <c r="Q65" s="1626"/>
      <c r="R65" s="1626"/>
      <c r="S65" s="1626"/>
      <c r="T65" s="1626"/>
      <c r="U65" s="1626"/>
      <c r="V65" s="442"/>
      <c r="W65" s="442"/>
      <c r="X65" s="442"/>
    </row>
    <row r="66" spans="1:24" ht="19.5" customHeight="1" hidden="1">
      <c r="A66" s="1624" t="s">
        <v>701</v>
      </c>
      <c r="B66" s="1624"/>
      <c r="C66" s="1624"/>
      <c r="D66" s="1629" t="s">
        <v>702</v>
      </c>
      <c r="E66" s="1629"/>
      <c r="F66" s="1629"/>
      <c r="G66" s="1629"/>
      <c r="H66" s="1629"/>
      <c r="I66" s="1629"/>
      <c r="J66" s="1629"/>
      <c r="K66" s="1629"/>
      <c r="L66" s="1629"/>
      <c r="M66" s="1629"/>
      <c r="N66" s="1629"/>
      <c r="O66" s="1629"/>
      <c r="P66" s="1629"/>
      <c r="Q66" s="1629"/>
      <c r="R66" s="1629"/>
      <c r="S66" s="1629"/>
      <c r="T66" s="1629"/>
      <c r="U66" s="1629"/>
      <c r="V66" s="442"/>
      <c r="W66" s="442"/>
      <c r="X66" s="442"/>
    </row>
    <row r="67" spans="1:24" ht="19.5" customHeight="1" hidden="1">
      <c r="A67" s="1624" t="s">
        <v>703</v>
      </c>
      <c r="B67" s="1624"/>
      <c r="C67" s="1624"/>
      <c r="D67" s="1625" t="s">
        <v>704</v>
      </c>
      <c r="E67" s="1626"/>
      <c r="F67" s="1626"/>
      <c r="G67" s="1626"/>
      <c r="H67" s="1626"/>
      <c r="I67" s="1626"/>
      <c r="J67" s="1626"/>
      <c r="K67" s="1626"/>
      <c r="L67" s="1626"/>
      <c r="M67" s="1626"/>
      <c r="N67" s="1626"/>
      <c r="O67" s="1626"/>
      <c r="P67" s="1626"/>
      <c r="Q67" s="1626"/>
      <c r="R67" s="1626"/>
      <c r="S67" s="1626"/>
      <c r="T67" s="1626"/>
      <c r="U67" s="1626"/>
      <c r="V67" s="442"/>
      <c r="W67" s="442"/>
      <c r="X67" s="442"/>
    </row>
    <row r="68" spans="1:24" ht="19.5" customHeight="1">
      <c r="A68" s="1627" t="s">
        <v>705</v>
      </c>
      <c r="B68" s="1627"/>
      <c r="C68" s="1627"/>
      <c r="D68" s="1628" t="s">
        <v>706</v>
      </c>
      <c r="E68" s="1628"/>
      <c r="F68" s="1628"/>
      <c r="G68" s="1628"/>
      <c r="H68" s="1628"/>
      <c r="I68" s="1628"/>
      <c r="J68" s="1628"/>
      <c r="K68" s="1628"/>
      <c r="L68" s="1628"/>
      <c r="M68" s="1628"/>
      <c r="N68" s="1628"/>
      <c r="O68" s="1628"/>
      <c r="P68" s="1628"/>
      <c r="Q68" s="1628"/>
      <c r="R68" s="1628"/>
      <c r="S68" s="1628"/>
      <c r="T68" s="1628"/>
      <c r="U68" s="1628"/>
      <c r="V68" s="443">
        <f>SUM(V55:V67)</f>
        <v>0</v>
      </c>
      <c r="W68" s="443">
        <f>SUM(W55:W67)</f>
        <v>0</v>
      </c>
      <c r="X68" s="443"/>
    </row>
    <row r="69" spans="1:24" ht="19.5" customHeight="1" hidden="1">
      <c r="A69" s="1624" t="s">
        <v>707</v>
      </c>
      <c r="B69" s="1624"/>
      <c r="C69" s="1624"/>
      <c r="D69" s="1629" t="s">
        <v>708</v>
      </c>
      <c r="E69" s="1629"/>
      <c r="F69" s="1629"/>
      <c r="G69" s="1629"/>
      <c r="H69" s="1629"/>
      <c r="I69" s="1629"/>
      <c r="J69" s="1629"/>
      <c r="K69" s="1629"/>
      <c r="L69" s="1629"/>
      <c r="M69" s="1629"/>
      <c r="N69" s="1629"/>
      <c r="O69" s="1629"/>
      <c r="P69" s="1629"/>
      <c r="Q69" s="1629"/>
      <c r="R69" s="1629"/>
      <c r="S69" s="1629"/>
      <c r="T69" s="1629"/>
      <c r="U69" s="1629"/>
      <c r="V69" s="442"/>
      <c r="W69" s="442"/>
      <c r="X69" s="442"/>
    </row>
    <row r="70" spans="1:24" ht="19.5" customHeight="1" hidden="1">
      <c r="A70" s="1624" t="s">
        <v>709</v>
      </c>
      <c r="B70" s="1624"/>
      <c r="C70" s="1624"/>
      <c r="D70" s="1625" t="s">
        <v>710</v>
      </c>
      <c r="E70" s="1626"/>
      <c r="F70" s="1626"/>
      <c r="G70" s="1626"/>
      <c r="H70" s="1626"/>
      <c r="I70" s="1626"/>
      <c r="J70" s="1626"/>
      <c r="K70" s="1626"/>
      <c r="L70" s="1626"/>
      <c r="M70" s="1626"/>
      <c r="N70" s="1626"/>
      <c r="O70" s="1626"/>
      <c r="P70" s="1626"/>
      <c r="Q70" s="1626"/>
      <c r="R70" s="1626"/>
      <c r="S70" s="1626"/>
      <c r="T70" s="1626"/>
      <c r="U70" s="1626"/>
      <c r="V70" s="442"/>
      <c r="W70" s="442"/>
      <c r="X70" s="442"/>
    </row>
    <row r="71" spans="1:24" ht="19.5" customHeight="1" hidden="1">
      <c r="A71" s="1624" t="s">
        <v>711</v>
      </c>
      <c r="B71" s="1624"/>
      <c r="C71" s="1624"/>
      <c r="D71" s="1629" t="s">
        <v>712</v>
      </c>
      <c r="E71" s="1629"/>
      <c r="F71" s="1629"/>
      <c r="G71" s="1629"/>
      <c r="H71" s="1629"/>
      <c r="I71" s="1629"/>
      <c r="J71" s="1629"/>
      <c r="K71" s="1629"/>
      <c r="L71" s="1629"/>
      <c r="M71" s="1629"/>
      <c r="N71" s="1629"/>
      <c r="O71" s="1629"/>
      <c r="P71" s="1629"/>
      <c r="Q71" s="1629"/>
      <c r="R71" s="1629"/>
      <c r="S71" s="1629"/>
      <c r="T71" s="1629"/>
      <c r="U71" s="1629"/>
      <c r="V71" s="442"/>
      <c r="W71" s="442"/>
      <c r="X71" s="442"/>
    </row>
    <row r="72" spans="1:24" ht="19.5" customHeight="1" hidden="1">
      <c r="A72" s="1624" t="s">
        <v>713</v>
      </c>
      <c r="B72" s="1624"/>
      <c r="C72" s="1624"/>
      <c r="D72" s="1625" t="s">
        <v>714</v>
      </c>
      <c r="E72" s="1626"/>
      <c r="F72" s="1626"/>
      <c r="G72" s="1626"/>
      <c r="H72" s="1626"/>
      <c r="I72" s="1626"/>
      <c r="J72" s="1626"/>
      <c r="K72" s="1626"/>
      <c r="L72" s="1626"/>
      <c r="M72" s="1626"/>
      <c r="N72" s="1626"/>
      <c r="O72" s="1626"/>
      <c r="P72" s="1626"/>
      <c r="Q72" s="1626"/>
      <c r="R72" s="1626"/>
      <c r="S72" s="1626"/>
      <c r="T72" s="1626"/>
      <c r="U72" s="1626"/>
      <c r="V72" s="442"/>
      <c r="W72" s="442"/>
      <c r="X72" s="442"/>
    </row>
    <row r="73" spans="1:24" ht="19.5" customHeight="1" hidden="1">
      <c r="A73" s="1624" t="s">
        <v>715</v>
      </c>
      <c r="B73" s="1624"/>
      <c r="C73" s="1624"/>
      <c r="D73" s="1629" t="s">
        <v>716</v>
      </c>
      <c r="E73" s="1629"/>
      <c r="F73" s="1629"/>
      <c r="G73" s="1629"/>
      <c r="H73" s="1629"/>
      <c r="I73" s="1629"/>
      <c r="J73" s="1629"/>
      <c r="K73" s="1629"/>
      <c r="L73" s="1629"/>
      <c r="M73" s="1629"/>
      <c r="N73" s="1629"/>
      <c r="O73" s="1629"/>
      <c r="P73" s="1629"/>
      <c r="Q73" s="1629"/>
      <c r="R73" s="1629"/>
      <c r="S73" s="1629"/>
      <c r="T73" s="1629"/>
      <c r="U73" s="1629"/>
      <c r="V73" s="442"/>
      <c r="W73" s="442"/>
      <c r="X73" s="442"/>
    </row>
    <row r="74" spans="1:24" ht="19.5" customHeight="1" hidden="1">
      <c r="A74" s="1624" t="s">
        <v>717</v>
      </c>
      <c r="B74" s="1624"/>
      <c r="C74" s="1624"/>
      <c r="D74" s="1629" t="s">
        <v>718</v>
      </c>
      <c r="E74" s="1629"/>
      <c r="F74" s="1629"/>
      <c r="G74" s="1629"/>
      <c r="H74" s="1629"/>
      <c r="I74" s="1629"/>
      <c r="J74" s="1629"/>
      <c r="K74" s="1629"/>
      <c r="L74" s="1629"/>
      <c r="M74" s="1629"/>
      <c r="N74" s="1629"/>
      <c r="O74" s="1629"/>
      <c r="P74" s="1629"/>
      <c r="Q74" s="1629"/>
      <c r="R74" s="1629"/>
      <c r="S74" s="1629"/>
      <c r="T74" s="1629"/>
      <c r="U74" s="1629"/>
      <c r="V74" s="442"/>
      <c r="W74" s="442"/>
      <c r="X74" s="442"/>
    </row>
    <row r="75" spans="1:24" ht="19.5" customHeight="1" hidden="1">
      <c r="A75" s="1624" t="s">
        <v>719</v>
      </c>
      <c r="B75" s="1624"/>
      <c r="C75" s="1624"/>
      <c r="D75" s="1629" t="s">
        <v>720</v>
      </c>
      <c r="E75" s="1629"/>
      <c r="F75" s="1629"/>
      <c r="G75" s="1629"/>
      <c r="H75" s="1629"/>
      <c r="I75" s="1629"/>
      <c r="J75" s="1629"/>
      <c r="K75" s="1629"/>
      <c r="L75" s="1629"/>
      <c r="M75" s="1629"/>
      <c r="N75" s="1629"/>
      <c r="O75" s="1629"/>
      <c r="P75" s="1629"/>
      <c r="Q75" s="1629"/>
      <c r="R75" s="1629"/>
      <c r="S75" s="1629"/>
      <c r="T75" s="1629"/>
      <c r="U75" s="1629"/>
      <c r="V75" s="442"/>
      <c r="W75" s="442"/>
      <c r="X75" s="442"/>
    </row>
    <row r="76" spans="1:24" ht="19.5" customHeight="1" hidden="1">
      <c r="A76" s="1624" t="s">
        <v>721</v>
      </c>
      <c r="B76" s="1624"/>
      <c r="C76" s="1624"/>
      <c r="D76" s="1629" t="s">
        <v>722</v>
      </c>
      <c r="E76" s="1629"/>
      <c r="F76" s="1629"/>
      <c r="G76" s="1629"/>
      <c r="H76" s="1629"/>
      <c r="I76" s="1629"/>
      <c r="J76" s="1629"/>
      <c r="K76" s="1629"/>
      <c r="L76" s="1629"/>
      <c r="M76" s="1629"/>
      <c r="N76" s="1629"/>
      <c r="O76" s="1629"/>
      <c r="P76" s="1629"/>
      <c r="Q76" s="1629"/>
      <c r="R76" s="1629"/>
      <c r="S76" s="1629"/>
      <c r="T76" s="1629"/>
      <c r="U76" s="1629"/>
      <c r="V76" s="442"/>
      <c r="W76" s="442"/>
      <c r="X76" s="442"/>
    </row>
    <row r="77" spans="1:24" ht="19.5" customHeight="1" hidden="1">
      <c r="A77" s="1624" t="s">
        <v>723</v>
      </c>
      <c r="B77" s="1624"/>
      <c r="C77" s="1624"/>
      <c r="D77" s="1625" t="s">
        <v>724</v>
      </c>
      <c r="E77" s="1626"/>
      <c r="F77" s="1626"/>
      <c r="G77" s="1626"/>
      <c r="H77" s="1626"/>
      <c r="I77" s="1626"/>
      <c r="J77" s="1626"/>
      <c r="K77" s="1626"/>
      <c r="L77" s="1626"/>
      <c r="M77" s="1626"/>
      <c r="N77" s="1626"/>
      <c r="O77" s="1626"/>
      <c r="P77" s="1626"/>
      <c r="Q77" s="1626"/>
      <c r="R77" s="1626"/>
      <c r="S77" s="1626"/>
      <c r="T77" s="1626"/>
      <c r="U77" s="1626"/>
      <c r="V77" s="442"/>
      <c r="W77" s="442"/>
      <c r="X77" s="442"/>
    </row>
    <row r="78" spans="1:24" ht="19.5" customHeight="1" hidden="1">
      <c r="A78" s="1624" t="s">
        <v>725</v>
      </c>
      <c r="B78" s="1624"/>
      <c r="C78" s="1624"/>
      <c r="D78" s="1629" t="s">
        <v>726</v>
      </c>
      <c r="E78" s="1629"/>
      <c r="F78" s="1629"/>
      <c r="G78" s="1629"/>
      <c r="H78" s="1629"/>
      <c r="I78" s="1629"/>
      <c r="J78" s="1629"/>
      <c r="K78" s="1629"/>
      <c r="L78" s="1629"/>
      <c r="M78" s="1629"/>
      <c r="N78" s="1629"/>
      <c r="O78" s="1629"/>
      <c r="P78" s="1629"/>
      <c r="Q78" s="1629"/>
      <c r="R78" s="1629"/>
      <c r="S78" s="1629"/>
      <c r="T78" s="1629"/>
      <c r="U78" s="1629"/>
      <c r="V78" s="442"/>
      <c r="W78" s="442"/>
      <c r="X78" s="442"/>
    </row>
    <row r="79" spans="1:24" ht="19.5" customHeight="1" hidden="1">
      <c r="A79" s="1624" t="s">
        <v>727</v>
      </c>
      <c r="B79" s="1624"/>
      <c r="C79" s="1624"/>
      <c r="D79" s="1625" t="s">
        <v>728</v>
      </c>
      <c r="E79" s="1626"/>
      <c r="F79" s="1626"/>
      <c r="G79" s="1626"/>
      <c r="H79" s="1626"/>
      <c r="I79" s="1626"/>
      <c r="J79" s="1626"/>
      <c r="K79" s="1626"/>
      <c r="L79" s="1626"/>
      <c r="M79" s="1626"/>
      <c r="N79" s="1626"/>
      <c r="O79" s="1626"/>
      <c r="P79" s="1626"/>
      <c r="Q79" s="1626"/>
      <c r="R79" s="1626"/>
      <c r="S79" s="1626"/>
      <c r="T79" s="1626"/>
      <c r="U79" s="1626"/>
      <c r="V79" s="442"/>
      <c r="W79" s="442"/>
      <c r="X79" s="442"/>
    </row>
    <row r="80" spans="1:24" ht="19.5" customHeight="1" hidden="1">
      <c r="A80" s="1624" t="s">
        <v>729</v>
      </c>
      <c r="B80" s="1624"/>
      <c r="C80" s="1624"/>
      <c r="D80" s="1629" t="s">
        <v>730</v>
      </c>
      <c r="E80" s="1629"/>
      <c r="F80" s="1629"/>
      <c r="G80" s="1629"/>
      <c r="H80" s="1629"/>
      <c r="I80" s="1629"/>
      <c r="J80" s="1629"/>
      <c r="K80" s="1629"/>
      <c r="L80" s="1629"/>
      <c r="M80" s="1629"/>
      <c r="N80" s="1629"/>
      <c r="O80" s="1629"/>
      <c r="P80" s="1629"/>
      <c r="Q80" s="1629"/>
      <c r="R80" s="1629"/>
      <c r="S80" s="1629"/>
      <c r="T80" s="1629"/>
      <c r="U80" s="1629"/>
      <c r="V80" s="442"/>
      <c r="W80" s="442"/>
      <c r="X80" s="442"/>
    </row>
    <row r="81" spans="1:24" ht="19.5" customHeight="1" hidden="1">
      <c r="A81" s="1624" t="s">
        <v>731</v>
      </c>
      <c r="B81" s="1624"/>
      <c r="C81" s="1624"/>
      <c r="D81" s="1625" t="s">
        <v>732</v>
      </c>
      <c r="E81" s="1626"/>
      <c r="F81" s="1626"/>
      <c r="G81" s="1626"/>
      <c r="H81" s="1626"/>
      <c r="I81" s="1626"/>
      <c r="J81" s="1626"/>
      <c r="K81" s="1626"/>
      <c r="L81" s="1626"/>
      <c r="M81" s="1626"/>
      <c r="N81" s="1626"/>
      <c r="O81" s="1626"/>
      <c r="P81" s="1626"/>
      <c r="Q81" s="1626"/>
      <c r="R81" s="1626"/>
      <c r="S81" s="1626"/>
      <c r="T81" s="1626"/>
      <c r="U81" s="1626"/>
      <c r="V81" s="442"/>
      <c r="W81" s="442"/>
      <c r="X81" s="442"/>
    </row>
    <row r="82" spans="1:24" ht="15">
      <c r="A82" s="1627" t="s">
        <v>733</v>
      </c>
      <c r="B82" s="1627"/>
      <c r="C82" s="1627"/>
      <c r="D82" s="1628" t="s">
        <v>734</v>
      </c>
      <c r="E82" s="1628"/>
      <c r="F82" s="1628"/>
      <c r="G82" s="1628"/>
      <c r="H82" s="1628"/>
      <c r="I82" s="1628"/>
      <c r="J82" s="1628"/>
      <c r="K82" s="1628"/>
      <c r="L82" s="1628"/>
      <c r="M82" s="1628"/>
      <c r="N82" s="1628"/>
      <c r="O82" s="1628"/>
      <c r="P82" s="1628"/>
      <c r="Q82" s="1628"/>
      <c r="R82" s="1628"/>
      <c r="S82" s="1628"/>
      <c r="T82" s="1628"/>
      <c r="U82" s="1628"/>
      <c r="V82" s="443"/>
      <c r="W82" s="443"/>
      <c r="X82" s="443"/>
    </row>
    <row r="83" spans="1:24" ht="15">
      <c r="A83" s="1616" t="s">
        <v>735</v>
      </c>
      <c r="B83" s="1616"/>
      <c r="C83" s="1616"/>
      <c r="D83" s="1617" t="s">
        <v>736</v>
      </c>
      <c r="E83" s="1617"/>
      <c r="F83" s="1617"/>
      <c r="G83" s="1617"/>
      <c r="H83" s="1617"/>
      <c r="I83" s="1617"/>
      <c r="J83" s="1617"/>
      <c r="K83" s="1617"/>
      <c r="L83" s="1617"/>
      <c r="M83" s="1617"/>
      <c r="N83" s="1617"/>
      <c r="O83" s="1617"/>
      <c r="P83" s="1617"/>
      <c r="Q83" s="1617"/>
      <c r="R83" s="1617"/>
      <c r="S83" s="1617"/>
      <c r="T83" s="1617"/>
      <c r="U83" s="1617"/>
      <c r="V83" s="438"/>
      <c r="W83" s="438"/>
      <c r="X83" s="438"/>
    </row>
    <row r="84" spans="1:24" ht="15" hidden="1">
      <c r="A84" s="1616" t="s">
        <v>737</v>
      </c>
      <c r="B84" s="1616"/>
      <c r="C84" s="1616"/>
      <c r="D84" s="1623" t="s">
        <v>738</v>
      </c>
      <c r="E84" s="1617"/>
      <c r="F84" s="1617"/>
      <c r="G84" s="1617"/>
      <c r="H84" s="1617"/>
      <c r="I84" s="1617"/>
      <c r="J84" s="1617"/>
      <c r="K84" s="1617"/>
      <c r="L84" s="1617"/>
      <c r="M84" s="1617"/>
      <c r="N84" s="1617"/>
      <c r="O84" s="1617"/>
      <c r="P84" s="1617"/>
      <c r="Q84" s="1617"/>
      <c r="R84" s="1617"/>
      <c r="S84" s="1617"/>
      <c r="T84" s="1617"/>
      <c r="U84" s="1617"/>
      <c r="V84" s="438"/>
      <c r="W84" s="438"/>
      <c r="X84" s="438"/>
    </row>
    <row r="85" spans="1:24" ht="15" hidden="1">
      <c r="A85" s="1616" t="s">
        <v>739</v>
      </c>
      <c r="B85" s="1616"/>
      <c r="C85" s="1616"/>
      <c r="D85" s="1623" t="s">
        <v>740</v>
      </c>
      <c r="E85" s="1617"/>
      <c r="F85" s="1617"/>
      <c r="G85" s="1617"/>
      <c r="H85" s="1617"/>
      <c r="I85" s="1617"/>
      <c r="J85" s="1617"/>
      <c r="K85" s="1617"/>
      <c r="L85" s="1617"/>
      <c r="M85" s="1617"/>
      <c r="N85" s="1617"/>
      <c r="O85" s="1617"/>
      <c r="P85" s="1617"/>
      <c r="Q85" s="1617"/>
      <c r="R85" s="1617"/>
      <c r="S85" s="1617"/>
      <c r="T85" s="1617"/>
      <c r="U85" s="1617"/>
      <c r="V85" s="438"/>
      <c r="W85" s="438"/>
      <c r="X85" s="438"/>
    </row>
    <row r="86" spans="1:24" ht="15" hidden="1">
      <c r="A86" s="1616" t="s">
        <v>741</v>
      </c>
      <c r="B86" s="1616"/>
      <c r="C86" s="1616"/>
      <c r="D86" s="1623" t="s">
        <v>742</v>
      </c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7"/>
      <c r="R86" s="1617"/>
      <c r="S86" s="1617"/>
      <c r="T86" s="1617"/>
      <c r="U86" s="1617"/>
      <c r="V86" s="438"/>
      <c r="W86" s="438"/>
      <c r="X86" s="438"/>
    </row>
    <row r="87" spans="1:24" ht="15" hidden="1">
      <c r="A87" s="1616" t="s">
        <v>743</v>
      </c>
      <c r="B87" s="1616"/>
      <c r="C87" s="1616"/>
      <c r="D87" s="1623" t="s">
        <v>744</v>
      </c>
      <c r="E87" s="1617"/>
      <c r="F87" s="1617"/>
      <c r="G87" s="1617"/>
      <c r="H87" s="1617"/>
      <c r="I87" s="1617"/>
      <c r="J87" s="1617"/>
      <c r="K87" s="1617"/>
      <c r="L87" s="1617"/>
      <c r="M87" s="1617"/>
      <c r="N87" s="1617"/>
      <c r="O87" s="1617"/>
      <c r="P87" s="1617"/>
      <c r="Q87" s="1617"/>
      <c r="R87" s="1617"/>
      <c r="S87" s="1617"/>
      <c r="T87" s="1617"/>
      <c r="U87" s="1617"/>
      <c r="V87" s="438"/>
      <c r="W87" s="438"/>
      <c r="X87" s="438"/>
    </row>
    <row r="88" spans="1:24" ht="15">
      <c r="A88" s="1616" t="s">
        <v>745</v>
      </c>
      <c r="B88" s="1616"/>
      <c r="C88" s="1616"/>
      <c r="D88" s="1623" t="s">
        <v>746</v>
      </c>
      <c r="E88" s="1617"/>
      <c r="F88" s="1617"/>
      <c r="G88" s="1617"/>
      <c r="H88" s="1617"/>
      <c r="I88" s="1617"/>
      <c r="J88" s="1617"/>
      <c r="K88" s="1617"/>
      <c r="L88" s="1617"/>
      <c r="M88" s="1617"/>
      <c r="N88" s="1617"/>
      <c r="O88" s="1617"/>
      <c r="P88" s="1617"/>
      <c r="Q88" s="1617"/>
      <c r="R88" s="1617"/>
      <c r="S88" s="1617"/>
      <c r="T88" s="1617"/>
      <c r="U88" s="1617"/>
      <c r="V88" s="438"/>
      <c r="W88" s="438"/>
      <c r="X88" s="438"/>
    </row>
    <row r="89" spans="1:24" ht="15">
      <c r="A89" s="1616" t="s">
        <v>747</v>
      </c>
      <c r="B89" s="1616"/>
      <c r="C89" s="1616"/>
      <c r="D89" s="1623" t="s">
        <v>748</v>
      </c>
      <c r="E89" s="1623"/>
      <c r="F89" s="1623"/>
      <c r="G89" s="1623"/>
      <c r="H89" s="1623"/>
      <c r="I89" s="1623"/>
      <c r="J89" s="1623"/>
      <c r="K89" s="1623"/>
      <c r="L89" s="1623"/>
      <c r="M89" s="1623"/>
      <c r="N89" s="1623"/>
      <c r="O89" s="1623"/>
      <c r="P89" s="1623"/>
      <c r="Q89" s="1623"/>
      <c r="R89" s="1623"/>
      <c r="S89" s="1623"/>
      <c r="T89" s="1623"/>
      <c r="U89" s="1623"/>
      <c r="V89" s="438"/>
      <c r="W89" s="438"/>
      <c r="X89" s="438"/>
    </row>
    <row r="90" spans="1:24" ht="15">
      <c r="A90" s="1616" t="s">
        <v>749</v>
      </c>
      <c r="B90" s="1616"/>
      <c r="C90" s="1616"/>
      <c r="D90" s="1623" t="s">
        <v>750</v>
      </c>
      <c r="E90" s="1623"/>
      <c r="F90" s="1623"/>
      <c r="G90" s="1623"/>
      <c r="H90" s="1623"/>
      <c r="I90" s="1623"/>
      <c r="J90" s="1623"/>
      <c r="K90" s="1623"/>
      <c r="L90" s="1623"/>
      <c r="M90" s="1623"/>
      <c r="N90" s="1623"/>
      <c r="O90" s="1623"/>
      <c r="P90" s="1623"/>
      <c r="Q90" s="1623"/>
      <c r="R90" s="1623"/>
      <c r="S90" s="1623"/>
      <c r="T90" s="1623"/>
      <c r="U90" s="1623"/>
      <c r="V90" s="438"/>
      <c r="W90" s="438"/>
      <c r="X90" s="438"/>
    </row>
    <row r="91" spans="1:24" ht="15">
      <c r="A91" s="1616" t="s">
        <v>751</v>
      </c>
      <c r="B91" s="1616"/>
      <c r="C91" s="1616"/>
      <c r="D91" s="1623" t="s">
        <v>752</v>
      </c>
      <c r="E91" s="1623"/>
      <c r="F91" s="1623"/>
      <c r="G91" s="1623"/>
      <c r="H91" s="1623"/>
      <c r="I91" s="1623"/>
      <c r="J91" s="1623"/>
      <c r="K91" s="1623"/>
      <c r="L91" s="1623"/>
      <c r="M91" s="1623"/>
      <c r="N91" s="1623"/>
      <c r="O91" s="1623"/>
      <c r="P91" s="1623"/>
      <c r="Q91" s="1623"/>
      <c r="R91" s="1623"/>
      <c r="S91" s="1623"/>
      <c r="T91" s="1623"/>
      <c r="U91" s="1623"/>
      <c r="V91" s="438"/>
      <c r="W91" s="438"/>
      <c r="X91" s="438"/>
    </row>
    <row r="92" spans="1:24" ht="15">
      <c r="A92" s="1616" t="s">
        <v>753</v>
      </c>
      <c r="B92" s="1616"/>
      <c r="C92" s="1616"/>
      <c r="D92" s="1623" t="s">
        <v>754</v>
      </c>
      <c r="E92" s="1623"/>
      <c r="F92" s="1623"/>
      <c r="G92" s="1623"/>
      <c r="H92" s="1623"/>
      <c r="I92" s="1623"/>
      <c r="J92" s="1623"/>
      <c r="K92" s="1623"/>
      <c r="L92" s="1623"/>
      <c r="M92" s="1623"/>
      <c r="N92" s="1623"/>
      <c r="O92" s="1623"/>
      <c r="P92" s="1623"/>
      <c r="Q92" s="1623"/>
      <c r="R92" s="1623"/>
      <c r="S92" s="1623"/>
      <c r="T92" s="1623"/>
      <c r="U92" s="1623"/>
      <c r="V92" s="438"/>
      <c r="W92" s="438"/>
      <c r="X92" s="438"/>
    </row>
    <row r="93" spans="1:24" ht="15">
      <c r="A93" s="1616" t="s">
        <v>755</v>
      </c>
      <c r="B93" s="1616"/>
      <c r="C93" s="1616"/>
      <c r="D93" s="1623" t="s">
        <v>756</v>
      </c>
      <c r="E93" s="1623"/>
      <c r="F93" s="1623"/>
      <c r="G93" s="1623"/>
      <c r="H93" s="1623"/>
      <c r="I93" s="1623"/>
      <c r="J93" s="1623"/>
      <c r="K93" s="1623"/>
      <c r="L93" s="1623"/>
      <c r="M93" s="1623"/>
      <c r="N93" s="1623"/>
      <c r="O93" s="1623"/>
      <c r="P93" s="1623"/>
      <c r="Q93" s="1623"/>
      <c r="R93" s="1623"/>
      <c r="S93" s="1623"/>
      <c r="T93" s="1623"/>
      <c r="U93" s="1623"/>
      <c r="V93" s="438"/>
      <c r="W93" s="438"/>
      <c r="X93" s="438"/>
    </row>
    <row r="94" spans="1:24" ht="15">
      <c r="A94" s="1616" t="s">
        <v>757</v>
      </c>
      <c r="B94" s="1616"/>
      <c r="C94" s="1616"/>
      <c r="D94" s="1623" t="s">
        <v>758</v>
      </c>
      <c r="E94" s="1623"/>
      <c r="F94" s="1623"/>
      <c r="G94" s="1623"/>
      <c r="H94" s="1623"/>
      <c r="I94" s="1623"/>
      <c r="J94" s="1623"/>
      <c r="K94" s="1623"/>
      <c r="L94" s="1623"/>
      <c r="M94" s="1623"/>
      <c r="N94" s="1623"/>
      <c r="O94" s="1623"/>
      <c r="P94" s="1623"/>
      <c r="Q94" s="1623"/>
      <c r="R94" s="1623"/>
      <c r="S94" s="1623"/>
      <c r="T94" s="1623"/>
      <c r="U94" s="1623"/>
      <c r="V94" s="438"/>
      <c r="W94" s="438"/>
      <c r="X94" s="438"/>
    </row>
    <row r="95" spans="1:24" ht="16.5" customHeight="1">
      <c r="A95" s="1618" t="s">
        <v>759</v>
      </c>
      <c r="B95" s="1618"/>
      <c r="C95" s="1618"/>
      <c r="D95" s="1619" t="s">
        <v>760</v>
      </c>
      <c r="E95" s="1619"/>
      <c r="F95" s="1619"/>
      <c r="G95" s="1619"/>
      <c r="H95" s="1619"/>
      <c r="I95" s="1619"/>
      <c r="J95" s="1619"/>
      <c r="K95" s="1619"/>
      <c r="L95" s="1619"/>
      <c r="M95" s="1619"/>
      <c r="N95" s="1619"/>
      <c r="O95" s="1619"/>
      <c r="P95" s="1619"/>
      <c r="Q95" s="1619"/>
      <c r="R95" s="1619"/>
      <c r="S95" s="1619"/>
      <c r="T95" s="1619"/>
      <c r="U95" s="1619"/>
      <c r="V95" s="443"/>
      <c r="W95" s="443"/>
      <c r="X95" s="443"/>
    </row>
    <row r="96" spans="1:24" ht="18.75" customHeight="1">
      <c r="A96" s="1618" t="s">
        <v>582</v>
      </c>
      <c r="B96" s="1618"/>
      <c r="C96" s="1618"/>
      <c r="D96" s="1619" t="s">
        <v>761</v>
      </c>
      <c r="E96" s="1619"/>
      <c r="F96" s="1619"/>
      <c r="G96" s="1619"/>
      <c r="H96" s="1619"/>
      <c r="I96" s="1619"/>
      <c r="J96" s="1619"/>
      <c r="K96" s="1619"/>
      <c r="L96" s="1619"/>
      <c r="M96" s="1619"/>
      <c r="N96" s="1619"/>
      <c r="O96" s="1619"/>
      <c r="P96" s="1619"/>
      <c r="Q96" s="1619"/>
      <c r="R96" s="1619"/>
      <c r="S96" s="1619"/>
      <c r="T96" s="1619"/>
      <c r="U96" s="1619"/>
      <c r="V96" s="443"/>
      <c r="W96" s="443">
        <f>SUM(W95,W82,W68)</f>
        <v>0</v>
      </c>
      <c r="X96" s="443"/>
    </row>
    <row r="97" spans="1:24" ht="15">
      <c r="A97" s="1618" t="s">
        <v>584</v>
      </c>
      <c r="B97" s="1618"/>
      <c r="C97" s="1618"/>
      <c r="D97" s="1619" t="s">
        <v>762</v>
      </c>
      <c r="E97" s="1619"/>
      <c r="F97" s="1619"/>
      <c r="G97" s="1619"/>
      <c r="H97" s="1619"/>
      <c r="I97" s="1619"/>
      <c r="J97" s="1619"/>
      <c r="K97" s="1619"/>
      <c r="L97" s="1619"/>
      <c r="M97" s="1619"/>
      <c r="N97" s="1619"/>
      <c r="O97" s="1619"/>
      <c r="P97" s="1619"/>
      <c r="Q97" s="1619"/>
      <c r="R97" s="1619"/>
      <c r="S97" s="1619"/>
      <c r="T97" s="1619"/>
      <c r="U97" s="1619"/>
      <c r="V97" s="438"/>
      <c r="W97" s="438"/>
      <c r="X97" s="438"/>
    </row>
    <row r="98" spans="1:24" ht="15">
      <c r="A98" s="1616" t="s">
        <v>763</v>
      </c>
      <c r="B98" s="1616"/>
      <c r="C98" s="1616"/>
      <c r="D98" s="1617" t="s">
        <v>764</v>
      </c>
      <c r="E98" s="1617"/>
      <c r="F98" s="1617"/>
      <c r="G98" s="1617"/>
      <c r="H98" s="1617"/>
      <c r="I98" s="1617"/>
      <c r="J98" s="1617"/>
      <c r="K98" s="1617"/>
      <c r="L98" s="1617"/>
      <c r="M98" s="1617"/>
      <c r="N98" s="1617"/>
      <c r="O98" s="1617"/>
      <c r="P98" s="1617"/>
      <c r="Q98" s="1617"/>
      <c r="R98" s="1617"/>
      <c r="S98" s="1617"/>
      <c r="T98" s="1617"/>
      <c r="U98" s="1617"/>
      <c r="V98" s="438"/>
      <c r="W98" s="438"/>
      <c r="X98" s="438"/>
    </row>
    <row r="99" spans="1:24" ht="15">
      <c r="A99" s="1616" t="s">
        <v>765</v>
      </c>
      <c r="B99" s="1616"/>
      <c r="C99" s="1616"/>
      <c r="D99" s="1617" t="s">
        <v>766</v>
      </c>
      <c r="E99" s="1617"/>
      <c r="F99" s="1617"/>
      <c r="G99" s="1617"/>
      <c r="H99" s="1617"/>
      <c r="I99" s="1617"/>
      <c r="J99" s="1617"/>
      <c r="K99" s="1617"/>
      <c r="L99" s="1617"/>
      <c r="M99" s="1617"/>
      <c r="N99" s="1617"/>
      <c r="O99" s="1617"/>
      <c r="P99" s="1617"/>
      <c r="Q99" s="1617"/>
      <c r="R99" s="1617"/>
      <c r="S99" s="1617"/>
      <c r="T99" s="1617"/>
      <c r="U99" s="1617"/>
      <c r="V99" s="438"/>
      <c r="W99" s="438"/>
      <c r="X99" s="438"/>
    </row>
    <row r="100" spans="1:24" ht="15">
      <c r="A100" s="1616" t="s">
        <v>767</v>
      </c>
      <c r="B100" s="1616"/>
      <c r="C100" s="1616"/>
      <c r="D100" s="1617" t="s">
        <v>768</v>
      </c>
      <c r="E100" s="1617"/>
      <c r="F100" s="1617"/>
      <c r="G100" s="1617"/>
      <c r="H100" s="1617"/>
      <c r="I100" s="1617"/>
      <c r="J100" s="1617"/>
      <c r="K100" s="1617"/>
      <c r="L100" s="1617"/>
      <c r="M100" s="1617"/>
      <c r="N100" s="1617"/>
      <c r="O100" s="1617"/>
      <c r="P100" s="1617"/>
      <c r="Q100" s="1617"/>
      <c r="R100" s="1617"/>
      <c r="S100" s="1617"/>
      <c r="T100" s="1617"/>
      <c r="U100" s="1617"/>
      <c r="V100" s="438"/>
      <c r="W100" s="438"/>
      <c r="X100" s="438"/>
    </row>
    <row r="101" spans="1:24" ht="15">
      <c r="A101" s="1618" t="s">
        <v>586</v>
      </c>
      <c r="B101" s="1618"/>
      <c r="C101" s="1618"/>
      <c r="D101" s="1619" t="s">
        <v>769</v>
      </c>
      <c r="E101" s="1619"/>
      <c r="F101" s="1619"/>
      <c r="G101" s="1619"/>
      <c r="H101" s="1619"/>
      <c r="I101" s="1619"/>
      <c r="J101" s="1619"/>
      <c r="K101" s="1619"/>
      <c r="L101" s="1619"/>
      <c r="M101" s="1619"/>
      <c r="N101" s="1619"/>
      <c r="O101" s="1619"/>
      <c r="P101" s="1619"/>
      <c r="Q101" s="1619"/>
      <c r="R101" s="1619"/>
      <c r="S101" s="1619"/>
      <c r="T101" s="1619"/>
      <c r="U101" s="1619"/>
      <c r="V101" s="443"/>
      <c r="W101" s="443">
        <f>SUM(W98:W100)</f>
        <v>0</v>
      </c>
      <c r="X101" s="443"/>
    </row>
    <row r="102" spans="1:24" ht="15">
      <c r="A102" s="1619" t="s">
        <v>770</v>
      </c>
      <c r="B102" s="1620"/>
      <c r="C102" s="1620"/>
      <c r="D102" s="1620"/>
      <c r="E102" s="1620"/>
      <c r="F102" s="1620"/>
      <c r="G102" s="1620"/>
      <c r="H102" s="1620"/>
      <c r="I102" s="1620"/>
      <c r="J102" s="1620"/>
      <c r="K102" s="1620"/>
      <c r="L102" s="1620"/>
      <c r="M102" s="1620"/>
      <c r="N102" s="1620"/>
      <c r="O102" s="1620"/>
      <c r="P102" s="1620"/>
      <c r="Q102" s="1620"/>
      <c r="R102" s="1620"/>
      <c r="S102" s="1620"/>
      <c r="T102" s="1620"/>
      <c r="U102" s="1620"/>
      <c r="V102" s="443"/>
      <c r="W102" s="443">
        <f>SUM(W101,W97,W96,W54,W48,W33)</f>
        <v>11688</v>
      </c>
      <c r="X102" s="443"/>
    </row>
    <row r="103" spans="1:24" ht="15">
      <c r="A103" s="1616" t="s">
        <v>771</v>
      </c>
      <c r="B103" s="1616"/>
      <c r="C103" s="1616"/>
      <c r="D103" s="1617" t="s">
        <v>772</v>
      </c>
      <c r="E103" s="1617"/>
      <c r="F103" s="1617"/>
      <c r="G103" s="1617"/>
      <c r="H103" s="1617"/>
      <c r="I103" s="1617"/>
      <c r="J103" s="1617"/>
      <c r="K103" s="1617"/>
      <c r="L103" s="1617"/>
      <c r="M103" s="1617"/>
      <c r="N103" s="1617"/>
      <c r="O103" s="1617"/>
      <c r="P103" s="1617"/>
      <c r="Q103" s="1617"/>
      <c r="R103" s="1617"/>
      <c r="S103" s="1617"/>
      <c r="T103" s="1617"/>
      <c r="U103" s="1617"/>
      <c r="V103" s="438"/>
      <c r="W103" s="438"/>
      <c r="X103" s="438"/>
    </row>
    <row r="104" spans="1:24" ht="15">
      <c r="A104" s="1616" t="s">
        <v>773</v>
      </c>
      <c r="B104" s="1616"/>
      <c r="C104" s="1616"/>
      <c r="D104" s="1617" t="s">
        <v>774</v>
      </c>
      <c r="E104" s="1617"/>
      <c r="F104" s="1617"/>
      <c r="G104" s="1617"/>
      <c r="H104" s="1617"/>
      <c r="I104" s="1617"/>
      <c r="J104" s="1617"/>
      <c r="K104" s="1617"/>
      <c r="L104" s="1617"/>
      <c r="M104" s="1617"/>
      <c r="N104" s="1617"/>
      <c r="O104" s="1617"/>
      <c r="P104" s="1617"/>
      <c r="Q104" s="1617"/>
      <c r="R104" s="1617"/>
      <c r="S104" s="1617"/>
      <c r="T104" s="1617"/>
      <c r="U104" s="1617"/>
      <c r="V104" s="438"/>
      <c r="W104" s="438"/>
      <c r="X104" s="438"/>
    </row>
    <row r="105" spans="1:24" ht="15">
      <c r="A105" s="1616" t="s">
        <v>775</v>
      </c>
      <c r="B105" s="1616"/>
      <c r="C105" s="1616"/>
      <c r="D105" s="1617" t="s">
        <v>1182</v>
      </c>
      <c r="E105" s="1617"/>
      <c r="F105" s="1617"/>
      <c r="G105" s="1617"/>
      <c r="H105" s="1617"/>
      <c r="I105" s="1617"/>
      <c r="J105" s="1617"/>
      <c r="K105" s="1617"/>
      <c r="L105" s="1617"/>
      <c r="M105" s="1617"/>
      <c r="N105" s="1617"/>
      <c r="O105" s="1617"/>
      <c r="P105" s="1617"/>
      <c r="Q105" s="1617"/>
      <c r="R105" s="1617"/>
      <c r="S105" s="1617"/>
      <c r="T105" s="1617"/>
      <c r="U105" s="1617"/>
      <c r="V105" s="438"/>
      <c r="W105" s="438">
        <v>2504334</v>
      </c>
      <c r="X105" s="438"/>
    </row>
    <row r="106" spans="1:24" ht="15">
      <c r="A106" s="1616" t="s">
        <v>777</v>
      </c>
      <c r="B106" s="1616"/>
      <c r="C106" s="1616"/>
      <c r="D106" s="1617" t="s">
        <v>778</v>
      </c>
      <c r="E106" s="1617"/>
      <c r="F106" s="1617"/>
      <c r="G106" s="1617"/>
      <c r="H106" s="1617"/>
      <c r="I106" s="1617"/>
      <c r="J106" s="1617"/>
      <c r="K106" s="1617"/>
      <c r="L106" s="1617"/>
      <c r="M106" s="1617"/>
      <c r="N106" s="1617"/>
      <c r="O106" s="1617"/>
      <c r="P106" s="1617"/>
      <c r="Q106" s="1617"/>
      <c r="R106" s="1617"/>
      <c r="S106" s="1617"/>
      <c r="T106" s="1617"/>
      <c r="U106" s="1617"/>
      <c r="V106" s="438"/>
      <c r="W106" s="438">
        <v>-4899367</v>
      </c>
      <c r="X106" s="438"/>
    </row>
    <row r="107" spans="1:24" ht="15">
      <c r="A107" s="1616" t="s">
        <v>779</v>
      </c>
      <c r="B107" s="1616"/>
      <c r="C107" s="1616"/>
      <c r="D107" s="1617" t="s">
        <v>780</v>
      </c>
      <c r="E107" s="1617"/>
      <c r="F107" s="1617"/>
      <c r="G107" s="1617"/>
      <c r="H107" s="1617"/>
      <c r="I107" s="1617"/>
      <c r="J107" s="1617"/>
      <c r="K107" s="1617"/>
      <c r="L107" s="1617"/>
      <c r="M107" s="1617"/>
      <c r="N107" s="1617"/>
      <c r="O107" s="1617"/>
      <c r="P107" s="1617"/>
      <c r="Q107" s="1617"/>
      <c r="R107" s="1617"/>
      <c r="S107" s="1617"/>
      <c r="T107" s="1617"/>
      <c r="U107" s="1617"/>
      <c r="V107" s="438"/>
      <c r="W107" s="438"/>
      <c r="X107" s="438"/>
    </row>
    <row r="108" spans="1:24" ht="15">
      <c r="A108" s="1616" t="s">
        <v>781</v>
      </c>
      <c r="B108" s="1616"/>
      <c r="C108" s="1616"/>
      <c r="D108" s="1617" t="s">
        <v>782</v>
      </c>
      <c r="E108" s="1617"/>
      <c r="F108" s="1617"/>
      <c r="G108" s="1617"/>
      <c r="H108" s="1617"/>
      <c r="I108" s="1617"/>
      <c r="J108" s="1617"/>
      <c r="K108" s="1617"/>
      <c r="L108" s="1617"/>
      <c r="M108" s="1617"/>
      <c r="N108" s="1617"/>
      <c r="O108" s="1617"/>
      <c r="P108" s="1617"/>
      <c r="Q108" s="1617"/>
      <c r="R108" s="1617"/>
      <c r="S108" s="1617"/>
      <c r="T108" s="1617"/>
      <c r="U108" s="1617"/>
      <c r="V108" s="438"/>
      <c r="W108" s="438">
        <v>34974</v>
      </c>
      <c r="X108" s="438"/>
    </row>
    <row r="109" spans="1:24" ht="15">
      <c r="A109" s="1618" t="s">
        <v>588</v>
      </c>
      <c r="B109" s="1618"/>
      <c r="C109" s="1618"/>
      <c r="D109" s="1619" t="s">
        <v>783</v>
      </c>
      <c r="E109" s="1619"/>
      <c r="F109" s="1619"/>
      <c r="G109" s="1619"/>
      <c r="H109" s="1619"/>
      <c r="I109" s="1619"/>
      <c r="J109" s="1619"/>
      <c r="K109" s="1619"/>
      <c r="L109" s="1619"/>
      <c r="M109" s="1619"/>
      <c r="N109" s="1619"/>
      <c r="O109" s="1619"/>
      <c r="P109" s="1619"/>
      <c r="Q109" s="1619"/>
      <c r="R109" s="1619"/>
      <c r="S109" s="1619"/>
      <c r="T109" s="1619"/>
      <c r="U109" s="1619"/>
      <c r="V109" s="443"/>
      <c r="W109" s="443">
        <f>SUM(W103:W108)</f>
        <v>-2360059</v>
      </c>
      <c r="X109" s="443"/>
    </row>
    <row r="110" spans="1:24" ht="15">
      <c r="A110" s="1616" t="s">
        <v>784</v>
      </c>
      <c r="B110" s="1616"/>
      <c r="C110" s="1616"/>
      <c r="D110" s="1617" t="s">
        <v>988</v>
      </c>
      <c r="E110" s="1617"/>
      <c r="F110" s="1617"/>
      <c r="G110" s="1617"/>
      <c r="H110" s="1617"/>
      <c r="I110" s="1617"/>
      <c r="J110" s="1617"/>
      <c r="K110" s="1617"/>
      <c r="L110" s="1617"/>
      <c r="M110" s="1617"/>
      <c r="N110" s="1617"/>
      <c r="O110" s="1617"/>
      <c r="P110" s="1617"/>
      <c r="Q110" s="1617"/>
      <c r="R110" s="1617"/>
      <c r="S110" s="1617"/>
      <c r="T110" s="1617"/>
      <c r="U110" s="1617"/>
      <c r="V110" s="438"/>
      <c r="W110" s="438"/>
      <c r="X110" s="438"/>
    </row>
    <row r="111" spans="1:24" ht="15" hidden="1">
      <c r="A111" s="1616" t="s">
        <v>786</v>
      </c>
      <c r="B111" s="1616"/>
      <c r="C111" s="1616"/>
      <c r="D111" s="1617" t="s">
        <v>787</v>
      </c>
      <c r="E111" s="1617"/>
      <c r="F111" s="1617"/>
      <c r="G111" s="1617"/>
      <c r="H111" s="1617"/>
      <c r="I111" s="1617"/>
      <c r="J111" s="1617"/>
      <c r="K111" s="1617"/>
      <c r="L111" s="1617"/>
      <c r="M111" s="1617"/>
      <c r="N111" s="1617"/>
      <c r="O111" s="1617"/>
      <c r="P111" s="1617"/>
      <c r="Q111" s="1617"/>
      <c r="R111" s="1617"/>
      <c r="S111" s="1617"/>
      <c r="T111" s="1617"/>
      <c r="U111" s="1617"/>
      <c r="V111" s="438"/>
      <c r="W111" s="438"/>
      <c r="X111" s="438"/>
    </row>
    <row r="112" spans="1:24" ht="15">
      <c r="A112" s="1616" t="s">
        <v>788</v>
      </c>
      <c r="B112" s="1616"/>
      <c r="C112" s="1616"/>
      <c r="D112" s="1617" t="s">
        <v>789</v>
      </c>
      <c r="E112" s="1617"/>
      <c r="F112" s="1617"/>
      <c r="G112" s="1617"/>
      <c r="H112" s="1617"/>
      <c r="I112" s="1617"/>
      <c r="J112" s="1617"/>
      <c r="K112" s="1617"/>
      <c r="L112" s="1617"/>
      <c r="M112" s="1617"/>
      <c r="N112" s="1617"/>
      <c r="O112" s="1617"/>
      <c r="P112" s="1617"/>
      <c r="Q112" s="1617"/>
      <c r="R112" s="1617"/>
      <c r="S112" s="1617"/>
      <c r="T112" s="1617"/>
      <c r="U112" s="1617"/>
      <c r="V112" s="438"/>
      <c r="W112" s="438">
        <v>10801</v>
      </c>
      <c r="X112" s="438"/>
    </row>
    <row r="113" spans="1:24" ht="15" hidden="1">
      <c r="A113" s="1616" t="s">
        <v>790</v>
      </c>
      <c r="B113" s="1616"/>
      <c r="C113" s="1616"/>
      <c r="D113" s="1617" t="s">
        <v>791</v>
      </c>
      <c r="E113" s="1617"/>
      <c r="F113" s="1617"/>
      <c r="G113" s="1617"/>
      <c r="H113" s="1617"/>
      <c r="I113" s="1617"/>
      <c r="J113" s="1617"/>
      <c r="K113" s="1617"/>
      <c r="L113" s="1617"/>
      <c r="M113" s="1617"/>
      <c r="N113" s="1617"/>
      <c r="O113" s="1617"/>
      <c r="P113" s="1617"/>
      <c r="Q113" s="1617"/>
      <c r="R113" s="1617"/>
      <c r="S113" s="1617"/>
      <c r="T113" s="1617"/>
      <c r="U113" s="1617"/>
      <c r="V113" s="438"/>
      <c r="W113" s="438"/>
      <c r="X113" s="438"/>
    </row>
    <row r="114" spans="1:24" ht="15" hidden="1">
      <c r="A114" s="1616" t="s">
        <v>792</v>
      </c>
      <c r="B114" s="1616"/>
      <c r="C114" s="1616"/>
      <c r="D114" s="1617" t="s">
        <v>793</v>
      </c>
      <c r="E114" s="1617"/>
      <c r="F114" s="1617"/>
      <c r="G114" s="1617"/>
      <c r="H114" s="1617"/>
      <c r="I114" s="1617"/>
      <c r="J114" s="1617"/>
      <c r="K114" s="1617"/>
      <c r="L114" s="1617"/>
      <c r="M114" s="1617"/>
      <c r="N114" s="1617"/>
      <c r="O114" s="1617"/>
      <c r="P114" s="1617"/>
      <c r="Q114" s="1617"/>
      <c r="R114" s="1617"/>
      <c r="S114" s="1617"/>
      <c r="T114" s="1617"/>
      <c r="U114" s="1617"/>
      <c r="V114" s="438"/>
      <c r="W114" s="438"/>
      <c r="X114" s="438"/>
    </row>
    <row r="115" spans="1:24" ht="15" hidden="1">
      <c r="A115" s="1616" t="s">
        <v>794</v>
      </c>
      <c r="B115" s="1616"/>
      <c r="C115" s="1616"/>
      <c r="D115" s="1623" t="s">
        <v>795</v>
      </c>
      <c r="E115" s="1617"/>
      <c r="F115" s="1617"/>
      <c r="G115" s="1617"/>
      <c r="H115" s="1617"/>
      <c r="I115" s="1617"/>
      <c r="J115" s="1617"/>
      <c r="K115" s="1617"/>
      <c r="L115" s="1617"/>
      <c r="M115" s="1617"/>
      <c r="N115" s="1617"/>
      <c r="O115" s="1617"/>
      <c r="P115" s="1617"/>
      <c r="Q115" s="1617"/>
      <c r="R115" s="1617"/>
      <c r="S115" s="1617"/>
      <c r="T115" s="1617"/>
      <c r="U115" s="1617"/>
      <c r="V115" s="438"/>
      <c r="W115" s="438"/>
      <c r="X115" s="438"/>
    </row>
    <row r="116" spans="1:24" ht="15" hidden="1">
      <c r="A116" s="1616" t="s">
        <v>796</v>
      </c>
      <c r="B116" s="1616"/>
      <c r="C116" s="1616"/>
      <c r="D116" s="1617" t="s">
        <v>797</v>
      </c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438"/>
      <c r="W116" s="438"/>
      <c r="X116" s="438"/>
    </row>
    <row r="117" spans="1:24" ht="15" hidden="1">
      <c r="A117" s="1616" t="s">
        <v>798</v>
      </c>
      <c r="B117" s="1616"/>
      <c r="C117" s="1616"/>
      <c r="D117" s="1617" t="s">
        <v>799</v>
      </c>
      <c r="E117" s="1617"/>
      <c r="F117" s="1617"/>
      <c r="G117" s="1617"/>
      <c r="H117" s="1617"/>
      <c r="I117" s="1617"/>
      <c r="J117" s="1617"/>
      <c r="K117" s="1617"/>
      <c r="L117" s="1617"/>
      <c r="M117" s="1617"/>
      <c r="N117" s="1617"/>
      <c r="O117" s="1617"/>
      <c r="P117" s="1617"/>
      <c r="Q117" s="1617"/>
      <c r="R117" s="1617"/>
      <c r="S117" s="1617"/>
      <c r="T117" s="1617"/>
      <c r="U117" s="1617"/>
      <c r="V117" s="438"/>
      <c r="W117" s="438"/>
      <c r="X117" s="438"/>
    </row>
    <row r="118" spans="1:24" ht="28.5" customHeight="1">
      <c r="A118" s="1616" t="s">
        <v>800</v>
      </c>
      <c r="B118" s="1616"/>
      <c r="C118" s="1616"/>
      <c r="D118" s="1617" t="s">
        <v>801</v>
      </c>
      <c r="E118" s="1617"/>
      <c r="F118" s="1617"/>
      <c r="G118" s="1617"/>
      <c r="H118" s="1617"/>
      <c r="I118" s="1617"/>
      <c r="J118" s="1617"/>
      <c r="K118" s="1617"/>
      <c r="L118" s="1617"/>
      <c r="M118" s="1617"/>
      <c r="N118" s="1617"/>
      <c r="O118" s="1617"/>
      <c r="P118" s="1617"/>
      <c r="Q118" s="1617"/>
      <c r="R118" s="1617"/>
      <c r="S118" s="1617"/>
      <c r="T118" s="1617"/>
      <c r="U118" s="1617"/>
      <c r="V118" s="438"/>
      <c r="W118" s="438"/>
      <c r="X118" s="438"/>
    </row>
    <row r="119" spans="1:24" ht="15" hidden="1">
      <c r="A119" s="1616" t="s">
        <v>802</v>
      </c>
      <c r="B119" s="1616"/>
      <c r="C119" s="1616"/>
      <c r="D119" s="1623" t="s">
        <v>803</v>
      </c>
      <c r="E119" s="1617"/>
      <c r="F119" s="1617"/>
      <c r="G119" s="1617"/>
      <c r="H119" s="1617"/>
      <c r="I119" s="1617"/>
      <c r="J119" s="1617"/>
      <c r="K119" s="1617"/>
      <c r="L119" s="1617"/>
      <c r="M119" s="1617"/>
      <c r="N119" s="1617"/>
      <c r="O119" s="1617"/>
      <c r="P119" s="1617"/>
      <c r="Q119" s="1617"/>
      <c r="R119" s="1617"/>
      <c r="S119" s="1617"/>
      <c r="T119" s="1617"/>
      <c r="U119" s="1617"/>
      <c r="V119" s="438"/>
      <c r="W119" s="438"/>
      <c r="X119" s="438"/>
    </row>
    <row r="120" spans="1:24" ht="15" hidden="1">
      <c r="A120" s="1616" t="s">
        <v>804</v>
      </c>
      <c r="B120" s="1616"/>
      <c r="C120" s="1616"/>
      <c r="D120" s="1617" t="s">
        <v>805</v>
      </c>
      <c r="E120" s="1617"/>
      <c r="F120" s="1617"/>
      <c r="G120" s="1617"/>
      <c r="H120" s="1617"/>
      <c r="I120" s="1617"/>
      <c r="J120" s="1617"/>
      <c r="K120" s="1617"/>
      <c r="L120" s="1617"/>
      <c r="M120" s="1617"/>
      <c r="N120" s="1617"/>
      <c r="O120" s="1617"/>
      <c r="P120" s="1617"/>
      <c r="Q120" s="1617"/>
      <c r="R120" s="1617"/>
      <c r="S120" s="1617"/>
      <c r="T120" s="1617"/>
      <c r="U120" s="1617"/>
      <c r="V120" s="438"/>
      <c r="W120" s="438"/>
      <c r="X120" s="437"/>
    </row>
    <row r="121" spans="1:24" ht="15" hidden="1">
      <c r="A121" s="1616" t="s">
        <v>806</v>
      </c>
      <c r="B121" s="1616"/>
      <c r="C121" s="1616"/>
      <c r="D121" s="1623" t="s">
        <v>807</v>
      </c>
      <c r="E121" s="1617"/>
      <c r="F121" s="1617"/>
      <c r="G121" s="1617"/>
      <c r="H121" s="1617"/>
      <c r="I121" s="1617"/>
      <c r="J121" s="1617"/>
      <c r="K121" s="1617"/>
      <c r="L121" s="1617"/>
      <c r="M121" s="1617"/>
      <c r="N121" s="1617"/>
      <c r="O121" s="1617"/>
      <c r="P121" s="1617"/>
      <c r="Q121" s="1617"/>
      <c r="R121" s="1617"/>
      <c r="S121" s="1617"/>
      <c r="T121" s="1617"/>
      <c r="U121" s="1617"/>
      <c r="V121" s="438"/>
      <c r="W121" s="438"/>
      <c r="X121" s="437"/>
    </row>
    <row r="122" spans="1:24" ht="15" hidden="1">
      <c r="A122" s="1616" t="s">
        <v>808</v>
      </c>
      <c r="B122" s="1616"/>
      <c r="C122" s="1616"/>
      <c r="D122" s="1623" t="s">
        <v>809</v>
      </c>
      <c r="E122" s="1617"/>
      <c r="F122" s="1617"/>
      <c r="G122" s="1617"/>
      <c r="H122" s="1617"/>
      <c r="I122" s="1617"/>
      <c r="J122" s="1617"/>
      <c r="K122" s="1617"/>
      <c r="L122" s="1617"/>
      <c r="M122" s="1617"/>
      <c r="N122" s="1617"/>
      <c r="O122" s="1617"/>
      <c r="P122" s="1617"/>
      <c r="Q122" s="1617"/>
      <c r="R122" s="1617"/>
      <c r="S122" s="1617"/>
      <c r="T122" s="1617"/>
      <c r="U122" s="1617"/>
      <c r="V122" s="438"/>
      <c r="W122" s="438"/>
      <c r="X122" s="437"/>
    </row>
    <row r="123" spans="1:24" ht="15" hidden="1">
      <c r="A123" s="1616" t="s">
        <v>810</v>
      </c>
      <c r="B123" s="1616"/>
      <c r="C123" s="1616"/>
      <c r="D123" s="1623" t="s">
        <v>811</v>
      </c>
      <c r="E123" s="1617"/>
      <c r="F123" s="1617"/>
      <c r="G123" s="1617"/>
      <c r="H123" s="1617"/>
      <c r="I123" s="1617"/>
      <c r="J123" s="1617"/>
      <c r="K123" s="1617"/>
      <c r="L123" s="1617"/>
      <c r="M123" s="1617"/>
      <c r="N123" s="1617"/>
      <c r="O123" s="1617"/>
      <c r="P123" s="1617"/>
      <c r="Q123" s="1617"/>
      <c r="R123" s="1617"/>
      <c r="S123" s="1617"/>
      <c r="T123" s="1617"/>
      <c r="U123" s="1617"/>
      <c r="V123" s="438"/>
      <c r="W123" s="438"/>
      <c r="X123" s="437"/>
    </row>
    <row r="124" spans="1:24" ht="15" hidden="1">
      <c r="A124" s="1616" t="s">
        <v>812</v>
      </c>
      <c r="B124" s="1616"/>
      <c r="C124" s="1616"/>
      <c r="D124" s="1623" t="s">
        <v>813</v>
      </c>
      <c r="E124" s="1617"/>
      <c r="F124" s="1617"/>
      <c r="G124" s="1617"/>
      <c r="H124" s="1617"/>
      <c r="I124" s="1617"/>
      <c r="J124" s="1617"/>
      <c r="K124" s="1617"/>
      <c r="L124" s="1617"/>
      <c r="M124" s="1617"/>
      <c r="N124" s="1617"/>
      <c r="O124" s="1617"/>
      <c r="P124" s="1617"/>
      <c r="Q124" s="1617"/>
      <c r="R124" s="1617"/>
      <c r="S124" s="1617"/>
      <c r="T124" s="1617"/>
      <c r="U124" s="1617"/>
      <c r="V124" s="438"/>
      <c r="W124" s="438"/>
      <c r="X124" s="437"/>
    </row>
    <row r="125" spans="1:24" ht="15" hidden="1">
      <c r="A125" s="1616" t="s">
        <v>814</v>
      </c>
      <c r="B125" s="1616"/>
      <c r="C125" s="1616"/>
      <c r="D125" s="1623" t="s">
        <v>815</v>
      </c>
      <c r="E125" s="1617"/>
      <c r="F125" s="1617"/>
      <c r="G125" s="1617"/>
      <c r="H125" s="1617"/>
      <c r="I125" s="1617"/>
      <c r="J125" s="1617"/>
      <c r="K125" s="1617"/>
      <c r="L125" s="1617"/>
      <c r="M125" s="1617"/>
      <c r="N125" s="1617"/>
      <c r="O125" s="1617"/>
      <c r="P125" s="1617"/>
      <c r="Q125" s="1617"/>
      <c r="R125" s="1617"/>
      <c r="S125" s="1617"/>
      <c r="T125" s="1617"/>
      <c r="U125" s="1617"/>
      <c r="V125" s="438"/>
      <c r="W125" s="438"/>
      <c r="X125" s="437"/>
    </row>
    <row r="126" spans="1:24" ht="15" hidden="1">
      <c r="A126" s="1616" t="s">
        <v>816</v>
      </c>
      <c r="B126" s="1616"/>
      <c r="C126" s="1616"/>
      <c r="D126" s="1623" t="s">
        <v>817</v>
      </c>
      <c r="E126" s="1617"/>
      <c r="F126" s="1617"/>
      <c r="G126" s="1617"/>
      <c r="H126" s="1617"/>
      <c r="I126" s="1617"/>
      <c r="J126" s="1617"/>
      <c r="K126" s="1617"/>
      <c r="L126" s="1617"/>
      <c r="M126" s="1617"/>
      <c r="N126" s="1617"/>
      <c r="O126" s="1617"/>
      <c r="P126" s="1617"/>
      <c r="Q126" s="1617"/>
      <c r="R126" s="1617"/>
      <c r="S126" s="1617"/>
      <c r="T126" s="1617"/>
      <c r="U126" s="1617"/>
      <c r="V126" s="438"/>
      <c r="W126" s="438"/>
      <c r="X126" s="437"/>
    </row>
    <row r="127" spans="1:24" ht="15" hidden="1">
      <c r="A127" s="1616" t="s">
        <v>818</v>
      </c>
      <c r="B127" s="1616"/>
      <c r="C127" s="1616"/>
      <c r="D127" s="1623" t="s">
        <v>819</v>
      </c>
      <c r="E127" s="1617"/>
      <c r="F127" s="1617"/>
      <c r="G127" s="1617"/>
      <c r="H127" s="1617"/>
      <c r="I127" s="1617"/>
      <c r="J127" s="1617"/>
      <c r="K127" s="1617"/>
      <c r="L127" s="1617"/>
      <c r="M127" s="1617"/>
      <c r="N127" s="1617"/>
      <c r="O127" s="1617"/>
      <c r="P127" s="1617"/>
      <c r="Q127" s="1617"/>
      <c r="R127" s="1617"/>
      <c r="S127" s="1617"/>
      <c r="T127" s="1617"/>
      <c r="U127" s="1617"/>
      <c r="V127" s="438"/>
      <c r="W127" s="438"/>
      <c r="X127" s="437"/>
    </row>
    <row r="128" spans="1:24" ht="14.25" customHeight="1" hidden="1">
      <c r="A128" s="1616" t="s">
        <v>820</v>
      </c>
      <c r="B128" s="1616"/>
      <c r="C128" s="1616"/>
      <c r="D128" s="1623" t="s">
        <v>821</v>
      </c>
      <c r="E128" s="1617"/>
      <c r="F128" s="1617"/>
      <c r="G128" s="1617"/>
      <c r="H128" s="1617"/>
      <c r="I128" s="1617"/>
      <c r="J128" s="1617"/>
      <c r="K128" s="1617"/>
      <c r="L128" s="1617"/>
      <c r="M128" s="1617"/>
      <c r="N128" s="1617"/>
      <c r="O128" s="1617"/>
      <c r="P128" s="1617"/>
      <c r="Q128" s="1617"/>
      <c r="R128" s="1617"/>
      <c r="S128" s="1617"/>
      <c r="T128" s="1617"/>
      <c r="U128" s="1617"/>
      <c r="V128" s="438"/>
      <c r="W128" s="438"/>
      <c r="X128" s="437"/>
    </row>
    <row r="129" spans="1:24" ht="15">
      <c r="A129" s="1618" t="s">
        <v>822</v>
      </c>
      <c r="B129" s="1618"/>
      <c r="C129" s="1618"/>
      <c r="D129" s="1619" t="s">
        <v>823</v>
      </c>
      <c r="E129" s="1619"/>
      <c r="F129" s="1619"/>
      <c r="G129" s="1619"/>
      <c r="H129" s="1619"/>
      <c r="I129" s="1619"/>
      <c r="J129" s="1619"/>
      <c r="K129" s="1619"/>
      <c r="L129" s="1619"/>
      <c r="M129" s="1619"/>
      <c r="N129" s="1619"/>
      <c r="O129" s="1619"/>
      <c r="P129" s="1619"/>
      <c r="Q129" s="1619"/>
      <c r="R129" s="1619"/>
      <c r="S129" s="1619"/>
      <c r="T129" s="1619"/>
      <c r="U129" s="1619"/>
      <c r="V129" s="443">
        <f>SUM(V110:V128)</f>
        <v>0</v>
      </c>
      <c r="W129" s="443">
        <f>SUM(W110:W128)</f>
        <v>10801</v>
      </c>
      <c r="X129" s="443"/>
    </row>
    <row r="130" spans="1:24" ht="15">
      <c r="A130" s="1616" t="s">
        <v>824</v>
      </c>
      <c r="B130" s="1616"/>
      <c r="C130" s="1616"/>
      <c r="D130" s="1617" t="s">
        <v>825</v>
      </c>
      <c r="E130" s="1617"/>
      <c r="F130" s="1617"/>
      <c r="G130" s="1617"/>
      <c r="H130" s="1617"/>
      <c r="I130" s="1617"/>
      <c r="J130" s="1617"/>
      <c r="K130" s="1617"/>
      <c r="L130" s="1617"/>
      <c r="M130" s="1617"/>
      <c r="N130" s="1617"/>
      <c r="O130" s="1617"/>
      <c r="P130" s="1617"/>
      <c r="Q130" s="1617"/>
      <c r="R130" s="1617"/>
      <c r="S130" s="1617"/>
      <c r="T130" s="1617"/>
      <c r="U130" s="1617"/>
      <c r="V130" s="438"/>
      <c r="W130" s="438"/>
      <c r="X130" s="437"/>
    </row>
    <row r="131" spans="1:24" ht="15" hidden="1">
      <c r="A131" s="1616" t="s">
        <v>826</v>
      </c>
      <c r="B131" s="1616"/>
      <c r="C131" s="1616"/>
      <c r="D131" s="1617" t="s">
        <v>827</v>
      </c>
      <c r="E131" s="1617"/>
      <c r="F131" s="1617"/>
      <c r="G131" s="1617"/>
      <c r="H131" s="1617"/>
      <c r="I131" s="1617"/>
      <c r="J131" s="1617"/>
      <c r="K131" s="1617"/>
      <c r="L131" s="1617"/>
      <c r="M131" s="1617"/>
      <c r="N131" s="1617"/>
      <c r="O131" s="1617"/>
      <c r="P131" s="1617"/>
      <c r="Q131" s="1617"/>
      <c r="R131" s="1617"/>
      <c r="S131" s="1617"/>
      <c r="T131" s="1617"/>
      <c r="U131" s="1617"/>
      <c r="V131" s="438"/>
      <c r="W131" s="438"/>
      <c r="X131" s="437"/>
    </row>
    <row r="132" spans="1:24" ht="15" hidden="1">
      <c r="A132" s="1616" t="s">
        <v>828</v>
      </c>
      <c r="B132" s="1616"/>
      <c r="C132" s="1616"/>
      <c r="D132" s="1617" t="s">
        <v>829</v>
      </c>
      <c r="E132" s="1617"/>
      <c r="F132" s="1617"/>
      <c r="G132" s="1617"/>
      <c r="H132" s="1617"/>
      <c r="I132" s="1617"/>
      <c r="J132" s="1617"/>
      <c r="K132" s="1617"/>
      <c r="L132" s="1617"/>
      <c r="M132" s="1617"/>
      <c r="N132" s="1617"/>
      <c r="O132" s="1617"/>
      <c r="P132" s="1617"/>
      <c r="Q132" s="1617"/>
      <c r="R132" s="1617"/>
      <c r="S132" s="1617"/>
      <c r="T132" s="1617"/>
      <c r="U132" s="1617"/>
      <c r="V132" s="438"/>
      <c r="W132" s="438"/>
      <c r="X132" s="437"/>
    </row>
    <row r="133" spans="1:24" ht="15" hidden="1">
      <c r="A133" s="1616" t="s">
        <v>830</v>
      </c>
      <c r="B133" s="1616"/>
      <c r="C133" s="1616"/>
      <c r="D133" s="1617" t="s">
        <v>831</v>
      </c>
      <c r="E133" s="1617"/>
      <c r="F133" s="1617"/>
      <c r="G133" s="1617"/>
      <c r="H133" s="1617"/>
      <c r="I133" s="1617"/>
      <c r="J133" s="1617"/>
      <c r="K133" s="1617"/>
      <c r="L133" s="1617"/>
      <c r="M133" s="1617"/>
      <c r="N133" s="1617"/>
      <c r="O133" s="1617"/>
      <c r="P133" s="1617"/>
      <c r="Q133" s="1617"/>
      <c r="R133" s="1617"/>
      <c r="S133" s="1617"/>
      <c r="T133" s="1617"/>
      <c r="U133" s="1617"/>
      <c r="V133" s="438"/>
      <c r="W133" s="438"/>
      <c r="X133" s="437"/>
    </row>
    <row r="134" spans="1:24" ht="15" hidden="1">
      <c r="A134" s="1616" t="s">
        <v>832</v>
      </c>
      <c r="B134" s="1616"/>
      <c r="C134" s="1616"/>
      <c r="D134" s="1617" t="s">
        <v>833</v>
      </c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437"/>
      <c r="W134" s="437"/>
      <c r="X134" s="437"/>
    </row>
    <row r="135" spans="1:24" ht="15" hidden="1">
      <c r="A135" s="1616" t="s">
        <v>834</v>
      </c>
      <c r="B135" s="1616"/>
      <c r="C135" s="1616"/>
      <c r="D135" s="1623" t="s">
        <v>835</v>
      </c>
      <c r="E135" s="1617"/>
      <c r="F135" s="1617"/>
      <c r="G135" s="1617"/>
      <c r="H135" s="1617"/>
      <c r="I135" s="1617"/>
      <c r="J135" s="1617"/>
      <c r="K135" s="1617"/>
      <c r="L135" s="1617"/>
      <c r="M135" s="1617"/>
      <c r="N135" s="1617"/>
      <c r="O135" s="1617"/>
      <c r="P135" s="1617"/>
      <c r="Q135" s="1617"/>
      <c r="R135" s="1617"/>
      <c r="S135" s="1617"/>
      <c r="T135" s="1617"/>
      <c r="U135" s="1617"/>
      <c r="V135" s="437"/>
      <c r="W135" s="437"/>
      <c r="X135" s="437"/>
    </row>
    <row r="136" spans="1:24" ht="15" hidden="1">
      <c r="A136" s="1616" t="s">
        <v>836</v>
      </c>
      <c r="B136" s="1616"/>
      <c r="C136" s="1616"/>
      <c r="D136" s="1617" t="s">
        <v>837</v>
      </c>
      <c r="E136" s="1617"/>
      <c r="F136" s="1617"/>
      <c r="G136" s="1617"/>
      <c r="H136" s="1617"/>
      <c r="I136" s="1617"/>
      <c r="J136" s="1617"/>
      <c r="K136" s="1617"/>
      <c r="L136" s="1617"/>
      <c r="M136" s="1617"/>
      <c r="N136" s="1617"/>
      <c r="O136" s="1617"/>
      <c r="P136" s="1617"/>
      <c r="Q136" s="1617"/>
      <c r="R136" s="1617"/>
      <c r="S136" s="1617"/>
      <c r="T136" s="1617"/>
      <c r="U136" s="1617"/>
      <c r="V136" s="438"/>
      <c r="W136" s="438"/>
      <c r="X136" s="437"/>
    </row>
    <row r="137" spans="1:24" ht="15" hidden="1">
      <c r="A137" s="1616" t="s">
        <v>838</v>
      </c>
      <c r="B137" s="1616"/>
      <c r="C137" s="1616"/>
      <c r="D137" s="1617" t="s">
        <v>839</v>
      </c>
      <c r="E137" s="1617"/>
      <c r="F137" s="1617"/>
      <c r="G137" s="1617"/>
      <c r="H137" s="1617"/>
      <c r="I137" s="1617"/>
      <c r="J137" s="1617"/>
      <c r="K137" s="1617"/>
      <c r="L137" s="1617"/>
      <c r="M137" s="1617"/>
      <c r="N137" s="1617"/>
      <c r="O137" s="1617"/>
      <c r="P137" s="1617"/>
      <c r="Q137" s="1617"/>
      <c r="R137" s="1617"/>
      <c r="S137" s="1617"/>
      <c r="T137" s="1617"/>
      <c r="U137" s="1617"/>
      <c r="V137" s="438"/>
      <c r="W137" s="438"/>
      <c r="X137" s="437"/>
    </row>
    <row r="138" spans="1:24" ht="15" hidden="1">
      <c r="A138" s="1616" t="s">
        <v>840</v>
      </c>
      <c r="B138" s="1616"/>
      <c r="C138" s="1616"/>
      <c r="D138" s="1617" t="s">
        <v>841</v>
      </c>
      <c r="E138" s="1617"/>
      <c r="F138" s="1617"/>
      <c r="G138" s="1617"/>
      <c r="H138" s="1617"/>
      <c r="I138" s="1617"/>
      <c r="J138" s="1617"/>
      <c r="K138" s="1617"/>
      <c r="L138" s="1617"/>
      <c r="M138" s="1617"/>
      <c r="N138" s="1617"/>
      <c r="O138" s="1617"/>
      <c r="P138" s="1617"/>
      <c r="Q138" s="1617"/>
      <c r="R138" s="1617"/>
      <c r="S138" s="1617"/>
      <c r="T138" s="1617"/>
      <c r="U138" s="1617"/>
      <c r="V138" s="438"/>
      <c r="W138" s="438"/>
      <c r="X138" s="437"/>
    </row>
    <row r="139" spans="1:24" ht="15" hidden="1">
      <c r="A139" s="1616" t="s">
        <v>842</v>
      </c>
      <c r="B139" s="1616"/>
      <c r="C139" s="1616"/>
      <c r="D139" s="1623" t="s">
        <v>843</v>
      </c>
      <c r="E139" s="1617"/>
      <c r="F139" s="1617"/>
      <c r="G139" s="1617"/>
      <c r="H139" s="1617"/>
      <c r="I139" s="1617"/>
      <c r="J139" s="1617"/>
      <c r="K139" s="1617"/>
      <c r="L139" s="1617"/>
      <c r="M139" s="1617"/>
      <c r="N139" s="1617"/>
      <c r="O139" s="1617"/>
      <c r="P139" s="1617"/>
      <c r="Q139" s="1617"/>
      <c r="R139" s="1617"/>
      <c r="S139" s="1617"/>
      <c r="T139" s="1617"/>
      <c r="U139" s="1617"/>
      <c r="V139" s="438"/>
      <c r="W139" s="438"/>
      <c r="X139" s="437"/>
    </row>
    <row r="140" spans="1:24" ht="15">
      <c r="A140" s="1616" t="s">
        <v>844</v>
      </c>
      <c r="B140" s="1616"/>
      <c r="C140" s="1616"/>
      <c r="D140" s="1617" t="s">
        <v>845</v>
      </c>
      <c r="E140" s="1617"/>
      <c r="F140" s="1617"/>
      <c r="G140" s="1617"/>
      <c r="H140" s="1617"/>
      <c r="I140" s="1617"/>
      <c r="J140" s="1617"/>
      <c r="K140" s="1617"/>
      <c r="L140" s="1617"/>
      <c r="M140" s="1617"/>
      <c r="N140" s="1617"/>
      <c r="O140" s="1617"/>
      <c r="P140" s="1617"/>
      <c r="Q140" s="1617"/>
      <c r="R140" s="1617"/>
      <c r="S140" s="1617"/>
      <c r="T140" s="1617"/>
      <c r="U140" s="1617"/>
      <c r="V140" s="438">
        <f>SUM(V141:V148)</f>
        <v>0</v>
      </c>
      <c r="W140" s="438"/>
      <c r="X140" s="437"/>
    </row>
    <row r="141" spans="1:24" ht="15">
      <c r="A141" s="1616" t="s">
        <v>846</v>
      </c>
      <c r="B141" s="1616"/>
      <c r="C141" s="1616"/>
      <c r="D141" s="1623" t="s">
        <v>847</v>
      </c>
      <c r="E141" s="1617"/>
      <c r="F141" s="1617"/>
      <c r="G141" s="1617"/>
      <c r="H141" s="1617"/>
      <c r="I141" s="1617"/>
      <c r="J141" s="1617"/>
      <c r="K141" s="1617"/>
      <c r="L141" s="1617"/>
      <c r="M141" s="1617"/>
      <c r="N141" s="1617"/>
      <c r="O141" s="1617"/>
      <c r="P141" s="1617"/>
      <c r="Q141" s="1617"/>
      <c r="R141" s="1617"/>
      <c r="S141" s="1617"/>
      <c r="T141" s="1617"/>
      <c r="U141" s="1617"/>
      <c r="V141" s="438"/>
      <c r="W141" s="438"/>
      <c r="X141" s="437"/>
    </row>
    <row r="142" spans="1:24" ht="15" hidden="1">
      <c r="A142" s="1616" t="s">
        <v>848</v>
      </c>
      <c r="B142" s="1616"/>
      <c r="C142" s="1616"/>
      <c r="D142" s="1623" t="s">
        <v>849</v>
      </c>
      <c r="E142" s="1617"/>
      <c r="F142" s="1617"/>
      <c r="G142" s="1617"/>
      <c r="H142" s="1617"/>
      <c r="I142" s="1617"/>
      <c r="J142" s="1617"/>
      <c r="K142" s="1617"/>
      <c r="L142" s="1617"/>
      <c r="M142" s="1617"/>
      <c r="N142" s="1617"/>
      <c r="O142" s="1617"/>
      <c r="P142" s="1617"/>
      <c r="Q142" s="1617"/>
      <c r="R142" s="1617"/>
      <c r="S142" s="1617"/>
      <c r="T142" s="1617"/>
      <c r="U142" s="1617"/>
      <c r="V142" s="438"/>
      <c r="W142" s="438"/>
      <c r="X142" s="437"/>
    </row>
    <row r="143" spans="1:24" ht="15" hidden="1">
      <c r="A143" s="1616" t="s">
        <v>850</v>
      </c>
      <c r="B143" s="1616"/>
      <c r="C143" s="1616"/>
      <c r="D143" s="1623" t="s">
        <v>851</v>
      </c>
      <c r="E143" s="1617"/>
      <c r="F143" s="1617"/>
      <c r="G143" s="1617"/>
      <c r="H143" s="1617"/>
      <c r="I143" s="1617"/>
      <c r="J143" s="1617"/>
      <c r="K143" s="1617"/>
      <c r="L143" s="1617"/>
      <c r="M143" s="1617"/>
      <c r="N143" s="1617"/>
      <c r="O143" s="1617"/>
      <c r="P143" s="1617"/>
      <c r="Q143" s="1617"/>
      <c r="R143" s="1617"/>
      <c r="S143" s="1617"/>
      <c r="T143" s="1617"/>
      <c r="U143" s="1617"/>
      <c r="V143" s="438"/>
      <c r="W143" s="438"/>
      <c r="X143" s="437"/>
    </row>
    <row r="144" spans="1:24" ht="15" hidden="1">
      <c r="A144" s="1616" t="s">
        <v>852</v>
      </c>
      <c r="B144" s="1616"/>
      <c r="C144" s="1616"/>
      <c r="D144" s="1623" t="s">
        <v>853</v>
      </c>
      <c r="E144" s="1617"/>
      <c r="F144" s="1617"/>
      <c r="G144" s="1617"/>
      <c r="H144" s="1617"/>
      <c r="I144" s="1617"/>
      <c r="J144" s="1617"/>
      <c r="K144" s="1617"/>
      <c r="L144" s="1617"/>
      <c r="M144" s="1617"/>
      <c r="N144" s="1617"/>
      <c r="O144" s="1617"/>
      <c r="P144" s="1617"/>
      <c r="Q144" s="1617"/>
      <c r="R144" s="1617"/>
      <c r="S144" s="1617"/>
      <c r="T144" s="1617"/>
      <c r="U144" s="1617"/>
      <c r="V144" s="438"/>
      <c r="W144" s="438"/>
      <c r="X144" s="437"/>
    </row>
    <row r="145" spans="1:24" ht="15" hidden="1">
      <c r="A145" s="1616" t="s">
        <v>854</v>
      </c>
      <c r="B145" s="1616"/>
      <c r="C145" s="1616"/>
      <c r="D145" s="1623" t="s">
        <v>855</v>
      </c>
      <c r="E145" s="1617"/>
      <c r="F145" s="1617"/>
      <c r="G145" s="1617"/>
      <c r="H145" s="1617"/>
      <c r="I145" s="1617"/>
      <c r="J145" s="1617"/>
      <c r="K145" s="1617"/>
      <c r="L145" s="1617"/>
      <c r="M145" s="1617"/>
      <c r="N145" s="1617"/>
      <c r="O145" s="1617"/>
      <c r="P145" s="1617"/>
      <c r="Q145" s="1617"/>
      <c r="R145" s="1617"/>
      <c r="S145" s="1617"/>
      <c r="T145" s="1617"/>
      <c r="U145" s="1617"/>
      <c r="V145" s="438"/>
      <c r="W145" s="438"/>
      <c r="X145" s="437"/>
    </row>
    <row r="146" spans="1:24" ht="15" hidden="1">
      <c r="A146" s="1616" t="s">
        <v>856</v>
      </c>
      <c r="B146" s="1616"/>
      <c r="C146" s="1616"/>
      <c r="D146" s="1623" t="s">
        <v>857</v>
      </c>
      <c r="E146" s="1617"/>
      <c r="F146" s="1617"/>
      <c r="G146" s="1617"/>
      <c r="H146" s="1617"/>
      <c r="I146" s="1617"/>
      <c r="J146" s="1617"/>
      <c r="K146" s="1617"/>
      <c r="L146" s="1617"/>
      <c r="M146" s="1617"/>
      <c r="N146" s="1617"/>
      <c r="O146" s="1617"/>
      <c r="P146" s="1617"/>
      <c r="Q146" s="1617"/>
      <c r="R146" s="1617"/>
      <c r="S146" s="1617"/>
      <c r="T146" s="1617"/>
      <c r="U146" s="1617"/>
      <c r="V146" s="438"/>
      <c r="W146" s="438"/>
      <c r="X146" s="437"/>
    </row>
    <row r="147" spans="1:24" ht="15" hidden="1">
      <c r="A147" s="1616" t="s">
        <v>858</v>
      </c>
      <c r="B147" s="1616"/>
      <c r="C147" s="1616"/>
      <c r="D147" s="1623" t="s">
        <v>859</v>
      </c>
      <c r="E147" s="1617"/>
      <c r="F147" s="1617"/>
      <c r="G147" s="1617"/>
      <c r="H147" s="1617"/>
      <c r="I147" s="1617"/>
      <c r="J147" s="1617"/>
      <c r="K147" s="1617"/>
      <c r="L147" s="1617"/>
      <c r="M147" s="1617"/>
      <c r="N147" s="1617"/>
      <c r="O147" s="1617"/>
      <c r="P147" s="1617"/>
      <c r="Q147" s="1617"/>
      <c r="R147" s="1617"/>
      <c r="S147" s="1617"/>
      <c r="T147" s="1617"/>
      <c r="U147" s="1617"/>
      <c r="V147" s="438"/>
      <c r="W147" s="438"/>
      <c r="X147" s="437"/>
    </row>
    <row r="148" spans="1:24" ht="15" hidden="1">
      <c r="A148" s="1616" t="s">
        <v>860</v>
      </c>
      <c r="B148" s="1616"/>
      <c r="C148" s="1616"/>
      <c r="D148" s="1623" t="s">
        <v>861</v>
      </c>
      <c r="E148" s="1617"/>
      <c r="F148" s="1617"/>
      <c r="G148" s="1617"/>
      <c r="H148" s="1617"/>
      <c r="I148" s="1617"/>
      <c r="J148" s="1617"/>
      <c r="K148" s="1617"/>
      <c r="L148" s="1617"/>
      <c r="M148" s="1617"/>
      <c r="N148" s="1617"/>
      <c r="O148" s="1617"/>
      <c r="P148" s="1617"/>
      <c r="Q148" s="1617"/>
      <c r="R148" s="1617"/>
      <c r="S148" s="1617"/>
      <c r="T148" s="1617"/>
      <c r="U148" s="1617"/>
      <c r="V148" s="438"/>
      <c r="W148" s="438"/>
      <c r="X148" s="437"/>
    </row>
    <row r="149" spans="1:24" ht="15">
      <c r="A149" s="1618" t="s">
        <v>862</v>
      </c>
      <c r="B149" s="1618"/>
      <c r="C149" s="1618"/>
      <c r="D149" s="1619" t="s">
        <v>863</v>
      </c>
      <c r="E149" s="1619"/>
      <c r="F149" s="1619"/>
      <c r="G149" s="1619"/>
      <c r="H149" s="1619"/>
      <c r="I149" s="1619"/>
      <c r="J149" s="1619"/>
      <c r="K149" s="1619"/>
      <c r="L149" s="1619"/>
      <c r="M149" s="1619"/>
      <c r="N149" s="1619"/>
      <c r="O149" s="1619"/>
      <c r="P149" s="1619"/>
      <c r="Q149" s="1619"/>
      <c r="R149" s="1619"/>
      <c r="S149" s="1619"/>
      <c r="T149" s="1619"/>
      <c r="U149" s="1619"/>
      <c r="V149" s="443">
        <f>SUM(V140,V136:V138,V130:V134)</f>
        <v>0</v>
      </c>
      <c r="W149" s="443">
        <f>SUM(W140,W136:W138,W130:W134)</f>
        <v>0</v>
      </c>
      <c r="X149" s="443"/>
    </row>
    <row r="150" spans="1:24" ht="15">
      <c r="A150" s="1616" t="s">
        <v>864</v>
      </c>
      <c r="B150" s="1616"/>
      <c r="C150" s="1616"/>
      <c r="D150" s="1617" t="s">
        <v>865</v>
      </c>
      <c r="E150" s="1617"/>
      <c r="F150" s="1617"/>
      <c r="G150" s="1617"/>
      <c r="H150" s="1617"/>
      <c r="I150" s="1617"/>
      <c r="J150" s="1617"/>
      <c r="K150" s="1617"/>
      <c r="L150" s="1617"/>
      <c r="M150" s="1617"/>
      <c r="N150" s="1617"/>
      <c r="O150" s="1617"/>
      <c r="P150" s="1617"/>
      <c r="Q150" s="1617"/>
      <c r="R150" s="1617"/>
      <c r="S150" s="1617"/>
      <c r="T150" s="1617"/>
      <c r="U150" s="1617"/>
      <c r="V150" s="438"/>
      <c r="W150" s="438"/>
      <c r="X150" s="437"/>
    </row>
    <row r="151" spans="1:24" ht="15">
      <c r="A151" s="1616" t="s">
        <v>866</v>
      </c>
      <c r="B151" s="1616"/>
      <c r="C151" s="1616"/>
      <c r="D151" s="1623" t="s">
        <v>748</v>
      </c>
      <c r="E151" s="1623"/>
      <c r="F151" s="1623"/>
      <c r="G151" s="1623"/>
      <c r="H151" s="1623"/>
      <c r="I151" s="1623"/>
      <c r="J151" s="1623"/>
      <c r="K151" s="1623"/>
      <c r="L151" s="1623"/>
      <c r="M151" s="1623"/>
      <c r="N151" s="1623"/>
      <c r="O151" s="1623"/>
      <c r="P151" s="1623"/>
      <c r="Q151" s="1623"/>
      <c r="R151" s="1623"/>
      <c r="S151" s="1623"/>
      <c r="T151" s="1623"/>
      <c r="U151" s="1623"/>
      <c r="V151" s="438"/>
      <c r="W151" s="438"/>
      <c r="X151" s="437"/>
    </row>
    <row r="152" spans="1:24" ht="15">
      <c r="A152" s="1616" t="s">
        <v>867</v>
      </c>
      <c r="B152" s="1616"/>
      <c r="C152" s="1616"/>
      <c r="D152" s="1623" t="s">
        <v>868</v>
      </c>
      <c r="E152" s="1623"/>
      <c r="F152" s="1623"/>
      <c r="G152" s="1623"/>
      <c r="H152" s="1623"/>
      <c r="I152" s="1623"/>
      <c r="J152" s="1623"/>
      <c r="K152" s="1623"/>
      <c r="L152" s="1623"/>
      <c r="M152" s="1623"/>
      <c r="N152" s="1623"/>
      <c r="O152" s="1623"/>
      <c r="P152" s="1623"/>
      <c r="Q152" s="1623"/>
      <c r="R152" s="1623"/>
      <c r="S152" s="1623"/>
      <c r="T152" s="1623"/>
      <c r="U152" s="1623"/>
      <c r="V152" s="438"/>
      <c r="W152" s="438"/>
      <c r="X152" s="437"/>
    </row>
    <row r="153" spans="1:24" ht="15">
      <c r="A153" s="1616" t="s">
        <v>869</v>
      </c>
      <c r="B153" s="1616"/>
      <c r="C153" s="1616"/>
      <c r="D153" s="1623" t="s">
        <v>870</v>
      </c>
      <c r="E153" s="1623"/>
      <c r="F153" s="1623"/>
      <c r="G153" s="1623"/>
      <c r="H153" s="1623"/>
      <c r="I153" s="1623"/>
      <c r="J153" s="1623"/>
      <c r="K153" s="1623"/>
      <c r="L153" s="1623"/>
      <c r="M153" s="1623"/>
      <c r="N153" s="1623"/>
      <c r="O153" s="1623"/>
      <c r="P153" s="1623"/>
      <c r="Q153" s="1623"/>
      <c r="R153" s="1623"/>
      <c r="S153" s="1623"/>
      <c r="T153" s="1623"/>
      <c r="U153" s="1623"/>
      <c r="V153" s="438"/>
      <c r="W153" s="438"/>
      <c r="X153" s="437"/>
    </row>
    <row r="154" spans="1:24" ht="15" hidden="1">
      <c r="A154" s="1616" t="s">
        <v>871</v>
      </c>
      <c r="B154" s="1616"/>
      <c r="C154" s="1616"/>
      <c r="D154" s="1623" t="s">
        <v>872</v>
      </c>
      <c r="E154" s="1623"/>
      <c r="F154" s="1623"/>
      <c r="G154" s="1623"/>
      <c r="H154" s="1623"/>
      <c r="I154" s="1623"/>
      <c r="J154" s="1623"/>
      <c r="K154" s="1623"/>
      <c r="L154" s="1623"/>
      <c r="M154" s="1623"/>
      <c r="N154" s="1623"/>
      <c r="O154" s="1623"/>
      <c r="P154" s="1623"/>
      <c r="Q154" s="1623"/>
      <c r="R154" s="1623"/>
      <c r="S154" s="1623"/>
      <c r="T154" s="1623"/>
      <c r="U154" s="1623"/>
      <c r="V154" s="438"/>
      <c r="W154" s="438"/>
      <c r="X154" s="437"/>
    </row>
    <row r="155" spans="1:24" ht="15" hidden="1">
      <c r="A155" s="1616" t="s">
        <v>873</v>
      </c>
      <c r="B155" s="1616"/>
      <c r="C155" s="1616"/>
      <c r="D155" s="1623" t="s">
        <v>756</v>
      </c>
      <c r="E155" s="1623"/>
      <c r="F155" s="1623"/>
      <c r="G155" s="1623"/>
      <c r="H155" s="1623"/>
      <c r="I155" s="1623"/>
      <c r="J155" s="1623"/>
      <c r="K155" s="1623"/>
      <c r="L155" s="1623"/>
      <c r="M155" s="1623"/>
      <c r="N155" s="1623"/>
      <c r="O155" s="1623"/>
      <c r="P155" s="1623"/>
      <c r="Q155" s="1623"/>
      <c r="R155" s="1623"/>
      <c r="S155" s="1623"/>
      <c r="T155" s="1623"/>
      <c r="U155" s="1623"/>
      <c r="V155" s="438"/>
      <c r="W155" s="438"/>
      <c r="X155" s="437"/>
    </row>
    <row r="156" spans="1:24" ht="15" hidden="1">
      <c r="A156" s="1616" t="s">
        <v>874</v>
      </c>
      <c r="B156" s="1616"/>
      <c r="C156" s="1616"/>
      <c r="D156" s="1623" t="s">
        <v>875</v>
      </c>
      <c r="E156" s="1623"/>
      <c r="F156" s="1623"/>
      <c r="G156" s="1623"/>
      <c r="H156" s="1623"/>
      <c r="I156" s="1623"/>
      <c r="J156" s="1623"/>
      <c r="K156" s="1623"/>
      <c r="L156" s="1623"/>
      <c r="M156" s="1623"/>
      <c r="N156" s="1623"/>
      <c r="O156" s="1623"/>
      <c r="P156" s="1623"/>
      <c r="Q156" s="1623"/>
      <c r="R156" s="1623"/>
      <c r="S156" s="1623"/>
      <c r="T156" s="1623"/>
      <c r="U156" s="1623"/>
      <c r="V156" s="438"/>
      <c r="W156" s="438"/>
      <c r="X156" s="437"/>
    </row>
    <row r="157" spans="1:24" ht="15">
      <c r="A157" s="1618" t="s">
        <v>876</v>
      </c>
      <c r="B157" s="1618"/>
      <c r="C157" s="1618"/>
      <c r="D157" s="1619" t="s">
        <v>877</v>
      </c>
      <c r="E157" s="1619"/>
      <c r="F157" s="1619"/>
      <c r="G157" s="1619"/>
      <c r="H157" s="1619"/>
      <c r="I157" s="1619"/>
      <c r="J157" s="1619"/>
      <c r="K157" s="1619"/>
      <c r="L157" s="1619"/>
      <c r="M157" s="1619"/>
      <c r="N157" s="1619"/>
      <c r="O157" s="1619"/>
      <c r="P157" s="1619"/>
      <c r="Q157" s="1619"/>
      <c r="R157" s="1619"/>
      <c r="S157" s="1619"/>
      <c r="T157" s="1619"/>
      <c r="U157" s="1619"/>
      <c r="V157" s="443">
        <f>SUM(V150:V156)</f>
        <v>0</v>
      </c>
      <c r="W157" s="443">
        <f>SUM(W150:W156)</f>
        <v>0</v>
      </c>
      <c r="X157" s="443"/>
    </row>
    <row r="158" spans="1:24" ht="15">
      <c r="A158" s="1618" t="s">
        <v>878</v>
      </c>
      <c r="B158" s="1618"/>
      <c r="C158" s="1618"/>
      <c r="D158" s="1619" t="s">
        <v>879</v>
      </c>
      <c r="E158" s="1619"/>
      <c r="F158" s="1619"/>
      <c r="G158" s="1619"/>
      <c r="H158" s="1619"/>
      <c r="I158" s="1619"/>
      <c r="J158" s="1619"/>
      <c r="K158" s="1619"/>
      <c r="L158" s="1619"/>
      <c r="M158" s="1619"/>
      <c r="N158" s="1619"/>
      <c r="O158" s="1619"/>
      <c r="P158" s="1619"/>
      <c r="Q158" s="1619"/>
      <c r="R158" s="1619"/>
      <c r="S158" s="1619"/>
      <c r="T158" s="1619"/>
      <c r="U158" s="1619"/>
      <c r="V158" s="443">
        <f>SUM(V157,V149,V129)</f>
        <v>0</v>
      </c>
      <c r="W158" s="443">
        <f>SUM(W157,W149,W129)</f>
        <v>10801</v>
      </c>
      <c r="X158" s="443"/>
    </row>
    <row r="159" spans="1:24" ht="15">
      <c r="A159" s="1618" t="s">
        <v>880</v>
      </c>
      <c r="B159" s="1618"/>
      <c r="C159" s="1618"/>
      <c r="D159" s="1619" t="s">
        <v>881</v>
      </c>
      <c r="E159" s="1619"/>
      <c r="F159" s="1619"/>
      <c r="G159" s="1619"/>
      <c r="H159" s="1619"/>
      <c r="I159" s="1619"/>
      <c r="J159" s="1619"/>
      <c r="K159" s="1619"/>
      <c r="L159" s="1619"/>
      <c r="M159" s="1619"/>
      <c r="N159" s="1619"/>
      <c r="O159" s="1619"/>
      <c r="P159" s="1619"/>
      <c r="Q159" s="1619"/>
      <c r="R159" s="1619"/>
      <c r="S159" s="1619"/>
      <c r="T159" s="1619"/>
      <c r="U159" s="1619"/>
      <c r="V159" s="437"/>
      <c r="W159" s="437"/>
      <c r="X159" s="437"/>
    </row>
    <row r="160" spans="1:24" ht="15">
      <c r="A160" s="1618" t="s">
        <v>882</v>
      </c>
      <c r="B160" s="1618"/>
      <c r="C160" s="1618"/>
      <c r="D160" s="1619" t="s">
        <v>883</v>
      </c>
      <c r="E160" s="1619"/>
      <c r="F160" s="1619"/>
      <c r="G160" s="1619"/>
      <c r="H160" s="1619"/>
      <c r="I160" s="1619"/>
      <c r="J160" s="1619"/>
      <c r="K160" s="1619"/>
      <c r="L160" s="1619"/>
      <c r="M160" s="1619"/>
      <c r="N160" s="1619"/>
      <c r="O160" s="1619"/>
      <c r="P160" s="1619"/>
      <c r="Q160" s="1619"/>
      <c r="R160" s="1619"/>
      <c r="S160" s="1619"/>
      <c r="T160" s="1619"/>
      <c r="U160" s="1619"/>
      <c r="V160" s="437"/>
      <c r="W160" s="437"/>
      <c r="X160" s="437"/>
    </row>
    <row r="161" spans="1:24" ht="15">
      <c r="A161" s="1616" t="s">
        <v>884</v>
      </c>
      <c r="B161" s="1616"/>
      <c r="C161" s="1616"/>
      <c r="D161" s="1617" t="s">
        <v>885</v>
      </c>
      <c r="E161" s="1617"/>
      <c r="F161" s="1617"/>
      <c r="G161" s="1617"/>
      <c r="H161" s="1617"/>
      <c r="I161" s="1617"/>
      <c r="J161" s="1617"/>
      <c r="K161" s="1617"/>
      <c r="L161" s="1617"/>
      <c r="M161" s="1617"/>
      <c r="N161" s="1617"/>
      <c r="O161" s="1617"/>
      <c r="P161" s="1617"/>
      <c r="Q161" s="1617"/>
      <c r="R161" s="1617"/>
      <c r="S161" s="1617"/>
      <c r="T161" s="1617"/>
      <c r="U161" s="1617"/>
      <c r="V161" s="438"/>
      <c r="W161" s="438"/>
      <c r="X161" s="437"/>
    </row>
    <row r="162" spans="1:24" ht="15">
      <c r="A162" s="1616" t="s">
        <v>886</v>
      </c>
      <c r="B162" s="1616"/>
      <c r="C162" s="1616"/>
      <c r="D162" s="1617" t="s">
        <v>887</v>
      </c>
      <c r="E162" s="1617"/>
      <c r="F162" s="1617"/>
      <c r="G162" s="1617"/>
      <c r="H162" s="1617"/>
      <c r="I162" s="1617"/>
      <c r="J162" s="1617"/>
      <c r="K162" s="1617"/>
      <c r="L162" s="1617"/>
      <c r="M162" s="1617"/>
      <c r="N162" s="1617"/>
      <c r="O162" s="1617"/>
      <c r="P162" s="1617"/>
      <c r="Q162" s="1617"/>
      <c r="R162" s="1617"/>
      <c r="S162" s="1617"/>
      <c r="T162" s="1617"/>
      <c r="U162" s="1617"/>
      <c r="V162" s="438"/>
      <c r="W162" s="438">
        <v>2360946</v>
      </c>
      <c r="X162" s="437"/>
    </row>
    <row r="163" spans="1:24" ht="15">
      <c r="A163" s="1616" t="s">
        <v>888</v>
      </c>
      <c r="B163" s="1616"/>
      <c r="C163" s="1616"/>
      <c r="D163" s="1617" t="s">
        <v>889</v>
      </c>
      <c r="E163" s="1617"/>
      <c r="F163" s="1617"/>
      <c r="G163" s="1617"/>
      <c r="H163" s="1617"/>
      <c r="I163" s="1617"/>
      <c r="J163" s="1617"/>
      <c r="K163" s="1617"/>
      <c r="L163" s="1617"/>
      <c r="M163" s="1617"/>
      <c r="N163" s="1617"/>
      <c r="O163" s="1617"/>
      <c r="P163" s="1617"/>
      <c r="Q163" s="1617"/>
      <c r="R163" s="1617"/>
      <c r="S163" s="1617"/>
      <c r="T163" s="1617"/>
      <c r="U163" s="1617"/>
      <c r="V163" s="438"/>
      <c r="W163" s="438"/>
      <c r="X163" s="437"/>
    </row>
    <row r="164" spans="1:24" ht="15">
      <c r="A164" s="1618" t="s">
        <v>890</v>
      </c>
      <c r="B164" s="1618"/>
      <c r="C164" s="1618"/>
      <c r="D164" s="1619" t="s">
        <v>891</v>
      </c>
      <c r="E164" s="1619"/>
      <c r="F164" s="1619"/>
      <c r="G164" s="1619"/>
      <c r="H164" s="1619"/>
      <c r="I164" s="1619"/>
      <c r="J164" s="1619"/>
      <c r="K164" s="1619"/>
      <c r="L164" s="1619"/>
      <c r="M164" s="1619"/>
      <c r="N164" s="1619"/>
      <c r="O164" s="1619"/>
      <c r="P164" s="1619"/>
      <c r="Q164" s="1619"/>
      <c r="R164" s="1619"/>
      <c r="S164" s="1619"/>
      <c r="T164" s="1619"/>
      <c r="U164" s="1619"/>
      <c r="V164" s="443">
        <f>SUM(V161:V163)</f>
        <v>0</v>
      </c>
      <c r="W164" s="443">
        <f>SUM(W161:W163)</f>
        <v>2360946</v>
      </c>
      <c r="X164" s="443"/>
    </row>
    <row r="165" spans="1:24" ht="15">
      <c r="A165" s="1619" t="s">
        <v>892</v>
      </c>
      <c r="B165" s="1620"/>
      <c r="C165" s="1620"/>
      <c r="D165" s="1620"/>
      <c r="E165" s="1620"/>
      <c r="F165" s="1620"/>
      <c r="G165" s="1620"/>
      <c r="H165" s="1620"/>
      <c r="I165" s="1620"/>
      <c r="J165" s="1620"/>
      <c r="K165" s="1620"/>
      <c r="L165" s="1620"/>
      <c r="M165" s="1620"/>
      <c r="N165" s="1620"/>
      <c r="O165" s="1620"/>
      <c r="P165" s="1620"/>
      <c r="Q165" s="1620"/>
      <c r="R165" s="1620"/>
      <c r="S165" s="1620"/>
      <c r="T165" s="1620"/>
      <c r="U165" s="1620"/>
      <c r="V165" s="443">
        <f>SUM(V164,V160,V159,V158,V109)</f>
        <v>0</v>
      </c>
      <c r="W165" s="443">
        <f>SUM(W164,W160,W159,W158,W109)</f>
        <v>11688</v>
      </c>
      <c r="X165" s="443"/>
    </row>
  </sheetData>
  <sheetProtection/>
  <mergeCells count="315">
    <mergeCell ref="A165:U165"/>
    <mergeCell ref="A162:C162"/>
    <mergeCell ref="D162:U162"/>
    <mergeCell ref="A163:C163"/>
    <mergeCell ref="D163:U163"/>
    <mergeCell ref="A164:C164"/>
    <mergeCell ref="D164:U164"/>
    <mergeCell ref="A159:C159"/>
    <mergeCell ref="D159:U159"/>
    <mergeCell ref="A160:C160"/>
    <mergeCell ref="D160:U160"/>
    <mergeCell ref="A161:C161"/>
    <mergeCell ref="D161:U161"/>
    <mergeCell ref="A156:C156"/>
    <mergeCell ref="D156:U156"/>
    <mergeCell ref="A157:C157"/>
    <mergeCell ref="D157:U157"/>
    <mergeCell ref="A158:C158"/>
    <mergeCell ref="D158:U158"/>
    <mergeCell ref="A153:C153"/>
    <mergeCell ref="D153:U153"/>
    <mergeCell ref="A154:C154"/>
    <mergeCell ref="D154:U154"/>
    <mergeCell ref="A155:C155"/>
    <mergeCell ref="D155:U155"/>
    <mergeCell ref="A150:C150"/>
    <mergeCell ref="D150:U150"/>
    <mergeCell ref="A151:C151"/>
    <mergeCell ref="D151:U151"/>
    <mergeCell ref="A152:C152"/>
    <mergeCell ref="D152:U152"/>
    <mergeCell ref="A147:C147"/>
    <mergeCell ref="D147:U147"/>
    <mergeCell ref="A148:C148"/>
    <mergeCell ref="D148:U148"/>
    <mergeCell ref="A149:C149"/>
    <mergeCell ref="D149:U149"/>
    <mergeCell ref="A144:C144"/>
    <mergeCell ref="D144:U144"/>
    <mergeCell ref="A145:C145"/>
    <mergeCell ref="D145:U145"/>
    <mergeCell ref="A146:C146"/>
    <mergeCell ref="D146:U146"/>
    <mergeCell ref="A141:C141"/>
    <mergeCell ref="D141:U141"/>
    <mergeCell ref="A142:C142"/>
    <mergeCell ref="D142:U142"/>
    <mergeCell ref="A143:C143"/>
    <mergeCell ref="D143:U143"/>
    <mergeCell ref="A138:C138"/>
    <mergeCell ref="D138:U138"/>
    <mergeCell ref="A139:C139"/>
    <mergeCell ref="D139:U139"/>
    <mergeCell ref="A140:C140"/>
    <mergeCell ref="D140:U140"/>
    <mergeCell ref="A135:C135"/>
    <mergeCell ref="D135:U135"/>
    <mergeCell ref="A136:C136"/>
    <mergeCell ref="D136:U136"/>
    <mergeCell ref="A137:C137"/>
    <mergeCell ref="D137:U137"/>
    <mergeCell ref="A132:C132"/>
    <mergeCell ref="D132:U132"/>
    <mergeCell ref="A133:C133"/>
    <mergeCell ref="D133:U133"/>
    <mergeCell ref="A134:C134"/>
    <mergeCell ref="D134:U134"/>
    <mergeCell ref="A129:C129"/>
    <mergeCell ref="D129:U129"/>
    <mergeCell ref="A130:C130"/>
    <mergeCell ref="D130:U130"/>
    <mergeCell ref="A131:C131"/>
    <mergeCell ref="D131:U131"/>
    <mergeCell ref="A126:C126"/>
    <mergeCell ref="D126:U126"/>
    <mergeCell ref="A127:C127"/>
    <mergeCell ref="D127:U127"/>
    <mergeCell ref="A128:C128"/>
    <mergeCell ref="D128:U128"/>
    <mergeCell ref="A123:C123"/>
    <mergeCell ref="D123:U123"/>
    <mergeCell ref="A124:C124"/>
    <mergeCell ref="D124:U124"/>
    <mergeCell ref="A125:C125"/>
    <mergeCell ref="D125:U125"/>
    <mergeCell ref="A120:C120"/>
    <mergeCell ref="D120:U120"/>
    <mergeCell ref="A121:C121"/>
    <mergeCell ref="D121:U121"/>
    <mergeCell ref="A122:C122"/>
    <mergeCell ref="D122:U122"/>
    <mergeCell ref="A117:C117"/>
    <mergeCell ref="D117:U117"/>
    <mergeCell ref="A118:C118"/>
    <mergeCell ref="D118:U118"/>
    <mergeCell ref="A119:C119"/>
    <mergeCell ref="D119:U119"/>
    <mergeCell ref="A114:C114"/>
    <mergeCell ref="D114:U114"/>
    <mergeCell ref="A115:C115"/>
    <mergeCell ref="D115:U115"/>
    <mergeCell ref="A116:C116"/>
    <mergeCell ref="D116:U116"/>
    <mergeCell ref="A111:C111"/>
    <mergeCell ref="D111:U111"/>
    <mergeCell ref="A112:C112"/>
    <mergeCell ref="D112:U112"/>
    <mergeCell ref="A113:C113"/>
    <mergeCell ref="D113:U113"/>
    <mergeCell ref="A108:C108"/>
    <mergeCell ref="D108:U108"/>
    <mergeCell ref="A109:C109"/>
    <mergeCell ref="D109:U109"/>
    <mergeCell ref="A110:C110"/>
    <mergeCell ref="D110:U110"/>
    <mergeCell ref="A105:C105"/>
    <mergeCell ref="D105:U105"/>
    <mergeCell ref="A106:C106"/>
    <mergeCell ref="D106:U106"/>
    <mergeCell ref="A107:C107"/>
    <mergeCell ref="D107:U107"/>
    <mergeCell ref="A101:C101"/>
    <mergeCell ref="D101:U101"/>
    <mergeCell ref="A102:U102"/>
    <mergeCell ref="A103:C103"/>
    <mergeCell ref="D103:U103"/>
    <mergeCell ref="A104:C104"/>
    <mergeCell ref="D104:U104"/>
    <mergeCell ref="A98:C98"/>
    <mergeCell ref="D98:U98"/>
    <mergeCell ref="A99:C99"/>
    <mergeCell ref="D99:U99"/>
    <mergeCell ref="A100:C100"/>
    <mergeCell ref="D100:U100"/>
    <mergeCell ref="A95:C95"/>
    <mergeCell ref="D95:U95"/>
    <mergeCell ref="A96:C96"/>
    <mergeCell ref="D96:U96"/>
    <mergeCell ref="A97:C97"/>
    <mergeCell ref="D97:U97"/>
    <mergeCell ref="A92:C92"/>
    <mergeCell ref="D92:U92"/>
    <mergeCell ref="A93:C93"/>
    <mergeCell ref="D93:U93"/>
    <mergeCell ref="A94:C94"/>
    <mergeCell ref="D94:U94"/>
    <mergeCell ref="A89:C89"/>
    <mergeCell ref="D89:U89"/>
    <mergeCell ref="A90:C90"/>
    <mergeCell ref="D90:U90"/>
    <mergeCell ref="A91:C91"/>
    <mergeCell ref="D91:U91"/>
    <mergeCell ref="A86:C86"/>
    <mergeCell ref="D86:U86"/>
    <mergeCell ref="A87:C87"/>
    <mergeCell ref="D87:U87"/>
    <mergeCell ref="A88:C88"/>
    <mergeCell ref="D88:U88"/>
    <mergeCell ref="A83:C83"/>
    <mergeCell ref="D83:U83"/>
    <mergeCell ref="A84:C84"/>
    <mergeCell ref="D84:U84"/>
    <mergeCell ref="A85:C85"/>
    <mergeCell ref="D85:U85"/>
    <mergeCell ref="A80:C80"/>
    <mergeCell ref="D80:U80"/>
    <mergeCell ref="A81:C81"/>
    <mergeCell ref="D81:U81"/>
    <mergeCell ref="A82:C82"/>
    <mergeCell ref="D82:U82"/>
    <mergeCell ref="A77:C77"/>
    <mergeCell ref="D77:U77"/>
    <mergeCell ref="A78:C78"/>
    <mergeCell ref="D78:U78"/>
    <mergeCell ref="A79:C79"/>
    <mergeCell ref="D79:U79"/>
    <mergeCell ref="A74:C74"/>
    <mergeCell ref="D74:U74"/>
    <mergeCell ref="A75:C75"/>
    <mergeCell ref="D75:U75"/>
    <mergeCell ref="A76:C76"/>
    <mergeCell ref="D76:U76"/>
    <mergeCell ref="A71:C71"/>
    <mergeCell ref="D71:U71"/>
    <mergeCell ref="A72:C72"/>
    <mergeCell ref="D72:U72"/>
    <mergeCell ref="A73:C73"/>
    <mergeCell ref="D73:U73"/>
    <mergeCell ref="A68:C68"/>
    <mergeCell ref="D68:U68"/>
    <mergeCell ref="A69:C69"/>
    <mergeCell ref="D69:U69"/>
    <mergeCell ref="A70:C70"/>
    <mergeCell ref="D70:U70"/>
    <mergeCell ref="A65:C65"/>
    <mergeCell ref="D65:U65"/>
    <mergeCell ref="A66:C66"/>
    <mergeCell ref="D66:U66"/>
    <mergeCell ref="A67:C67"/>
    <mergeCell ref="D67:U67"/>
    <mergeCell ref="A62:C62"/>
    <mergeCell ref="D62:U62"/>
    <mergeCell ref="A63:C63"/>
    <mergeCell ref="D63:U63"/>
    <mergeCell ref="A64:C64"/>
    <mergeCell ref="D64:U64"/>
    <mergeCell ref="A59:C59"/>
    <mergeCell ref="D59:U59"/>
    <mergeCell ref="A60:C60"/>
    <mergeCell ref="D60:U60"/>
    <mergeCell ref="A61:C61"/>
    <mergeCell ref="D61:U61"/>
    <mergeCell ref="A56:C56"/>
    <mergeCell ref="D56:U56"/>
    <mergeCell ref="A57:C57"/>
    <mergeCell ref="D57:U57"/>
    <mergeCell ref="A58:C58"/>
    <mergeCell ref="D58:U58"/>
    <mergeCell ref="A53:C53"/>
    <mergeCell ref="D53:U53"/>
    <mergeCell ref="A54:C54"/>
    <mergeCell ref="D54:U54"/>
    <mergeCell ref="A55:C55"/>
    <mergeCell ref="D55:U55"/>
    <mergeCell ref="A50:C50"/>
    <mergeCell ref="D50:U50"/>
    <mergeCell ref="A51:C51"/>
    <mergeCell ref="D51:U51"/>
    <mergeCell ref="A52:C52"/>
    <mergeCell ref="D52:U52"/>
    <mergeCell ref="A47:C47"/>
    <mergeCell ref="D47:U47"/>
    <mergeCell ref="A48:C48"/>
    <mergeCell ref="D48:U48"/>
    <mergeCell ref="A49:C49"/>
    <mergeCell ref="D49:U49"/>
    <mergeCell ref="A44:C44"/>
    <mergeCell ref="D44:U44"/>
    <mergeCell ref="A45:C45"/>
    <mergeCell ref="D45:U45"/>
    <mergeCell ref="A46:C46"/>
    <mergeCell ref="D46:U46"/>
    <mergeCell ref="A41:C41"/>
    <mergeCell ref="D41:U41"/>
    <mergeCell ref="A42:C42"/>
    <mergeCell ref="D42:U42"/>
    <mergeCell ref="A43:C43"/>
    <mergeCell ref="D43:U43"/>
    <mergeCell ref="A38:C38"/>
    <mergeCell ref="D38:U38"/>
    <mergeCell ref="A39:C39"/>
    <mergeCell ref="D39:U39"/>
    <mergeCell ref="A40:C40"/>
    <mergeCell ref="D40:U40"/>
    <mergeCell ref="A35:C35"/>
    <mergeCell ref="D35:U35"/>
    <mergeCell ref="A36:C36"/>
    <mergeCell ref="D36:U36"/>
    <mergeCell ref="A37:C37"/>
    <mergeCell ref="D37:U37"/>
    <mergeCell ref="A32:C32"/>
    <mergeCell ref="D32:U32"/>
    <mergeCell ref="A33:C33"/>
    <mergeCell ref="D33:U33"/>
    <mergeCell ref="A34:C34"/>
    <mergeCell ref="D34:U34"/>
    <mergeCell ref="A29:C29"/>
    <mergeCell ref="D29:U29"/>
    <mergeCell ref="A30:C30"/>
    <mergeCell ref="D30:U30"/>
    <mergeCell ref="A31:C31"/>
    <mergeCell ref="D31:U31"/>
    <mergeCell ref="A26:C26"/>
    <mergeCell ref="D26:U26"/>
    <mergeCell ref="A27:C27"/>
    <mergeCell ref="D27:U27"/>
    <mergeCell ref="A28:C28"/>
    <mergeCell ref="D28:U28"/>
    <mergeCell ref="A23:C23"/>
    <mergeCell ref="D23:U23"/>
    <mergeCell ref="A24:C24"/>
    <mergeCell ref="D24:U24"/>
    <mergeCell ref="A25:C25"/>
    <mergeCell ref="D25:U25"/>
    <mergeCell ref="A20:C20"/>
    <mergeCell ref="D20:U20"/>
    <mergeCell ref="A21:C21"/>
    <mergeCell ref="D21:U21"/>
    <mergeCell ref="A22:C22"/>
    <mergeCell ref="D22:U22"/>
    <mergeCell ref="A17:C17"/>
    <mergeCell ref="D17:U17"/>
    <mergeCell ref="A18:C18"/>
    <mergeCell ref="D18:U18"/>
    <mergeCell ref="A19:C19"/>
    <mergeCell ref="D19:U19"/>
    <mergeCell ref="A14:C14"/>
    <mergeCell ref="D14:U14"/>
    <mergeCell ref="A15:C15"/>
    <mergeCell ref="D15:U15"/>
    <mergeCell ref="A16:C16"/>
    <mergeCell ref="D16:U16"/>
    <mergeCell ref="A11:C11"/>
    <mergeCell ref="D11:U11"/>
    <mergeCell ref="A12:C12"/>
    <mergeCell ref="D12:U12"/>
    <mergeCell ref="A13:C13"/>
    <mergeCell ref="D13:U13"/>
    <mergeCell ref="H1:X1"/>
    <mergeCell ref="A4:X4"/>
    <mergeCell ref="A6:X6"/>
    <mergeCell ref="A7:X7"/>
    <mergeCell ref="A9:X9"/>
    <mergeCell ref="A10:C10"/>
    <mergeCell ref="D10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06">
      <selection activeCell="W163" sqref="W163"/>
    </sheetView>
  </sheetViews>
  <sheetFormatPr defaultColWidth="9.140625" defaultRowHeight="15"/>
  <cols>
    <col min="2" max="2" width="3.421875" style="0" customWidth="1"/>
    <col min="3" max="3" width="9.140625" style="0" hidden="1" customWidth="1"/>
    <col min="11" max="11" width="4.421875" style="0" customWidth="1"/>
    <col min="12" max="12" width="0.13671875" style="0" customWidth="1"/>
    <col min="13" max="21" width="9.140625" style="0" hidden="1" customWidth="1"/>
    <col min="23" max="23" width="12.7109375" style="0" bestFit="1" customWidth="1"/>
  </cols>
  <sheetData>
    <row r="1" spans="8:24" ht="15">
      <c r="H1" s="1487" t="s">
        <v>1183</v>
      </c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  <c r="X1" s="1487"/>
    </row>
    <row r="2" spans="8:24" ht="15"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</row>
    <row r="3" spans="8:24" ht="15"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</row>
    <row r="4" spans="1:24" ht="15">
      <c r="A4" s="1621" t="s">
        <v>989</v>
      </c>
      <c r="B4" s="1621"/>
      <c r="C4" s="1621"/>
      <c r="D4" s="1621"/>
      <c r="E4" s="1621"/>
      <c r="F4" s="1621"/>
      <c r="G4" s="1621"/>
      <c r="H4" s="1621"/>
      <c r="I4" s="1621"/>
      <c r="J4" s="1621"/>
      <c r="K4" s="1621"/>
      <c r="L4" s="1621"/>
      <c r="M4" s="1621"/>
      <c r="N4" s="1621"/>
      <c r="O4" s="1621"/>
      <c r="P4" s="1621"/>
      <c r="Q4" s="1621"/>
      <c r="R4" s="1621"/>
      <c r="S4" s="1621"/>
      <c r="T4" s="1621"/>
      <c r="U4" s="1621"/>
      <c r="V4" s="1621"/>
      <c r="W4" s="1621"/>
      <c r="X4" s="1621"/>
    </row>
    <row r="5" spans="1:24" ht="15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</row>
    <row r="6" spans="1:24" ht="15.75">
      <c r="A6" s="1622" t="s">
        <v>592</v>
      </c>
      <c r="B6" s="1622"/>
      <c r="C6" s="1622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2"/>
      <c r="V6" s="1622"/>
      <c r="W6" s="1622"/>
      <c r="X6" s="1622"/>
    </row>
    <row r="7" spans="1:24" ht="15.75">
      <c r="A7" s="1622" t="s">
        <v>1167</v>
      </c>
      <c r="B7" s="1622"/>
      <c r="C7" s="1622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1622"/>
      <c r="R7" s="1622"/>
      <c r="S7" s="1622"/>
      <c r="T7" s="1622"/>
      <c r="U7" s="1622"/>
      <c r="V7" s="1622"/>
      <c r="W7" s="1622"/>
      <c r="X7" s="1622"/>
    </row>
    <row r="9" spans="1:24" ht="15.75" thickBot="1">
      <c r="A9" s="1638" t="s">
        <v>1029</v>
      </c>
      <c r="B9" s="1639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</row>
    <row r="10" spans="1:24" ht="25.5">
      <c r="A10" s="1640" t="s">
        <v>593</v>
      </c>
      <c r="B10" s="1641"/>
      <c r="C10" s="1641"/>
      <c r="D10" s="1641" t="s">
        <v>594</v>
      </c>
      <c r="E10" s="1641"/>
      <c r="F10" s="1641"/>
      <c r="G10" s="1641"/>
      <c r="H10" s="1641"/>
      <c r="I10" s="1641"/>
      <c r="J10" s="1641"/>
      <c r="K10" s="1641"/>
      <c r="L10" s="1641"/>
      <c r="M10" s="1641"/>
      <c r="N10" s="1641"/>
      <c r="O10" s="1641"/>
      <c r="P10" s="1641"/>
      <c r="Q10" s="1641"/>
      <c r="R10" s="1641"/>
      <c r="S10" s="1641"/>
      <c r="T10" s="1641"/>
      <c r="U10" s="1641"/>
      <c r="V10" s="1106" t="s">
        <v>595</v>
      </c>
      <c r="W10" s="1105" t="s">
        <v>596</v>
      </c>
      <c r="X10" s="1107" t="s">
        <v>597</v>
      </c>
    </row>
    <row r="11" spans="1:24" ht="15">
      <c r="A11" s="1642" t="s">
        <v>6</v>
      </c>
      <c r="B11" s="1636"/>
      <c r="C11" s="1636"/>
      <c r="D11" s="1637" t="s">
        <v>16</v>
      </c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442" t="s">
        <v>30</v>
      </c>
      <c r="W11" s="442" t="s">
        <v>211</v>
      </c>
      <c r="X11" s="1108" t="s">
        <v>57</v>
      </c>
    </row>
    <row r="12" spans="1:24" ht="15">
      <c r="A12" s="1643" t="s">
        <v>598</v>
      </c>
      <c r="B12" s="1631"/>
      <c r="C12" s="1631"/>
      <c r="D12" s="1626" t="s">
        <v>599</v>
      </c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1626"/>
      <c r="T12" s="1626"/>
      <c r="U12" s="1626"/>
      <c r="V12" s="442"/>
      <c r="W12" s="442"/>
      <c r="X12" s="1108"/>
    </row>
    <row r="13" spans="1:24" ht="15">
      <c r="A13" s="1643" t="s">
        <v>600</v>
      </c>
      <c r="B13" s="1631"/>
      <c r="C13" s="1631"/>
      <c r="D13" s="1626" t="s">
        <v>601</v>
      </c>
      <c r="E13" s="1626"/>
      <c r="F13" s="1626"/>
      <c r="G13" s="1626"/>
      <c r="H13" s="1626"/>
      <c r="I13" s="1626"/>
      <c r="J13" s="1626"/>
      <c r="K13" s="1626"/>
      <c r="L13" s="1626"/>
      <c r="M13" s="1626"/>
      <c r="N13" s="1626"/>
      <c r="O13" s="1626"/>
      <c r="P13" s="1626"/>
      <c r="Q13" s="1626"/>
      <c r="R13" s="1626"/>
      <c r="S13" s="1626"/>
      <c r="T13" s="1626"/>
      <c r="U13" s="1626"/>
      <c r="V13" s="442"/>
      <c r="W13" s="442">
        <v>1113719</v>
      </c>
      <c r="X13" s="1108"/>
    </row>
    <row r="14" spans="1:24" ht="15">
      <c r="A14" s="1643" t="s">
        <v>602</v>
      </c>
      <c r="B14" s="1631"/>
      <c r="C14" s="1631"/>
      <c r="D14" s="1626" t="s">
        <v>603</v>
      </c>
      <c r="E14" s="1626"/>
      <c r="F14" s="1626"/>
      <c r="G14" s="1626"/>
      <c r="H14" s="1626"/>
      <c r="I14" s="1626"/>
      <c r="J14" s="1626"/>
      <c r="K14" s="1626"/>
      <c r="L14" s="1626"/>
      <c r="M14" s="1626"/>
      <c r="N14" s="1626"/>
      <c r="O14" s="1626"/>
      <c r="P14" s="1626"/>
      <c r="Q14" s="1626"/>
      <c r="R14" s="1626"/>
      <c r="S14" s="1626"/>
      <c r="T14" s="1626"/>
      <c r="U14" s="1626"/>
      <c r="V14" s="442"/>
      <c r="W14" s="442"/>
      <c r="X14" s="1108"/>
    </row>
    <row r="15" spans="1:24" ht="15">
      <c r="A15" s="1644" t="s">
        <v>604</v>
      </c>
      <c r="B15" s="1632"/>
      <c r="C15" s="1632"/>
      <c r="D15" s="1619" t="s">
        <v>605</v>
      </c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443"/>
      <c r="W15" s="443">
        <f>SUM(W12:W14)</f>
        <v>1113719</v>
      </c>
      <c r="X15" s="1109"/>
    </row>
    <row r="16" spans="1:24" ht="15">
      <c r="A16" s="1643" t="s">
        <v>606</v>
      </c>
      <c r="B16" s="1631"/>
      <c r="C16" s="1631"/>
      <c r="D16" s="1626" t="s">
        <v>607</v>
      </c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442"/>
      <c r="W16" s="442">
        <v>241490237</v>
      </c>
      <c r="X16" s="1108"/>
    </row>
    <row r="17" spans="1:24" ht="15">
      <c r="A17" s="1643" t="s">
        <v>608</v>
      </c>
      <c r="B17" s="1631"/>
      <c r="C17" s="1631"/>
      <c r="D17" s="1626" t="s">
        <v>609</v>
      </c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442"/>
      <c r="W17" s="442">
        <v>33896804</v>
      </c>
      <c r="X17" s="1108"/>
    </row>
    <row r="18" spans="1:24" ht="15">
      <c r="A18" s="1643" t="s">
        <v>610</v>
      </c>
      <c r="B18" s="1631"/>
      <c r="C18" s="1631"/>
      <c r="D18" s="1626" t="s">
        <v>611</v>
      </c>
      <c r="E18" s="1626"/>
      <c r="F18" s="1626"/>
      <c r="G18" s="1626"/>
      <c r="H18" s="1626"/>
      <c r="I18" s="1626"/>
      <c r="J18" s="1626"/>
      <c r="K18" s="1626"/>
      <c r="L18" s="1626"/>
      <c r="M18" s="1626"/>
      <c r="N18" s="1626"/>
      <c r="O18" s="1626"/>
      <c r="P18" s="1626"/>
      <c r="Q18" s="1626"/>
      <c r="R18" s="1626"/>
      <c r="S18" s="1626"/>
      <c r="T18" s="1626"/>
      <c r="U18" s="1626"/>
      <c r="V18" s="442"/>
      <c r="W18" s="442"/>
      <c r="X18" s="1108"/>
    </row>
    <row r="19" spans="1:24" ht="15">
      <c r="A19" s="1643" t="s">
        <v>612</v>
      </c>
      <c r="B19" s="1631"/>
      <c r="C19" s="1631"/>
      <c r="D19" s="1626" t="s">
        <v>613</v>
      </c>
      <c r="E19" s="1626"/>
      <c r="F19" s="1626"/>
      <c r="G19" s="1626"/>
      <c r="H19" s="1626"/>
      <c r="I19" s="1626"/>
      <c r="J19" s="1626"/>
      <c r="K19" s="1626"/>
      <c r="L19" s="1626"/>
      <c r="M19" s="1626"/>
      <c r="N19" s="1626"/>
      <c r="O19" s="1626"/>
      <c r="P19" s="1626"/>
      <c r="Q19" s="1626"/>
      <c r="R19" s="1626"/>
      <c r="S19" s="1626"/>
      <c r="T19" s="1626"/>
      <c r="U19" s="1626"/>
      <c r="V19" s="442"/>
      <c r="W19" s="442">
        <v>17700076</v>
      </c>
      <c r="X19" s="1108"/>
    </row>
    <row r="20" spans="1:24" ht="15">
      <c r="A20" s="1643" t="s">
        <v>614</v>
      </c>
      <c r="B20" s="1631"/>
      <c r="C20" s="1631"/>
      <c r="D20" s="1626" t="s">
        <v>615</v>
      </c>
      <c r="E20" s="1626"/>
      <c r="F20" s="1626"/>
      <c r="G20" s="1626"/>
      <c r="H20" s="1626"/>
      <c r="I20" s="1626"/>
      <c r="J20" s="1626"/>
      <c r="K20" s="1626"/>
      <c r="L20" s="1626"/>
      <c r="M20" s="1626"/>
      <c r="N20" s="1626"/>
      <c r="O20" s="1626"/>
      <c r="P20" s="1626"/>
      <c r="Q20" s="1626"/>
      <c r="R20" s="1626"/>
      <c r="S20" s="1626"/>
      <c r="T20" s="1626"/>
      <c r="U20" s="1626"/>
      <c r="V20" s="442"/>
      <c r="W20" s="442"/>
      <c r="X20" s="1108"/>
    </row>
    <row r="21" spans="1:24" ht="15">
      <c r="A21" s="1644" t="s">
        <v>616</v>
      </c>
      <c r="B21" s="1632"/>
      <c r="C21" s="1632"/>
      <c r="D21" s="1619" t="s">
        <v>617</v>
      </c>
      <c r="E21" s="1619"/>
      <c r="F21" s="1619"/>
      <c r="G21" s="1619"/>
      <c r="H21" s="1619"/>
      <c r="I21" s="1619"/>
      <c r="J21" s="1619"/>
      <c r="K21" s="1619"/>
      <c r="L21" s="1619"/>
      <c r="M21" s="1619"/>
      <c r="N21" s="1619"/>
      <c r="O21" s="1619"/>
      <c r="P21" s="1619"/>
      <c r="Q21" s="1619"/>
      <c r="R21" s="1619"/>
      <c r="S21" s="1619"/>
      <c r="T21" s="1619"/>
      <c r="U21" s="1619"/>
      <c r="V21" s="443">
        <f>SUM(V16:V20)</f>
        <v>0</v>
      </c>
      <c r="W21" s="443">
        <f>SUM(W16:W20)</f>
        <v>293087117</v>
      </c>
      <c r="X21" s="1109"/>
    </row>
    <row r="22" spans="1:24" ht="15">
      <c r="A22" s="1643" t="s">
        <v>618</v>
      </c>
      <c r="B22" s="1631"/>
      <c r="C22" s="1631"/>
      <c r="D22" s="1626" t="s">
        <v>619</v>
      </c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442"/>
      <c r="W22" s="442">
        <v>162400</v>
      </c>
      <c r="X22" s="1108"/>
    </row>
    <row r="23" spans="1:24" ht="15" hidden="1">
      <c r="A23" s="1643" t="s">
        <v>620</v>
      </c>
      <c r="B23" s="1631"/>
      <c r="C23" s="1631"/>
      <c r="D23" s="1625" t="s">
        <v>621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6"/>
      <c r="T23" s="1626"/>
      <c r="U23" s="1626"/>
      <c r="V23" s="442"/>
      <c r="W23" s="442"/>
      <c r="X23" s="1108"/>
    </row>
    <row r="24" spans="1:24" ht="15" hidden="1">
      <c r="A24" s="1643" t="s">
        <v>622</v>
      </c>
      <c r="B24" s="1631"/>
      <c r="C24" s="1631"/>
      <c r="D24" s="1625" t="s">
        <v>623</v>
      </c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/>
      <c r="V24" s="442">
        <v>162</v>
      </c>
      <c r="W24" s="442">
        <v>162</v>
      </c>
      <c r="X24" s="1108"/>
    </row>
    <row r="25" spans="1:24" ht="15">
      <c r="A25" s="1643" t="s">
        <v>624</v>
      </c>
      <c r="B25" s="1631"/>
      <c r="C25" s="1631"/>
      <c r="D25" s="1626" t="s">
        <v>625</v>
      </c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6"/>
      <c r="Q25" s="1626"/>
      <c r="R25" s="1626"/>
      <c r="S25" s="1626"/>
      <c r="T25" s="1626"/>
      <c r="U25" s="1626"/>
      <c r="V25" s="442"/>
      <c r="W25" s="442"/>
      <c r="X25" s="1108"/>
    </row>
    <row r="26" spans="1:24" ht="15" hidden="1">
      <c r="A26" s="1643" t="s">
        <v>626</v>
      </c>
      <c r="B26" s="1631"/>
      <c r="C26" s="1631"/>
      <c r="D26" s="1625" t="s">
        <v>627</v>
      </c>
      <c r="E26" s="1626"/>
      <c r="F26" s="1626"/>
      <c r="G26" s="1626"/>
      <c r="H26" s="1626"/>
      <c r="I26" s="1626"/>
      <c r="J26" s="1626"/>
      <c r="K26" s="1626"/>
      <c r="L26" s="1626"/>
      <c r="M26" s="1626"/>
      <c r="N26" s="1626"/>
      <c r="O26" s="1626"/>
      <c r="P26" s="1626"/>
      <c r="Q26" s="1626"/>
      <c r="R26" s="1626"/>
      <c r="S26" s="1626"/>
      <c r="T26" s="1626"/>
      <c r="U26" s="1626"/>
      <c r="V26" s="442"/>
      <c r="W26" s="442"/>
      <c r="X26" s="1108"/>
    </row>
    <row r="27" spans="1:24" ht="15" hidden="1">
      <c r="A27" s="1643" t="s">
        <v>628</v>
      </c>
      <c r="B27" s="1631"/>
      <c r="C27" s="1631"/>
      <c r="D27" s="1625" t="s">
        <v>629</v>
      </c>
      <c r="E27" s="1626"/>
      <c r="F27" s="1626"/>
      <c r="G27" s="1626"/>
      <c r="H27" s="1626"/>
      <c r="I27" s="1626"/>
      <c r="J27" s="1626"/>
      <c r="K27" s="1626"/>
      <c r="L27" s="1626"/>
      <c r="M27" s="1626"/>
      <c r="N27" s="1626"/>
      <c r="O27" s="1626"/>
      <c r="P27" s="1626"/>
      <c r="Q27" s="1626"/>
      <c r="R27" s="1626"/>
      <c r="S27" s="1626"/>
      <c r="T27" s="1626"/>
      <c r="U27" s="1626"/>
      <c r="V27" s="442"/>
      <c r="W27" s="442"/>
      <c r="X27" s="1108"/>
    </row>
    <row r="28" spans="1:24" ht="15">
      <c r="A28" s="1643" t="s">
        <v>630</v>
      </c>
      <c r="B28" s="1631"/>
      <c r="C28" s="1631"/>
      <c r="D28" s="1626" t="s">
        <v>631</v>
      </c>
      <c r="E28" s="1626"/>
      <c r="F28" s="1626"/>
      <c r="G28" s="1626"/>
      <c r="H28" s="1626"/>
      <c r="I28" s="1626"/>
      <c r="J28" s="1626"/>
      <c r="K28" s="1626"/>
      <c r="L28" s="1626"/>
      <c r="M28" s="1626"/>
      <c r="N28" s="1626"/>
      <c r="O28" s="1626"/>
      <c r="P28" s="1626"/>
      <c r="Q28" s="1626"/>
      <c r="R28" s="1626"/>
      <c r="S28" s="1626"/>
      <c r="T28" s="1626"/>
      <c r="U28" s="1626"/>
      <c r="V28" s="442"/>
      <c r="W28" s="442"/>
      <c r="X28" s="1108"/>
    </row>
    <row r="29" spans="1:24" ht="15">
      <c r="A29" s="1644" t="s">
        <v>632</v>
      </c>
      <c r="B29" s="1632"/>
      <c r="C29" s="1632"/>
      <c r="D29" s="1619" t="s">
        <v>633</v>
      </c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443"/>
      <c r="W29" s="443">
        <v>162400</v>
      </c>
      <c r="X29" s="1109"/>
    </row>
    <row r="30" spans="1:24" ht="15">
      <c r="A30" s="1643" t="s">
        <v>634</v>
      </c>
      <c r="B30" s="1631"/>
      <c r="C30" s="1631"/>
      <c r="D30" s="1626" t="s">
        <v>635</v>
      </c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6"/>
      <c r="P30" s="1626"/>
      <c r="Q30" s="1626"/>
      <c r="R30" s="1626"/>
      <c r="S30" s="1626"/>
      <c r="T30" s="1626"/>
      <c r="U30" s="1626"/>
      <c r="V30" s="442"/>
      <c r="W30" s="442"/>
      <c r="X30" s="1108"/>
    </row>
    <row r="31" spans="1:24" ht="15">
      <c r="A31" s="1643" t="s">
        <v>636</v>
      </c>
      <c r="B31" s="1631"/>
      <c r="C31" s="1631"/>
      <c r="D31" s="1626" t="s">
        <v>637</v>
      </c>
      <c r="E31" s="1626"/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6"/>
      <c r="Q31" s="1626"/>
      <c r="R31" s="1626"/>
      <c r="S31" s="1626"/>
      <c r="T31" s="1626"/>
      <c r="U31" s="1626"/>
      <c r="V31" s="442"/>
      <c r="W31" s="442"/>
      <c r="X31" s="1108"/>
    </row>
    <row r="32" spans="1:24" ht="15">
      <c r="A32" s="1644" t="s">
        <v>638</v>
      </c>
      <c r="B32" s="1632"/>
      <c r="C32" s="1632"/>
      <c r="D32" s="1619" t="s">
        <v>639</v>
      </c>
      <c r="E32" s="1619"/>
      <c r="F32" s="1619"/>
      <c r="G32" s="1619"/>
      <c r="H32" s="1619"/>
      <c r="I32" s="1619"/>
      <c r="J32" s="1619"/>
      <c r="K32" s="1619"/>
      <c r="L32" s="1619"/>
      <c r="M32" s="1619"/>
      <c r="N32" s="1619"/>
      <c r="O32" s="1619"/>
      <c r="P32" s="1619"/>
      <c r="Q32" s="1619"/>
      <c r="R32" s="1619"/>
      <c r="S32" s="1619"/>
      <c r="T32" s="1619"/>
      <c r="U32" s="1619"/>
      <c r="V32" s="443"/>
      <c r="W32" s="443"/>
      <c r="X32" s="1109"/>
    </row>
    <row r="33" spans="1:24" ht="27" customHeight="1">
      <c r="A33" s="1645" t="s">
        <v>564</v>
      </c>
      <c r="B33" s="1627"/>
      <c r="C33" s="1627"/>
      <c r="D33" s="1619" t="s">
        <v>640</v>
      </c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443">
        <f>SUM(V21,V15,V29,V32)</f>
        <v>0</v>
      </c>
      <c r="W33" s="443">
        <f>SUM(W21,W15,W29,W32)</f>
        <v>294363236</v>
      </c>
      <c r="X33" s="1109"/>
    </row>
    <row r="34" spans="1:24" ht="15">
      <c r="A34" s="1646" t="s">
        <v>641</v>
      </c>
      <c r="B34" s="1624"/>
      <c r="C34" s="1624"/>
      <c r="D34" s="1626" t="s">
        <v>642</v>
      </c>
      <c r="E34" s="1626"/>
      <c r="F34" s="1626"/>
      <c r="G34" s="1626"/>
      <c r="H34" s="1626"/>
      <c r="I34" s="1626"/>
      <c r="J34" s="1626"/>
      <c r="K34" s="1626"/>
      <c r="L34" s="1626"/>
      <c r="M34" s="1626"/>
      <c r="N34" s="1626"/>
      <c r="O34" s="1626"/>
      <c r="P34" s="1626"/>
      <c r="Q34" s="1626"/>
      <c r="R34" s="1626"/>
      <c r="S34" s="1626"/>
      <c r="T34" s="1626"/>
      <c r="U34" s="1626"/>
      <c r="V34" s="442"/>
      <c r="W34" s="442"/>
      <c r="X34" s="1108"/>
    </row>
    <row r="35" spans="1:24" ht="15">
      <c r="A35" s="1646" t="s">
        <v>643</v>
      </c>
      <c r="B35" s="1624"/>
      <c r="C35" s="1624"/>
      <c r="D35" s="1626" t="s">
        <v>644</v>
      </c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6"/>
      <c r="R35" s="1626"/>
      <c r="S35" s="1626"/>
      <c r="T35" s="1626"/>
      <c r="U35" s="1626"/>
      <c r="V35" s="442"/>
      <c r="W35" s="442"/>
      <c r="X35" s="1108"/>
    </row>
    <row r="36" spans="1:24" ht="15">
      <c r="A36" s="1646" t="s">
        <v>645</v>
      </c>
      <c r="B36" s="1624"/>
      <c r="C36" s="1624"/>
      <c r="D36" s="1626" t="s">
        <v>646</v>
      </c>
      <c r="E36" s="1626"/>
      <c r="F36" s="1626"/>
      <c r="G36" s="1626"/>
      <c r="H36" s="1626"/>
      <c r="I36" s="1626"/>
      <c r="J36" s="1626"/>
      <c r="K36" s="1626"/>
      <c r="L36" s="1626"/>
      <c r="M36" s="1626"/>
      <c r="N36" s="1626"/>
      <c r="O36" s="1626"/>
      <c r="P36" s="1626"/>
      <c r="Q36" s="1626"/>
      <c r="R36" s="1626"/>
      <c r="S36" s="1626"/>
      <c r="T36" s="1626"/>
      <c r="U36" s="1626"/>
      <c r="V36" s="442"/>
      <c r="W36" s="442"/>
      <c r="X36" s="1108"/>
    </row>
    <row r="37" spans="1:24" ht="15">
      <c r="A37" s="1646" t="s">
        <v>647</v>
      </c>
      <c r="B37" s="1624"/>
      <c r="C37" s="1624"/>
      <c r="D37" s="1626" t="s">
        <v>648</v>
      </c>
      <c r="E37" s="1626"/>
      <c r="F37" s="1626"/>
      <c r="G37" s="1626"/>
      <c r="H37" s="1626"/>
      <c r="I37" s="1626"/>
      <c r="J37" s="1626"/>
      <c r="K37" s="1626"/>
      <c r="L37" s="1626"/>
      <c r="M37" s="1626"/>
      <c r="N37" s="1626"/>
      <c r="O37" s="1626"/>
      <c r="P37" s="1626"/>
      <c r="Q37" s="1626"/>
      <c r="R37" s="1626"/>
      <c r="S37" s="1626"/>
      <c r="T37" s="1626"/>
      <c r="U37" s="1626"/>
      <c r="V37" s="442"/>
      <c r="W37" s="1349">
        <v>3038006</v>
      </c>
      <c r="X37" s="1108"/>
    </row>
    <row r="38" spans="1:24" ht="15">
      <c r="A38" s="1646" t="s">
        <v>649</v>
      </c>
      <c r="B38" s="1624"/>
      <c r="C38" s="1624"/>
      <c r="D38" s="1626" t="s">
        <v>650</v>
      </c>
      <c r="E38" s="1626"/>
      <c r="F38" s="1626"/>
      <c r="G38" s="1626"/>
      <c r="H38" s="1626"/>
      <c r="I38" s="1626"/>
      <c r="J38" s="1626"/>
      <c r="K38" s="1626"/>
      <c r="L38" s="1626"/>
      <c r="M38" s="1626"/>
      <c r="N38" s="1626"/>
      <c r="O38" s="1626"/>
      <c r="P38" s="1626"/>
      <c r="Q38" s="1626"/>
      <c r="R38" s="1626"/>
      <c r="S38" s="1626"/>
      <c r="T38" s="1626"/>
      <c r="U38" s="1626"/>
      <c r="V38" s="442"/>
      <c r="W38" s="442"/>
      <c r="X38" s="1108"/>
    </row>
    <row r="39" spans="1:24" ht="15">
      <c r="A39" s="1645" t="s">
        <v>651</v>
      </c>
      <c r="B39" s="1627"/>
      <c r="C39" s="1627"/>
      <c r="D39" s="1630" t="s">
        <v>652</v>
      </c>
      <c r="E39" s="1630"/>
      <c r="F39" s="1630"/>
      <c r="G39" s="1630"/>
      <c r="H39" s="1630"/>
      <c r="I39" s="1630"/>
      <c r="J39" s="1630"/>
      <c r="K39" s="1630"/>
      <c r="L39" s="1630"/>
      <c r="M39" s="1630"/>
      <c r="N39" s="1630"/>
      <c r="O39" s="1630"/>
      <c r="P39" s="1630"/>
      <c r="Q39" s="1630"/>
      <c r="R39" s="1630"/>
      <c r="S39" s="1630"/>
      <c r="T39" s="1630"/>
      <c r="U39" s="1630"/>
      <c r="V39" s="443">
        <f>SUM(V34:V38)</f>
        <v>0</v>
      </c>
      <c r="W39" s="443">
        <f>SUM(W34:W38)</f>
        <v>3038006</v>
      </c>
      <c r="X39" s="1109"/>
    </row>
    <row r="40" spans="1:24" ht="15">
      <c r="A40" s="1646" t="s">
        <v>653</v>
      </c>
      <c r="B40" s="1624"/>
      <c r="C40" s="1624"/>
      <c r="D40" s="1626" t="s">
        <v>654</v>
      </c>
      <c r="E40" s="1626"/>
      <c r="F40" s="1626"/>
      <c r="G40" s="1626"/>
      <c r="H40" s="1626"/>
      <c r="I40" s="1626"/>
      <c r="J40" s="1626"/>
      <c r="K40" s="1626"/>
      <c r="L40" s="1626"/>
      <c r="M40" s="1626"/>
      <c r="N40" s="1626"/>
      <c r="O40" s="1626"/>
      <c r="P40" s="1626"/>
      <c r="Q40" s="1626"/>
      <c r="R40" s="1626"/>
      <c r="S40" s="1626"/>
      <c r="T40" s="1626"/>
      <c r="U40" s="1626"/>
      <c r="V40" s="442"/>
      <c r="W40" s="442"/>
      <c r="X40" s="1108"/>
    </row>
    <row r="41" spans="1:24" ht="15">
      <c r="A41" s="1646" t="s">
        <v>655</v>
      </c>
      <c r="B41" s="1624"/>
      <c r="C41" s="1624"/>
      <c r="D41" s="1626" t="s">
        <v>656</v>
      </c>
      <c r="E41" s="1626"/>
      <c r="F41" s="1626"/>
      <c r="G41" s="1626"/>
      <c r="H41" s="1626"/>
      <c r="I41" s="1626"/>
      <c r="J41" s="1626"/>
      <c r="K41" s="1626"/>
      <c r="L41" s="1626"/>
      <c r="M41" s="1626"/>
      <c r="N41" s="1626"/>
      <c r="O41" s="1626"/>
      <c r="P41" s="1626"/>
      <c r="Q41" s="1626"/>
      <c r="R41" s="1626"/>
      <c r="S41" s="1626"/>
      <c r="T41" s="1626"/>
      <c r="U41" s="1626"/>
      <c r="V41" s="442"/>
      <c r="W41" s="1349">
        <v>10000000</v>
      </c>
      <c r="X41" s="1108"/>
    </row>
    <row r="42" spans="1:24" ht="15" hidden="1">
      <c r="A42" s="1646" t="s">
        <v>657</v>
      </c>
      <c r="B42" s="1624"/>
      <c r="C42" s="1624"/>
      <c r="D42" s="1625" t="s">
        <v>658</v>
      </c>
      <c r="E42" s="1626"/>
      <c r="F42" s="1626"/>
      <c r="G42" s="1626"/>
      <c r="H42" s="1626"/>
      <c r="I42" s="1626"/>
      <c r="J42" s="1626"/>
      <c r="K42" s="1626"/>
      <c r="L42" s="1626"/>
      <c r="M42" s="1626"/>
      <c r="N42" s="1626"/>
      <c r="O42" s="1626"/>
      <c r="P42" s="1626"/>
      <c r="Q42" s="1626"/>
      <c r="R42" s="1626"/>
      <c r="S42" s="1626"/>
      <c r="T42" s="1626"/>
      <c r="U42" s="1626"/>
      <c r="V42" s="442"/>
      <c r="W42" s="442"/>
      <c r="X42" s="1108"/>
    </row>
    <row r="43" spans="1:24" ht="15" hidden="1">
      <c r="A43" s="1646" t="s">
        <v>659</v>
      </c>
      <c r="B43" s="1624"/>
      <c r="C43" s="1624"/>
      <c r="D43" s="1625" t="s">
        <v>660</v>
      </c>
      <c r="E43" s="1626"/>
      <c r="F43" s="1626"/>
      <c r="G43" s="1626"/>
      <c r="H43" s="1626"/>
      <c r="I43" s="1626"/>
      <c r="J43" s="1626"/>
      <c r="K43" s="1626"/>
      <c r="L43" s="1626"/>
      <c r="M43" s="1626"/>
      <c r="N43" s="1626"/>
      <c r="O43" s="1626"/>
      <c r="P43" s="1626"/>
      <c r="Q43" s="1626"/>
      <c r="R43" s="1626"/>
      <c r="S43" s="1626"/>
      <c r="T43" s="1626"/>
      <c r="U43" s="1626"/>
      <c r="V43" s="442"/>
      <c r="W43" s="442"/>
      <c r="X43" s="1108"/>
    </row>
    <row r="44" spans="1:24" ht="15" hidden="1">
      <c r="A44" s="1646" t="s">
        <v>661</v>
      </c>
      <c r="B44" s="1624"/>
      <c r="C44" s="1624"/>
      <c r="D44" s="1625" t="s">
        <v>627</v>
      </c>
      <c r="E44" s="1626"/>
      <c r="F44" s="1626"/>
      <c r="G44" s="1626"/>
      <c r="H44" s="1626"/>
      <c r="I44" s="1626"/>
      <c r="J44" s="1626"/>
      <c r="K44" s="1626"/>
      <c r="L44" s="1626"/>
      <c r="M44" s="1626"/>
      <c r="N44" s="1626"/>
      <c r="O44" s="1626"/>
      <c r="P44" s="1626"/>
      <c r="Q44" s="1626"/>
      <c r="R44" s="1626"/>
      <c r="S44" s="1626"/>
      <c r="T44" s="1626"/>
      <c r="U44" s="1626"/>
      <c r="V44" s="442"/>
      <c r="W44" s="442"/>
      <c r="X44" s="1108"/>
    </row>
    <row r="45" spans="1:24" ht="15" hidden="1">
      <c r="A45" s="1646" t="s">
        <v>662</v>
      </c>
      <c r="B45" s="1624"/>
      <c r="C45" s="1624"/>
      <c r="D45" s="1625" t="s">
        <v>629</v>
      </c>
      <c r="E45" s="1626"/>
      <c r="F45" s="1626"/>
      <c r="G45" s="1626"/>
      <c r="H45" s="1626"/>
      <c r="I45" s="1626"/>
      <c r="J45" s="1626"/>
      <c r="K45" s="1626"/>
      <c r="L45" s="1626"/>
      <c r="M45" s="1626"/>
      <c r="N45" s="1626"/>
      <c r="O45" s="1626"/>
      <c r="P45" s="1626"/>
      <c r="Q45" s="1626"/>
      <c r="R45" s="1626"/>
      <c r="S45" s="1626"/>
      <c r="T45" s="1626"/>
      <c r="U45" s="1626"/>
      <c r="V45" s="442"/>
      <c r="W45" s="442"/>
      <c r="X45" s="1108"/>
    </row>
    <row r="46" spans="1:24" ht="15" hidden="1">
      <c r="A46" s="1646" t="s">
        <v>663</v>
      </c>
      <c r="B46" s="1624"/>
      <c r="C46" s="1624"/>
      <c r="D46" s="1625" t="s">
        <v>664</v>
      </c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442"/>
      <c r="W46" s="442"/>
      <c r="X46" s="1108"/>
    </row>
    <row r="47" spans="1:24" ht="15">
      <c r="A47" s="1645" t="s">
        <v>665</v>
      </c>
      <c r="B47" s="1627"/>
      <c r="C47" s="1627"/>
      <c r="D47" s="1628" t="s">
        <v>666</v>
      </c>
      <c r="E47" s="1628"/>
      <c r="F47" s="1628"/>
      <c r="G47" s="1628"/>
      <c r="H47" s="1628"/>
      <c r="I47" s="1628"/>
      <c r="J47" s="1628"/>
      <c r="K47" s="1628"/>
      <c r="L47" s="1628"/>
      <c r="M47" s="1628"/>
      <c r="N47" s="1628"/>
      <c r="O47" s="1628"/>
      <c r="P47" s="1628"/>
      <c r="Q47" s="1628"/>
      <c r="R47" s="1628"/>
      <c r="S47" s="1628"/>
      <c r="T47" s="1628"/>
      <c r="U47" s="1628"/>
      <c r="V47" s="443"/>
      <c r="W47" s="443">
        <f>SUM(W40:W41)</f>
        <v>10000000</v>
      </c>
      <c r="X47" s="1109"/>
    </row>
    <row r="48" spans="1:24" ht="15">
      <c r="A48" s="1645" t="s">
        <v>578</v>
      </c>
      <c r="B48" s="1627"/>
      <c r="C48" s="1627"/>
      <c r="D48" s="1628" t="s">
        <v>667</v>
      </c>
      <c r="E48" s="1628"/>
      <c r="F48" s="1628"/>
      <c r="G48" s="1628"/>
      <c r="H48" s="1628"/>
      <c r="I48" s="1628"/>
      <c r="J48" s="1628"/>
      <c r="K48" s="1628"/>
      <c r="L48" s="1628"/>
      <c r="M48" s="1628"/>
      <c r="N48" s="1628"/>
      <c r="O48" s="1628"/>
      <c r="P48" s="1628"/>
      <c r="Q48" s="1628"/>
      <c r="R48" s="1628"/>
      <c r="S48" s="1628"/>
      <c r="T48" s="1628"/>
      <c r="U48" s="1628"/>
      <c r="V48" s="443">
        <f>SUM(V39,V47)</f>
        <v>0</v>
      </c>
      <c r="W48" s="443">
        <f>SUM(W39,W47)</f>
        <v>13038006</v>
      </c>
      <c r="X48" s="1109"/>
    </row>
    <row r="49" spans="1:24" ht="15">
      <c r="A49" s="1646" t="s">
        <v>668</v>
      </c>
      <c r="B49" s="1624"/>
      <c r="C49" s="1624"/>
      <c r="D49" s="1629" t="s">
        <v>669</v>
      </c>
      <c r="E49" s="1629"/>
      <c r="F49" s="1629"/>
      <c r="G49" s="1629"/>
      <c r="H49" s="1629"/>
      <c r="I49" s="1629"/>
      <c r="J49" s="1629"/>
      <c r="K49" s="1629"/>
      <c r="L49" s="1629"/>
      <c r="M49" s="1629"/>
      <c r="N49" s="1629"/>
      <c r="O49" s="1629"/>
      <c r="P49" s="1629"/>
      <c r="Q49" s="1629"/>
      <c r="R49" s="1629"/>
      <c r="S49" s="1629"/>
      <c r="T49" s="1629"/>
      <c r="U49" s="1629"/>
      <c r="V49" s="442"/>
      <c r="W49" s="442"/>
      <c r="X49" s="1108"/>
    </row>
    <row r="50" spans="1:24" ht="15">
      <c r="A50" s="1646" t="s">
        <v>670</v>
      </c>
      <c r="B50" s="1624"/>
      <c r="C50" s="1624"/>
      <c r="D50" s="1629" t="s">
        <v>671</v>
      </c>
      <c r="E50" s="1629"/>
      <c r="F50" s="1629"/>
      <c r="G50" s="1629"/>
      <c r="H50" s="1629"/>
      <c r="I50" s="1629"/>
      <c r="J50" s="1629"/>
      <c r="K50" s="1629"/>
      <c r="L50" s="1629"/>
      <c r="M50" s="1629"/>
      <c r="N50" s="1629"/>
      <c r="O50" s="1629"/>
      <c r="P50" s="1629"/>
      <c r="Q50" s="1629"/>
      <c r="R50" s="1629"/>
      <c r="S50" s="1629"/>
      <c r="T50" s="1629"/>
      <c r="U50" s="1629"/>
      <c r="V50" s="442"/>
      <c r="W50" s="1349">
        <v>983845</v>
      </c>
      <c r="X50" s="1108"/>
    </row>
    <row r="51" spans="1:24" ht="15">
      <c r="A51" s="1646" t="s">
        <v>672</v>
      </c>
      <c r="B51" s="1624"/>
      <c r="C51" s="1624"/>
      <c r="D51" s="1629" t="s">
        <v>673</v>
      </c>
      <c r="E51" s="1629"/>
      <c r="F51" s="1629"/>
      <c r="G51" s="1629"/>
      <c r="H51" s="1629"/>
      <c r="I51" s="1629"/>
      <c r="J51" s="1629"/>
      <c r="K51" s="1629"/>
      <c r="L51" s="1629"/>
      <c r="M51" s="1629"/>
      <c r="N51" s="1629"/>
      <c r="O51" s="1629"/>
      <c r="P51" s="1629"/>
      <c r="Q51" s="1629"/>
      <c r="R51" s="1629"/>
      <c r="S51" s="1629"/>
      <c r="T51" s="1629"/>
      <c r="U51" s="1629"/>
      <c r="V51" s="442"/>
      <c r="W51" s="1349">
        <v>179345503</v>
      </c>
      <c r="X51" s="1108"/>
    </row>
    <row r="52" spans="1:24" ht="15">
      <c r="A52" s="1646" t="s">
        <v>674</v>
      </c>
      <c r="B52" s="1624"/>
      <c r="C52" s="1624"/>
      <c r="D52" s="1629" t="s">
        <v>675</v>
      </c>
      <c r="E52" s="1629"/>
      <c r="F52" s="1629"/>
      <c r="G52" s="1629"/>
      <c r="H52" s="1629"/>
      <c r="I52" s="1629"/>
      <c r="J52" s="1629"/>
      <c r="K52" s="1629"/>
      <c r="L52" s="1629"/>
      <c r="M52" s="1629"/>
      <c r="N52" s="1629"/>
      <c r="O52" s="1629"/>
      <c r="P52" s="1629"/>
      <c r="Q52" s="1629"/>
      <c r="R52" s="1629"/>
      <c r="S52" s="1629"/>
      <c r="T52" s="1629"/>
      <c r="U52" s="1629"/>
      <c r="V52" s="442"/>
      <c r="W52" s="442"/>
      <c r="X52" s="1108"/>
    </row>
    <row r="53" spans="1:24" ht="15">
      <c r="A53" s="1646" t="s">
        <v>676</v>
      </c>
      <c r="B53" s="1624"/>
      <c r="C53" s="1624"/>
      <c r="D53" s="1629" t="s">
        <v>677</v>
      </c>
      <c r="E53" s="1629"/>
      <c r="F53" s="1629"/>
      <c r="G53" s="1629"/>
      <c r="H53" s="1629"/>
      <c r="I53" s="1629"/>
      <c r="J53" s="1629"/>
      <c r="K53" s="1629"/>
      <c r="L53" s="1629"/>
      <c r="M53" s="1629"/>
      <c r="N53" s="1629"/>
      <c r="O53" s="1629"/>
      <c r="P53" s="1629"/>
      <c r="Q53" s="1629"/>
      <c r="R53" s="1629"/>
      <c r="S53" s="1629"/>
      <c r="T53" s="1629"/>
      <c r="U53" s="1629"/>
      <c r="V53" s="444"/>
      <c r="W53" s="444"/>
      <c r="X53" s="1108"/>
    </row>
    <row r="54" spans="1:24" ht="15">
      <c r="A54" s="1645" t="s">
        <v>580</v>
      </c>
      <c r="B54" s="1627"/>
      <c r="C54" s="1627"/>
      <c r="D54" s="1628" t="s">
        <v>678</v>
      </c>
      <c r="E54" s="1628"/>
      <c r="F54" s="1628"/>
      <c r="G54" s="1628"/>
      <c r="H54" s="1628"/>
      <c r="I54" s="1628"/>
      <c r="J54" s="1628"/>
      <c r="K54" s="1628"/>
      <c r="L54" s="1628"/>
      <c r="M54" s="1628"/>
      <c r="N54" s="1628"/>
      <c r="O54" s="1628"/>
      <c r="P54" s="1628"/>
      <c r="Q54" s="1628"/>
      <c r="R54" s="1628"/>
      <c r="S54" s="1628"/>
      <c r="T54" s="1628"/>
      <c r="U54" s="1628"/>
      <c r="V54" s="443">
        <f>SUM(V49:V53)</f>
        <v>0</v>
      </c>
      <c r="W54" s="443">
        <f>SUM(W49:W53)</f>
        <v>180329348</v>
      </c>
      <c r="X54" s="1109"/>
    </row>
    <row r="55" spans="1:24" ht="19.5" customHeight="1">
      <c r="A55" s="1646" t="s">
        <v>679</v>
      </c>
      <c r="B55" s="1624"/>
      <c r="C55" s="1624"/>
      <c r="D55" s="1629" t="s">
        <v>680</v>
      </c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1629"/>
      <c r="T55" s="1629"/>
      <c r="U55" s="1629"/>
      <c r="V55" s="442"/>
      <c r="W55" s="442"/>
      <c r="X55" s="1108"/>
    </row>
    <row r="56" spans="1:24" ht="19.5" customHeight="1" hidden="1">
      <c r="A56" s="1646" t="s">
        <v>681</v>
      </c>
      <c r="B56" s="1624"/>
      <c r="C56" s="1624"/>
      <c r="D56" s="1625" t="s">
        <v>682</v>
      </c>
      <c r="E56" s="1626"/>
      <c r="F56" s="1626"/>
      <c r="G56" s="1626"/>
      <c r="H56" s="1626"/>
      <c r="I56" s="1626"/>
      <c r="J56" s="1626"/>
      <c r="K56" s="1626"/>
      <c r="L56" s="1626"/>
      <c r="M56" s="1626"/>
      <c r="N56" s="1626"/>
      <c r="O56" s="1626"/>
      <c r="P56" s="1626"/>
      <c r="Q56" s="1626"/>
      <c r="R56" s="1626"/>
      <c r="S56" s="1626"/>
      <c r="T56" s="1626"/>
      <c r="U56" s="1626"/>
      <c r="V56" s="442"/>
      <c r="W56" s="442"/>
      <c r="X56" s="1108"/>
    </row>
    <row r="57" spans="1:24" ht="19.5" customHeight="1" hidden="1">
      <c r="A57" s="1646" t="s">
        <v>683</v>
      </c>
      <c r="B57" s="1624"/>
      <c r="C57" s="1624"/>
      <c r="D57" s="1629" t="s">
        <v>684</v>
      </c>
      <c r="E57" s="1629"/>
      <c r="F57" s="1629"/>
      <c r="G57" s="1629"/>
      <c r="H57" s="1629"/>
      <c r="I57" s="1629"/>
      <c r="J57" s="1629"/>
      <c r="K57" s="1629"/>
      <c r="L57" s="1629"/>
      <c r="M57" s="1629"/>
      <c r="N57" s="1629"/>
      <c r="O57" s="1629"/>
      <c r="P57" s="1629"/>
      <c r="Q57" s="1629"/>
      <c r="R57" s="1629"/>
      <c r="S57" s="1629"/>
      <c r="T57" s="1629"/>
      <c r="U57" s="1629"/>
      <c r="V57" s="442"/>
      <c r="W57" s="442"/>
      <c r="X57" s="1108"/>
    </row>
    <row r="58" spans="1:24" ht="19.5" customHeight="1" hidden="1">
      <c r="A58" s="1646" t="s">
        <v>685</v>
      </c>
      <c r="B58" s="1624"/>
      <c r="C58" s="1624"/>
      <c r="D58" s="1625" t="s">
        <v>686</v>
      </c>
      <c r="E58" s="1626"/>
      <c r="F58" s="1626"/>
      <c r="G58" s="1626"/>
      <c r="H58" s="1626"/>
      <c r="I58" s="1626"/>
      <c r="J58" s="1626"/>
      <c r="K58" s="1626"/>
      <c r="L58" s="1626"/>
      <c r="M58" s="1626"/>
      <c r="N58" s="1626"/>
      <c r="O58" s="1626"/>
      <c r="P58" s="1626"/>
      <c r="Q58" s="1626"/>
      <c r="R58" s="1626"/>
      <c r="S58" s="1626"/>
      <c r="T58" s="1626"/>
      <c r="U58" s="1626"/>
      <c r="V58" s="442"/>
      <c r="W58" s="442"/>
      <c r="X58" s="1108"/>
    </row>
    <row r="59" spans="1:24" ht="19.5" customHeight="1">
      <c r="A59" s="1646" t="s">
        <v>687</v>
      </c>
      <c r="B59" s="1624"/>
      <c r="C59" s="1624"/>
      <c r="D59" s="1629" t="s">
        <v>688</v>
      </c>
      <c r="E59" s="1629"/>
      <c r="F59" s="1629"/>
      <c r="G59" s="1629"/>
      <c r="H59" s="1629"/>
      <c r="I59" s="1629"/>
      <c r="J59" s="1629"/>
      <c r="K59" s="1629"/>
      <c r="L59" s="1629"/>
      <c r="M59" s="1629"/>
      <c r="N59" s="1629"/>
      <c r="O59" s="1629"/>
      <c r="P59" s="1629"/>
      <c r="Q59" s="1629"/>
      <c r="R59" s="1629"/>
      <c r="S59" s="1629"/>
      <c r="T59" s="1629"/>
      <c r="U59" s="1629"/>
      <c r="V59" s="442"/>
      <c r="W59" s="1349">
        <v>1734011</v>
      </c>
      <c r="X59" s="1108"/>
    </row>
    <row r="60" spans="1:24" ht="19.5" customHeight="1">
      <c r="A60" s="1646" t="s">
        <v>689</v>
      </c>
      <c r="B60" s="1624"/>
      <c r="C60" s="1624"/>
      <c r="D60" s="1629" t="s">
        <v>690</v>
      </c>
      <c r="E60" s="1629"/>
      <c r="F60" s="1629"/>
      <c r="G60" s="1629"/>
      <c r="H60" s="1629"/>
      <c r="I60" s="1629"/>
      <c r="J60" s="1629"/>
      <c r="K60" s="1629"/>
      <c r="L60" s="1629"/>
      <c r="M60" s="1629"/>
      <c r="N60" s="1629"/>
      <c r="O60" s="1629"/>
      <c r="P60" s="1629"/>
      <c r="Q60" s="1629"/>
      <c r="R60" s="1629"/>
      <c r="S60" s="1629"/>
      <c r="T60" s="1629"/>
      <c r="U60" s="1629"/>
      <c r="V60" s="442"/>
      <c r="W60" s="1349">
        <v>1315355</v>
      </c>
      <c r="X60" s="1108"/>
    </row>
    <row r="61" spans="1:24" ht="19.5" customHeight="1">
      <c r="A61" s="1646" t="s">
        <v>691</v>
      </c>
      <c r="B61" s="1624"/>
      <c r="C61" s="1624"/>
      <c r="D61" s="1629" t="s">
        <v>692</v>
      </c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29"/>
      <c r="T61" s="1629"/>
      <c r="U61" s="1629"/>
      <c r="V61" s="442"/>
      <c r="W61" s="1349"/>
      <c r="X61" s="1108"/>
    </row>
    <row r="62" spans="1:24" ht="19.5" customHeight="1">
      <c r="A62" s="1646" t="s">
        <v>693</v>
      </c>
      <c r="B62" s="1624"/>
      <c r="C62" s="1624"/>
      <c r="D62" s="1629" t="s">
        <v>694</v>
      </c>
      <c r="E62" s="1629"/>
      <c r="F62" s="1629"/>
      <c r="G62" s="1629"/>
      <c r="H62" s="1629"/>
      <c r="I62" s="1629"/>
      <c r="J62" s="1629"/>
      <c r="K62" s="1629"/>
      <c r="L62" s="1629"/>
      <c r="M62" s="1629"/>
      <c r="N62" s="1629"/>
      <c r="O62" s="1629"/>
      <c r="P62" s="1629"/>
      <c r="Q62" s="1629"/>
      <c r="R62" s="1629"/>
      <c r="S62" s="1629"/>
      <c r="T62" s="1629"/>
      <c r="U62" s="1629"/>
      <c r="V62" s="442"/>
      <c r="W62" s="1349"/>
      <c r="X62" s="1108"/>
    </row>
    <row r="63" spans="1:24" ht="19.5" customHeight="1" hidden="1">
      <c r="A63" s="1646" t="s">
        <v>695</v>
      </c>
      <c r="B63" s="1624"/>
      <c r="C63" s="1624"/>
      <c r="D63" s="1625" t="s">
        <v>696</v>
      </c>
      <c r="E63" s="1626"/>
      <c r="F63" s="1626"/>
      <c r="G63" s="1626"/>
      <c r="H63" s="1626"/>
      <c r="I63" s="1626"/>
      <c r="J63" s="1626"/>
      <c r="K63" s="1626"/>
      <c r="L63" s="1626"/>
      <c r="M63" s="1626"/>
      <c r="N63" s="1626"/>
      <c r="O63" s="1626"/>
      <c r="P63" s="1626"/>
      <c r="Q63" s="1626"/>
      <c r="R63" s="1626"/>
      <c r="S63" s="1626"/>
      <c r="T63" s="1626"/>
      <c r="U63" s="1626"/>
      <c r="V63" s="442"/>
      <c r="W63" s="1349"/>
      <c r="X63" s="1108"/>
    </row>
    <row r="64" spans="1:24" ht="19.5" customHeight="1" hidden="1">
      <c r="A64" s="1646" t="s">
        <v>697</v>
      </c>
      <c r="B64" s="1624"/>
      <c r="C64" s="1624"/>
      <c r="D64" s="1629" t="s">
        <v>698</v>
      </c>
      <c r="E64" s="1629"/>
      <c r="F64" s="1629"/>
      <c r="G64" s="1629"/>
      <c r="H64" s="1629"/>
      <c r="I64" s="1629"/>
      <c r="J64" s="1629"/>
      <c r="K64" s="1629"/>
      <c r="L64" s="1629"/>
      <c r="M64" s="1629"/>
      <c r="N64" s="1629"/>
      <c r="O64" s="1629"/>
      <c r="P64" s="1629"/>
      <c r="Q64" s="1629"/>
      <c r="R64" s="1629"/>
      <c r="S64" s="1629"/>
      <c r="T64" s="1629"/>
      <c r="U64" s="1629"/>
      <c r="V64" s="442"/>
      <c r="W64" s="1349"/>
      <c r="X64" s="1108"/>
    </row>
    <row r="65" spans="1:24" ht="19.5" customHeight="1" hidden="1">
      <c r="A65" s="1646" t="s">
        <v>699</v>
      </c>
      <c r="B65" s="1624"/>
      <c r="C65" s="1624"/>
      <c r="D65" s="1625" t="s">
        <v>700</v>
      </c>
      <c r="E65" s="1626"/>
      <c r="F65" s="1626"/>
      <c r="G65" s="1626"/>
      <c r="H65" s="1626"/>
      <c r="I65" s="1626"/>
      <c r="J65" s="1626"/>
      <c r="K65" s="1626"/>
      <c r="L65" s="1626"/>
      <c r="M65" s="1626"/>
      <c r="N65" s="1626"/>
      <c r="O65" s="1626"/>
      <c r="P65" s="1626"/>
      <c r="Q65" s="1626"/>
      <c r="R65" s="1626"/>
      <c r="S65" s="1626"/>
      <c r="T65" s="1626"/>
      <c r="U65" s="1626"/>
      <c r="V65" s="442"/>
      <c r="W65" s="1349"/>
      <c r="X65" s="1108"/>
    </row>
    <row r="66" spans="1:24" ht="19.5" customHeight="1" hidden="1">
      <c r="A66" s="1646" t="s">
        <v>701</v>
      </c>
      <c r="B66" s="1624"/>
      <c r="C66" s="1624"/>
      <c r="D66" s="1629" t="s">
        <v>702</v>
      </c>
      <c r="E66" s="1629"/>
      <c r="F66" s="1629"/>
      <c r="G66" s="1629"/>
      <c r="H66" s="1629"/>
      <c r="I66" s="1629"/>
      <c r="J66" s="1629"/>
      <c r="K66" s="1629"/>
      <c r="L66" s="1629"/>
      <c r="M66" s="1629"/>
      <c r="N66" s="1629"/>
      <c r="O66" s="1629"/>
      <c r="P66" s="1629"/>
      <c r="Q66" s="1629"/>
      <c r="R66" s="1629"/>
      <c r="S66" s="1629"/>
      <c r="T66" s="1629"/>
      <c r="U66" s="1629"/>
      <c r="V66" s="442"/>
      <c r="W66" s="1349"/>
      <c r="X66" s="1108"/>
    </row>
    <row r="67" spans="1:24" ht="19.5" customHeight="1" hidden="1">
      <c r="A67" s="1646" t="s">
        <v>703</v>
      </c>
      <c r="B67" s="1624"/>
      <c r="C67" s="1624"/>
      <c r="D67" s="1625" t="s">
        <v>704</v>
      </c>
      <c r="E67" s="1626"/>
      <c r="F67" s="1626"/>
      <c r="G67" s="1626"/>
      <c r="H67" s="1626"/>
      <c r="I67" s="1626"/>
      <c r="J67" s="1626"/>
      <c r="K67" s="1626"/>
      <c r="L67" s="1626"/>
      <c r="M67" s="1626"/>
      <c r="N67" s="1626"/>
      <c r="O67" s="1626"/>
      <c r="P67" s="1626"/>
      <c r="Q67" s="1626"/>
      <c r="R67" s="1626"/>
      <c r="S67" s="1626"/>
      <c r="T67" s="1626"/>
      <c r="U67" s="1626"/>
      <c r="V67" s="442"/>
      <c r="W67" s="1349"/>
      <c r="X67" s="1108"/>
    </row>
    <row r="68" spans="1:24" ht="19.5" customHeight="1">
      <c r="A68" s="1645" t="s">
        <v>705</v>
      </c>
      <c r="B68" s="1627"/>
      <c r="C68" s="1627"/>
      <c r="D68" s="1628" t="s">
        <v>706</v>
      </c>
      <c r="E68" s="1628"/>
      <c r="F68" s="1628"/>
      <c r="G68" s="1628"/>
      <c r="H68" s="1628"/>
      <c r="I68" s="1628"/>
      <c r="J68" s="1628"/>
      <c r="K68" s="1628"/>
      <c r="L68" s="1628"/>
      <c r="M68" s="1628"/>
      <c r="N68" s="1628"/>
      <c r="O68" s="1628"/>
      <c r="P68" s="1628"/>
      <c r="Q68" s="1628"/>
      <c r="R68" s="1628"/>
      <c r="S68" s="1628"/>
      <c r="T68" s="1628"/>
      <c r="U68" s="1628"/>
      <c r="V68" s="443">
        <f>SUM(V55:V67)</f>
        <v>0</v>
      </c>
      <c r="W68" s="443">
        <f>SUM(W55:W67)</f>
        <v>3049366</v>
      </c>
      <c r="X68" s="1109"/>
    </row>
    <row r="69" spans="1:24" ht="19.5" customHeight="1" hidden="1">
      <c r="A69" s="1646" t="s">
        <v>707</v>
      </c>
      <c r="B69" s="1624"/>
      <c r="C69" s="1624"/>
      <c r="D69" s="1629" t="s">
        <v>708</v>
      </c>
      <c r="E69" s="1629"/>
      <c r="F69" s="1629"/>
      <c r="G69" s="1629"/>
      <c r="H69" s="1629"/>
      <c r="I69" s="1629"/>
      <c r="J69" s="1629"/>
      <c r="K69" s="1629"/>
      <c r="L69" s="1629"/>
      <c r="M69" s="1629"/>
      <c r="N69" s="1629"/>
      <c r="O69" s="1629"/>
      <c r="P69" s="1629"/>
      <c r="Q69" s="1629"/>
      <c r="R69" s="1629"/>
      <c r="S69" s="1629"/>
      <c r="T69" s="1629"/>
      <c r="U69" s="1629"/>
      <c r="V69" s="442"/>
      <c r="W69" s="1349"/>
      <c r="X69" s="1108"/>
    </row>
    <row r="70" spans="1:24" ht="19.5" customHeight="1" hidden="1">
      <c r="A70" s="1646" t="s">
        <v>709</v>
      </c>
      <c r="B70" s="1624"/>
      <c r="C70" s="1624"/>
      <c r="D70" s="1625" t="s">
        <v>710</v>
      </c>
      <c r="E70" s="1626"/>
      <c r="F70" s="1626"/>
      <c r="G70" s="1626"/>
      <c r="H70" s="1626"/>
      <c r="I70" s="1626"/>
      <c r="J70" s="1626"/>
      <c r="K70" s="1626"/>
      <c r="L70" s="1626"/>
      <c r="M70" s="1626"/>
      <c r="N70" s="1626"/>
      <c r="O70" s="1626"/>
      <c r="P70" s="1626"/>
      <c r="Q70" s="1626"/>
      <c r="R70" s="1626"/>
      <c r="S70" s="1626"/>
      <c r="T70" s="1626"/>
      <c r="U70" s="1626"/>
      <c r="V70" s="442"/>
      <c r="W70" s="1349"/>
      <c r="X70" s="1108"/>
    </row>
    <row r="71" spans="1:24" ht="19.5" customHeight="1" hidden="1">
      <c r="A71" s="1646" t="s">
        <v>711</v>
      </c>
      <c r="B71" s="1624"/>
      <c r="C71" s="1624"/>
      <c r="D71" s="1629" t="s">
        <v>712</v>
      </c>
      <c r="E71" s="1629"/>
      <c r="F71" s="1629"/>
      <c r="G71" s="1629"/>
      <c r="H71" s="1629"/>
      <c r="I71" s="1629"/>
      <c r="J71" s="1629"/>
      <c r="K71" s="1629"/>
      <c r="L71" s="1629"/>
      <c r="M71" s="1629"/>
      <c r="N71" s="1629"/>
      <c r="O71" s="1629"/>
      <c r="P71" s="1629"/>
      <c r="Q71" s="1629"/>
      <c r="R71" s="1629"/>
      <c r="S71" s="1629"/>
      <c r="T71" s="1629"/>
      <c r="U71" s="1629"/>
      <c r="V71" s="442"/>
      <c r="W71" s="1349"/>
      <c r="X71" s="1108"/>
    </row>
    <row r="72" spans="1:24" ht="19.5" customHeight="1" hidden="1">
      <c r="A72" s="1646" t="s">
        <v>713</v>
      </c>
      <c r="B72" s="1624"/>
      <c r="C72" s="1624"/>
      <c r="D72" s="1625" t="s">
        <v>714</v>
      </c>
      <c r="E72" s="1626"/>
      <c r="F72" s="1626"/>
      <c r="G72" s="1626"/>
      <c r="H72" s="1626"/>
      <c r="I72" s="1626"/>
      <c r="J72" s="1626"/>
      <c r="K72" s="1626"/>
      <c r="L72" s="1626"/>
      <c r="M72" s="1626"/>
      <c r="N72" s="1626"/>
      <c r="O72" s="1626"/>
      <c r="P72" s="1626"/>
      <c r="Q72" s="1626"/>
      <c r="R72" s="1626"/>
      <c r="S72" s="1626"/>
      <c r="T72" s="1626"/>
      <c r="U72" s="1626"/>
      <c r="V72" s="442"/>
      <c r="W72" s="1349"/>
      <c r="X72" s="1108"/>
    </row>
    <row r="73" spans="1:24" ht="19.5" customHeight="1" hidden="1">
      <c r="A73" s="1646" t="s">
        <v>715</v>
      </c>
      <c r="B73" s="1624"/>
      <c r="C73" s="1624"/>
      <c r="D73" s="1629" t="s">
        <v>716</v>
      </c>
      <c r="E73" s="1629"/>
      <c r="F73" s="1629"/>
      <c r="G73" s="1629"/>
      <c r="H73" s="1629"/>
      <c r="I73" s="1629"/>
      <c r="J73" s="1629"/>
      <c r="K73" s="1629"/>
      <c r="L73" s="1629"/>
      <c r="M73" s="1629"/>
      <c r="N73" s="1629"/>
      <c r="O73" s="1629"/>
      <c r="P73" s="1629"/>
      <c r="Q73" s="1629"/>
      <c r="R73" s="1629"/>
      <c r="S73" s="1629"/>
      <c r="T73" s="1629"/>
      <c r="U73" s="1629"/>
      <c r="V73" s="442"/>
      <c r="W73" s="1349"/>
      <c r="X73" s="1108"/>
    </row>
    <row r="74" spans="1:24" ht="19.5" customHeight="1" hidden="1">
      <c r="A74" s="1646" t="s">
        <v>717</v>
      </c>
      <c r="B74" s="1624"/>
      <c r="C74" s="1624"/>
      <c r="D74" s="1629" t="s">
        <v>718</v>
      </c>
      <c r="E74" s="1629"/>
      <c r="F74" s="1629"/>
      <c r="G74" s="1629"/>
      <c r="H74" s="1629"/>
      <c r="I74" s="1629"/>
      <c r="J74" s="1629"/>
      <c r="K74" s="1629"/>
      <c r="L74" s="1629"/>
      <c r="M74" s="1629"/>
      <c r="N74" s="1629"/>
      <c r="O74" s="1629"/>
      <c r="P74" s="1629"/>
      <c r="Q74" s="1629"/>
      <c r="R74" s="1629"/>
      <c r="S74" s="1629"/>
      <c r="T74" s="1629"/>
      <c r="U74" s="1629"/>
      <c r="V74" s="442"/>
      <c r="W74" s="1349"/>
      <c r="X74" s="1108"/>
    </row>
    <row r="75" spans="1:24" ht="19.5" customHeight="1" hidden="1">
      <c r="A75" s="1646" t="s">
        <v>719</v>
      </c>
      <c r="B75" s="1624"/>
      <c r="C75" s="1624"/>
      <c r="D75" s="1629" t="s">
        <v>720</v>
      </c>
      <c r="E75" s="1629"/>
      <c r="F75" s="1629"/>
      <c r="G75" s="1629"/>
      <c r="H75" s="1629"/>
      <c r="I75" s="1629"/>
      <c r="J75" s="1629"/>
      <c r="K75" s="1629"/>
      <c r="L75" s="1629"/>
      <c r="M75" s="1629"/>
      <c r="N75" s="1629"/>
      <c r="O75" s="1629"/>
      <c r="P75" s="1629"/>
      <c r="Q75" s="1629"/>
      <c r="R75" s="1629"/>
      <c r="S75" s="1629"/>
      <c r="T75" s="1629"/>
      <c r="U75" s="1629"/>
      <c r="V75" s="442"/>
      <c r="W75" s="1349"/>
      <c r="X75" s="1108"/>
    </row>
    <row r="76" spans="1:24" ht="19.5" customHeight="1" hidden="1">
      <c r="A76" s="1646" t="s">
        <v>721</v>
      </c>
      <c r="B76" s="1624"/>
      <c r="C76" s="1624"/>
      <c r="D76" s="1629" t="s">
        <v>722</v>
      </c>
      <c r="E76" s="1629"/>
      <c r="F76" s="1629"/>
      <c r="G76" s="1629"/>
      <c r="H76" s="1629"/>
      <c r="I76" s="1629"/>
      <c r="J76" s="1629"/>
      <c r="K76" s="1629"/>
      <c r="L76" s="1629"/>
      <c r="M76" s="1629"/>
      <c r="N76" s="1629"/>
      <c r="O76" s="1629"/>
      <c r="P76" s="1629"/>
      <c r="Q76" s="1629"/>
      <c r="R76" s="1629"/>
      <c r="S76" s="1629"/>
      <c r="T76" s="1629"/>
      <c r="U76" s="1629"/>
      <c r="V76" s="442"/>
      <c r="W76" s="1349"/>
      <c r="X76" s="1108"/>
    </row>
    <row r="77" spans="1:24" ht="19.5" customHeight="1" hidden="1">
      <c r="A77" s="1646" t="s">
        <v>723</v>
      </c>
      <c r="B77" s="1624"/>
      <c r="C77" s="1624"/>
      <c r="D77" s="1625" t="s">
        <v>724</v>
      </c>
      <c r="E77" s="1626"/>
      <c r="F77" s="1626"/>
      <c r="G77" s="1626"/>
      <c r="H77" s="1626"/>
      <c r="I77" s="1626"/>
      <c r="J77" s="1626"/>
      <c r="K77" s="1626"/>
      <c r="L77" s="1626"/>
      <c r="M77" s="1626"/>
      <c r="N77" s="1626"/>
      <c r="O77" s="1626"/>
      <c r="P77" s="1626"/>
      <c r="Q77" s="1626"/>
      <c r="R77" s="1626"/>
      <c r="S77" s="1626"/>
      <c r="T77" s="1626"/>
      <c r="U77" s="1626"/>
      <c r="V77" s="442"/>
      <c r="W77" s="1349"/>
      <c r="X77" s="1108"/>
    </row>
    <row r="78" spans="1:24" ht="19.5" customHeight="1" hidden="1">
      <c r="A78" s="1646" t="s">
        <v>725</v>
      </c>
      <c r="B78" s="1624"/>
      <c r="C78" s="1624"/>
      <c r="D78" s="1629" t="s">
        <v>726</v>
      </c>
      <c r="E78" s="1629"/>
      <c r="F78" s="1629"/>
      <c r="G78" s="1629"/>
      <c r="H78" s="1629"/>
      <c r="I78" s="1629"/>
      <c r="J78" s="1629"/>
      <c r="K78" s="1629"/>
      <c r="L78" s="1629"/>
      <c r="M78" s="1629"/>
      <c r="N78" s="1629"/>
      <c r="O78" s="1629"/>
      <c r="P78" s="1629"/>
      <c r="Q78" s="1629"/>
      <c r="R78" s="1629"/>
      <c r="S78" s="1629"/>
      <c r="T78" s="1629"/>
      <c r="U78" s="1629"/>
      <c r="V78" s="442"/>
      <c r="W78" s="1349"/>
      <c r="X78" s="1108"/>
    </row>
    <row r="79" spans="1:24" ht="19.5" customHeight="1" hidden="1">
      <c r="A79" s="1646" t="s">
        <v>727</v>
      </c>
      <c r="B79" s="1624"/>
      <c r="C79" s="1624"/>
      <c r="D79" s="1625" t="s">
        <v>728</v>
      </c>
      <c r="E79" s="1626"/>
      <c r="F79" s="1626"/>
      <c r="G79" s="1626"/>
      <c r="H79" s="1626"/>
      <c r="I79" s="1626"/>
      <c r="J79" s="1626"/>
      <c r="K79" s="1626"/>
      <c r="L79" s="1626"/>
      <c r="M79" s="1626"/>
      <c r="N79" s="1626"/>
      <c r="O79" s="1626"/>
      <c r="P79" s="1626"/>
      <c r="Q79" s="1626"/>
      <c r="R79" s="1626"/>
      <c r="S79" s="1626"/>
      <c r="T79" s="1626"/>
      <c r="U79" s="1626"/>
      <c r="V79" s="442"/>
      <c r="W79" s="1349"/>
      <c r="X79" s="1108"/>
    </row>
    <row r="80" spans="1:24" ht="19.5" customHeight="1" hidden="1">
      <c r="A80" s="1646" t="s">
        <v>729</v>
      </c>
      <c r="B80" s="1624"/>
      <c r="C80" s="1624"/>
      <c r="D80" s="1629" t="s">
        <v>730</v>
      </c>
      <c r="E80" s="1629"/>
      <c r="F80" s="1629"/>
      <c r="G80" s="1629"/>
      <c r="H80" s="1629"/>
      <c r="I80" s="1629"/>
      <c r="J80" s="1629"/>
      <c r="K80" s="1629"/>
      <c r="L80" s="1629"/>
      <c r="M80" s="1629"/>
      <c r="N80" s="1629"/>
      <c r="O80" s="1629"/>
      <c r="P80" s="1629"/>
      <c r="Q80" s="1629"/>
      <c r="R80" s="1629"/>
      <c r="S80" s="1629"/>
      <c r="T80" s="1629"/>
      <c r="U80" s="1629"/>
      <c r="V80" s="442"/>
      <c r="W80" s="1349"/>
      <c r="X80" s="1108"/>
    </row>
    <row r="81" spans="1:24" ht="19.5" customHeight="1" hidden="1">
      <c r="A81" s="1646" t="s">
        <v>731</v>
      </c>
      <c r="B81" s="1624"/>
      <c r="C81" s="1624"/>
      <c r="D81" s="1625" t="s">
        <v>732</v>
      </c>
      <c r="E81" s="1626"/>
      <c r="F81" s="1626"/>
      <c r="G81" s="1626"/>
      <c r="H81" s="1626"/>
      <c r="I81" s="1626"/>
      <c r="J81" s="1626"/>
      <c r="K81" s="1626"/>
      <c r="L81" s="1626"/>
      <c r="M81" s="1626"/>
      <c r="N81" s="1626"/>
      <c r="O81" s="1626"/>
      <c r="P81" s="1626"/>
      <c r="Q81" s="1626"/>
      <c r="R81" s="1626"/>
      <c r="S81" s="1626"/>
      <c r="T81" s="1626"/>
      <c r="U81" s="1626"/>
      <c r="V81" s="442"/>
      <c r="W81" s="1349"/>
      <c r="X81" s="1108"/>
    </row>
    <row r="82" spans="1:24" ht="15">
      <c r="A82" s="1645" t="s">
        <v>733</v>
      </c>
      <c r="B82" s="1627"/>
      <c r="C82" s="1627"/>
      <c r="D82" s="1628" t="s">
        <v>734</v>
      </c>
      <c r="E82" s="1628"/>
      <c r="F82" s="1628"/>
      <c r="G82" s="1628"/>
      <c r="H82" s="1628"/>
      <c r="I82" s="1628"/>
      <c r="J82" s="1628"/>
      <c r="K82" s="1628"/>
      <c r="L82" s="1628"/>
      <c r="M82" s="1628"/>
      <c r="N82" s="1628"/>
      <c r="O82" s="1628"/>
      <c r="P82" s="1628"/>
      <c r="Q82" s="1628"/>
      <c r="R82" s="1628"/>
      <c r="S82" s="1628"/>
      <c r="T82" s="1628"/>
      <c r="U82" s="1628"/>
      <c r="V82" s="443"/>
      <c r="W82" s="443"/>
      <c r="X82" s="1109"/>
    </row>
    <row r="83" spans="1:24" ht="15">
      <c r="A83" s="1647" t="s">
        <v>735</v>
      </c>
      <c r="B83" s="1616"/>
      <c r="C83" s="1616"/>
      <c r="D83" s="1617" t="s">
        <v>736</v>
      </c>
      <c r="E83" s="1617"/>
      <c r="F83" s="1617"/>
      <c r="G83" s="1617"/>
      <c r="H83" s="1617"/>
      <c r="I83" s="1617"/>
      <c r="J83" s="1617"/>
      <c r="K83" s="1617"/>
      <c r="L83" s="1617"/>
      <c r="M83" s="1617"/>
      <c r="N83" s="1617"/>
      <c r="O83" s="1617"/>
      <c r="P83" s="1617"/>
      <c r="Q83" s="1617"/>
      <c r="R83" s="1617"/>
      <c r="S83" s="1617"/>
      <c r="T83" s="1617"/>
      <c r="U83" s="1617"/>
      <c r="V83" s="438"/>
      <c r="W83" s="1350"/>
      <c r="X83" s="1110"/>
    </row>
    <row r="84" spans="1:24" ht="15" hidden="1">
      <c r="A84" s="1647" t="s">
        <v>737</v>
      </c>
      <c r="B84" s="1616"/>
      <c r="C84" s="1616"/>
      <c r="D84" s="1623" t="s">
        <v>738</v>
      </c>
      <c r="E84" s="1617"/>
      <c r="F84" s="1617"/>
      <c r="G84" s="1617"/>
      <c r="H84" s="1617"/>
      <c r="I84" s="1617"/>
      <c r="J84" s="1617"/>
      <c r="K84" s="1617"/>
      <c r="L84" s="1617"/>
      <c r="M84" s="1617"/>
      <c r="N84" s="1617"/>
      <c r="O84" s="1617"/>
      <c r="P84" s="1617"/>
      <c r="Q84" s="1617"/>
      <c r="R84" s="1617"/>
      <c r="S84" s="1617"/>
      <c r="T84" s="1617"/>
      <c r="U84" s="1617"/>
      <c r="V84" s="438"/>
      <c r="W84" s="1350"/>
      <c r="X84" s="1110"/>
    </row>
    <row r="85" spans="1:24" ht="15" hidden="1">
      <c r="A85" s="1647" t="s">
        <v>739</v>
      </c>
      <c r="B85" s="1616"/>
      <c r="C85" s="1616"/>
      <c r="D85" s="1623" t="s">
        <v>740</v>
      </c>
      <c r="E85" s="1617"/>
      <c r="F85" s="1617"/>
      <c r="G85" s="1617"/>
      <c r="H85" s="1617"/>
      <c r="I85" s="1617"/>
      <c r="J85" s="1617"/>
      <c r="K85" s="1617"/>
      <c r="L85" s="1617"/>
      <c r="M85" s="1617"/>
      <c r="N85" s="1617"/>
      <c r="O85" s="1617"/>
      <c r="P85" s="1617"/>
      <c r="Q85" s="1617"/>
      <c r="R85" s="1617"/>
      <c r="S85" s="1617"/>
      <c r="T85" s="1617"/>
      <c r="U85" s="1617"/>
      <c r="V85" s="438"/>
      <c r="W85" s="1350"/>
      <c r="X85" s="1110"/>
    </row>
    <row r="86" spans="1:24" ht="15" hidden="1">
      <c r="A86" s="1647" t="s">
        <v>741</v>
      </c>
      <c r="B86" s="1616"/>
      <c r="C86" s="1616"/>
      <c r="D86" s="1623" t="s">
        <v>742</v>
      </c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7"/>
      <c r="R86" s="1617"/>
      <c r="S86" s="1617"/>
      <c r="T86" s="1617"/>
      <c r="U86" s="1617"/>
      <c r="V86" s="438"/>
      <c r="W86" s="1350"/>
      <c r="X86" s="1110"/>
    </row>
    <row r="87" spans="1:24" ht="15" hidden="1">
      <c r="A87" s="1647" t="s">
        <v>743</v>
      </c>
      <c r="B87" s="1616"/>
      <c r="C87" s="1616"/>
      <c r="D87" s="1623" t="s">
        <v>744</v>
      </c>
      <c r="E87" s="1617"/>
      <c r="F87" s="1617"/>
      <c r="G87" s="1617"/>
      <c r="H87" s="1617"/>
      <c r="I87" s="1617"/>
      <c r="J87" s="1617"/>
      <c r="K87" s="1617"/>
      <c r="L87" s="1617"/>
      <c r="M87" s="1617"/>
      <c r="N87" s="1617"/>
      <c r="O87" s="1617"/>
      <c r="P87" s="1617"/>
      <c r="Q87" s="1617"/>
      <c r="R87" s="1617"/>
      <c r="S87" s="1617"/>
      <c r="T87" s="1617"/>
      <c r="U87" s="1617"/>
      <c r="V87" s="438"/>
      <c r="W87" s="1350"/>
      <c r="X87" s="1110"/>
    </row>
    <row r="88" spans="1:24" ht="15">
      <c r="A88" s="1647" t="s">
        <v>745</v>
      </c>
      <c r="B88" s="1616"/>
      <c r="C88" s="1616"/>
      <c r="D88" s="1623" t="s">
        <v>746</v>
      </c>
      <c r="E88" s="1617"/>
      <c r="F88" s="1617"/>
      <c r="G88" s="1617"/>
      <c r="H88" s="1617"/>
      <c r="I88" s="1617"/>
      <c r="J88" s="1617"/>
      <c r="K88" s="1617"/>
      <c r="L88" s="1617"/>
      <c r="M88" s="1617"/>
      <c r="N88" s="1617"/>
      <c r="O88" s="1617"/>
      <c r="P88" s="1617"/>
      <c r="Q88" s="1617"/>
      <c r="R88" s="1617"/>
      <c r="S88" s="1617"/>
      <c r="T88" s="1617"/>
      <c r="U88" s="1617"/>
      <c r="V88" s="438"/>
      <c r="W88" s="1350"/>
      <c r="X88" s="1110"/>
    </row>
    <row r="89" spans="1:24" ht="15">
      <c r="A89" s="1647" t="s">
        <v>747</v>
      </c>
      <c r="B89" s="1616"/>
      <c r="C89" s="1616"/>
      <c r="D89" s="1623" t="s">
        <v>748</v>
      </c>
      <c r="E89" s="1623"/>
      <c r="F89" s="1623"/>
      <c r="G89" s="1623"/>
      <c r="H89" s="1623"/>
      <c r="I89" s="1623"/>
      <c r="J89" s="1623"/>
      <c r="K89" s="1623"/>
      <c r="L89" s="1623"/>
      <c r="M89" s="1623"/>
      <c r="N89" s="1623"/>
      <c r="O89" s="1623"/>
      <c r="P89" s="1623"/>
      <c r="Q89" s="1623"/>
      <c r="R89" s="1623"/>
      <c r="S89" s="1623"/>
      <c r="T89" s="1623"/>
      <c r="U89" s="1623"/>
      <c r="V89" s="438"/>
      <c r="W89" s="1350"/>
      <c r="X89" s="1110"/>
    </row>
    <row r="90" spans="1:24" ht="15">
      <c r="A90" s="1647" t="s">
        <v>749</v>
      </c>
      <c r="B90" s="1616"/>
      <c r="C90" s="1616"/>
      <c r="D90" s="1623" t="s">
        <v>750</v>
      </c>
      <c r="E90" s="1623"/>
      <c r="F90" s="1623"/>
      <c r="G90" s="1623"/>
      <c r="H90" s="1623"/>
      <c r="I90" s="1623"/>
      <c r="J90" s="1623"/>
      <c r="K90" s="1623"/>
      <c r="L90" s="1623"/>
      <c r="M90" s="1623"/>
      <c r="N90" s="1623"/>
      <c r="O90" s="1623"/>
      <c r="P90" s="1623"/>
      <c r="Q90" s="1623"/>
      <c r="R90" s="1623"/>
      <c r="S90" s="1623"/>
      <c r="T90" s="1623"/>
      <c r="U90" s="1623"/>
      <c r="V90" s="438"/>
      <c r="W90" s="1350"/>
      <c r="X90" s="1110"/>
    </row>
    <row r="91" spans="1:24" ht="15">
      <c r="A91" s="1647" t="s">
        <v>751</v>
      </c>
      <c r="B91" s="1616"/>
      <c r="C91" s="1616"/>
      <c r="D91" s="1623" t="s">
        <v>752</v>
      </c>
      <c r="E91" s="1623"/>
      <c r="F91" s="1623"/>
      <c r="G91" s="1623"/>
      <c r="H91" s="1623"/>
      <c r="I91" s="1623"/>
      <c r="J91" s="1623"/>
      <c r="K91" s="1623"/>
      <c r="L91" s="1623"/>
      <c r="M91" s="1623"/>
      <c r="N91" s="1623"/>
      <c r="O91" s="1623"/>
      <c r="P91" s="1623"/>
      <c r="Q91" s="1623"/>
      <c r="R91" s="1623"/>
      <c r="S91" s="1623"/>
      <c r="T91" s="1623"/>
      <c r="U91" s="1623"/>
      <c r="V91" s="438"/>
      <c r="W91" s="1350">
        <v>170000</v>
      </c>
      <c r="X91" s="1110"/>
    </row>
    <row r="92" spans="1:24" ht="15">
      <c r="A92" s="1647" t="s">
        <v>753</v>
      </c>
      <c r="B92" s="1616"/>
      <c r="C92" s="1616"/>
      <c r="D92" s="1623" t="s">
        <v>754</v>
      </c>
      <c r="E92" s="1623"/>
      <c r="F92" s="1623"/>
      <c r="G92" s="1623"/>
      <c r="H92" s="1623"/>
      <c r="I92" s="1623"/>
      <c r="J92" s="1623"/>
      <c r="K92" s="1623"/>
      <c r="L92" s="1623"/>
      <c r="M92" s="1623"/>
      <c r="N92" s="1623"/>
      <c r="O92" s="1623"/>
      <c r="P92" s="1623"/>
      <c r="Q92" s="1623"/>
      <c r="R92" s="1623"/>
      <c r="S92" s="1623"/>
      <c r="T92" s="1623"/>
      <c r="U92" s="1623"/>
      <c r="V92" s="438"/>
      <c r="W92" s="438"/>
      <c r="X92" s="1110"/>
    </row>
    <row r="93" spans="1:24" ht="15">
      <c r="A93" s="1647" t="s">
        <v>755</v>
      </c>
      <c r="B93" s="1616"/>
      <c r="C93" s="1616"/>
      <c r="D93" s="1623" t="s">
        <v>756</v>
      </c>
      <c r="E93" s="1623"/>
      <c r="F93" s="1623"/>
      <c r="G93" s="1623"/>
      <c r="H93" s="1623"/>
      <c r="I93" s="1623"/>
      <c r="J93" s="1623"/>
      <c r="K93" s="1623"/>
      <c r="L93" s="1623"/>
      <c r="M93" s="1623"/>
      <c r="N93" s="1623"/>
      <c r="O93" s="1623"/>
      <c r="P93" s="1623"/>
      <c r="Q93" s="1623"/>
      <c r="R93" s="1623"/>
      <c r="S93" s="1623"/>
      <c r="T93" s="1623"/>
      <c r="U93" s="1623"/>
      <c r="V93" s="438"/>
      <c r="W93" s="438"/>
      <c r="X93" s="1110"/>
    </row>
    <row r="94" spans="1:24" ht="15">
      <c r="A94" s="1647" t="s">
        <v>757</v>
      </c>
      <c r="B94" s="1616"/>
      <c r="C94" s="1616"/>
      <c r="D94" s="1623" t="s">
        <v>758</v>
      </c>
      <c r="E94" s="1623"/>
      <c r="F94" s="1623"/>
      <c r="G94" s="1623"/>
      <c r="H94" s="1623"/>
      <c r="I94" s="1623"/>
      <c r="J94" s="1623"/>
      <c r="K94" s="1623"/>
      <c r="L94" s="1623"/>
      <c r="M94" s="1623"/>
      <c r="N94" s="1623"/>
      <c r="O94" s="1623"/>
      <c r="P94" s="1623"/>
      <c r="Q94" s="1623"/>
      <c r="R94" s="1623"/>
      <c r="S94" s="1623"/>
      <c r="T94" s="1623"/>
      <c r="U94" s="1623"/>
      <c r="V94" s="438"/>
      <c r="W94" s="438"/>
      <c r="X94" s="1110"/>
    </row>
    <row r="95" spans="1:24" ht="15">
      <c r="A95" s="1648" t="s">
        <v>759</v>
      </c>
      <c r="B95" s="1618"/>
      <c r="C95" s="1618"/>
      <c r="D95" s="1619" t="s">
        <v>760</v>
      </c>
      <c r="E95" s="1619"/>
      <c r="F95" s="1619"/>
      <c r="G95" s="1619"/>
      <c r="H95" s="1619"/>
      <c r="I95" s="1619"/>
      <c r="J95" s="1619"/>
      <c r="K95" s="1619"/>
      <c r="L95" s="1619"/>
      <c r="M95" s="1619"/>
      <c r="N95" s="1619"/>
      <c r="O95" s="1619"/>
      <c r="P95" s="1619"/>
      <c r="Q95" s="1619"/>
      <c r="R95" s="1619"/>
      <c r="S95" s="1619"/>
      <c r="T95" s="1619"/>
      <c r="U95" s="1619"/>
      <c r="V95" s="443"/>
      <c r="W95" s="443">
        <v>170000</v>
      </c>
      <c r="X95" s="1109"/>
    </row>
    <row r="96" spans="1:24" ht="15">
      <c r="A96" s="1648" t="s">
        <v>582</v>
      </c>
      <c r="B96" s="1618"/>
      <c r="C96" s="1618"/>
      <c r="D96" s="1619" t="s">
        <v>761</v>
      </c>
      <c r="E96" s="1619"/>
      <c r="F96" s="1619"/>
      <c r="G96" s="1619"/>
      <c r="H96" s="1619"/>
      <c r="I96" s="1619"/>
      <c r="J96" s="1619"/>
      <c r="K96" s="1619"/>
      <c r="L96" s="1619"/>
      <c r="M96" s="1619"/>
      <c r="N96" s="1619"/>
      <c r="O96" s="1619"/>
      <c r="P96" s="1619"/>
      <c r="Q96" s="1619"/>
      <c r="R96" s="1619"/>
      <c r="S96" s="1619"/>
      <c r="T96" s="1619"/>
      <c r="U96" s="1619"/>
      <c r="V96" s="443"/>
      <c r="W96" s="443">
        <f>SUM(W95,W82,W68)</f>
        <v>3219366</v>
      </c>
      <c r="X96" s="1109"/>
    </row>
    <row r="97" spans="1:24" ht="15">
      <c r="A97" s="1648" t="s">
        <v>584</v>
      </c>
      <c r="B97" s="1618"/>
      <c r="C97" s="1618"/>
      <c r="D97" s="1619" t="s">
        <v>762</v>
      </c>
      <c r="E97" s="1619"/>
      <c r="F97" s="1619"/>
      <c r="G97" s="1619"/>
      <c r="H97" s="1619"/>
      <c r="I97" s="1619"/>
      <c r="J97" s="1619"/>
      <c r="K97" s="1619"/>
      <c r="L97" s="1619"/>
      <c r="M97" s="1619"/>
      <c r="N97" s="1619"/>
      <c r="O97" s="1619"/>
      <c r="P97" s="1619"/>
      <c r="Q97" s="1619"/>
      <c r="R97" s="1619"/>
      <c r="S97" s="1619"/>
      <c r="T97" s="1619"/>
      <c r="U97" s="1619"/>
      <c r="V97" s="438"/>
      <c r="W97" s="438"/>
      <c r="X97" s="1110"/>
    </row>
    <row r="98" spans="1:24" ht="15">
      <c r="A98" s="1647" t="s">
        <v>763</v>
      </c>
      <c r="B98" s="1616"/>
      <c r="C98" s="1616"/>
      <c r="D98" s="1617" t="s">
        <v>764</v>
      </c>
      <c r="E98" s="1617"/>
      <c r="F98" s="1617"/>
      <c r="G98" s="1617"/>
      <c r="H98" s="1617"/>
      <c r="I98" s="1617"/>
      <c r="J98" s="1617"/>
      <c r="K98" s="1617"/>
      <c r="L98" s="1617"/>
      <c r="M98" s="1617"/>
      <c r="N98" s="1617"/>
      <c r="O98" s="1617"/>
      <c r="P98" s="1617"/>
      <c r="Q98" s="1617"/>
      <c r="R98" s="1617"/>
      <c r="S98" s="1617"/>
      <c r="T98" s="1617"/>
      <c r="U98" s="1617"/>
      <c r="V98" s="438"/>
      <c r="W98" s="438"/>
      <c r="X98" s="1110"/>
    </row>
    <row r="99" spans="1:24" ht="15">
      <c r="A99" s="1647" t="s">
        <v>765</v>
      </c>
      <c r="B99" s="1616"/>
      <c r="C99" s="1616"/>
      <c r="D99" s="1617" t="s">
        <v>766</v>
      </c>
      <c r="E99" s="1617"/>
      <c r="F99" s="1617"/>
      <c r="G99" s="1617"/>
      <c r="H99" s="1617"/>
      <c r="I99" s="1617"/>
      <c r="J99" s="1617"/>
      <c r="K99" s="1617"/>
      <c r="L99" s="1617"/>
      <c r="M99" s="1617"/>
      <c r="N99" s="1617"/>
      <c r="O99" s="1617"/>
      <c r="P99" s="1617"/>
      <c r="Q99" s="1617"/>
      <c r="R99" s="1617"/>
      <c r="S99" s="1617"/>
      <c r="T99" s="1617"/>
      <c r="U99" s="1617"/>
      <c r="V99" s="438"/>
      <c r="W99" s="438"/>
      <c r="X99" s="1110"/>
    </row>
    <row r="100" spans="1:24" ht="15">
      <c r="A100" s="1647" t="s">
        <v>767</v>
      </c>
      <c r="B100" s="1616"/>
      <c r="C100" s="1616"/>
      <c r="D100" s="1617" t="s">
        <v>768</v>
      </c>
      <c r="E100" s="1617"/>
      <c r="F100" s="1617"/>
      <c r="G100" s="1617"/>
      <c r="H100" s="1617"/>
      <c r="I100" s="1617"/>
      <c r="J100" s="1617"/>
      <c r="K100" s="1617"/>
      <c r="L100" s="1617"/>
      <c r="M100" s="1617"/>
      <c r="N100" s="1617"/>
      <c r="O100" s="1617"/>
      <c r="P100" s="1617"/>
      <c r="Q100" s="1617"/>
      <c r="R100" s="1617"/>
      <c r="S100" s="1617"/>
      <c r="T100" s="1617"/>
      <c r="U100" s="1617"/>
      <c r="V100" s="438"/>
      <c r="W100" s="438"/>
      <c r="X100" s="1110"/>
    </row>
    <row r="101" spans="1:24" ht="15">
      <c r="A101" s="1648" t="s">
        <v>586</v>
      </c>
      <c r="B101" s="1618"/>
      <c r="C101" s="1618"/>
      <c r="D101" s="1619" t="s">
        <v>769</v>
      </c>
      <c r="E101" s="1619"/>
      <c r="F101" s="1619"/>
      <c r="G101" s="1619"/>
      <c r="H101" s="1619"/>
      <c r="I101" s="1619"/>
      <c r="J101" s="1619"/>
      <c r="K101" s="1619"/>
      <c r="L101" s="1619"/>
      <c r="M101" s="1619"/>
      <c r="N101" s="1619"/>
      <c r="O101" s="1619"/>
      <c r="P101" s="1619"/>
      <c r="Q101" s="1619"/>
      <c r="R101" s="1619"/>
      <c r="S101" s="1619"/>
      <c r="T101" s="1619"/>
      <c r="U101" s="1619"/>
      <c r="V101" s="443"/>
      <c r="W101" s="443">
        <f>SUM(W98:W100)</f>
        <v>0</v>
      </c>
      <c r="X101" s="1109"/>
    </row>
    <row r="102" spans="1:24" ht="15">
      <c r="A102" s="1649" t="s">
        <v>770</v>
      </c>
      <c r="B102" s="1620"/>
      <c r="C102" s="1620"/>
      <c r="D102" s="1620"/>
      <c r="E102" s="1620"/>
      <c r="F102" s="1620"/>
      <c r="G102" s="1620"/>
      <c r="H102" s="1620"/>
      <c r="I102" s="1620"/>
      <c r="J102" s="1620"/>
      <c r="K102" s="1620"/>
      <c r="L102" s="1620"/>
      <c r="M102" s="1620"/>
      <c r="N102" s="1620"/>
      <c r="O102" s="1620"/>
      <c r="P102" s="1620"/>
      <c r="Q102" s="1620"/>
      <c r="R102" s="1620"/>
      <c r="S102" s="1620"/>
      <c r="T102" s="1620"/>
      <c r="U102" s="1620"/>
      <c r="V102" s="443"/>
      <c r="W102" s="443">
        <f>SUM(W101,W97,W96,W54,W48,W33)</f>
        <v>490949956</v>
      </c>
      <c r="X102" s="1109"/>
    </row>
    <row r="103" spans="1:24" ht="15">
      <c r="A103" s="1647" t="s">
        <v>771</v>
      </c>
      <c r="B103" s="1616"/>
      <c r="C103" s="1616"/>
      <c r="D103" s="1617" t="s">
        <v>772</v>
      </c>
      <c r="E103" s="1617"/>
      <c r="F103" s="1617"/>
      <c r="G103" s="1617"/>
      <c r="H103" s="1617"/>
      <c r="I103" s="1617"/>
      <c r="J103" s="1617"/>
      <c r="K103" s="1617"/>
      <c r="L103" s="1617"/>
      <c r="M103" s="1617"/>
      <c r="N103" s="1617"/>
      <c r="O103" s="1617"/>
      <c r="P103" s="1617"/>
      <c r="Q103" s="1617"/>
      <c r="R103" s="1617"/>
      <c r="S103" s="1617"/>
      <c r="T103" s="1617"/>
      <c r="U103" s="1617"/>
      <c r="V103" s="438"/>
      <c r="W103" s="438">
        <v>254514473</v>
      </c>
      <c r="X103" s="1110"/>
    </row>
    <row r="104" spans="1:24" ht="15">
      <c r="A104" s="1647" t="s">
        <v>773</v>
      </c>
      <c r="B104" s="1616"/>
      <c r="C104" s="1616"/>
      <c r="D104" s="1617" t="s">
        <v>774</v>
      </c>
      <c r="E104" s="1617"/>
      <c r="F104" s="1617"/>
      <c r="G104" s="1617"/>
      <c r="H104" s="1617"/>
      <c r="I104" s="1617"/>
      <c r="J104" s="1617"/>
      <c r="K104" s="1617"/>
      <c r="L104" s="1617"/>
      <c r="M104" s="1617"/>
      <c r="N104" s="1617"/>
      <c r="O104" s="1617"/>
      <c r="P104" s="1617"/>
      <c r="Q104" s="1617"/>
      <c r="R104" s="1617"/>
      <c r="S104" s="1617"/>
      <c r="T104" s="1617"/>
      <c r="U104" s="1617"/>
      <c r="V104" s="438"/>
      <c r="W104" s="438">
        <v>18900634</v>
      </c>
      <c r="X104" s="1110"/>
    </row>
    <row r="105" spans="1:24" ht="15">
      <c r="A105" s="1647" t="s">
        <v>775</v>
      </c>
      <c r="B105" s="1616"/>
      <c r="C105" s="1616"/>
      <c r="D105" s="1617" t="s">
        <v>776</v>
      </c>
      <c r="E105" s="1617"/>
      <c r="F105" s="1617"/>
      <c r="G105" s="1617"/>
      <c r="H105" s="1617"/>
      <c r="I105" s="1617"/>
      <c r="J105" s="1617"/>
      <c r="K105" s="1617"/>
      <c r="L105" s="1617"/>
      <c r="M105" s="1617"/>
      <c r="N105" s="1617"/>
      <c r="O105" s="1617"/>
      <c r="P105" s="1617"/>
      <c r="Q105" s="1617"/>
      <c r="R105" s="1617"/>
      <c r="S105" s="1617"/>
      <c r="T105" s="1617"/>
      <c r="U105" s="1617"/>
      <c r="V105" s="438"/>
      <c r="W105" s="438">
        <v>12959759</v>
      </c>
      <c r="X105" s="1110"/>
    </row>
    <row r="106" spans="1:24" ht="15">
      <c r="A106" s="1647" t="s">
        <v>777</v>
      </c>
      <c r="B106" s="1616"/>
      <c r="C106" s="1616"/>
      <c r="D106" s="1617" t="s">
        <v>778</v>
      </c>
      <c r="E106" s="1617"/>
      <c r="F106" s="1617"/>
      <c r="G106" s="1617"/>
      <c r="H106" s="1617"/>
      <c r="I106" s="1617"/>
      <c r="J106" s="1617"/>
      <c r="K106" s="1617"/>
      <c r="L106" s="1617"/>
      <c r="M106" s="1617"/>
      <c r="N106" s="1617"/>
      <c r="O106" s="1617"/>
      <c r="P106" s="1617"/>
      <c r="Q106" s="1617"/>
      <c r="R106" s="1617"/>
      <c r="S106" s="1617"/>
      <c r="T106" s="1617"/>
      <c r="U106" s="1617"/>
      <c r="V106" s="438"/>
      <c r="W106" s="438">
        <v>5414780</v>
      </c>
      <c r="X106" s="1110"/>
    </row>
    <row r="107" spans="1:24" ht="15">
      <c r="A107" s="1647" t="s">
        <v>779</v>
      </c>
      <c r="B107" s="1616"/>
      <c r="C107" s="1616"/>
      <c r="D107" s="1617" t="s">
        <v>780</v>
      </c>
      <c r="E107" s="1617"/>
      <c r="F107" s="1617"/>
      <c r="G107" s="1617"/>
      <c r="H107" s="1617"/>
      <c r="I107" s="1617"/>
      <c r="J107" s="1617"/>
      <c r="K107" s="1617"/>
      <c r="L107" s="1617"/>
      <c r="M107" s="1617"/>
      <c r="N107" s="1617"/>
      <c r="O107" s="1617"/>
      <c r="P107" s="1617"/>
      <c r="Q107" s="1617"/>
      <c r="R107" s="1617"/>
      <c r="S107" s="1617"/>
      <c r="T107" s="1617"/>
      <c r="U107" s="1617"/>
      <c r="V107" s="438"/>
      <c r="W107" s="438"/>
      <c r="X107" s="1110"/>
    </row>
    <row r="108" spans="1:24" ht="15">
      <c r="A108" s="1647" t="s">
        <v>781</v>
      </c>
      <c r="B108" s="1616"/>
      <c r="C108" s="1616"/>
      <c r="D108" s="1617" t="s">
        <v>782</v>
      </c>
      <c r="E108" s="1617"/>
      <c r="F108" s="1617"/>
      <c r="G108" s="1617"/>
      <c r="H108" s="1617"/>
      <c r="I108" s="1617"/>
      <c r="J108" s="1617"/>
      <c r="K108" s="1617"/>
      <c r="L108" s="1617"/>
      <c r="M108" s="1617"/>
      <c r="N108" s="1617"/>
      <c r="O108" s="1617"/>
      <c r="P108" s="1617"/>
      <c r="Q108" s="1617"/>
      <c r="R108" s="1617"/>
      <c r="S108" s="1617"/>
      <c r="T108" s="1617"/>
      <c r="U108" s="1617"/>
      <c r="V108" s="438"/>
      <c r="W108" s="438">
        <v>184786935</v>
      </c>
      <c r="X108" s="1110"/>
    </row>
    <row r="109" spans="1:24" ht="15">
      <c r="A109" s="1648" t="s">
        <v>588</v>
      </c>
      <c r="B109" s="1618"/>
      <c r="C109" s="1618"/>
      <c r="D109" s="1619" t="s">
        <v>783</v>
      </c>
      <c r="E109" s="1619"/>
      <c r="F109" s="1619"/>
      <c r="G109" s="1619"/>
      <c r="H109" s="1619"/>
      <c r="I109" s="1619"/>
      <c r="J109" s="1619"/>
      <c r="K109" s="1619"/>
      <c r="L109" s="1619"/>
      <c r="M109" s="1619"/>
      <c r="N109" s="1619"/>
      <c r="O109" s="1619"/>
      <c r="P109" s="1619"/>
      <c r="Q109" s="1619"/>
      <c r="R109" s="1619"/>
      <c r="S109" s="1619"/>
      <c r="T109" s="1619"/>
      <c r="U109" s="1619"/>
      <c r="V109" s="443"/>
      <c r="W109" s="443">
        <f>SUM(W103:W108)</f>
        <v>476576581</v>
      </c>
      <c r="X109" s="1109"/>
    </row>
    <row r="110" spans="1:24" ht="15">
      <c r="A110" s="1647" t="s">
        <v>784</v>
      </c>
      <c r="B110" s="1616"/>
      <c r="C110" s="1616"/>
      <c r="D110" s="1617" t="s">
        <v>988</v>
      </c>
      <c r="E110" s="1617"/>
      <c r="F110" s="1617"/>
      <c r="G110" s="1617"/>
      <c r="H110" s="1617"/>
      <c r="I110" s="1617"/>
      <c r="J110" s="1617"/>
      <c r="K110" s="1617"/>
      <c r="L110" s="1617"/>
      <c r="M110" s="1617"/>
      <c r="N110" s="1617"/>
      <c r="O110" s="1617"/>
      <c r="P110" s="1617"/>
      <c r="Q110" s="1617"/>
      <c r="R110" s="1617"/>
      <c r="S110" s="1617"/>
      <c r="T110" s="1617"/>
      <c r="U110" s="1617"/>
      <c r="V110" s="438"/>
      <c r="W110" s="438"/>
      <c r="X110" s="1110"/>
    </row>
    <row r="111" spans="1:24" ht="15" hidden="1">
      <c r="A111" s="1647" t="s">
        <v>786</v>
      </c>
      <c r="B111" s="1616"/>
      <c r="C111" s="1616"/>
      <c r="D111" s="1617" t="s">
        <v>787</v>
      </c>
      <c r="E111" s="1617"/>
      <c r="F111" s="1617"/>
      <c r="G111" s="1617"/>
      <c r="H111" s="1617"/>
      <c r="I111" s="1617"/>
      <c r="J111" s="1617"/>
      <c r="K111" s="1617"/>
      <c r="L111" s="1617"/>
      <c r="M111" s="1617"/>
      <c r="N111" s="1617"/>
      <c r="O111" s="1617"/>
      <c r="P111" s="1617"/>
      <c r="Q111" s="1617"/>
      <c r="R111" s="1617"/>
      <c r="S111" s="1617"/>
      <c r="T111" s="1617"/>
      <c r="U111" s="1617"/>
      <c r="V111" s="438"/>
      <c r="W111" s="438"/>
      <c r="X111" s="1110"/>
    </row>
    <row r="112" spans="1:24" ht="15">
      <c r="A112" s="1647" t="s">
        <v>788</v>
      </c>
      <c r="B112" s="1616"/>
      <c r="C112" s="1616"/>
      <c r="D112" s="1617" t="s">
        <v>789</v>
      </c>
      <c r="E112" s="1617"/>
      <c r="F112" s="1617"/>
      <c r="G112" s="1617"/>
      <c r="H112" s="1617"/>
      <c r="I112" s="1617"/>
      <c r="J112" s="1617"/>
      <c r="K112" s="1617"/>
      <c r="L112" s="1617"/>
      <c r="M112" s="1617"/>
      <c r="N112" s="1617"/>
      <c r="O112" s="1617"/>
      <c r="P112" s="1617"/>
      <c r="Q112" s="1617"/>
      <c r="R112" s="1617"/>
      <c r="S112" s="1617"/>
      <c r="T112" s="1617"/>
      <c r="U112" s="1617"/>
      <c r="V112" s="438"/>
      <c r="W112" s="438">
        <v>89336</v>
      </c>
      <c r="X112" s="1110"/>
    </row>
    <row r="113" spans="1:24" ht="15" hidden="1">
      <c r="A113" s="1647" t="s">
        <v>790</v>
      </c>
      <c r="B113" s="1616"/>
      <c r="C113" s="1616"/>
      <c r="D113" s="1617" t="s">
        <v>791</v>
      </c>
      <c r="E113" s="1617"/>
      <c r="F113" s="1617"/>
      <c r="G113" s="1617"/>
      <c r="H113" s="1617"/>
      <c r="I113" s="1617"/>
      <c r="J113" s="1617"/>
      <c r="K113" s="1617"/>
      <c r="L113" s="1617"/>
      <c r="M113" s="1617"/>
      <c r="N113" s="1617"/>
      <c r="O113" s="1617"/>
      <c r="P113" s="1617"/>
      <c r="Q113" s="1617"/>
      <c r="R113" s="1617"/>
      <c r="S113" s="1617"/>
      <c r="T113" s="1617"/>
      <c r="U113" s="1617"/>
      <c r="V113" s="438"/>
      <c r="W113" s="438"/>
      <c r="X113" s="1110"/>
    </row>
    <row r="114" spans="1:24" ht="15" hidden="1">
      <c r="A114" s="1647" t="s">
        <v>792</v>
      </c>
      <c r="B114" s="1616"/>
      <c r="C114" s="1616"/>
      <c r="D114" s="1617" t="s">
        <v>793</v>
      </c>
      <c r="E114" s="1617"/>
      <c r="F114" s="1617"/>
      <c r="G114" s="1617"/>
      <c r="H114" s="1617"/>
      <c r="I114" s="1617"/>
      <c r="J114" s="1617"/>
      <c r="K114" s="1617"/>
      <c r="L114" s="1617"/>
      <c r="M114" s="1617"/>
      <c r="N114" s="1617"/>
      <c r="O114" s="1617"/>
      <c r="P114" s="1617"/>
      <c r="Q114" s="1617"/>
      <c r="R114" s="1617"/>
      <c r="S114" s="1617"/>
      <c r="T114" s="1617"/>
      <c r="U114" s="1617"/>
      <c r="V114" s="438"/>
      <c r="W114" s="438"/>
      <c r="X114" s="1110"/>
    </row>
    <row r="115" spans="1:24" ht="15" hidden="1">
      <c r="A115" s="1647" t="s">
        <v>794</v>
      </c>
      <c r="B115" s="1616"/>
      <c r="C115" s="1616"/>
      <c r="D115" s="1623" t="s">
        <v>795</v>
      </c>
      <c r="E115" s="1617"/>
      <c r="F115" s="1617"/>
      <c r="G115" s="1617"/>
      <c r="H115" s="1617"/>
      <c r="I115" s="1617"/>
      <c r="J115" s="1617"/>
      <c r="K115" s="1617"/>
      <c r="L115" s="1617"/>
      <c r="M115" s="1617"/>
      <c r="N115" s="1617"/>
      <c r="O115" s="1617"/>
      <c r="P115" s="1617"/>
      <c r="Q115" s="1617"/>
      <c r="R115" s="1617"/>
      <c r="S115" s="1617"/>
      <c r="T115" s="1617"/>
      <c r="U115" s="1617"/>
      <c r="V115" s="438"/>
      <c r="W115" s="438"/>
      <c r="X115" s="1110"/>
    </row>
    <row r="116" spans="1:24" ht="15" hidden="1">
      <c r="A116" s="1647" t="s">
        <v>796</v>
      </c>
      <c r="B116" s="1616"/>
      <c r="C116" s="1616"/>
      <c r="D116" s="1617" t="s">
        <v>797</v>
      </c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438"/>
      <c r="W116" s="438"/>
      <c r="X116" s="1110"/>
    </row>
    <row r="117" spans="1:24" ht="15" hidden="1">
      <c r="A117" s="1647" t="s">
        <v>798</v>
      </c>
      <c r="B117" s="1616"/>
      <c r="C117" s="1616"/>
      <c r="D117" s="1617" t="s">
        <v>799</v>
      </c>
      <c r="E117" s="1617"/>
      <c r="F117" s="1617"/>
      <c r="G117" s="1617"/>
      <c r="H117" s="1617"/>
      <c r="I117" s="1617"/>
      <c r="J117" s="1617"/>
      <c r="K117" s="1617"/>
      <c r="L117" s="1617"/>
      <c r="M117" s="1617"/>
      <c r="N117" s="1617"/>
      <c r="O117" s="1617"/>
      <c r="P117" s="1617"/>
      <c r="Q117" s="1617"/>
      <c r="R117" s="1617"/>
      <c r="S117" s="1617"/>
      <c r="T117" s="1617"/>
      <c r="U117" s="1617"/>
      <c r="V117" s="438"/>
      <c r="W117" s="438"/>
      <c r="X117" s="1110"/>
    </row>
    <row r="118" spans="1:24" ht="28.5" customHeight="1">
      <c r="A118" s="1647" t="s">
        <v>800</v>
      </c>
      <c r="B118" s="1616"/>
      <c r="C118" s="1616"/>
      <c r="D118" s="1617" t="s">
        <v>801</v>
      </c>
      <c r="E118" s="1617"/>
      <c r="F118" s="1617"/>
      <c r="G118" s="1617"/>
      <c r="H118" s="1617"/>
      <c r="I118" s="1617"/>
      <c r="J118" s="1617"/>
      <c r="K118" s="1617"/>
      <c r="L118" s="1617"/>
      <c r="M118" s="1617"/>
      <c r="N118" s="1617"/>
      <c r="O118" s="1617"/>
      <c r="P118" s="1617"/>
      <c r="Q118" s="1617"/>
      <c r="R118" s="1617"/>
      <c r="S118" s="1617"/>
      <c r="T118" s="1617"/>
      <c r="U118" s="1617"/>
      <c r="V118" s="438"/>
      <c r="W118" s="438"/>
      <c r="X118" s="1110"/>
    </row>
    <row r="119" spans="1:24" ht="15" hidden="1">
      <c r="A119" s="1647" t="s">
        <v>802</v>
      </c>
      <c r="B119" s="1616"/>
      <c r="C119" s="1616"/>
      <c r="D119" s="1623" t="s">
        <v>803</v>
      </c>
      <c r="E119" s="1617"/>
      <c r="F119" s="1617"/>
      <c r="G119" s="1617"/>
      <c r="H119" s="1617"/>
      <c r="I119" s="1617"/>
      <c r="J119" s="1617"/>
      <c r="K119" s="1617"/>
      <c r="L119" s="1617"/>
      <c r="M119" s="1617"/>
      <c r="N119" s="1617"/>
      <c r="O119" s="1617"/>
      <c r="P119" s="1617"/>
      <c r="Q119" s="1617"/>
      <c r="R119" s="1617"/>
      <c r="S119" s="1617"/>
      <c r="T119" s="1617"/>
      <c r="U119" s="1617"/>
      <c r="V119" s="438"/>
      <c r="W119" s="438"/>
      <c r="X119" s="1110"/>
    </row>
    <row r="120" spans="1:24" ht="15" hidden="1">
      <c r="A120" s="1647" t="s">
        <v>804</v>
      </c>
      <c r="B120" s="1616"/>
      <c r="C120" s="1616"/>
      <c r="D120" s="1617" t="s">
        <v>805</v>
      </c>
      <c r="E120" s="1617"/>
      <c r="F120" s="1617"/>
      <c r="G120" s="1617"/>
      <c r="H120" s="1617"/>
      <c r="I120" s="1617"/>
      <c r="J120" s="1617"/>
      <c r="K120" s="1617"/>
      <c r="L120" s="1617"/>
      <c r="M120" s="1617"/>
      <c r="N120" s="1617"/>
      <c r="O120" s="1617"/>
      <c r="P120" s="1617"/>
      <c r="Q120" s="1617"/>
      <c r="R120" s="1617"/>
      <c r="S120" s="1617"/>
      <c r="T120" s="1617"/>
      <c r="U120" s="1617"/>
      <c r="V120" s="438"/>
      <c r="W120" s="438"/>
      <c r="X120" s="1111"/>
    </row>
    <row r="121" spans="1:24" ht="15" hidden="1">
      <c r="A121" s="1647" t="s">
        <v>806</v>
      </c>
      <c r="B121" s="1616"/>
      <c r="C121" s="1616"/>
      <c r="D121" s="1623" t="s">
        <v>807</v>
      </c>
      <c r="E121" s="1617"/>
      <c r="F121" s="1617"/>
      <c r="G121" s="1617"/>
      <c r="H121" s="1617"/>
      <c r="I121" s="1617"/>
      <c r="J121" s="1617"/>
      <c r="K121" s="1617"/>
      <c r="L121" s="1617"/>
      <c r="M121" s="1617"/>
      <c r="N121" s="1617"/>
      <c r="O121" s="1617"/>
      <c r="P121" s="1617"/>
      <c r="Q121" s="1617"/>
      <c r="R121" s="1617"/>
      <c r="S121" s="1617"/>
      <c r="T121" s="1617"/>
      <c r="U121" s="1617"/>
      <c r="V121" s="438"/>
      <c r="W121" s="438"/>
      <c r="X121" s="1111"/>
    </row>
    <row r="122" spans="1:24" ht="15" hidden="1">
      <c r="A122" s="1647" t="s">
        <v>808</v>
      </c>
      <c r="B122" s="1616"/>
      <c r="C122" s="1616"/>
      <c r="D122" s="1623" t="s">
        <v>809</v>
      </c>
      <c r="E122" s="1617"/>
      <c r="F122" s="1617"/>
      <c r="G122" s="1617"/>
      <c r="H122" s="1617"/>
      <c r="I122" s="1617"/>
      <c r="J122" s="1617"/>
      <c r="K122" s="1617"/>
      <c r="L122" s="1617"/>
      <c r="M122" s="1617"/>
      <c r="N122" s="1617"/>
      <c r="O122" s="1617"/>
      <c r="P122" s="1617"/>
      <c r="Q122" s="1617"/>
      <c r="R122" s="1617"/>
      <c r="S122" s="1617"/>
      <c r="T122" s="1617"/>
      <c r="U122" s="1617"/>
      <c r="V122" s="438"/>
      <c r="W122" s="438"/>
      <c r="X122" s="1111"/>
    </row>
    <row r="123" spans="1:24" ht="15" hidden="1">
      <c r="A123" s="1647" t="s">
        <v>810</v>
      </c>
      <c r="B123" s="1616"/>
      <c r="C123" s="1616"/>
      <c r="D123" s="1623" t="s">
        <v>811</v>
      </c>
      <c r="E123" s="1617"/>
      <c r="F123" s="1617"/>
      <c r="G123" s="1617"/>
      <c r="H123" s="1617"/>
      <c r="I123" s="1617"/>
      <c r="J123" s="1617"/>
      <c r="K123" s="1617"/>
      <c r="L123" s="1617"/>
      <c r="M123" s="1617"/>
      <c r="N123" s="1617"/>
      <c r="O123" s="1617"/>
      <c r="P123" s="1617"/>
      <c r="Q123" s="1617"/>
      <c r="R123" s="1617"/>
      <c r="S123" s="1617"/>
      <c r="T123" s="1617"/>
      <c r="U123" s="1617"/>
      <c r="V123" s="438"/>
      <c r="W123" s="438"/>
      <c r="X123" s="1111"/>
    </row>
    <row r="124" spans="1:24" ht="15" hidden="1">
      <c r="A124" s="1647" t="s">
        <v>812</v>
      </c>
      <c r="B124" s="1616"/>
      <c r="C124" s="1616"/>
      <c r="D124" s="1623" t="s">
        <v>813</v>
      </c>
      <c r="E124" s="1617"/>
      <c r="F124" s="1617"/>
      <c r="G124" s="1617"/>
      <c r="H124" s="1617"/>
      <c r="I124" s="1617"/>
      <c r="J124" s="1617"/>
      <c r="K124" s="1617"/>
      <c r="L124" s="1617"/>
      <c r="M124" s="1617"/>
      <c r="N124" s="1617"/>
      <c r="O124" s="1617"/>
      <c r="P124" s="1617"/>
      <c r="Q124" s="1617"/>
      <c r="R124" s="1617"/>
      <c r="S124" s="1617"/>
      <c r="T124" s="1617"/>
      <c r="U124" s="1617"/>
      <c r="V124" s="438"/>
      <c r="W124" s="438"/>
      <c r="X124" s="1111"/>
    </row>
    <row r="125" spans="1:24" ht="15" hidden="1">
      <c r="A125" s="1647" t="s">
        <v>814</v>
      </c>
      <c r="B125" s="1616"/>
      <c r="C125" s="1616"/>
      <c r="D125" s="1623" t="s">
        <v>815</v>
      </c>
      <c r="E125" s="1617"/>
      <c r="F125" s="1617"/>
      <c r="G125" s="1617"/>
      <c r="H125" s="1617"/>
      <c r="I125" s="1617"/>
      <c r="J125" s="1617"/>
      <c r="K125" s="1617"/>
      <c r="L125" s="1617"/>
      <c r="M125" s="1617"/>
      <c r="N125" s="1617"/>
      <c r="O125" s="1617"/>
      <c r="P125" s="1617"/>
      <c r="Q125" s="1617"/>
      <c r="R125" s="1617"/>
      <c r="S125" s="1617"/>
      <c r="T125" s="1617"/>
      <c r="U125" s="1617"/>
      <c r="V125" s="438"/>
      <c r="W125" s="438"/>
      <c r="X125" s="1111"/>
    </row>
    <row r="126" spans="1:24" ht="15" hidden="1">
      <c r="A126" s="1647" t="s">
        <v>816</v>
      </c>
      <c r="B126" s="1616"/>
      <c r="C126" s="1616"/>
      <c r="D126" s="1623" t="s">
        <v>817</v>
      </c>
      <c r="E126" s="1617"/>
      <c r="F126" s="1617"/>
      <c r="G126" s="1617"/>
      <c r="H126" s="1617"/>
      <c r="I126" s="1617"/>
      <c r="J126" s="1617"/>
      <c r="K126" s="1617"/>
      <c r="L126" s="1617"/>
      <c r="M126" s="1617"/>
      <c r="N126" s="1617"/>
      <c r="O126" s="1617"/>
      <c r="P126" s="1617"/>
      <c r="Q126" s="1617"/>
      <c r="R126" s="1617"/>
      <c r="S126" s="1617"/>
      <c r="T126" s="1617"/>
      <c r="U126" s="1617"/>
      <c r="V126" s="438"/>
      <c r="W126" s="438"/>
      <c r="X126" s="1111"/>
    </row>
    <row r="127" spans="1:24" ht="15" hidden="1">
      <c r="A127" s="1647" t="s">
        <v>818</v>
      </c>
      <c r="B127" s="1616"/>
      <c r="C127" s="1616"/>
      <c r="D127" s="1623" t="s">
        <v>819</v>
      </c>
      <c r="E127" s="1617"/>
      <c r="F127" s="1617"/>
      <c r="G127" s="1617"/>
      <c r="H127" s="1617"/>
      <c r="I127" s="1617"/>
      <c r="J127" s="1617"/>
      <c r="K127" s="1617"/>
      <c r="L127" s="1617"/>
      <c r="M127" s="1617"/>
      <c r="N127" s="1617"/>
      <c r="O127" s="1617"/>
      <c r="P127" s="1617"/>
      <c r="Q127" s="1617"/>
      <c r="R127" s="1617"/>
      <c r="S127" s="1617"/>
      <c r="T127" s="1617"/>
      <c r="U127" s="1617"/>
      <c r="V127" s="438"/>
      <c r="W127" s="438"/>
      <c r="X127" s="1111"/>
    </row>
    <row r="128" spans="1:24" ht="14.25" customHeight="1" hidden="1">
      <c r="A128" s="1647" t="s">
        <v>820</v>
      </c>
      <c r="B128" s="1616"/>
      <c r="C128" s="1616"/>
      <c r="D128" s="1623" t="s">
        <v>821</v>
      </c>
      <c r="E128" s="1617"/>
      <c r="F128" s="1617"/>
      <c r="G128" s="1617"/>
      <c r="H128" s="1617"/>
      <c r="I128" s="1617"/>
      <c r="J128" s="1617"/>
      <c r="K128" s="1617"/>
      <c r="L128" s="1617"/>
      <c r="M128" s="1617"/>
      <c r="N128" s="1617"/>
      <c r="O128" s="1617"/>
      <c r="P128" s="1617"/>
      <c r="Q128" s="1617"/>
      <c r="R128" s="1617"/>
      <c r="S128" s="1617"/>
      <c r="T128" s="1617"/>
      <c r="U128" s="1617"/>
      <c r="V128" s="438"/>
      <c r="W128" s="438"/>
      <c r="X128" s="1111"/>
    </row>
    <row r="129" spans="1:24" ht="15">
      <c r="A129" s="1648" t="s">
        <v>822</v>
      </c>
      <c r="B129" s="1618"/>
      <c r="C129" s="1618"/>
      <c r="D129" s="1619" t="s">
        <v>823</v>
      </c>
      <c r="E129" s="1619"/>
      <c r="F129" s="1619"/>
      <c r="G129" s="1619"/>
      <c r="H129" s="1619"/>
      <c r="I129" s="1619"/>
      <c r="J129" s="1619"/>
      <c r="K129" s="1619"/>
      <c r="L129" s="1619"/>
      <c r="M129" s="1619"/>
      <c r="N129" s="1619"/>
      <c r="O129" s="1619"/>
      <c r="P129" s="1619"/>
      <c r="Q129" s="1619"/>
      <c r="R129" s="1619"/>
      <c r="S129" s="1619"/>
      <c r="T129" s="1619"/>
      <c r="U129" s="1619"/>
      <c r="V129" s="443">
        <f>SUM(V110:V128)</f>
        <v>0</v>
      </c>
      <c r="W129" s="443">
        <f>SUM(W110:W128)</f>
        <v>89336</v>
      </c>
      <c r="X129" s="1109"/>
    </row>
    <row r="130" spans="1:24" ht="15">
      <c r="A130" s="1647" t="s">
        <v>824</v>
      </c>
      <c r="B130" s="1616"/>
      <c r="C130" s="1616"/>
      <c r="D130" s="1617" t="s">
        <v>825</v>
      </c>
      <c r="E130" s="1617"/>
      <c r="F130" s="1617"/>
      <c r="G130" s="1617"/>
      <c r="H130" s="1617"/>
      <c r="I130" s="1617"/>
      <c r="J130" s="1617"/>
      <c r="K130" s="1617"/>
      <c r="L130" s="1617"/>
      <c r="M130" s="1617"/>
      <c r="N130" s="1617"/>
      <c r="O130" s="1617"/>
      <c r="P130" s="1617"/>
      <c r="Q130" s="1617"/>
      <c r="R130" s="1617"/>
      <c r="S130" s="1617"/>
      <c r="T130" s="1617"/>
      <c r="U130" s="1617"/>
      <c r="V130" s="438"/>
      <c r="W130" s="438"/>
      <c r="X130" s="1111"/>
    </row>
    <row r="131" spans="1:24" ht="15" hidden="1">
      <c r="A131" s="1647" t="s">
        <v>826</v>
      </c>
      <c r="B131" s="1616"/>
      <c r="C131" s="1616"/>
      <c r="D131" s="1617" t="s">
        <v>827</v>
      </c>
      <c r="E131" s="1617"/>
      <c r="F131" s="1617"/>
      <c r="G131" s="1617"/>
      <c r="H131" s="1617"/>
      <c r="I131" s="1617"/>
      <c r="J131" s="1617"/>
      <c r="K131" s="1617"/>
      <c r="L131" s="1617"/>
      <c r="M131" s="1617"/>
      <c r="N131" s="1617"/>
      <c r="O131" s="1617"/>
      <c r="P131" s="1617"/>
      <c r="Q131" s="1617"/>
      <c r="R131" s="1617"/>
      <c r="S131" s="1617"/>
      <c r="T131" s="1617"/>
      <c r="U131" s="1617"/>
      <c r="V131" s="438"/>
      <c r="W131" s="438"/>
      <c r="X131" s="1111"/>
    </row>
    <row r="132" spans="1:24" ht="15" hidden="1">
      <c r="A132" s="1647" t="s">
        <v>828</v>
      </c>
      <c r="B132" s="1616"/>
      <c r="C132" s="1616"/>
      <c r="D132" s="1617" t="s">
        <v>829</v>
      </c>
      <c r="E132" s="1617"/>
      <c r="F132" s="1617"/>
      <c r="G132" s="1617"/>
      <c r="H132" s="1617"/>
      <c r="I132" s="1617"/>
      <c r="J132" s="1617"/>
      <c r="K132" s="1617"/>
      <c r="L132" s="1617"/>
      <c r="M132" s="1617"/>
      <c r="N132" s="1617"/>
      <c r="O132" s="1617"/>
      <c r="P132" s="1617"/>
      <c r="Q132" s="1617"/>
      <c r="R132" s="1617"/>
      <c r="S132" s="1617"/>
      <c r="T132" s="1617"/>
      <c r="U132" s="1617"/>
      <c r="V132" s="438"/>
      <c r="W132" s="438"/>
      <c r="X132" s="1111"/>
    </row>
    <row r="133" spans="1:24" ht="15" hidden="1">
      <c r="A133" s="1647" t="s">
        <v>830</v>
      </c>
      <c r="B133" s="1616"/>
      <c r="C133" s="1616"/>
      <c r="D133" s="1617" t="s">
        <v>831</v>
      </c>
      <c r="E133" s="1617"/>
      <c r="F133" s="1617"/>
      <c r="G133" s="1617"/>
      <c r="H133" s="1617"/>
      <c r="I133" s="1617"/>
      <c r="J133" s="1617"/>
      <c r="K133" s="1617"/>
      <c r="L133" s="1617"/>
      <c r="M133" s="1617"/>
      <c r="N133" s="1617"/>
      <c r="O133" s="1617"/>
      <c r="P133" s="1617"/>
      <c r="Q133" s="1617"/>
      <c r="R133" s="1617"/>
      <c r="S133" s="1617"/>
      <c r="T133" s="1617"/>
      <c r="U133" s="1617"/>
      <c r="V133" s="438"/>
      <c r="W133" s="438"/>
      <c r="X133" s="1111"/>
    </row>
    <row r="134" spans="1:24" ht="15" hidden="1">
      <c r="A134" s="1647" t="s">
        <v>832</v>
      </c>
      <c r="B134" s="1616"/>
      <c r="C134" s="1616"/>
      <c r="D134" s="1617" t="s">
        <v>833</v>
      </c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437"/>
      <c r="W134" s="437"/>
      <c r="X134" s="1111"/>
    </row>
    <row r="135" spans="1:24" ht="15" hidden="1">
      <c r="A135" s="1647" t="s">
        <v>834</v>
      </c>
      <c r="B135" s="1616"/>
      <c r="C135" s="1616"/>
      <c r="D135" s="1623" t="s">
        <v>835</v>
      </c>
      <c r="E135" s="1617"/>
      <c r="F135" s="1617"/>
      <c r="G135" s="1617"/>
      <c r="H135" s="1617"/>
      <c r="I135" s="1617"/>
      <c r="J135" s="1617"/>
      <c r="K135" s="1617"/>
      <c r="L135" s="1617"/>
      <c r="M135" s="1617"/>
      <c r="N135" s="1617"/>
      <c r="O135" s="1617"/>
      <c r="P135" s="1617"/>
      <c r="Q135" s="1617"/>
      <c r="R135" s="1617"/>
      <c r="S135" s="1617"/>
      <c r="T135" s="1617"/>
      <c r="U135" s="1617"/>
      <c r="V135" s="437"/>
      <c r="W135" s="437"/>
      <c r="X135" s="1111"/>
    </row>
    <row r="136" spans="1:24" ht="15" hidden="1">
      <c r="A136" s="1647" t="s">
        <v>836</v>
      </c>
      <c r="B136" s="1616"/>
      <c r="C136" s="1616"/>
      <c r="D136" s="1617" t="s">
        <v>837</v>
      </c>
      <c r="E136" s="1617"/>
      <c r="F136" s="1617"/>
      <c r="G136" s="1617"/>
      <c r="H136" s="1617"/>
      <c r="I136" s="1617"/>
      <c r="J136" s="1617"/>
      <c r="K136" s="1617"/>
      <c r="L136" s="1617"/>
      <c r="M136" s="1617"/>
      <c r="N136" s="1617"/>
      <c r="O136" s="1617"/>
      <c r="P136" s="1617"/>
      <c r="Q136" s="1617"/>
      <c r="R136" s="1617"/>
      <c r="S136" s="1617"/>
      <c r="T136" s="1617"/>
      <c r="U136" s="1617"/>
      <c r="V136" s="438"/>
      <c r="W136" s="438"/>
      <c r="X136" s="1111"/>
    </row>
    <row r="137" spans="1:24" ht="15" hidden="1">
      <c r="A137" s="1647" t="s">
        <v>838</v>
      </c>
      <c r="B137" s="1616"/>
      <c r="C137" s="1616"/>
      <c r="D137" s="1617" t="s">
        <v>839</v>
      </c>
      <c r="E137" s="1617"/>
      <c r="F137" s="1617"/>
      <c r="G137" s="1617"/>
      <c r="H137" s="1617"/>
      <c r="I137" s="1617"/>
      <c r="J137" s="1617"/>
      <c r="K137" s="1617"/>
      <c r="L137" s="1617"/>
      <c r="M137" s="1617"/>
      <c r="N137" s="1617"/>
      <c r="O137" s="1617"/>
      <c r="P137" s="1617"/>
      <c r="Q137" s="1617"/>
      <c r="R137" s="1617"/>
      <c r="S137" s="1617"/>
      <c r="T137" s="1617"/>
      <c r="U137" s="1617"/>
      <c r="V137" s="438"/>
      <c r="W137" s="438"/>
      <c r="X137" s="1111"/>
    </row>
    <row r="138" spans="1:24" ht="15" hidden="1">
      <c r="A138" s="1647" t="s">
        <v>840</v>
      </c>
      <c r="B138" s="1616"/>
      <c r="C138" s="1616"/>
      <c r="D138" s="1617" t="s">
        <v>841</v>
      </c>
      <c r="E138" s="1617"/>
      <c r="F138" s="1617"/>
      <c r="G138" s="1617"/>
      <c r="H138" s="1617"/>
      <c r="I138" s="1617"/>
      <c r="J138" s="1617"/>
      <c r="K138" s="1617"/>
      <c r="L138" s="1617"/>
      <c r="M138" s="1617"/>
      <c r="N138" s="1617"/>
      <c r="O138" s="1617"/>
      <c r="P138" s="1617"/>
      <c r="Q138" s="1617"/>
      <c r="R138" s="1617"/>
      <c r="S138" s="1617"/>
      <c r="T138" s="1617"/>
      <c r="U138" s="1617"/>
      <c r="V138" s="438"/>
      <c r="W138" s="438"/>
      <c r="X138" s="1111"/>
    </row>
    <row r="139" spans="1:24" ht="15" hidden="1">
      <c r="A139" s="1647" t="s">
        <v>842</v>
      </c>
      <c r="B139" s="1616"/>
      <c r="C139" s="1616"/>
      <c r="D139" s="1623" t="s">
        <v>843</v>
      </c>
      <c r="E139" s="1617"/>
      <c r="F139" s="1617"/>
      <c r="G139" s="1617"/>
      <c r="H139" s="1617"/>
      <c r="I139" s="1617"/>
      <c r="J139" s="1617"/>
      <c r="K139" s="1617"/>
      <c r="L139" s="1617"/>
      <c r="M139" s="1617"/>
      <c r="N139" s="1617"/>
      <c r="O139" s="1617"/>
      <c r="P139" s="1617"/>
      <c r="Q139" s="1617"/>
      <c r="R139" s="1617"/>
      <c r="S139" s="1617"/>
      <c r="T139" s="1617"/>
      <c r="U139" s="1617"/>
      <c r="V139" s="438"/>
      <c r="W139" s="438"/>
      <c r="X139" s="1111"/>
    </row>
    <row r="140" spans="1:24" ht="15">
      <c r="A140" s="1647" t="s">
        <v>844</v>
      </c>
      <c r="B140" s="1616"/>
      <c r="C140" s="1616"/>
      <c r="D140" s="1617" t="s">
        <v>845</v>
      </c>
      <c r="E140" s="1617"/>
      <c r="F140" s="1617"/>
      <c r="G140" s="1617"/>
      <c r="H140" s="1617"/>
      <c r="I140" s="1617"/>
      <c r="J140" s="1617"/>
      <c r="K140" s="1617"/>
      <c r="L140" s="1617"/>
      <c r="M140" s="1617"/>
      <c r="N140" s="1617"/>
      <c r="O140" s="1617"/>
      <c r="P140" s="1617"/>
      <c r="Q140" s="1617"/>
      <c r="R140" s="1617"/>
      <c r="S140" s="1617"/>
      <c r="T140" s="1617"/>
      <c r="U140" s="1617"/>
      <c r="V140" s="438">
        <f>SUM(V141:V148)</f>
        <v>0</v>
      </c>
      <c r="W140" s="438">
        <v>4234415</v>
      </c>
      <c r="X140" s="1111"/>
    </row>
    <row r="141" spans="1:24" ht="15">
      <c r="A141" s="1647" t="s">
        <v>846</v>
      </c>
      <c r="B141" s="1616"/>
      <c r="C141" s="1616"/>
      <c r="D141" s="1623" t="s">
        <v>847</v>
      </c>
      <c r="E141" s="1617"/>
      <c r="F141" s="1617"/>
      <c r="G141" s="1617"/>
      <c r="H141" s="1617"/>
      <c r="I141" s="1617"/>
      <c r="J141" s="1617"/>
      <c r="K141" s="1617"/>
      <c r="L141" s="1617"/>
      <c r="M141" s="1617"/>
      <c r="N141" s="1617"/>
      <c r="O141" s="1617"/>
      <c r="P141" s="1617"/>
      <c r="Q141" s="1617"/>
      <c r="R141" s="1617"/>
      <c r="S141" s="1617"/>
      <c r="T141" s="1617"/>
      <c r="U141" s="1617"/>
      <c r="V141" s="438"/>
      <c r="W141" s="438">
        <v>4234415</v>
      </c>
      <c r="X141" s="1111"/>
    </row>
    <row r="142" spans="1:24" ht="15" hidden="1">
      <c r="A142" s="1647" t="s">
        <v>848</v>
      </c>
      <c r="B142" s="1616"/>
      <c r="C142" s="1616"/>
      <c r="D142" s="1623" t="s">
        <v>849</v>
      </c>
      <c r="E142" s="1617"/>
      <c r="F142" s="1617"/>
      <c r="G142" s="1617"/>
      <c r="H142" s="1617"/>
      <c r="I142" s="1617"/>
      <c r="J142" s="1617"/>
      <c r="K142" s="1617"/>
      <c r="L142" s="1617"/>
      <c r="M142" s="1617"/>
      <c r="N142" s="1617"/>
      <c r="O142" s="1617"/>
      <c r="P142" s="1617"/>
      <c r="Q142" s="1617"/>
      <c r="R142" s="1617"/>
      <c r="S142" s="1617"/>
      <c r="T142" s="1617"/>
      <c r="U142" s="1617"/>
      <c r="V142" s="438"/>
      <c r="W142" s="438"/>
      <c r="X142" s="1111"/>
    </row>
    <row r="143" spans="1:24" ht="15" hidden="1">
      <c r="A143" s="1647" t="s">
        <v>850</v>
      </c>
      <c r="B143" s="1616"/>
      <c r="C143" s="1616"/>
      <c r="D143" s="1623" t="s">
        <v>851</v>
      </c>
      <c r="E143" s="1617"/>
      <c r="F143" s="1617"/>
      <c r="G143" s="1617"/>
      <c r="H143" s="1617"/>
      <c r="I143" s="1617"/>
      <c r="J143" s="1617"/>
      <c r="K143" s="1617"/>
      <c r="L143" s="1617"/>
      <c r="M143" s="1617"/>
      <c r="N143" s="1617"/>
      <c r="O143" s="1617"/>
      <c r="P143" s="1617"/>
      <c r="Q143" s="1617"/>
      <c r="R143" s="1617"/>
      <c r="S143" s="1617"/>
      <c r="T143" s="1617"/>
      <c r="U143" s="1617"/>
      <c r="V143" s="438"/>
      <c r="W143" s="438"/>
      <c r="X143" s="1111"/>
    </row>
    <row r="144" spans="1:24" ht="15" hidden="1">
      <c r="A144" s="1647" t="s">
        <v>852</v>
      </c>
      <c r="B144" s="1616"/>
      <c r="C144" s="1616"/>
      <c r="D144" s="1623" t="s">
        <v>853</v>
      </c>
      <c r="E144" s="1617"/>
      <c r="F144" s="1617"/>
      <c r="G144" s="1617"/>
      <c r="H144" s="1617"/>
      <c r="I144" s="1617"/>
      <c r="J144" s="1617"/>
      <c r="K144" s="1617"/>
      <c r="L144" s="1617"/>
      <c r="M144" s="1617"/>
      <c r="N144" s="1617"/>
      <c r="O144" s="1617"/>
      <c r="P144" s="1617"/>
      <c r="Q144" s="1617"/>
      <c r="R144" s="1617"/>
      <c r="S144" s="1617"/>
      <c r="T144" s="1617"/>
      <c r="U144" s="1617"/>
      <c r="V144" s="438"/>
      <c r="W144" s="438"/>
      <c r="X144" s="1111"/>
    </row>
    <row r="145" spans="1:24" ht="15" hidden="1">
      <c r="A145" s="1647" t="s">
        <v>854</v>
      </c>
      <c r="B145" s="1616"/>
      <c r="C145" s="1616"/>
      <c r="D145" s="1623" t="s">
        <v>855</v>
      </c>
      <c r="E145" s="1617"/>
      <c r="F145" s="1617"/>
      <c r="G145" s="1617"/>
      <c r="H145" s="1617"/>
      <c r="I145" s="1617"/>
      <c r="J145" s="1617"/>
      <c r="K145" s="1617"/>
      <c r="L145" s="1617"/>
      <c r="M145" s="1617"/>
      <c r="N145" s="1617"/>
      <c r="O145" s="1617"/>
      <c r="P145" s="1617"/>
      <c r="Q145" s="1617"/>
      <c r="R145" s="1617"/>
      <c r="S145" s="1617"/>
      <c r="T145" s="1617"/>
      <c r="U145" s="1617"/>
      <c r="V145" s="438"/>
      <c r="W145" s="438"/>
      <c r="X145" s="1111"/>
    </row>
    <row r="146" spans="1:24" ht="15" hidden="1">
      <c r="A146" s="1647" t="s">
        <v>856</v>
      </c>
      <c r="B146" s="1616"/>
      <c r="C146" s="1616"/>
      <c r="D146" s="1623" t="s">
        <v>857</v>
      </c>
      <c r="E146" s="1617"/>
      <c r="F146" s="1617"/>
      <c r="G146" s="1617"/>
      <c r="H146" s="1617"/>
      <c r="I146" s="1617"/>
      <c r="J146" s="1617"/>
      <c r="K146" s="1617"/>
      <c r="L146" s="1617"/>
      <c r="M146" s="1617"/>
      <c r="N146" s="1617"/>
      <c r="O146" s="1617"/>
      <c r="P146" s="1617"/>
      <c r="Q146" s="1617"/>
      <c r="R146" s="1617"/>
      <c r="S146" s="1617"/>
      <c r="T146" s="1617"/>
      <c r="U146" s="1617"/>
      <c r="V146" s="438"/>
      <c r="W146" s="438"/>
      <c r="X146" s="1111"/>
    </row>
    <row r="147" spans="1:24" ht="15" hidden="1">
      <c r="A147" s="1647" t="s">
        <v>858</v>
      </c>
      <c r="B147" s="1616"/>
      <c r="C147" s="1616"/>
      <c r="D147" s="1623" t="s">
        <v>859</v>
      </c>
      <c r="E147" s="1617"/>
      <c r="F147" s="1617"/>
      <c r="G147" s="1617"/>
      <c r="H147" s="1617"/>
      <c r="I147" s="1617"/>
      <c r="J147" s="1617"/>
      <c r="K147" s="1617"/>
      <c r="L147" s="1617"/>
      <c r="M147" s="1617"/>
      <c r="N147" s="1617"/>
      <c r="O147" s="1617"/>
      <c r="P147" s="1617"/>
      <c r="Q147" s="1617"/>
      <c r="R147" s="1617"/>
      <c r="S147" s="1617"/>
      <c r="T147" s="1617"/>
      <c r="U147" s="1617"/>
      <c r="V147" s="438"/>
      <c r="W147" s="438"/>
      <c r="X147" s="1111"/>
    </row>
    <row r="148" spans="1:24" ht="15" hidden="1">
      <c r="A148" s="1647" t="s">
        <v>860</v>
      </c>
      <c r="B148" s="1616"/>
      <c r="C148" s="1616"/>
      <c r="D148" s="1623" t="s">
        <v>861</v>
      </c>
      <c r="E148" s="1617"/>
      <c r="F148" s="1617"/>
      <c r="G148" s="1617"/>
      <c r="H148" s="1617"/>
      <c r="I148" s="1617"/>
      <c r="J148" s="1617"/>
      <c r="K148" s="1617"/>
      <c r="L148" s="1617"/>
      <c r="M148" s="1617"/>
      <c r="N148" s="1617"/>
      <c r="O148" s="1617"/>
      <c r="P148" s="1617"/>
      <c r="Q148" s="1617"/>
      <c r="R148" s="1617"/>
      <c r="S148" s="1617"/>
      <c r="T148" s="1617"/>
      <c r="U148" s="1617"/>
      <c r="V148" s="438"/>
      <c r="W148" s="438"/>
      <c r="X148" s="1111"/>
    </row>
    <row r="149" spans="1:24" ht="15">
      <c r="A149" s="1648" t="s">
        <v>862</v>
      </c>
      <c r="B149" s="1618"/>
      <c r="C149" s="1618"/>
      <c r="D149" s="1619" t="s">
        <v>863</v>
      </c>
      <c r="E149" s="1619"/>
      <c r="F149" s="1619"/>
      <c r="G149" s="1619"/>
      <c r="H149" s="1619"/>
      <c r="I149" s="1619"/>
      <c r="J149" s="1619"/>
      <c r="K149" s="1619"/>
      <c r="L149" s="1619"/>
      <c r="M149" s="1619"/>
      <c r="N149" s="1619"/>
      <c r="O149" s="1619"/>
      <c r="P149" s="1619"/>
      <c r="Q149" s="1619"/>
      <c r="R149" s="1619"/>
      <c r="S149" s="1619"/>
      <c r="T149" s="1619"/>
      <c r="U149" s="1619"/>
      <c r="V149" s="443">
        <f>SUM(V140,V136:V138,V130:V134)</f>
        <v>0</v>
      </c>
      <c r="W149" s="443">
        <f>SUM(W140,W136:W138,W130:W134)</f>
        <v>4234415</v>
      </c>
      <c r="X149" s="1109"/>
    </row>
    <row r="150" spans="1:24" ht="15">
      <c r="A150" s="1647" t="s">
        <v>864</v>
      </c>
      <c r="B150" s="1616"/>
      <c r="C150" s="1616"/>
      <c r="D150" s="1617" t="s">
        <v>865</v>
      </c>
      <c r="E150" s="1617"/>
      <c r="F150" s="1617"/>
      <c r="G150" s="1617"/>
      <c r="H150" s="1617"/>
      <c r="I150" s="1617"/>
      <c r="J150" s="1617"/>
      <c r="K150" s="1617"/>
      <c r="L150" s="1617"/>
      <c r="M150" s="1617"/>
      <c r="N150" s="1617"/>
      <c r="O150" s="1617"/>
      <c r="P150" s="1617"/>
      <c r="Q150" s="1617"/>
      <c r="R150" s="1617"/>
      <c r="S150" s="1617"/>
      <c r="T150" s="1617"/>
      <c r="U150" s="1617"/>
      <c r="V150" s="438"/>
      <c r="W150" s="438"/>
      <c r="X150" s="1111"/>
    </row>
    <row r="151" spans="1:24" ht="15">
      <c r="A151" s="1647" t="s">
        <v>866</v>
      </c>
      <c r="B151" s="1616"/>
      <c r="C151" s="1616"/>
      <c r="D151" s="1623" t="s">
        <v>748</v>
      </c>
      <c r="E151" s="1623"/>
      <c r="F151" s="1623"/>
      <c r="G151" s="1623"/>
      <c r="H151" s="1623"/>
      <c r="I151" s="1623"/>
      <c r="J151" s="1623"/>
      <c r="K151" s="1623"/>
      <c r="L151" s="1623"/>
      <c r="M151" s="1623"/>
      <c r="N151" s="1623"/>
      <c r="O151" s="1623"/>
      <c r="P151" s="1623"/>
      <c r="Q151" s="1623"/>
      <c r="R151" s="1623"/>
      <c r="S151" s="1623"/>
      <c r="T151" s="1623"/>
      <c r="U151" s="1623"/>
      <c r="V151" s="438"/>
      <c r="W151" s="438"/>
      <c r="X151" s="1111"/>
    </row>
    <row r="152" spans="1:24" ht="15">
      <c r="A152" s="1647" t="s">
        <v>867</v>
      </c>
      <c r="B152" s="1616"/>
      <c r="C152" s="1616"/>
      <c r="D152" s="1623" t="s">
        <v>868</v>
      </c>
      <c r="E152" s="1623"/>
      <c r="F152" s="1623"/>
      <c r="G152" s="1623"/>
      <c r="H152" s="1623"/>
      <c r="I152" s="1623"/>
      <c r="J152" s="1623"/>
      <c r="K152" s="1623"/>
      <c r="L152" s="1623"/>
      <c r="M152" s="1623"/>
      <c r="N152" s="1623"/>
      <c r="O152" s="1623"/>
      <c r="P152" s="1623"/>
      <c r="Q152" s="1623"/>
      <c r="R152" s="1623"/>
      <c r="S152" s="1623"/>
      <c r="T152" s="1623"/>
      <c r="U152" s="1623"/>
      <c r="V152" s="438"/>
      <c r="W152" s="438"/>
      <c r="X152" s="1111"/>
    </row>
    <row r="153" spans="1:24" ht="15">
      <c r="A153" s="1647" t="s">
        <v>869</v>
      </c>
      <c r="B153" s="1616"/>
      <c r="C153" s="1616"/>
      <c r="D153" s="1623" t="s">
        <v>870</v>
      </c>
      <c r="E153" s="1623"/>
      <c r="F153" s="1623"/>
      <c r="G153" s="1623"/>
      <c r="H153" s="1623"/>
      <c r="I153" s="1623"/>
      <c r="J153" s="1623"/>
      <c r="K153" s="1623"/>
      <c r="L153" s="1623"/>
      <c r="M153" s="1623"/>
      <c r="N153" s="1623"/>
      <c r="O153" s="1623"/>
      <c r="P153" s="1623"/>
      <c r="Q153" s="1623"/>
      <c r="R153" s="1623"/>
      <c r="S153" s="1623"/>
      <c r="T153" s="1623"/>
      <c r="U153" s="1623"/>
      <c r="V153" s="438"/>
      <c r="W153" s="438">
        <v>3917862</v>
      </c>
      <c r="X153" s="1111"/>
    </row>
    <row r="154" spans="1:24" ht="31.5" customHeight="1">
      <c r="A154" s="1647" t="s">
        <v>871</v>
      </c>
      <c r="B154" s="1616"/>
      <c r="C154" s="1616"/>
      <c r="D154" s="1623" t="s">
        <v>872</v>
      </c>
      <c r="E154" s="1623"/>
      <c r="F154" s="1623"/>
      <c r="G154" s="1623"/>
      <c r="H154" s="1623"/>
      <c r="I154" s="1623"/>
      <c r="J154" s="1623"/>
      <c r="K154" s="1623"/>
      <c r="L154" s="1623"/>
      <c r="M154" s="1623"/>
      <c r="N154" s="1623"/>
      <c r="O154" s="1623"/>
      <c r="P154" s="1623"/>
      <c r="Q154" s="1623"/>
      <c r="R154" s="1623"/>
      <c r="S154" s="1623"/>
      <c r="T154" s="1623"/>
      <c r="U154" s="1623"/>
      <c r="V154" s="438"/>
      <c r="W154" s="438"/>
      <c r="X154" s="1111"/>
    </row>
    <row r="155" spans="1:24" ht="15" customHeight="1">
      <c r="A155" s="1647" t="s">
        <v>873</v>
      </c>
      <c r="B155" s="1616"/>
      <c r="C155" s="1616"/>
      <c r="D155" s="1623" t="s">
        <v>756</v>
      </c>
      <c r="E155" s="1623"/>
      <c r="F155" s="1623"/>
      <c r="G155" s="1623"/>
      <c r="H155" s="1623"/>
      <c r="I155" s="1623"/>
      <c r="J155" s="1623"/>
      <c r="K155" s="1623"/>
      <c r="L155" s="1623"/>
      <c r="M155" s="1623"/>
      <c r="N155" s="1623"/>
      <c r="O155" s="1623"/>
      <c r="P155" s="1623"/>
      <c r="Q155" s="1623"/>
      <c r="R155" s="1623"/>
      <c r="S155" s="1623"/>
      <c r="T155" s="1623"/>
      <c r="U155" s="1623"/>
      <c r="V155" s="438"/>
      <c r="W155" s="438"/>
      <c r="X155" s="1111"/>
    </row>
    <row r="156" spans="1:24" ht="14.25" customHeight="1">
      <c r="A156" s="1647" t="s">
        <v>874</v>
      </c>
      <c r="B156" s="1616"/>
      <c r="C156" s="1616"/>
      <c r="D156" s="1623" t="s">
        <v>875</v>
      </c>
      <c r="E156" s="1623"/>
      <c r="F156" s="1623"/>
      <c r="G156" s="1623"/>
      <c r="H156" s="1623"/>
      <c r="I156" s="1623"/>
      <c r="J156" s="1623"/>
      <c r="K156" s="1623"/>
      <c r="L156" s="1623"/>
      <c r="M156" s="1623"/>
      <c r="N156" s="1623"/>
      <c r="O156" s="1623"/>
      <c r="P156" s="1623"/>
      <c r="Q156" s="1623"/>
      <c r="R156" s="1623"/>
      <c r="S156" s="1623"/>
      <c r="T156" s="1623"/>
      <c r="U156" s="1623"/>
      <c r="V156" s="438"/>
      <c r="W156" s="438"/>
      <c r="X156" s="1111"/>
    </row>
    <row r="157" spans="1:24" ht="15">
      <c r="A157" s="1648" t="s">
        <v>876</v>
      </c>
      <c r="B157" s="1618"/>
      <c r="C157" s="1618"/>
      <c r="D157" s="1619" t="s">
        <v>877</v>
      </c>
      <c r="E157" s="1619"/>
      <c r="F157" s="1619"/>
      <c r="G157" s="1619"/>
      <c r="H157" s="1619"/>
      <c r="I157" s="1619"/>
      <c r="J157" s="1619"/>
      <c r="K157" s="1619"/>
      <c r="L157" s="1619"/>
      <c r="M157" s="1619"/>
      <c r="N157" s="1619"/>
      <c r="O157" s="1619"/>
      <c r="P157" s="1619"/>
      <c r="Q157" s="1619"/>
      <c r="R157" s="1619"/>
      <c r="S157" s="1619"/>
      <c r="T157" s="1619"/>
      <c r="U157" s="1619"/>
      <c r="V157" s="443">
        <f>SUM(V150:V156)</f>
        <v>0</v>
      </c>
      <c r="W157" s="443">
        <f>SUM(W150:W156)</f>
        <v>3917862</v>
      </c>
      <c r="X157" s="1109"/>
    </row>
    <row r="158" spans="1:24" ht="15">
      <c r="A158" s="1648" t="s">
        <v>878</v>
      </c>
      <c r="B158" s="1618"/>
      <c r="C158" s="1618"/>
      <c r="D158" s="1619" t="s">
        <v>879</v>
      </c>
      <c r="E158" s="1619"/>
      <c r="F158" s="1619"/>
      <c r="G158" s="1619"/>
      <c r="H158" s="1619"/>
      <c r="I158" s="1619"/>
      <c r="J158" s="1619"/>
      <c r="K158" s="1619"/>
      <c r="L158" s="1619"/>
      <c r="M158" s="1619"/>
      <c r="N158" s="1619"/>
      <c r="O158" s="1619"/>
      <c r="P158" s="1619"/>
      <c r="Q158" s="1619"/>
      <c r="R158" s="1619"/>
      <c r="S158" s="1619"/>
      <c r="T158" s="1619"/>
      <c r="U158" s="1619"/>
      <c r="V158" s="443">
        <f>SUM(V157,V149,V129)</f>
        <v>0</v>
      </c>
      <c r="W158" s="443">
        <f>SUM(W157,W149,W129)</f>
        <v>8241613</v>
      </c>
      <c r="X158" s="1109"/>
    </row>
    <row r="159" spans="1:24" ht="15">
      <c r="A159" s="1648" t="s">
        <v>880</v>
      </c>
      <c r="B159" s="1618"/>
      <c r="C159" s="1618"/>
      <c r="D159" s="1619" t="s">
        <v>881</v>
      </c>
      <c r="E159" s="1619"/>
      <c r="F159" s="1619"/>
      <c r="G159" s="1619"/>
      <c r="H159" s="1619"/>
      <c r="I159" s="1619"/>
      <c r="J159" s="1619"/>
      <c r="K159" s="1619"/>
      <c r="L159" s="1619"/>
      <c r="M159" s="1619"/>
      <c r="N159" s="1619"/>
      <c r="O159" s="1619"/>
      <c r="P159" s="1619"/>
      <c r="Q159" s="1619"/>
      <c r="R159" s="1619"/>
      <c r="S159" s="1619"/>
      <c r="T159" s="1619"/>
      <c r="U159" s="1619"/>
      <c r="V159" s="437"/>
      <c r="W159" s="437"/>
      <c r="X159" s="1111"/>
    </row>
    <row r="160" spans="1:24" ht="15">
      <c r="A160" s="1648" t="s">
        <v>882</v>
      </c>
      <c r="B160" s="1618"/>
      <c r="C160" s="1618"/>
      <c r="D160" s="1619" t="s">
        <v>883</v>
      </c>
      <c r="E160" s="1619"/>
      <c r="F160" s="1619"/>
      <c r="G160" s="1619"/>
      <c r="H160" s="1619"/>
      <c r="I160" s="1619"/>
      <c r="J160" s="1619"/>
      <c r="K160" s="1619"/>
      <c r="L160" s="1619"/>
      <c r="M160" s="1619"/>
      <c r="N160" s="1619"/>
      <c r="O160" s="1619"/>
      <c r="P160" s="1619"/>
      <c r="Q160" s="1619"/>
      <c r="R160" s="1619"/>
      <c r="S160" s="1619"/>
      <c r="T160" s="1619"/>
      <c r="U160" s="1619"/>
      <c r="V160" s="437"/>
      <c r="W160" s="437"/>
      <c r="X160" s="1111"/>
    </row>
    <row r="161" spans="1:24" ht="15">
      <c r="A161" s="1647" t="s">
        <v>884</v>
      </c>
      <c r="B161" s="1616"/>
      <c r="C161" s="1616"/>
      <c r="D161" s="1617" t="s">
        <v>885</v>
      </c>
      <c r="E161" s="1617"/>
      <c r="F161" s="1617"/>
      <c r="G161" s="1617"/>
      <c r="H161" s="1617"/>
      <c r="I161" s="1617"/>
      <c r="J161" s="1617"/>
      <c r="K161" s="1617"/>
      <c r="L161" s="1617"/>
      <c r="M161" s="1617"/>
      <c r="N161" s="1617"/>
      <c r="O161" s="1617"/>
      <c r="P161" s="1617"/>
      <c r="Q161" s="1617"/>
      <c r="R161" s="1617"/>
      <c r="S161" s="1617"/>
      <c r="T161" s="1617"/>
      <c r="U161" s="1617"/>
      <c r="V161" s="438"/>
      <c r="W161" s="438"/>
      <c r="X161" s="1111"/>
    </row>
    <row r="162" spans="1:24" ht="15">
      <c r="A162" s="1647" t="s">
        <v>886</v>
      </c>
      <c r="B162" s="1616"/>
      <c r="C162" s="1616"/>
      <c r="D162" s="1617" t="s">
        <v>887</v>
      </c>
      <c r="E162" s="1617"/>
      <c r="F162" s="1617"/>
      <c r="G162" s="1617"/>
      <c r="H162" s="1617"/>
      <c r="I162" s="1617"/>
      <c r="J162" s="1617"/>
      <c r="K162" s="1617"/>
      <c r="L162" s="1617"/>
      <c r="M162" s="1617"/>
      <c r="N162" s="1617"/>
      <c r="O162" s="1617"/>
      <c r="P162" s="1617"/>
      <c r="Q162" s="1617"/>
      <c r="R162" s="1617"/>
      <c r="S162" s="1617"/>
      <c r="T162" s="1617"/>
      <c r="U162" s="1617"/>
      <c r="V162" s="438"/>
      <c r="W162" s="438">
        <v>6131762</v>
      </c>
      <c r="X162" s="1111"/>
    </row>
    <row r="163" spans="1:24" ht="15">
      <c r="A163" s="1647" t="s">
        <v>888</v>
      </c>
      <c r="B163" s="1616"/>
      <c r="C163" s="1616"/>
      <c r="D163" s="1617" t="s">
        <v>889</v>
      </c>
      <c r="E163" s="1617"/>
      <c r="F163" s="1617"/>
      <c r="G163" s="1617"/>
      <c r="H163" s="1617"/>
      <c r="I163" s="1617"/>
      <c r="J163" s="1617"/>
      <c r="K163" s="1617"/>
      <c r="L163" s="1617"/>
      <c r="M163" s="1617"/>
      <c r="N163" s="1617"/>
      <c r="O163" s="1617"/>
      <c r="P163" s="1617"/>
      <c r="Q163" s="1617"/>
      <c r="R163" s="1617"/>
      <c r="S163" s="1617"/>
      <c r="T163" s="1617"/>
      <c r="U163" s="1617"/>
      <c r="V163" s="438"/>
      <c r="W163" s="438"/>
      <c r="X163" s="1111"/>
    </row>
    <row r="164" spans="1:24" ht="15">
      <c r="A164" s="1648" t="s">
        <v>890</v>
      </c>
      <c r="B164" s="1618"/>
      <c r="C164" s="1618"/>
      <c r="D164" s="1619" t="s">
        <v>891</v>
      </c>
      <c r="E164" s="1619"/>
      <c r="F164" s="1619"/>
      <c r="G164" s="1619"/>
      <c r="H164" s="1619"/>
      <c r="I164" s="1619"/>
      <c r="J164" s="1619"/>
      <c r="K164" s="1619"/>
      <c r="L164" s="1619"/>
      <c r="M164" s="1619"/>
      <c r="N164" s="1619"/>
      <c r="O164" s="1619"/>
      <c r="P164" s="1619"/>
      <c r="Q164" s="1619"/>
      <c r="R164" s="1619"/>
      <c r="S164" s="1619"/>
      <c r="T164" s="1619"/>
      <c r="U164" s="1619"/>
      <c r="V164" s="443">
        <f>SUM(V161:V163)</f>
        <v>0</v>
      </c>
      <c r="W164" s="443">
        <f>SUM(W161:W163)</f>
        <v>6131762</v>
      </c>
      <c r="X164" s="1109"/>
    </row>
    <row r="165" spans="1:24" ht="15.75" thickBot="1">
      <c r="A165" s="1650" t="s">
        <v>892</v>
      </c>
      <c r="B165" s="1651"/>
      <c r="C165" s="1651"/>
      <c r="D165" s="1651"/>
      <c r="E165" s="1651"/>
      <c r="F165" s="1651"/>
      <c r="G165" s="1651"/>
      <c r="H165" s="1651"/>
      <c r="I165" s="1651"/>
      <c r="J165" s="1651"/>
      <c r="K165" s="1651"/>
      <c r="L165" s="1651"/>
      <c r="M165" s="1651"/>
      <c r="N165" s="1651"/>
      <c r="O165" s="1651"/>
      <c r="P165" s="1651"/>
      <c r="Q165" s="1651"/>
      <c r="R165" s="1651"/>
      <c r="S165" s="1651"/>
      <c r="T165" s="1651"/>
      <c r="U165" s="1651"/>
      <c r="V165" s="1112">
        <f>SUM(V164,V160,V159,V158,V109)</f>
        <v>0</v>
      </c>
      <c r="W165" s="1112">
        <f>SUM(W164,W160,W159,W158,W109)</f>
        <v>490949956</v>
      </c>
      <c r="X165" s="1113"/>
    </row>
  </sheetData>
  <sheetProtection/>
  <mergeCells count="315">
    <mergeCell ref="A165:U165"/>
    <mergeCell ref="A162:C162"/>
    <mergeCell ref="D162:U162"/>
    <mergeCell ref="A163:C163"/>
    <mergeCell ref="D163:U163"/>
    <mergeCell ref="A164:C164"/>
    <mergeCell ref="D164:U164"/>
    <mergeCell ref="A159:C159"/>
    <mergeCell ref="D159:U159"/>
    <mergeCell ref="A160:C160"/>
    <mergeCell ref="D160:U160"/>
    <mergeCell ref="A161:C161"/>
    <mergeCell ref="D161:U161"/>
    <mergeCell ref="A156:C156"/>
    <mergeCell ref="D156:U156"/>
    <mergeCell ref="A157:C157"/>
    <mergeCell ref="D157:U157"/>
    <mergeCell ref="A158:C158"/>
    <mergeCell ref="D158:U158"/>
    <mergeCell ref="A153:C153"/>
    <mergeCell ref="D153:U153"/>
    <mergeCell ref="A154:C154"/>
    <mergeCell ref="D154:U154"/>
    <mergeCell ref="A155:C155"/>
    <mergeCell ref="D155:U155"/>
    <mergeCell ref="A150:C150"/>
    <mergeCell ref="D150:U150"/>
    <mergeCell ref="A151:C151"/>
    <mergeCell ref="D151:U151"/>
    <mergeCell ref="A152:C152"/>
    <mergeCell ref="D152:U152"/>
    <mergeCell ref="A147:C147"/>
    <mergeCell ref="D147:U147"/>
    <mergeCell ref="A148:C148"/>
    <mergeCell ref="D148:U148"/>
    <mergeCell ref="A149:C149"/>
    <mergeCell ref="D149:U149"/>
    <mergeCell ref="A144:C144"/>
    <mergeCell ref="D144:U144"/>
    <mergeCell ref="A145:C145"/>
    <mergeCell ref="D145:U145"/>
    <mergeCell ref="A146:C146"/>
    <mergeCell ref="D146:U146"/>
    <mergeCell ref="A141:C141"/>
    <mergeCell ref="D141:U141"/>
    <mergeCell ref="A142:C142"/>
    <mergeCell ref="D142:U142"/>
    <mergeCell ref="A143:C143"/>
    <mergeCell ref="D143:U143"/>
    <mergeCell ref="A138:C138"/>
    <mergeCell ref="D138:U138"/>
    <mergeCell ref="A139:C139"/>
    <mergeCell ref="D139:U139"/>
    <mergeCell ref="A140:C140"/>
    <mergeCell ref="D140:U140"/>
    <mergeCell ref="A135:C135"/>
    <mergeCell ref="D135:U135"/>
    <mergeCell ref="A136:C136"/>
    <mergeCell ref="D136:U136"/>
    <mergeCell ref="A137:C137"/>
    <mergeCell ref="D137:U137"/>
    <mergeCell ref="A132:C132"/>
    <mergeCell ref="D132:U132"/>
    <mergeCell ref="A133:C133"/>
    <mergeCell ref="D133:U133"/>
    <mergeCell ref="A134:C134"/>
    <mergeCell ref="D134:U134"/>
    <mergeCell ref="A129:C129"/>
    <mergeCell ref="D129:U129"/>
    <mergeCell ref="A130:C130"/>
    <mergeCell ref="D130:U130"/>
    <mergeCell ref="A131:C131"/>
    <mergeCell ref="D131:U131"/>
    <mergeCell ref="A126:C126"/>
    <mergeCell ref="D126:U126"/>
    <mergeCell ref="A127:C127"/>
    <mergeCell ref="D127:U127"/>
    <mergeCell ref="A128:C128"/>
    <mergeCell ref="D128:U128"/>
    <mergeCell ref="A123:C123"/>
    <mergeCell ref="D123:U123"/>
    <mergeCell ref="A124:C124"/>
    <mergeCell ref="D124:U124"/>
    <mergeCell ref="A125:C125"/>
    <mergeCell ref="D125:U125"/>
    <mergeCell ref="A120:C120"/>
    <mergeCell ref="D120:U120"/>
    <mergeCell ref="A121:C121"/>
    <mergeCell ref="D121:U121"/>
    <mergeCell ref="A122:C122"/>
    <mergeCell ref="D122:U122"/>
    <mergeCell ref="A117:C117"/>
    <mergeCell ref="D117:U117"/>
    <mergeCell ref="A118:C118"/>
    <mergeCell ref="D118:U118"/>
    <mergeCell ref="A119:C119"/>
    <mergeCell ref="D119:U119"/>
    <mergeCell ref="A114:C114"/>
    <mergeCell ref="D114:U114"/>
    <mergeCell ref="A115:C115"/>
    <mergeCell ref="D115:U115"/>
    <mergeCell ref="A116:C116"/>
    <mergeCell ref="D116:U116"/>
    <mergeCell ref="A111:C111"/>
    <mergeCell ref="D111:U111"/>
    <mergeCell ref="A112:C112"/>
    <mergeCell ref="D112:U112"/>
    <mergeCell ref="A113:C113"/>
    <mergeCell ref="D113:U113"/>
    <mergeCell ref="A108:C108"/>
    <mergeCell ref="D108:U108"/>
    <mergeCell ref="A109:C109"/>
    <mergeCell ref="D109:U109"/>
    <mergeCell ref="A110:C110"/>
    <mergeCell ref="D110:U110"/>
    <mergeCell ref="A105:C105"/>
    <mergeCell ref="D105:U105"/>
    <mergeCell ref="A106:C106"/>
    <mergeCell ref="D106:U106"/>
    <mergeCell ref="A107:C107"/>
    <mergeCell ref="D107:U107"/>
    <mergeCell ref="A101:C101"/>
    <mergeCell ref="D101:U101"/>
    <mergeCell ref="A102:U102"/>
    <mergeCell ref="A103:C103"/>
    <mergeCell ref="D103:U103"/>
    <mergeCell ref="A104:C104"/>
    <mergeCell ref="D104:U104"/>
    <mergeCell ref="A98:C98"/>
    <mergeCell ref="D98:U98"/>
    <mergeCell ref="A99:C99"/>
    <mergeCell ref="D99:U99"/>
    <mergeCell ref="A100:C100"/>
    <mergeCell ref="D100:U100"/>
    <mergeCell ref="A95:C95"/>
    <mergeCell ref="D95:U95"/>
    <mergeCell ref="A96:C96"/>
    <mergeCell ref="D96:U96"/>
    <mergeCell ref="A97:C97"/>
    <mergeCell ref="D97:U97"/>
    <mergeCell ref="A92:C92"/>
    <mergeCell ref="D92:U92"/>
    <mergeCell ref="A93:C93"/>
    <mergeCell ref="D93:U93"/>
    <mergeCell ref="A94:C94"/>
    <mergeCell ref="D94:U94"/>
    <mergeCell ref="A89:C89"/>
    <mergeCell ref="D89:U89"/>
    <mergeCell ref="A90:C90"/>
    <mergeCell ref="D90:U90"/>
    <mergeCell ref="A91:C91"/>
    <mergeCell ref="D91:U91"/>
    <mergeCell ref="A86:C86"/>
    <mergeCell ref="D86:U86"/>
    <mergeCell ref="A87:C87"/>
    <mergeCell ref="D87:U87"/>
    <mergeCell ref="A88:C88"/>
    <mergeCell ref="D88:U88"/>
    <mergeCell ref="A83:C83"/>
    <mergeCell ref="D83:U83"/>
    <mergeCell ref="A84:C84"/>
    <mergeCell ref="D84:U84"/>
    <mergeCell ref="A85:C85"/>
    <mergeCell ref="D85:U85"/>
    <mergeCell ref="A80:C80"/>
    <mergeCell ref="D80:U80"/>
    <mergeCell ref="A81:C81"/>
    <mergeCell ref="D81:U81"/>
    <mergeCell ref="A82:C82"/>
    <mergeCell ref="D82:U82"/>
    <mergeCell ref="A77:C77"/>
    <mergeCell ref="D77:U77"/>
    <mergeCell ref="A78:C78"/>
    <mergeCell ref="D78:U78"/>
    <mergeCell ref="A79:C79"/>
    <mergeCell ref="D79:U79"/>
    <mergeCell ref="A74:C74"/>
    <mergeCell ref="D74:U74"/>
    <mergeCell ref="A75:C75"/>
    <mergeCell ref="D75:U75"/>
    <mergeCell ref="A76:C76"/>
    <mergeCell ref="D76:U76"/>
    <mergeCell ref="A71:C71"/>
    <mergeCell ref="D71:U71"/>
    <mergeCell ref="A72:C72"/>
    <mergeCell ref="D72:U72"/>
    <mergeCell ref="A73:C73"/>
    <mergeCell ref="D73:U73"/>
    <mergeCell ref="A68:C68"/>
    <mergeCell ref="D68:U68"/>
    <mergeCell ref="A69:C69"/>
    <mergeCell ref="D69:U69"/>
    <mergeCell ref="A70:C70"/>
    <mergeCell ref="D70:U70"/>
    <mergeCell ref="A65:C65"/>
    <mergeCell ref="D65:U65"/>
    <mergeCell ref="A66:C66"/>
    <mergeCell ref="D66:U66"/>
    <mergeCell ref="A67:C67"/>
    <mergeCell ref="D67:U67"/>
    <mergeCell ref="A62:C62"/>
    <mergeCell ref="D62:U62"/>
    <mergeCell ref="A63:C63"/>
    <mergeCell ref="D63:U63"/>
    <mergeCell ref="A64:C64"/>
    <mergeCell ref="D64:U64"/>
    <mergeCell ref="A59:C59"/>
    <mergeCell ref="D59:U59"/>
    <mergeCell ref="A60:C60"/>
    <mergeCell ref="D60:U60"/>
    <mergeCell ref="A61:C61"/>
    <mergeCell ref="D61:U61"/>
    <mergeCell ref="A56:C56"/>
    <mergeCell ref="D56:U56"/>
    <mergeCell ref="A57:C57"/>
    <mergeCell ref="D57:U57"/>
    <mergeCell ref="A58:C58"/>
    <mergeCell ref="D58:U58"/>
    <mergeCell ref="A53:C53"/>
    <mergeCell ref="D53:U53"/>
    <mergeCell ref="A54:C54"/>
    <mergeCell ref="D54:U54"/>
    <mergeCell ref="A55:C55"/>
    <mergeCell ref="D55:U55"/>
    <mergeCell ref="A50:C50"/>
    <mergeCell ref="D50:U50"/>
    <mergeCell ref="A51:C51"/>
    <mergeCell ref="D51:U51"/>
    <mergeCell ref="A52:C52"/>
    <mergeCell ref="D52:U52"/>
    <mergeCell ref="A47:C47"/>
    <mergeCell ref="D47:U47"/>
    <mergeCell ref="A48:C48"/>
    <mergeCell ref="D48:U48"/>
    <mergeCell ref="A49:C49"/>
    <mergeCell ref="D49:U49"/>
    <mergeCell ref="A44:C44"/>
    <mergeCell ref="D44:U44"/>
    <mergeCell ref="A45:C45"/>
    <mergeCell ref="D45:U45"/>
    <mergeCell ref="A46:C46"/>
    <mergeCell ref="D46:U46"/>
    <mergeCell ref="A41:C41"/>
    <mergeCell ref="D41:U41"/>
    <mergeCell ref="A42:C42"/>
    <mergeCell ref="D42:U42"/>
    <mergeCell ref="A43:C43"/>
    <mergeCell ref="D43:U43"/>
    <mergeCell ref="A38:C38"/>
    <mergeCell ref="D38:U38"/>
    <mergeCell ref="A39:C39"/>
    <mergeCell ref="D39:U39"/>
    <mergeCell ref="A40:C40"/>
    <mergeCell ref="D40:U40"/>
    <mergeCell ref="A35:C35"/>
    <mergeCell ref="D35:U35"/>
    <mergeCell ref="A36:C36"/>
    <mergeCell ref="D36:U36"/>
    <mergeCell ref="A37:C37"/>
    <mergeCell ref="D37:U37"/>
    <mergeCell ref="A32:C32"/>
    <mergeCell ref="D32:U32"/>
    <mergeCell ref="A33:C33"/>
    <mergeCell ref="D33:U33"/>
    <mergeCell ref="A34:C34"/>
    <mergeCell ref="D34:U34"/>
    <mergeCell ref="A29:C29"/>
    <mergeCell ref="D29:U29"/>
    <mergeCell ref="A30:C30"/>
    <mergeCell ref="D30:U30"/>
    <mergeCell ref="A31:C31"/>
    <mergeCell ref="D31:U31"/>
    <mergeCell ref="A26:C26"/>
    <mergeCell ref="D26:U26"/>
    <mergeCell ref="A27:C27"/>
    <mergeCell ref="D27:U27"/>
    <mergeCell ref="A28:C28"/>
    <mergeCell ref="D28:U28"/>
    <mergeCell ref="A23:C23"/>
    <mergeCell ref="D23:U23"/>
    <mergeCell ref="A24:C24"/>
    <mergeCell ref="D24:U24"/>
    <mergeCell ref="A25:C25"/>
    <mergeCell ref="D25:U25"/>
    <mergeCell ref="A20:C20"/>
    <mergeCell ref="D20:U20"/>
    <mergeCell ref="A21:C21"/>
    <mergeCell ref="D21:U21"/>
    <mergeCell ref="A22:C22"/>
    <mergeCell ref="D22:U22"/>
    <mergeCell ref="A17:C17"/>
    <mergeCell ref="D17:U17"/>
    <mergeCell ref="A18:C18"/>
    <mergeCell ref="D18:U18"/>
    <mergeCell ref="A19:C19"/>
    <mergeCell ref="D19:U19"/>
    <mergeCell ref="A14:C14"/>
    <mergeCell ref="D14:U14"/>
    <mergeCell ref="A15:C15"/>
    <mergeCell ref="D15:U15"/>
    <mergeCell ref="A16:C16"/>
    <mergeCell ref="D16:U16"/>
    <mergeCell ref="A11:C11"/>
    <mergeCell ref="D11:U11"/>
    <mergeCell ref="A12:C12"/>
    <mergeCell ref="D12:U12"/>
    <mergeCell ref="A13:C13"/>
    <mergeCell ref="D13:U13"/>
    <mergeCell ref="H1:X1"/>
    <mergeCell ref="A4:X4"/>
    <mergeCell ref="A6:X6"/>
    <mergeCell ref="A7:X7"/>
    <mergeCell ref="A9:X9"/>
    <mergeCell ref="A10:C10"/>
    <mergeCell ref="D10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00390625" style="248" customWidth="1"/>
    <col min="2" max="2" width="6.57421875" style="248" customWidth="1"/>
    <col min="3" max="3" width="47.00390625" style="248" customWidth="1"/>
    <col min="4" max="4" width="14.8515625" style="248" customWidth="1"/>
    <col min="5" max="5" width="16.140625" style="248" customWidth="1"/>
    <col min="6" max="6" width="22.00390625" style="248" customWidth="1"/>
    <col min="7" max="16384" width="9.140625" style="248" customWidth="1"/>
  </cols>
  <sheetData>
    <row r="1" spans="3:9" ht="15.75">
      <c r="C1" s="1652" t="s">
        <v>1184</v>
      </c>
      <c r="D1" s="1652"/>
      <c r="E1" s="1652"/>
      <c r="F1" s="1652"/>
      <c r="G1" s="249"/>
      <c r="H1" s="249"/>
      <c r="I1" s="249"/>
    </row>
    <row r="2" spans="3:9" ht="15.75">
      <c r="C2" s="250"/>
      <c r="D2" s="250"/>
      <c r="E2" s="250"/>
      <c r="F2" s="250"/>
      <c r="G2" s="249"/>
      <c r="H2" s="249"/>
      <c r="I2" s="249"/>
    </row>
    <row r="3" spans="2:9" ht="15.75">
      <c r="B3" s="1654" t="s">
        <v>591</v>
      </c>
      <c r="C3" s="1654"/>
      <c r="D3" s="1654"/>
      <c r="E3" s="1654"/>
      <c r="F3" s="1654"/>
      <c r="G3" s="249"/>
      <c r="H3" s="249"/>
      <c r="I3" s="249"/>
    </row>
    <row r="4" spans="2:6" ht="14.25">
      <c r="B4" s="251"/>
      <c r="C4" s="251"/>
      <c r="D4" s="251"/>
      <c r="E4" s="251"/>
      <c r="F4" s="251"/>
    </row>
    <row r="5" spans="2:6" ht="33.75" customHeight="1">
      <c r="B5" s="1653" t="s">
        <v>409</v>
      </c>
      <c r="C5" s="1653"/>
      <c r="D5" s="1653"/>
      <c r="E5" s="1653"/>
      <c r="F5" s="1653"/>
    </row>
    <row r="6" spans="2:6" ht="25.5" customHeight="1">
      <c r="B6" s="252"/>
      <c r="C6" s="1653" t="s">
        <v>1167</v>
      </c>
      <c r="D6" s="1653"/>
      <c r="E6" s="1653"/>
      <c r="F6" s="1653"/>
    </row>
    <row r="7" ht="13.5" thickBot="1">
      <c r="F7" s="253"/>
    </row>
    <row r="8" spans="2:6" s="257" customFormat="1" ht="63.75" customHeight="1" thickBot="1">
      <c r="B8" s="254" t="s">
        <v>367</v>
      </c>
      <c r="C8" s="255" t="s">
        <v>291</v>
      </c>
      <c r="D8" s="256" t="s">
        <v>248</v>
      </c>
      <c r="E8" s="256" t="s">
        <v>410</v>
      </c>
      <c r="F8" s="445" t="s">
        <v>411</v>
      </c>
    </row>
    <row r="9" spans="2:6" ht="33" customHeight="1">
      <c r="B9" s="258" t="s">
        <v>6</v>
      </c>
      <c r="C9" s="259" t="s">
        <v>1185</v>
      </c>
      <c r="D9" s="1351">
        <v>120075</v>
      </c>
      <c r="E9" s="1351">
        <f>SUM(E10:E11)</f>
        <v>58679386</v>
      </c>
      <c r="F9" s="1352">
        <f>SUM(D9:E9)</f>
        <v>58799461</v>
      </c>
    </row>
    <row r="10" spans="2:6" ht="18" customHeight="1">
      <c r="B10" s="260" t="s">
        <v>16</v>
      </c>
      <c r="C10" s="261" t="s">
        <v>412</v>
      </c>
      <c r="D10" s="1353">
        <v>118795</v>
      </c>
      <c r="E10" s="1353">
        <v>57890701</v>
      </c>
      <c r="F10" s="1354">
        <f>SUM(D10:E10)</f>
        <v>58009496</v>
      </c>
    </row>
    <row r="11" spans="2:6" ht="18" customHeight="1" thickBot="1">
      <c r="B11" s="262" t="s">
        <v>30</v>
      </c>
      <c r="C11" s="536" t="s">
        <v>413</v>
      </c>
      <c r="D11" s="1355">
        <v>1280</v>
      </c>
      <c r="E11" s="1355">
        <v>788685</v>
      </c>
      <c r="F11" s="1356">
        <f>SUM(D11:E11)</f>
        <v>789965</v>
      </c>
    </row>
    <row r="12" spans="2:6" ht="18" customHeight="1">
      <c r="B12" s="263" t="s">
        <v>211</v>
      </c>
      <c r="C12" s="537" t="s">
        <v>414</v>
      </c>
      <c r="D12" s="1357">
        <v>39023551</v>
      </c>
      <c r="E12" s="1357">
        <v>490381315</v>
      </c>
      <c r="F12" s="1358">
        <f>SUM(D12:E12)</f>
        <v>529404866</v>
      </c>
    </row>
    <row r="13" spans="2:6" ht="18" customHeight="1" thickBot="1">
      <c r="B13" s="265" t="s">
        <v>57</v>
      </c>
      <c r="C13" s="538" t="s">
        <v>415</v>
      </c>
      <c r="D13" s="1359">
        <v>39011868</v>
      </c>
      <c r="E13" s="1359">
        <v>312210456</v>
      </c>
      <c r="F13" s="1360">
        <f>SUM(D13:E13)</f>
        <v>351222324</v>
      </c>
    </row>
    <row r="14" spans="2:6" ht="18" customHeight="1" thickBot="1">
      <c r="B14" s="928"/>
      <c r="C14" s="929"/>
      <c r="D14" s="1361"/>
      <c r="E14" s="1361"/>
      <c r="F14" s="1362"/>
    </row>
    <row r="15" spans="2:6" ht="31.5" customHeight="1">
      <c r="B15" s="263" t="s">
        <v>79</v>
      </c>
      <c r="C15" s="264" t="s">
        <v>1186</v>
      </c>
      <c r="D15" s="1363">
        <v>11688</v>
      </c>
      <c r="E15" s="1363">
        <f>SUM(E16:E17)</f>
        <v>180317660</v>
      </c>
      <c r="F15" s="1364">
        <f>SUM(D15:E15)</f>
        <v>180329348</v>
      </c>
    </row>
    <row r="16" spans="2:6" ht="18" customHeight="1">
      <c r="B16" s="260" t="s">
        <v>222</v>
      </c>
      <c r="C16" s="261" t="s">
        <v>412</v>
      </c>
      <c r="D16" s="1353">
        <v>8303</v>
      </c>
      <c r="E16" s="1353">
        <v>179337200</v>
      </c>
      <c r="F16" s="1354">
        <f>SUM(D16:E16)</f>
        <v>179345503</v>
      </c>
    </row>
    <row r="17" spans="2:6" ht="18" customHeight="1" thickBot="1">
      <c r="B17" s="265" t="s">
        <v>101</v>
      </c>
      <c r="C17" s="266" t="s">
        <v>413</v>
      </c>
      <c r="D17" s="1359">
        <v>3385</v>
      </c>
      <c r="E17" s="1359">
        <v>980460</v>
      </c>
      <c r="F17" s="1360">
        <f>SUM(D17:E17)</f>
        <v>983845</v>
      </c>
    </row>
  </sheetData>
  <sheetProtection/>
  <mergeCells count="4">
    <mergeCell ref="C1:F1"/>
    <mergeCell ref="B5:F5"/>
    <mergeCell ref="C6:F6"/>
    <mergeCell ref="B3:F3"/>
  </mergeCells>
  <conditionalFormatting sqref="F15">
    <cfRule type="cellIs" priority="1" dxfId="3" operator="notEqual" stopIfTrue="1">
      <formula>SUM(F16:F17)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3" sqref="D13"/>
    </sheetView>
  </sheetViews>
  <sheetFormatPr defaultColWidth="9.140625" defaultRowHeight="15"/>
  <cols>
    <col min="1" max="1" width="4.8515625" style="275" customWidth="1"/>
    <col min="2" max="2" width="52.28125" style="275" customWidth="1"/>
    <col min="3" max="4" width="13.7109375" style="275" customWidth="1"/>
    <col min="5" max="16384" width="9.140625" style="275" customWidth="1"/>
  </cols>
  <sheetData>
    <row r="1" spans="2:4" ht="15" customHeight="1">
      <c r="B1" s="1659" t="s">
        <v>1187</v>
      </c>
      <c r="C1" s="1659"/>
      <c r="D1" s="1659"/>
    </row>
    <row r="4" spans="1:4" ht="57" customHeight="1">
      <c r="A4" s="276"/>
      <c r="B4" s="1655" t="s">
        <v>430</v>
      </c>
      <c r="C4" s="1655"/>
      <c r="D4" s="276"/>
    </row>
    <row r="5" spans="1:4" ht="33" customHeight="1">
      <c r="A5" s="277"/>
      <c r="B5" s="277" t="s">
        <v>1073</v>
      </c>
      <c r="C5" s="277"/>
      <c r="D5" s="277"/>
    </row>
    <row r="6" spans="1:4" ht="15.75" customHeight="1" thickBot="1">
      <c r="A6" s="278"/>
      <c r="B6" s="278"/>
      <c r="C6" s="279"/>
      <c r="D6" s="279" t="s">
        <v>1035</v>
      </c>
    </row>
    <row r="7" spans="1:4" ht="42" customHeight="1" thickBot="1">
      <c r="A7" s="280" t="s">
        <v>367</v>
      </c>
      <c r="B7" s="281" t="s">
        <v>431</v>
      </c>
      <c r="C7" s="282" t="s">
        <v>1188</v>
      </c>
      <c r="D7" s="282" t="s">
        <v>1189</v>
      </c>
    </row>
    <row r="8" spans="1:4" ht="15.75" thickBot="1">
      <c r="A8" s="283">
        <v>1</v>
      </c>
      <c r="B8" s="284">
        <v>2</v>
      </c>
      <c r="C8" s="284">
        <v>3</v>
      </c>
      <c r="D8" s="285">
        <v>3</v>
      </c>
    </row>
    <row r="9" spans="1:4" ht="15">
      <c r="A9" s="286" t="s">
        <v>6</v>
      </c>
      <c r="B9" s="287" t="s">
        <v>432</v>
      </c>
      <c r="C9" s="826">
        <v>15500000</v>
      </c>
      <c r="D9" s="819">
        <v>18617267</v>
      </c>
    </row>
    <row r="10" spans="1:4" ht="24.75">
      <c r="A10" s="288" t="s">
        <v>16</v>
      </c>
      <c r="B10" s="289" t="s">
        <v>433</v>
      </c>
      <c r="C10" s="820"/>
      <c r="D10" s="821"/>
    </row>
    <row r="11" spans="1:4" ht="15">
      <c r="A11" s="288" t="s">
        <v>30</v>
      </c>
      <c r="B11" s="290" t="s">
        <v>434</v>
      </c>
      <c r="C11" s="820"/>
      <c r="D11" s="821"/>
    </row>
    <row r="12" spans="1:4" ht="24.75">
      <c r="A12" s="288" t="s">
        <v>211</v>
      </c>
      <c r="B12" s="290" t="s">
        <v>435</v>
      </c>
      <c r="C12" s="820">
        <v>1530000</v>
      </c>
      <c r="D12" s="1114">
        <v>783593</v>
      </c>
    </row>
    <row r="13" spans="1:4" ht="15">
      <c r="A13" s="291" t="s">
        <v>57</v>
      </c>
      <c r="B13" s="290" t="s">
        <v>436</v>
      </c>
      <c r="C13" s="822"/>
      <c r="D13" s="823"/>
    </row>
    <row r="14" spans="1:4" ht="15.75" thickBot="1">
      <c r="A14" s="288" t="s">
        <v>79</v>
      </c>
      <c r="B14" s="292" t="s">
        <v>437</v>
      </c>
      <c r="C14" s="820"/>
      <c r="D14" s="821"/>
    </row>
    <row r="15" spans="1:4" ht="15.75" thickBot="1">
      <c r="A15" s="1656" t="s">
        <v>438</v>
      </c>
      <c r="B15" s="1657"/>
      <c r="C15" s="824">
        <f>SUM(C9:C14)</f>
        <v>17030000</v>
      </c>
      <c r="D15" s="825">
        <f>SUM(D9:D14)</f>
        <v>19400860</v>
      </c>
    </row>
    <row r="16" spans="1:4" ht="15">
      <c r="A16" s="293"/>
      <c r="B16" s="293"/>
      <c r="C16" s="294"/>
      <c r="D16" s="295"/>
    </row>
    <row r="17" spans="1:4" ht="15">
      <c r="A17" s="296"/>
      <c r="B17" s="296"/>
      <c r="C17" s="295"/>
      <c r="D17" s="295"/>
    </row>
    <row r="18" spans="1:3" ht="43.5" customHeight="1">
      <c r="A18" s="297"/>
      <c r="B18" s="1658" t="s">
        <v>439</v>
      </c>
      <c r="C18" s="1658"/>
    </row>
  </sheetData>
  <sheetProtection/>
  <mergeCells count="4">
    <mergeCell ref="B4:C4"/>
    <mergeCell ref="A15:B15"/>
    <mergeCell ref="B18:C18"/>
    <mergeCell ref="B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E27" sqref="E27"/>
    </sheetView>
  </sheetViews>
  <sheetFormatPr defaultColWidth="9.140625" defaultRowHeight="15"/>
  <cols>
    <col min="1" max="1" width="5.8515625" style="117" customWidth="1"/>
    <col min="2" max="2" width="47.28125" style="119" customWidth="1"/>
    <col min="3" max="3" width="14.00390625" style="117" customWidth="1"/>
    <col min="4" max="4" width="47.28125" style="117" customWidth="1"/>
    <col min="5" max="5" width="14.00390625" style="117" customWidth="1"/>
    <col min="6" max="6" width="4.140625" style="117" customWidth="1"/>
    <col min="7" max="16384" width="9.140625" style="117" customWidth="1"/>
  </cols>
  <sheetData>
    <row r="1" spans="4:5" ht="15.75">
      <c r="D1" s="1386" t="s">
        <v>1085</v>
      </c>
      <c r="E1" s="1386"/>
    </row>
    <row r="2" spans="4:5" ht="12.75">
      <c r="D2" s="211"/>
      <c r="E2" s="211"/>
    </row>
    <row r="3" spans="2:6" ht="39.75" customHeight="1">
      <c r="B3" s="1387" t="s">
        <v>1086</v>
      </c>
      <c r="C3" s="1387"/>
      <c r="D3" s="1387"/>
      <c r="E3" s="118"/>
      <c r="F3" s="1382"/>
    </row>
    <row r="4" spans="5:6" ht="14.25" thickBot="1">
      <c r="E4" s="120" t="s">
        <v>1023</v>
      </c>
      <c r="F4" s="1382"/>
    </row>
    <row r="5" spans="1:6" ht="18" customHeight="1" thickBot="1">
      <c r="A5" s="1383" t="s">
        <v>4</v>
      </c>
      <c r="B5" s="595" t="s">
        <v>267</v>
      </c>
      <c r="C5" s="596"/>
      <c r="D5" s="595" t="s">
        <v>268</v>
      </c>
      <c r="E5" s="597"/>
      <c r="F5" s="1382"/>
    </row>
    <row r="6" spans="1:6" s="124" customFormat="1" ht="35.25" customHeight="1" thickBot="1">
      <c r="A6" s="1384"/>
      <c r="B6" s="598" t="s">
        <v>291</v>
      </c>
      <c r="C6" s="599">
        <v>43100</v>
      </c>
      <c r="D6" s="598" t="s">
        <v>291</v>
      </c>
      <c r="E6" s="600">
        <f>C6</f>
        <v>43100</v>
      </c>
      <c r="F6" s="1382"/>
    </row>
    <row r="7" spans="1:6" s="125" customFormat="1" ht="12" customHeight="1" thickBot="1">
      <c r="A7" s="601" t="s">
        <v>249</v>
      </c>
      <c r="B7" s="598" t="s">
        <v>250</v>
      </c>
      <c r="C7" s="602" t="s">
        <v>251</v>
      </c>
      <c r="D7" s="598" t="s">
        <v>252</v>
      </c>
      <c r="E7" s="603" t="s">
        <v>253</v>
      </c>
      <c r="F7" s="1382"/>
    </row>
    <row r="8" spans="1:6" ht="12.75" customHeight="1">
      <c r="A8" s="604" t="s">
        <v>6</v>
      </c>
      <c r="B8" s="605" t="s">
        <v>292</v>
      </c>
      <c r="C8" s="606">
        <v>122145172</v>
      </c>
      <c r="D8" s="605" t="s">
        <v>293</v>
      </c>
      <c r="E8" s="607">
        <v>71337523</v>
      </c>
      <c r="F8" s="1382"/>
    </row>
    <row r="9" spans="1:6" ht="28.5" customHeight="1">
      <c r="A9" s="608" t="s">
        <v>16</v>
      </c>
      <c r="B9" s="609" t="s">
        <v>294</v>
      </c>
      <c r="C9" s="610">
        <v>77787998</v>
      </c>
      <c r="D9" s="609" t="s">
        <v>166</v>
      </c>
      <c r="E9" s="611">
        <v>12991834</v>
      </c>
      <c r="F9" s="1382"/>
    </row>
    <row r="10" spans="1:6" ht="12.75" customHeight="1">
      <c r="A10" s="608" t="s">
        <v>30</v>
      </c>
      <c r="B10" s="609" t="s">
        <v>295</v>
      </c>
      <c r="C10" s="610"/>
      <c r="D10" s="609" t="s">
        <v>296</v>
      </c>
      <c r="E10" s="611">
        <v>67867167</v>
      </c>
      <c r="F10" s="1382"/>
    </row>
    <row r="11" spans="1:6" ht="12.75" customHeight="1">
      <c r="A11" s="608" t="s">
        <v>211</v>
      </c>
      <c r="B11" s="609" t="s">
        <v>275</v>
      </c>
      <c r="C11" s="610">
        <v>21085937</v>
      </c>
      <c r="D11" s="609" t="s">
        <v>168</v>
      </c>
      <c r="E11" s="611">
        <v>3267455</v>
      </c>
      <c r="F11" s="1382"/>
    </row>
    <row r="12" spans="1:6" ht="12.75" customHeight="1">
      <c r="A12" s="608" t="s">
        <v>57</v>
      </c>
      <c r="B12" s="612" t="s">
        <v>1037</v>
      </c>
      <c r="C12" s="610"/>
      <c r="D12" s="609" t="s">
        <v>170</v>
      </c>
      <c r="E12" s="611">
        <v>50048232</v>
      </c>
      <c r="F12" s="1382"/>
    </row>
    <row r="13" spans="1:6" ht="12.75" customHeight="1">
      <c r="A13" s="608" t="s">
        <v>79</v>
      </c>
      <c r="B13" s="609" t="s">
        <v>297</v>
      </c>
      <c r="C13" s="613"/>
      <c r="D13" s="609" t="s">
        <v>298</v>
      </c>
      <c r="E13" s="611"/>
      <c r="F13" s="1382"/>
    </row>
    <row r="14" spans="1:6" ht="12.75" customHeight="1" thickBot="1">
      <c r="A14" s="608" t="s">
        <v>222</v>
      </c>
      <c r="B14" s="609" t="s">
        <v>78</v>
      </c>
      <c r="C14" s="610">
        <v>22101662</v>
      </c>
      <c r="D14" s="614"/>
      <c r="E14" s="611"/>
      <c r="F14" s="1382"/>
    </row>
    <row r="15" spans="1:6" ht="12.75" customHeight="1" hidden="1">
      <c r="A15" s="608" t="s">
        <v>101</v>
      </c>
      <c r="B15" s="614"/>
      <c r="C15" s="610"/>
      <c r="D15" s="614"/>
      <c r="E15" s="611"/>
      <c r="F15" s="1382"/>
    </row>
    <row r="16" spans="1:6" ht="12.75" customHeight="1" hidden="1">
      <c r="A16" s="608" t="s">
        <v>111</v>
      </c>
      <c r="B16" s="615"/>
      <c r="C16" s="613"/>
      <c r="D16" s="614"/>
      <c r="E16" s="611"/>
      <c r="F16" s="1382"/>
    </row>
    <row r="17" spans="1:6" ht="12.75" customHeight="1" hidden="1">
      <c r="A17" s="608" t="s">
        <v>234</v>
      </c>
      <c r="B17" s="614"/>
      <c r="C17" s="610"/>
      <c r="D17" s="614"/>
      <c r="E17" s="611"/>
      <c r="F17" s="1382"/>
    </row>
    <row r="18" spans="1:6" ht="12.75" customHeight="1" hidden="1">
      <c r="A18" s="608" t="s">
        <v>299</v>
      </c>
      <c r="B18" s="614"/>
      <c r="C18" s="610"/>
      <c r="D18" s="614"/>
      <c r="E18" s="611"/>
      <c r="F18" s="1382"/>
    </row>
    <row r="19" spans="1:6" ht="12.75" customHeight="1" hidden="1" thickBot="1">
      <c r="A19" s="608" t="s">
        <v>300</v>
      </c>
      <c r="B19" s="616"/>
      <c r="C19" s="617"/>
      <c r="D19" s="614"/>
      <c r="E19" s="618"/>
      <c r="F19" s="1382"/>
    </row>
    <row r="20" spans="1:6" ht="35.25" customHeight="1" thickBot="1">
      <c r="A20" s="619" t="s">
        <v>301</v>
      </c>
      <c r="B20" s="620" t="s">
        <v>990</v>
      </c>
      <c r="C20" s="602">
        <f>+C8+C9+C11+C12+C14+C15+C16+C17+C18+C19</f>
        <v>243120769</v>
      </c>
      <c r="D20" s="620" t="s">
        <v>991</v>
      </c>
      <c r="E20" s="603">
        <f>SUM(E8:E19)</f>
        <v>205512211</v>
      </c>
      <c r="F20" s="1382"/>
    </row>
    <row r="21" spans="1:6" ht="12.75" customHeight="1">
      <c r="A21" s="621" t="s">
        <v>302</v>
      </c>
      <c r="B21" s="622" t="s">
        <v>303</v>
      </c>
      <c r="C21" s="623">
        <f>+C22+C23+C24+C25</f>
        <v>73344335</v>
      </c>
      <c r="D21" s="609" t="s">
        <v>304</v>
      </c>
      <c r="E21" s="624"/>
      <c r="F21" s="1382"/>
    </row>
    <row r="22" spans="1:6" ht="12.75" customHeight="1">
      <c r="A22" s="608" t="s">
        <v>305</v>
      </c>
      <c r="B22" s="609" t="s">
        <v>306</v>
      </c>
      <c r="C22" s="610">
        <v>58354975</v>
      </c>
      <c r="D22" s="609" t="s">
        <v>307</v>
      </c>
      <c r="E22" s="611"/>
      <c r="F22" s="1382"/>
    </row>
    <row r="23" spans="1:6" ht="12.75" customHeight="1">
      <c r="A23" s="608" t="s">
        <v>308</v>
      </c>
      <c r="B23" s="609" t="s">
        <v>309</v>
      </c>
      <c r="C23" s="610"/>
      <c r="D23" s="609" t="s">
        <v>310</v>
      </c>
      <c r="E23" s="611"/>
      <c r="F23" s="1382"/>
    </row>
    <row r="24" spans="1:6" ht="12.75" customHeight="1">
      <c r="A24" s="608" t="s">
        <v>311</v>
      </c>
      <c r="B24" s="609" t="s">
        <v>972</v>
      </c>
      <c r="C24" s="610"/>
      <c r="D24" s="609" t="s">
        <v>225</v>
      </c>
      <c r="E24" s="611">
        <v>14968693</v>
      </c>
      <c r="F24" s="1382"/>
    </row>
    <row r="25" spans="1:6" ht="12.75" customHeight="1">
      <c r="A25" s="608" t="s">
        <v>313</v>
      </c>
      <c r="B25" s="609" t="s">
        <v>444</v>
      </c>
      <c r="C25" s="610">
        <v>14989360</v>
      </c>
      <c r="D25" s="622" t="s">
        <v>314</v>
      </c>
      <c r="E25" s="611"/>
      <c r="F25" s="1382"/>
    </row>
    <row r="26" spans="1:6" ht="12.75" customHeight="1">
      <c r="A26" s="608" t="s">
        <v>315</v>
      </c>
      <c r="B26" s="609" t="s">
        <v>316</v>
      </c>
      <c r="C26" s="625">
        <f>+C27+C28</f>
        <v>10000000</v>
      </c>
      <c r="D26" s="609" t="s">
        <v>317</v>
      </c>
      <c r="E26" s="611">
        <v>20000000</v>
      </c>
      <c r="F26" s="1382"/>
    </row>
    <row r="27" spans="1:6" ht="12.75" customHeight="1">
      <c r="A27" s="621" t="s">
        <v>318</v>
      </c>
      <c r="B27" s="622" t="s">
        <v>319</v>
      </c>
      <c r="C27" s="626"/>
      <c r="D27" s="605" t="s">
        <v>320</v>
      </c>
      <c r="E27" s="624"/>
      <c r="F27" s="1382"/>
    </row>
    <row r="28" spans="1:6" ht="12.75" customHeight="1" thickBot="1">
      <c r="A28" s="608" t="s">
        <v>321</v>
      </c>
      <c r="B28" s="609" t="s">
        <v>322</v>
      </c>
      <c r="C28" s="610">
        <v>10000000</v>
      </c>
      <c r="D28" s="614"/>
      <c r="E28" s="611"/>
      <c r="F28" s="1382"/>
    </row>
    <row r="29" spans="1:6" ht="33" customHeight="1" thickBot="1">
      <c r="A29" s="619" t="s">
        <v>323</v>
      </c>
      <c r="B29" s="620" t="s">
        <v>992</v>
      </c>
      <c r="C29" s="602">
        <f>+C21+C26</f>
        <v>83344335</v>
      </c>
      <c r="D29" s="620" t="s">
        <v>993</v>
      </c>
      <c r="E29" s="603">
        <f>SUM(E21:E28)</f>
        <v>34968693</v>
      </c>
      <c r="F29" s="1382"/>
    </row>
    <row r="30" spans="1:6" ht="28.5" customHeight="1" thickBot="1">
      <c r="A30" s="619" t="s">
        <v>324</v>
      </c>
      <c r="B30" s="620" t="s">
        <v>994</v>
      </c>
      <c r="C30" s="627">
        <f>+C20+C29</f>
        <v>326465104</v>
      </c>
      <c r="D30" s="620" t="s">
        <v>995</v>
      </c>
      <c r="E30" s="627">
        <f>+E20+E29</f>
        <v>240480904</v>
      </c>
      <c r="F30" s="1382"/>
    </row>
    <row r="31" spans="1:6" ht="16.5" thickBot="1">
      <c r="A31" s="619" t="s">
        <v>325</v>
      </c>
      <c r="B31" s="620" t="s">
        <v>326</v>
      </c>
      <c r="C31" s="627" t="str">
        <f>IF(C20-E20&lt;0,E20-C20,"-")</f>
        <v>-</v>
      </c>
      <c r="D31" s="620" t="s">
        <v>327</v>
      </c>
      <c r="E31" s="627">
        <f>IF(C20-E20&gt;0,C20-E20,"-")</f>
        <v>37608558</v>
      </c>
      <c r="F31" s="1382"/>
    </row>
    <row r="32" spans="1:6" ht="16.5" thickBot="1">
      <c r="A32" s="619" t="s">
        <v>328</v>
      </c>
      <c r="B32" s="620" t="s">
        <v>329</v>
      </c>
      <c r="C32" s="627" t="str">
        <f>IF(C20+C21-E30&lt;0,E30-(C20+C21),"-")</f>
        <v>-</v>
      </c>
      <c r="D32" s="620" t="s">
        <v>330</v>
      </c>
      <c r="E32" s="627">
        <f>IF(C20+C21-E30&gt;0,C20+C21-E30,"-")</f>
        <v>75984200</v>
      </c>
      <c r="F32" s="1382"/>
    </row>
    <row r="33" spans="2:4" ht="18.75">
      <c r="B33" s="1385"/>
      <c r="C33" s="1385"/>
      <c r="D33" s="1385"/>
    </row>
  </sheetData>
  <sheetProtection/>
  <mergeCells count="5">
    <mergeCell ref="F3:F32"/>
    <mergeCell ref="A5:A6"/>
    <mergeCell ref="B33:D33"/>
    <mergeCell ref="D1:E1"/>
    <mergeCell ref="B3:D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15" workbookViewId="0" topLeftCell="A1">
      <selection activeCell="E22" sqref="E22"/>
    </sheetView>
  </sheetViews>
  <sheetFormatPr defaultColWidth="9.140625" defaultRowHeight="15"/>
  <cols>
    <col min="1" max="1" width="5.8515625" style="117" customWidth="1"/>
    <col min="2" max="2" width="47.28125" style="119" customWidth="1"/>
    <col min="3" max="3" width="14.00390625" style="117" customWidth="1"/>
    <col min="4" max="4" width="47.28125" style="117" customWidth="1"/>
    <col min="5" max="5" width="14.00390625" style="117" customWidth="1"/>
    <col min="6" max="6" width="4.140625" style="117" customWidth="1"/>
    <col min="7" max="16384" width="9.140625" style="117" customWidth="1"/>
  </cols>
  <sheetData>
    <row r="1" spans="4:5" ht="15.75">
      <c r="D1" s="1386" t="s">
        <v>1087</v>
      </c>
      <c r="E1" s="1386"/>
    </row>
    <row r="4" spans="2:6" ht="47.25" customHeight="1">
      <c r="B4" s="1387" t="s">
        <v>1088</v>
      </c>
      <c r="C4" s="1387"/>
      <c r="D4" s="1387"/>
      <c r="E4" s="1387"/>
      <c r="F4" s="1382"/>
    </row>
    <row r="5" spans="5:6" ht="14.25" thickBot="1">
      <c r="E5" s="120" t="s">
        <v>290</v>
      </c>
      <c r="F5" s="1382"/>
    </row>
    <row r="6" spans="1:6" ht="16.5" thickBot="1">
      <c r="A6" s="1388" t="s">
        <v>4</v>
      </c>
      <c r="B6" s="595" t="s">
        <v>267</v>
      </c>
      <c r="C6" s="596"/>
      <c r="D6" s="595" t="s">
        <v>268</v>
      </c>
      <c r="E6" s="597"/>
      <c r="F6" s="1382"/>
    </row>
    <row r="7" spans="1:6" s="124" customFormat="1" ht="16.5" thickBot="1">
      <c r="A7" s="1389"/>
      <c r="B7" s="598" t="s">
        <v>291</v>
      </c>
      <c r="C7" s="599">
        <v>43100</v>
      </c>
      <c r="D7" s="628" t="s">
        <v>291</v>
      </c>
      <c r="E7" s="629">
        <v>42735</v>
      </c>
      <c r="F7" s="1382"/>
    </row>
    <row r="8" spans="1:6" s="124" customFormat="1" ht="16.5" thickBot="1">
      <c r="A8" s="601" t="s">
        <v>249</v>
      </c>
      <c r="B8" s="598" t="s">
        <v>250</v>
      </c>
      <c r="C8" s="602" t="s">
        <v>251</v>
      </c>
      <c r="D8" s="598" t="s">
        <v>252</v>
      </c>
      <c r="E8" s="603" t="s">
        <v>253</v>
      </c>
      <c r="F8" s="1382"/>
    </row>
    <row r="9" spans="1:6" ht="32.25" customHeight="1">
      <c r="A9" s="604" t="s">
        <v>6</v>
      </c>
      <c r="B9" s="605" t="s">
        <v>332</v>
      </c>
      <c r="C9" s="606">
        <v>163948073</v>
      </c>
      <c r="D9" s="605" t="s">
        <v>191</v>
      </c>
      <c r="E9" s="607">
        <v>72533324</v>
      </c>
      <c r="F9" s="1382"/>
    </row>
    <row r="10" spans="1:6" ht="15.75">
      <c r="A10" s="608" t="s">
        <v>16</v>
      </c>
      <c r="B10" s="609" t="s">
        <v>333</v>
      </c>
      <c r="C10" s="610"/>
      <c r="D10" s="609" t="s">
        <v>334</v>
      </c>
      <c r="E10" s="611"/>
      <c r="F10" s="1382"/>
    </row>
    <row r="11" spans="1:6" ht="12.75" customHeight="1">
      <c r="A11" s="608" t="s">
        <v>30</v>
      </c>
      <c r="B11" s="609" t="s">
        <v>243</v>
      </c>
      <c r="C11" s="610"/>
      <c r="D11" s="609" t="s">
        <v>192</v>
      </c>
      <c r="E11" s="611"/>
      <c r="F11" s="1382"/>
    </row>
    <row r="12" spans="1:6" ht="12.75" customHeight="1">
      <c r="A12" s="608" t="s">
        <v>211</v>
      </c>
      <c r="B12" s="609" t="s">
        <v>335</v>
      </c>
      <c r="C12" s="610"/>
      <c r="D12" s="609" t="s">
        <v>336</v>
      </c>
      <c r="E12" s="611"/>
      <c r="F12" s="1382"/>
    </row>
    <row r="13" spans="1:6" ht="22.5" customHeight="1">
      <c r="A13" s="608" t="s">
        <v>57</v>
      </c>
      <c r="B13" s="609" t="s">
        <v>337</v>
      </c>
      <c r="C13" s="610"/>
      <c r="D13" s="609" t="s">
        <v>194</v>
      </c>
      <c r="E13" s="611"/>
      <c r="F13" s="1382"/>
    </row>
    <row r="14" spans="1:6" ht="21.75" customHeight="1" thickBot="1">
      <c r="A14" s="608" t="s">
        <v>79</v>
      </c>
      <c r="B14" s="609" t="s">
        <v>338</v>
      </c>
      <c r="C14" s="613">
        <v>783593</v>
      </c>
      <c r="D14" s="614"/>
      <c r="E14" s="611"/>
      <c r="F14" s="1382"/>
    </row>
    <row r="15" spans="1:6" ht="12.75" customHeight="1" hidden="1">
      <c r="A15" s="608" t="s">
        <v>222</v>
      </c>
      <c r="B15" s="614"/>
      <c r="C15" s="610"/>
      <c r="D15" s="614"/>
      <c r="E15" s="611"/>
      <c r="F15" s="1382"/>
    </row>
    <row r="16" spans="1:6" ht="12.75" customHeight="1" hidden="1">
      <c r="A16" s="608" t="s">
        <v>101</v>
      </c>
      <c r="B16" s="614"/>
      <c r="C16" s="610"/>
      <c r="D16" s="614"/>
      <c r="E16" s="611"/>
      <c r="F16" s="1382"/>
    </row>
    <row r="17" spans="1:6" ht="12.75" customHeight="1" hidden="1">
      <c r="A17" s="608" t="s">
        <v>111</v>
      </c>
      <c r="B17" s="614"/>
      <c r="C17" s="613"/>
      <c r="D17" s="614"/>
      <c r="E17" s="611"/>
      <c r="F17" s="1382"/>
    </row>
    <row r="18" spans="1:6" ht="15.75" hidden="1">
      <c r="A18" s="608" t="s">
        <v>234</v>
      </c>
      <c r="B18" s="614"/>
      <c r="C18" s="613"/>
      <c r="D18" s="614"/>
      <c r="E18" s="611"/>
      <c r="F18" s="1382"/>
    </row>
    <row r="19" spans="1:6" ht="12.75" customHeight="1" hidden="1" thickBot="1">
      <c r="A19" s="621" t="s">
        <v>299</v>
      </c>
      <c r="B19" s="630"/>
      <c r="C19" s="631"/>
      <c r="D19" s="622" t="s">
        <v>298</v>
      </c>
      <c r="E19" s="624"/>
      <c r="F19" s="1382"/>
    </row>
    <row r="20" spans="1:6" ht="33" customHeight="1" thickBot="1">
      <c r="A20" s="619" t="s">
        <v>300</v>
      </c>
      <c r="B20" s="620" t="s">
        <v>973</v>
      </c>
      <c r="C20" s="602">
        <f>+C9+C11+C12+C14+C15+C16+C17+C18+C19</f>
        <v>164731666</v>
      </c>
      <c r="D20" s="620" t="s">
        <v>974</v>
      </c>
      <c r="E20" s="603">
        <f>+E9+E11+E13+E14+E15+E16+E17+E18+E19</f>
        <v>72533324</v>
      </c>
      <c r="F20" s="1382"/>
    </row>
    <row r="21" spans="1:6" ht="12.75" customHeight="1">
      <c r="A21" s="604" t="s">
        <v>301</v>
      </c>
      <c r="B21" s="632" t="s">
        <v>339</v>
      </c>
      <c r="C21" s="633">
        <f>+C22+C23+C24+C25+C26</f>
        <v>0</v>
      </c>
      <c r="D21" s="609" t="s">
        <v>304</v>
      </c>
      <c r="E21" s="634"/>
      <c r="F21" s="1382"/>
    </row>
    <row r="22" spans="1:6" ht="12.75" customHeight="1">
      <c r="A22" s="608" t="s">
        <v>302</v>
      </c>
      <c r="B22" s="635" t="s">
        <v>281</v>
      </c>
      <c r="C22" s="636"/>
      <c r="D22" s="609" t="s">
        <v>340</v>
      </c>
      <c r="E22" s="637"/>
      <c r="F22" s="1382"/>
    </row>
    <row r="23" spans="1:6" ht="12.75" customHeight="1">
      <c r="A23" s="604" t="s">
        <v>305</v>
      </c>
      <c r="B23" s="635" t="s">
        <v>341</v>
      </c>
      <c r="C23" s="636"/>
      <c r="D23" s="609" t="s">
        <v>310</v>
      </c>
      <c r="E23" s="637"/>
      <c r="F23" s="1382"/>
    </row>
    <row r="24" spans="1:6" ht="12.75" customHeight="1">
      <c r="A24" s="608" t="s">
        <v>308</v>
      </c>
      <c r="B24" s="635" t="s">
        <v>342</v>
      </c>
      <c r="C24" s="636"/>
      <c r="D24" s="609" t="s">
        <v>312</v>
      </c>
      <c r="E24" s="637"/>
      <c r="F24" s="1382"/>
    </row>
    <row r="25" spans="1:6" ht="12.75" customHeight="1">
      <c r="A25" s="604" t="s">
        <v>311</v>
      </c>
      <c r="B25" s="635" t="s">
        <v>343</v>
      </c>
      <c r="C25" s="636"/>
      <c r="D25" s="622" t="s">
        <v>314</v>
      </c>
      <c r="E25" s="637"/>
      <c r="F25" s="1382"/>
    </row>
    <row r="26" spans="1:6" ht="12.75" customHeight="1">
      <c r="A26" s="608" t="s">
        <v>313</v>
      </c>
      <c r="B26" s="638" t="s">
        <v>344</v>
      </c>
      <c r="C26" s="636"/>
      <c r="D26" s="609" t="s">
        <v>345</v>
      </c>
      <c r="E26" s="637"/>
      <c r="F26" s="1382"/>
    </row>
    <row r="27" spans="1:6" ht="12.75" customHeight="1">
      <c r="A27" s="604" t="s">
        <v>315</v>
      </c>
      <c r="B27" s="639" t="s">
        <v>346</v>
      </c>
      <c r="C27" s="640">
        <f>+C28+C29+C30+C31+C32</f>
        <v>0</v>
      </c>
      <c r="D27" s="605" t="s">
        <v>320</v>
      </c>
      <c r="E27" s="637"/>
      <c r="F27" s="1382"/>
    </row>
    <row r="28" spans="1:6" ht="12.75" customHeight="1" thickBot="1">
      <c r="A28" s="608" t="s">
        <v>318</v>
      </c>
      <c r="B28" s="638" t="s">
        <v>347</v>
      </c>
      <c r="C28" s="636"/>
      <c r="D28" s="605" t="s">
        <v>348</v>
      </c>
      <c r="E28" s="637"/>
      <c r="F28" s="1382"/>
    </row>
    <row r="29" spans="1:6" ht="12.75" customHeight="1" hidden="1">
      <c r="A29" s="604" t="s">
        <v>321</v>
      </c>
      <c r="B29" s="638" t="s">
        <v>349</v>
      </c>
      <c r="C29" s="636"/>
      <c r="D29" s="641"/>
      <c r="E29" s="637"/>
      <c r="F29" s="1382"/>
    </row>
    <row r="30" spans="1:6" ht="12.75" customHeight="1" hidden="1">
      <c r="A30" s="608" t="s">
        <v>323</v>
      </c>
      <c r="B30" s="635" t="s">
        <v>350</v>
      </c>
      <c r="C30" s="636"/>
      <c r="D30" s="641"/>
      <c r="E30" s="637"/>
      <c r="F30" s="1382"/>
    </row>
    <row r="31" spans="1:6" ht="12.75" customHeight="1" hidden="1">
      <c r="A31" s="604" t="s">
        <v>324</v>
      </c>
      <c r="B31" s="642" t="s">
        <v>351</v>
      </c>
      <c r="C31" s="636"/>
      <c r="D31" s="614"/>
      <c r="E31" s="637"/>
      <c r="F31" s="1382"/>
    </row>
    <row r="32" spans="1:6" ht="15" customHeight="1" hidden="1" thickBot="1">
      <c r="A32" s="608" t="s">
        <v>325</v>
      </c>
      <c r="B32" s="643" t="s">
        <v>352</v>
      </c>
      <c r="C32" s="636"/>
      <c r="D32" s="641"/>
      <c r="E32" s="637"/>
      <c r="F32" s="1382"/>
    </row>
    <row r="33" spans="1:6" ht="30.75" customHeight="1" thickBot="1">
      <c r="A33" s="619" t="s">
        <v>328</v>
      </c>
      <c r="B33" s="620" t="s">
        <v>353</v>
      </c>
      <c r="C33" s="602">
        <f>+C21+C27</f>
        <v>0</v>
      </c>
      <c r="D33" s="620" t="s">
        <v>354</v>
      </c>
      <c r="E33" s="644">
        <f>SUM(E21:E32)</f>
        <v>0</v>
      </c>
      <c r="F33" s="1382"/>
    </row>
    <row r="34" spans="1:6" ht="33.75" customHeight="1" thickBot="1">
      <c r="A34" s="619" t="s">
        <v>355</v>
      </c>
      <c r="B34" s="620" t="s">
        <v>356</v>
      </c>
      <c r="C34" s="627">
        <f>+C20+C33</f>
        <v>164731666</v>
      </c>
      <c r="D34" s="620" t="s">
        <v>357</v>
      </c>
      <c r="E34" s="627">
        <f>+E20+E33</f>
        <v>72533324</v>
      </c>
      <c r="F34" s="1382"/>
    </row>
    <row r="35" spans="1:6" ht="16.5" thickBot="1">
      <c r="A35" s="619" t="s">
        <v>358</v>
      </c>
      <c r="B35" s="620" t="s">
        <v>326</v>
      </c>
      <c r="C35" s="627" t="str">
        <f>IF(C20-E20&lt;0,E20-C20,"-")</f>
        <v>-</v>
      </c>
      <c r="D35" s="620" t="s">
        <v>327</v>
      </c>
      <c r="E35" s="645">
        <f>IF(C20-E20&gt;0,C20-E20,"-")</f>
        <v>92198342</v>
      </c>
      <c r="F35" s="1382"/>
    </row>
    <row r="36" spans="1:6" ht="16.5" thickBot="1">
      <c r="A36" s="619" t="s">
        <v>359</v>
      </c>
      <c r="B36" s="620" t="s">
        <v>329</v>
      </c>
      <c r="C36" s="627" t="str">
        <f>IF(C20+C21-E34&lt;0,E34-(C20+C21),"-")</f>
        <v>-</v>
      </c>
      <c r="D36" s="620" t="s">
        <v>330</v>
      </c>
      <c r="E36" s="645">
        <f>IF(C20+C21-E34&gt;0,C20+C21-E34,"-")</f>
        <v>92198342</v>
      </c>
      <c r="F36" s="1382"/>
    </row>
  </sheetData>
  <sheetProtection/>
  <mergeCells count="4">
    <mergeCell ref="F4:F36"/>
    <mergeCell ref="A6:A7"/>
    <mergeCell ref="D1:E1"/>
    <mergeCell ref="B4:E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zoomScale="125" zoomScaleNormal="125" zoomScaleSheetLayoutView="85" workbookViewId="0" topLeftCell="A43">
      <selection activeCell="L89" sqref="L84:L89"/>
    </sheetView>
  </sheetViews>
  <sheetFormatPr defaultColWidth="9.140625" defaultRowHeight="15"/>
  <cols>
    <col min="1" max="1" width="8.421875" style="170" customWidth="1"/>
    <col min="2" max="2" width="53.140625" style="171" customWidth="1"/>
    <col min="3" max="3" width="15.28125" style="172" customWidth="1"/>
    <col min="4" max="4" width="14.57421875" style="144" customWidth="1"/>
    <col min="5" max="5" width="13.8515625" style="144" customWidth="1"/>
    <col min="6" max="16384" width="9.140625" style="144" customWidth="1"/>
  </cols>
  <sheetData>
    <row r="1" spans="1:5" s="139" customFormat="1" ht="16.5" customHeight="1">
      <c r="A1" s="1390" t="s">
        <v>1072</v>
      </c>
      <c r="B1" s="1390"/>
      <c r="C1" s="1390"/>
      <c r="D1" s="1390"/>
      <c r="E1" s="1390"/>
    </row>
    <row r="2" spans="1:5" s="139" customFormat="1" ht="11.25" customHeight="1">
      <c r="A2" s="449"/>
      <c r="B2" s="449"/>
      <c r="C2" s="449"/>
      <c r="D2" s="449"/>
      <c r="E2" s="449"/>
    </row>
    <row r="3" spans="1:5" s="140" customFormat="1" ht="21" customHeight="1">
      <c r="A3" s="299"/>
      <c r="B3" s="1366" t="s">
        <v>403</v>
      </c>
      <c r="C3" s="1366"/>
      <c r="D3" s="1366"/>
      <c r="E3" s="1366"/>
    </row>
    <row r="4" spans="1:5" s="140" customFormat="1" ht="21.75" customHeight="1">
      <c r="A4" s="299"/>
      <c r="B4" s="1366" t="s">
        <v>1067</v>
      </c>
      <c r="C4" s="1366"/>
      <c r="D4" s="1366"/>
      <c r="E4" s="1366"/>
    </row>
    <row r="5" spans="1:5" s="140" customFormat="1" ht="17.25" customHeight="1">
      <c r="A5" s="299"/>
      <c r="B5" s="448"/>
      <c r="C5" s="448"/>
      <c r="D5" s="448"/>
      <c r="E5" s="448"/>
    </row>
    <row r="6" spans="1:5" s="140" customFormat="1" ht="21.75" customHeight="1">
      <c r="A6" s="299"/>
      <c r="B6" s="448"/>
      <c r="C6" s="1392" t="s">
        <v>1023</v>
      </c>
      <c r="D6" s="1392"/>
      <c r="E6" s="1392"/>
    </row>
    <row r="7" spans="1:5" s="142" customFormat="1" ht="15.75" customHeight="1" thickBot="1">
      <c r="A7" s="141"/>
      <c r="B7" s="141"/>
      <c r="C7" s="1391" t="s">
        <v>1073</v>
      </c>
      <c r="D7" s="1391"/>
      <c r="E7" s="1391"/>
    </row>
    <row r="8" spans="1:5" ht="28.5" customHeight="1" thickBot="1">
      <c r="A8" s="450" t="s">
        <v>593</v>
      </c>
      <c r="B8" s="451" t="s">
        <v>474</v>
      </c>
      <c r="C8" s="452" t="s">
        <v>440</v>
      </c>
      <c r="D8" s="453" t="s">
        <v>441</v>
      </c>
      <c r="E8" s="454" t="s">
        <v>442</v>
      </c>
    </row>
    <row r="9" spans="1:5" s="145" customFormat="1" ht="12.75" customHeight="1" thickBot="1">
      <c r="A9" s="455" t="s">
        <v>249</v>
      </c>
      <c r="B9" s="456" t="s">
        <v>250</v>
      </c>
      <c r="C9" s="455" t="s">
        <v>251</v>
      </c>
      <c r="D9" s="457" t="s">
        <v>252</v>
      </c>
      <c r="E9" s="458" t="s">
        <v>253</v>
      </c>
    </row>
    <row r="10" spans="1:5" s="145" customFormat="1" ht="18" customHeight="1" thickBot="1">
      <c r="A10" s="459" t="s">
        <v>6</v>
      </c>
      <c r="B10" s="460" t="s">
        <v>996</v>
      </c>
      <c r="C10" s="853">
        <f>+C11+C12+C13+C14+C15+C16</f>
        <v>118281543</v>
      </c>
      <c r="D10" s="854">
        <f>+D11+D12+D13+D14+D15+D16</f>
        <v>122145172</v>
      </c>
      <c r="E10" s="855">
        <f>+E11+E12+E13+E14+E15+E16</f>
        <v>122145172</v>
      </c>
    </row>
    <row r="11" spans="1:5" s="147" customFormat="1" ht="12" customHeight="1">
      <c r="A11" s="464" t="s">
        <v>8</v>
      </c>
      <c r="B11" s="465" t="s">
        <v>9</v>
      </c>
      <c r="C11" s="856">
        <v>53263096</v>
      </c>
      <c r="D11" s="857">
        <v>54263096</v>
      </c>
      <c r="E11" s="858">
        <v>54263096</v>
      </c>
    </row>
    <row r="12" spans="1:5" s="149" customFormat="1" ht="12" customHeight="1">
      <c r="A12" s="469" t="s">
        <v>10</v>
      </c>
      <c r="B12" s="470" t="s">
        <v>893</v>
      </c>
      <c r="C12" s="859">
        <v>36203603</v>
      </c>
      <c r="D12" s="860">
        <v>35957500</v>
      </c>
      <c r="E12" s="861">
        <v>35957500</v>
      </c>
    </row>
    <row r="13" spans="1:5" s="149" customFormat="1" ht="12" customHeight="1">
      <c r="A13" s="469" t="s">
        <v>11</v>
      </c>
      <c r="B13" s="470" t="s">
        <v>894</v>
      </c>
      <c r="C13" s="859">
        <v>27414924</v>
      </c>
      <c r="D13" s="860">
        <v>27034120</v>
      </c>
      <c r="E13" s="861">
        <v>27034120</v>
      </c>
    </row>
    <row r="14" spans="1:5" s="149" customFormat="1" ht="12" customHeight="1">
      <c r="A14" s="469" t="s">
        <v>12</v>
      </c>
      <c r="B14" s="470" t="s">
        <v>895</v>
      </c>
      <c r="C14" s="859">
        <v>1399920</v>
      </c>
      <c r="D14" s="860">
        <v>1399920</v>
      </c>
      <c r="E14" s="861">
        <v>1399920</v>
      </c>
    </row>
    <row r="15" spans="1:5" s="149" customFormat="1" ht="12" customHeight="1">
      <c r="A15" s="469" t="s">
        <v>13</v>
      </c>
      <c r="B15" s="470" t="s">
        <v>896</v>
      </c>
      <c r="C15" s="862"/>
      <c r="D15" s="860">
        <v>3490536</v>
      </c>
      <c r="E15" s="861">
        <v>3490536</v>
      </c>
    </row>
    <row r="16" spans="1:5" s="147" customFormat="1" ht="12" customHeight="1" thickBot="1">
      <c r="A16" s="474" t="s">
        <v>15</v>
      </c>
      <c r="B16" s="475" t="s">
        <v>897</v>
      </c>
      <c r="C16" s="863"/>
      <c r="D16" s="864"/>
      <c r="E16" s="865"/>
    </row>
    <row r="17" spans="1:5" s="147" customFormat="1" ht="15.75" customHeight="1" thickBot="1">
      <c r="A17" s="459" t="s">
        <v>16</v>
      </c>
      <c r="B17" s="478" t="s">
        <v>997</v>
      </c>
      <c r="C17" s="853">
        <f>+C18+C21+C22+C23+C25</f>
        <v>60121200</v>
      </c>
      <c r="D17" s="854">
        <f>+D18+D21+D22+D23+D25</f>
        <v>72475158</v>
      </c>
      <c r="E17" s="855">
        <f>+E18</f>
        <v>77787998</v>
      </c>
    </row>
    <row r="18" spans="1:5" s="147" customFormat="1" ht="12" customHeight="1">
      <c r="A18" s="479" t="s">
        <v>18</v>
      </c>
      <c r="B18" s="480" t="s">
        <v>898</v>
      </c>
      <c r="C18" s="856">
        <v>60121200</v>
      </c>
      <c r="D18" s="857">
        <v>72475158</v>
      </c>
      <c r="E18" s="858">
        <v>77787998</v>
      </c>
    </row>
    <row r="19" spans="1:5" s="147" customFormat="1" ht="12" customHeight="1">
      <c r="A19" s="479"/>
      <c r="B19" s="480" t="s">
        <v>1074</v>
      </c>
      <c r="C19" s="856"/>
      <c r="D19" s="857"/>
      <c r="E19" s="858">
        <v>15000</v>
      </c>
    </row>
    <row r="20" spans="1:5" s="147" customFormat="1" ht="12" customHeight="1">
      <c r="A20" s="479"/>
      <c r="B20" s="480" t="s">
        <v>1075</v>
      </c>
      <c r="C20" s="856"/>
      <c r="D20" s="857"/>
      <c r="E20" s="858">
        <v>1179500</v>
      </c>
    </row>
    <row r="21" spans="1:5" s="147" customFormat="1" ht="12" customHeight="1">
      <c r="A21" s="469" t="s">
        <v>20</v>
      </c>
      <c r="B21" s="470" t="s">
        <v>899</v>
      </c>
      <c r="C21" s="859"/>
      <c r="D21" s="860"/>
      <c r="E21" s="861">
        <v>8107776</v>
      </c>
    </row>
    <row r="22" spans="1:5" s="147" customFormat="1" ht="12" customHeight="1">
      <c r="A22" s="469" t="s">
        <v>22</v>
      </c>
      <c r="B22" s="470" t="s">
        <v>900</v>
      </c>
      <c r="C22" s="859"/>
      <c r="D22" s="860"/>
      <c r="E22" s="861">
        <v>10029190</v>
      </c>
    </row>
    <row r="23" spans="1:5" s="147" customFormat="1" ht="12" customHeight="1">
      <c r="A23" s="469" t="s">
        <v>24</v>
      </c>
      <c r="B23" s="470" t="s">
        <v>901</v>
      </c>
      <c r="C23" s="859"/>
      <c r="D23" s="860"/>
      <c r="E23" s="861">
        <v>57064492</v>
      </c>
    </row>
    <row r="24" spans="1:5" s="147" customFormat="1" ht="12" customHeight="1">
      <c r="A24" s="469"/>
      <c r="B24" s="470" t="s">
        <v>1076</v>
      </c>
      <c r="C24" s="859"/>
      <c r="D24" s="860"/>
      <c r="E24" s="861">
        <v>43670</v>
      </c>
    </row>
    <row r="25" spans="1:5" s="147" customFormat="1" ht="12" customHeight="1" thickBot="1">
      <c r="A25" s="469" t="s">
        <v>26</v>
      </c>
      <c r="B25" s="470" t="s">
        <v>902</v>
      </c>
      <c r="C25" s="859"/>
      <c r="D25" s="860"/>
      <c r="E25" s="861">
        <v>1348370</v>
      </c>
    </row>
    <row r="26" spans="1:5" s="149" customFormat="1" ht="12" customHeight="1" hidden="1" thickBot="1">
      <c r="A26" s="481"/>
      <c r="B26" s="482"/>
      <c r="C26" s="866"/>
      <c r="D26" s="864"/>
      <c r="E26" s="865"/>
    </row>
    <row r="27" spans="1:5" s="149" customFormat="1" ht="23.25" customHeight="1" thickBot="1">
      <c r="A27" s="459" t="s">
        <v>30</v>
      </c>
      <c r="B27" s="460" t="s">
        <v>1015</v>
      </c>
      <c r="C27" s="853">
        <f>+C28+C29+C30+C31+C32</f>
        <v>0</v>
      </c>
      <c r="D27" s="854">
        <f>+D28+D29+D30+D31+D32</f>
        <v>169945913</v>
      </c>
      <c r="E27" s="855">
        <f>+E28+E29+E30+E31+E32</f>
        <v>163948073</v>
      </c>
    </row>
    <row r="28" spans="1:5" s="149" customFormat="1" ht="12" customHeight="1">
      <c r="A28" s="479" t="s">
        <v>32</v>
      </c>
      <c r="B28" s="480" t="s">
        <v>33</v>
      </c>
      <c r="C28" s="856"/>
      <c r="D28" s="857">
        <v>30452000</v>
      </c>
      <c r="E28" s="858">
        <v>30452000</v>
      </c>
    </row>
    <row r="29" spans="1:5" s="147" customFormat="1" ht="12" customHeight="1" thickBot="1">
      <c r="A29" s="469" t="s">
        <v>34</v>
      </c>
      <c r="B29" s="470" t="s">
        <v>903</v>
      </c>
      <c r="C29" s="859"/>
      <c r="D29" s="860">
        <v>139493913</v>
      </c>
      <c r="E29" s="861">
        <v>133496073</v>
      </c>
    </row>
    <row r="30" spans="1:5" s="149" customFormat="1" ht="12" customHeight="1" hidden="1">
      <c r="A30" s="469" t="s">
        <v>36</v>
      </c>
      <c r="B30" s="470" t="s">
        <v>37</v>
      </c>
      <c r="C30" s="859"/>
      <c r="D30" s="860"/>
      <c r="E30" s="861"/>
    </row>
    <row r="31" spans="1:5" s="149" customFormat="1" ht="12" customHeight="1" hidden="1">
      <c r="A31" s="469" t="s">
        <v>38</v>
      </c>
      <c r="B31" s="470" t="s">
        <v>39</v>
      </c>
      <c r="C31" s="859"/>
      <c r="D31" s="860"/>
      <c r="E31" s="861"/>
    </row>
    <row r="32" spans="1:5" s="149" customFormat="1" ht="12" customHeight="1" hidden="1">
      <c r="A32" s="469" t="s">
        <v>40</v>
      </c>
      <c r="B32" s="470" t="s">
        <v>41</v>
      </c>
      <c r="C32" s="859"/>
      <c r="D32" s="860"/>
      <c r="E32" s="861"/>
    </row>
    <row r="33" spans="1:5" s="149" customFormat="1" ht="13.5" customHeight="1" thickBot="1">
      <c r="A33" s="459" t="s">
        <v>44</v>
      </c>
      <c r="B33" s="460" t="s">
        <v>955</v>
      </c>
      <c r="C33" s="853">
        <f>+C34+C37+C38+C39</f>
        <v>18335000</v>
      </c>
      <c r="D33" s="854">
        <f>+D34+D37+D38+D39</f>
        <v>22272968</v>
      </c>
      <c r="E33" s="855">
        <f>+E34+E37+E38+E39</f>
        <v>20539207</v>
      </c>
    </row>
    <row r="34" spans="1:5" s="149" customFormat="1" ht="12" customHeight="1">
      <c r="A34" s="479" t="s">
        <v>46</v>
      </c>
      <c r="B34" s="480" t="s">
        <v>904</v>
      </c>
      <c r="C34" s="867">
        <v>15500000</v>
      </c>
      <c r="D34" s="857">
        <v>18617267</v>
      </c>
      <c r="E34" s="858">
        <v>17311226</v>
      </c>
    </row>
    <row r="35" spans="1:5" s="149" customFormat="1" ht="12" customHeight="1" hidden="1">
      <c r="A35" s="469" t="s">
        <v>48</v>
      </c>
      <c r="B35" s="470"/>
      <c r="C35" s="859"/>
      <c r="D35" s="860"/>
      <c r="E35" s="861"/>
    </row>
    <row r="36" spans="1:5" s="149" customFormat="1" ht="12" customHeight="1" hidden="1">
      <c r="A36" s="469"/>
      <c r="B36" s="470"/>
      <c r="C36" s="859"/>
      <c r="D36" s="860"/>
      <c r="E36" s="861"/>
    </row>
    <row r="37" spans="1:5" s="149" customFormat="1" ht="12" customHeight="1">
      <c r="A37" s="469" t="s">
        <v>52</v>
      </c>
      <c r="B37" s="470" t="s">
        <v>0</v>
      </c>
      <c r="C37" s="859">
        <v>2800000</v>
      </c>
      <c r="D37" s="860">
        <v>3200832</v>
      </c>
      <c r="E37" s="861">
        <v>3107442</v>
      </c>
    </row>
    <row r="38" spans="1:5" s="149" customFormat="1" ht="12" customHeight="1" hidden="1">
      <c r="A38" s="469"/>
      <c r="B38" s="470"/>
      <c r="C38" s="859"/>
      <c r="D38" s="860"/>
      <c r="E38" s="861"/>
    </row>
    <row r="39" spans="1:5" s="149" customFormat="1" ht="12" customHeight="1" thickBot="1">
      <c r="A39" s="481" t="s">
        <v>55</v>
      </c>
      <c r="B39" s="482" t="s">
        <v>56</v>
      </c>
      <c r="C39" s="866">
        <v>35000</v>
      </c>
      <c r="D39" s="864">
        <v>454869</v>
      </c>
      <c r="E39" s="865">
        <v>120539</v>
      </c>
    </row>
    <row r="40" spans="1:5" s="149" customFormat="1" ht="15" customHeight="1" thickBot="1">
      <c r="A40" s="459" t="s">
        <v>57</v>
      </c>
      <c r="B40" s="460" t="s">
        <v>956</v>
      </c>
      <c r="C40" s="853">
        <f>SUM(C41:C50)</f>
        <v>11943990</v>
      </c>
      <c r="D40" s="854">
        <f>SUM(D41:D50)</f>
        <v>22729662</v>
      </c>
      <c r="E40" s="855">
        <f>SUM(E41:E50)</f>
        <v>22099057</v>
      </c>
    </row>
    <row r="41" spans="1:5" s="149" customFormat="1" ht="12" customHeight="1">
      <c r="A41" s="479" t="s">
        <v>59</v>
      </c>
      <c r="B41" s="480" t="s">
        <v>60</v>
      </c>
      <c r="C41" s="856">
        <v>3050000</v>
      </c>
      <c r="D41" s="857">
        <v>10127422</v>
      </c>
      <c r="E41" s="858">
        <v>10127422</v>
      </c>
    </row>
    <row r="42" spans="1:5" s="149" customFormat="1" ht="12" customHeight="1">
      <c r="A42" s="469" t="s">
        <v>61</v>
      </c>
      <c r="B42" s="470" t="s">
        <v>62</v>
      </c>
      <c r="C42" s="859">
        <v>2695990</v>
      </c>
      <c r="D42" s="860">
        <v>2729494</v>
      </c>
      <c r="E42" s="861">
        <v>2677713</v>
      </c>
    </row>
    <row r="43" spans="1:5" s="149" customFormat="1" ht="12" customHeight="1">
      <c r="A43" s="469" t="s">
        <v>63</v>
      </c>
      <c r="B43" s="470" t="s">
        <v>64</v>
      </c>
      <c r="C43" s="859"/>
      <c r="D43" s="860"/>
      <c r="E43" s="861"/>
    </row>
    <row r="44" spans="1:5" s="149" customFormat="1" ht="12" customHeight="1">
      <c r="A44" s="469" t="s">
        <v>65</v>
      </c>
      <c r="B44" s="470" t="s">
        <v>66</v>
      </c>
      <c r="C44" s="859"/>
      <c r="D44" s="860"/>
      <c r="E44" s="861"/>
    </row>
    <row r="45" spans="1:5" s="149" customFormat="1" ht="12" customHeight="1">
      <c r="A45" s="469" t="s">
        <v>67</v>
      </c>
      <c r="B45" s="470" t="s">
        <v>68</v>
      </c>
      <c r="C45" s="859">
        <v>3768000</v>
      </c>
      <c r="D45" s="860">
        <v>3768000</v>
      </c>
      <c r="E45" s="861">
        <v>3629975</v>
      </c>
    </row>
    <row r="46" spans="1:5" s="149" customFormat="1" ht="12" customHeight="1">
      <c r="A46" s="469" t="s">
        <v>69</v>
      </c>
      <c r="B46" s="470" t="s">
        <v>70</v>
      </c>
      <c r="C46" s="859">
        <v>1844000</v>
      </c>
      <c r="D46" s="860">
        <v>3391926</v>
      </c>
      <c r="E46" s="861">
        <v>3391926</v>
      </c>
    </row>
    <row r="47" spans="1:5" s="149" customFormat="1" ht="12" customHeight="1">
      <c r="A47" s="469" t="s">
        <v>71</v>
      </c>
      <c r="B47" s="470" t="s">
        <v>72</v>
      </c>
      <c r="C47" s="859"/>
      <c r="D47" s="860">
        <v>368000</v>
      </c>
      <c r="E47" s="861">
        <v>0</v>
      </c>
    </row>
    <row r="48" spans="1:5" s="149" customFormat="1" ht="12" customHeight="1">
      <c r="A48" s="469" t="s">
        <v>73</v>
      </c>
      <c r="B48" s="470" t="s">
        <v>74</v>
      </c>
      <c r="C48" s="859">
        <v>6000</v>
      </c>
      <c r="D48" s="860">
        <v>6000</v>
      </c>
      <c r="E48" s="861"/>
    </row>
    <row r="49" spans="1:5" s="149" customFormat="1" ht="12" customHeight="1">
      <c r="A49" s="469" t="s">
        <v>75</v>
      </c>
      <c r="B49" s="470" t="s">
        <v>76</v>
      </c>
      <c r="C49" s="859">
        <v>0</v>
      </c>
      <c r="D49" s="860"/>
      <c r="E49" s="861">
        <v>143265</v>
      </c>
    </row>
    <row r="50" spans="1:5" s="149" customFormat="1" ht="12" customHeight="1" thickBot="1">
      <c r="A50" s="481" t="s">
        <v>77</v>
      </c>
      <c r="B50" s="482" t="s">
        <v>78</v>
      </c>
      <c r="C50" s="866">
        <v>580000</v>
      </c>
      <c r="D50" s="864">
        <v>2338820</v>
      </c>
      <c r="E50" s="865">
        <v>2128756</v>
      </c>
    </row>
    <row r="51" spans="1:5" s="149" customFormat="1" ht="16.5" customHeight="1" thickBot="1">
      <c r="A51" s="459" t="s">
        <v>79</v>
      </c>
      <c r="B51" s="460" t="s">
        <v>957</v>
      </c>
      <c r="C51" s="853">
        <f>SUM(C52:C56)</f>
        <v>1530000</v>
      </c>
      <c r="D51" s="854">
        <f>SUM(D52:D56)</f>
        <v>783593</v>
      </c>
      <c r="E51" s="855">
        <f>SUM(E52:E56)</f>
        <v>783593</v>
      </c>
    </row>
    <row r="52" spans="1:5" s="149" customFormat="1" ht="12" customHeight="1">
      <c r="A52" s="479" t="s">
        <v>81</v>
      </c>
      <c r="B52" s="480" t="s">
        <v>82</v>
      </c>
      <c r="C52" s="856"/>
      <c r="D52" s="857"/>
      <c r="E52" s="858"/>
    </row>
    <row r="53" spans="1:5" s="149" customFormat="1" ht="12" customHeight="1">
      <c r="A53" s="469" t="s">
        <v>83</v>
      </c>
      <c r="B53" s="470" t="s">
        <v>84</v>
      </c>
      <c r="C53" s="859"/>
      <c r="D53" s="860">
        <v>275000</v>
      </c>
      <c r="E53" s="861">
        <v>275000</v>
      </c>
    </row>
    <row r="54" spans="1:5" s="149" customFormat="1" ht="12" customHeight="1">
      <c r="A54" s="469" t="s">
        <v>85</v>
      </c>
      <c r="B54" s="470" t="s">
        <v>86</v>
      </c>
      <c r="C54" s="859">
        <v>1530000</v>
      </c>
      <c r="D54" s="860">
        <v>508593</v>
      </c>
      <c r="E54" s="861">
        <v>508593</v>
      </c>
    </row>
    <row r="55" spans="1:5" s="149" customFormat="1" ht="12" customHeight="1">
      <c r="A55" s="469" t="s">
        <v>87</v>
      </c>
      <c r="B55" s="470" t="s">
        <v>88</v>
      </c>
      <c r="C55" s="859"/>
      <c r="D55" s="860"/>
      <c r="E55" s="861"/>
    </row>
    <row r="56" spans="1:5" s="149" customFormat="1" ht="12" customHeight="1" thickBot="1">
      <c r="A56" s="481" t="s">
        <v>89</v>
      </c>
      <c r="B56" s="482" t="s">
        <v>90</v>
      </c>
      <c r="C56" s="866"/>
      <c r="D56" s="864"/>
      <c r="E56" s="865"/>
    </row>
    <row r="57" spans="1:5" s="149" customFormat="1" ht="12" customHeight="1" thickBot="1">
      <c r="A57" s="459" t="s">
        <v>91</v>
      </c>
      <c r="B57" s="460" t="s">
        <v>998</v>
      </c>
      <c r="C57" s="853">
        <f>SUM(C58:C60)</f>
        <v>0</v>
      </c>
      <c r="D57" s="854"/>
      <c r="E57" s="855"/>
    </row>
    <row r="58" spans="1:5" s="149" customFormat="1" ht="12" customHeight="1" hidden="1">
      <c r="A58" s="479" t="s">
        <v>93</v>
      </c>
      <c r="B58" s="480" t="s">
        <v>94</v>
      </c>
      <c r="C58" s="856"/>
      <c r="D58" s="857"/>
      <c r="E58" s="858"/>
    </row>
    <row r="59" spans="1:5" s="149" customFormat="1" ht="12" customHeight="1" hidden="1">
      <c r="A59" s="469" t="s">
        <v>95</v>
      </c>
      <c r="B59" s="470" t="s">
        <v>96</v>
      </c>
      <c r="C59" s="859"/>
      <c r="D59" s="860"/>
      <c r="E59" s="861"/>
    </row>
    <row r="60" spans="1:5" s="149" customFormat="1" ht="12" customHeight="1" hidden="1">
      <c r="A60" s="469" t="s">
        <v>97</v>
      </c>
      <c r="B60" s="470" t="s">
        <v>98</v>
      </c>
      <c r="C60" s="859"/>
      <c r="D60" s="860"/>
      <c r="E60" s="861"/>
    </row>
    <row r="61" spans="1:5" s="149" customFormat="1" ht="12" customHeight="1" hidden="1" thickBot="1">
      <c r="A61" s="481" t="s">
        <v>99</v>
      </c>
      <c r="B61" s="482" t="s">
        <v>100</v>
      </c>
      <c r="C61" s="866"/>
      <c r="D61" s="864"/>
      <c r="E61" s="865"/>
    </row>
    <row r="62" spans="1:5" s="149" customFormat="1" ht="15" customHeight="1" thickBot="1">
      <c r="A62" s="459" t="s">
        <v>101</v>
      </c>
      <c r="B62" s="478" t="s">
        <v>999</v>
      </c>
      <c r="C62" s="853">
        <f>SUM(C63:C65)</f>
        <v>0</v>
      </c>
      <c r="D62" s="854">
        <f>SUM(D63:D65)</f>
        <v>0</v>
      </c>
      <c r="E62" s="855">
        <f>SUM(E63:E65)</f>
        <v>0</v>
      </c>
    </row>
    <row r="63" spans="1:5" s="149" customFormat="1" ht="12" customHeight="1" hidden="1">
      <c r="A63" s="479" t="s">
        <v>103</v>
      </c>
      <c r="B63" s="480" t="s">
        <v>104</v>
      </c>
      <c r="C63" s="856"/>
      <c r="D63" s="857"/>
      <c r="E63" s="858"/>
    </row>
    <row r="64" spans="1:5" s="149" customFormat="1" ht="12" customHeight="1" hidden="1">
      <c r="A64" s="469" t="s">
        <v>105</v>
      </c>
      <c r="B64" s="470" t="s">
        <v>106</v>
      </c>
      <c r="C64" s="859"/>
      <c r="D64" s="860"/>
      <c r="E64" s="861"/>
    </row>
    <row r="65" spans="1:5" s="149" customFormat="1" ht="12" customHeight="1" hidden="1">
      <c r="A65" s="469" t="s">
        <v>107</v>
      </c>
      <c r="B65" s="470" t="s">
        <v>108</v>
      </c>
      <c r="C65" s="859"/>
      <c r="D65" s="860"/>
      <c r="E65" s="861"/>
    </row>
    <row r="66" spans="1:5" s="149" customFormat="1" ht="12" customHeight="1" hidden="1" thickBot="1">
      <c r="A66" s="481" t="s">
        <v>109</v>
      </c>
      <c r="B66" s="482" t="s">
        <v>110</v>
      </c>
      <c r="C66" s="866"/>
      <c r="D66" s="864"/>
      <c r="E66" s="865"/>
    </row>
    <row r="67" spans="1:5" s="149" customFormat="1" ht="17.25" customHeight="1" thickBot="1">
      <c r="A67" s="459" t="s">
        <v>111</v>
      </c>
      <c r="B67" s="460" t="s">
        <v>1000</v>
      </c>
      <c r="C67" s="853">
        <f>+C10+C17+C27+C33+C40+C51+C57+C62</f>
        <v>210211733</v>
      </c>
      <c r="D67" s="854">
        <f>+D10+D17+D27+D33+D40+D51+D57+D62</f>
        <v>410352466</v>
      </c>
      <c r="E67" s="855">
        <f>+E10+E17+E27+E33+E40+E51+E57+E62</f>
        <v>407303100</v>
      </c>
    </row>
    <row r="68" spans="1:5" s="149" customFormat="1" ht="20.25" customHeight="1" thickBot="1">
      <c r="A68" s="484" t="s">
        <v>365</v>
      </c>
      <c r="B68" s="478" t="s">
        <v>1016</v>
      </c>
      <c r="C68" s="853">
        <f>SUM(C69:C71)</f>
        <v>0</v>
      </c>
      <c r="D68" s="854">
        <f>SUM(D69:D71)</f>
        <v>0</v>
      </c>
      <c r="E68" s="855">
        <f>SUM(E69:E71)</f>
        <v>0</v>
      </c>
    </row>
    <row r="69" spans="1:5" s="149" customFormat="1" ht="12" customHeight="1">
      <c r="A69" s="479" t="s">
        <v>115</v>
      </c>
      <c r="B69" s="480" t="s">
        <v>116</v>
      </c>
      <c r="C69" s="856"/>
      <c r="D69" s="857"/>
      <c r="E69" s="858"/>
    </row>
    <row r="70" spans="1:5" s="149" customFormat="1" ht="12" customHeight="1">
      <c r="A70" s="469" t="s">
        <v>117</v>
      </c>
      <c r="B70" s="470" t="s">
        <v>118</v>
      </c>
      <c r="C70" s="859"/>
      <c r="D70" s="860"/>
      <c r="E70" s="861"/>
    </row>
    <row r="71" spans="1:5" s="149" customFormat="1" ht="19.5" customHeight="1" thickBot="1">
      <c r="A71" s="481" t="s">
        <v>119</v>
      </c>
      <c r="B71" s="485" t="s">
        <v>120</v>
      </c>
      <c r="C71" s="866"/>
      <c r="D71" s="864"/>
      <c r="E71" s="865"/>
    </row>
    <row r="72" spans="1:5" s="149" customFormat="1" ht="12" customHeight="1" thickBot="1">
      <c r="A72" s="484" t="s">
        <v>121</v>
      </c>
      <c r="B72" s="478" t="s">
        <v>1001</v>
      </c>
      <c r="C72" s="853">
        <f>SUM(C73:C76)</f>
        <v>0</v>
      </c>
      <c r="D72" s="854">
        <v>10000000</v>
      </c>
      <c r="E72" s="855">
        <v>10000000</v>
      </c>
    </row>
    <row r="73" spans="1:5" s="149" customFormat="1" ht="12" customHeight="1" hidden="1">
      <c r="A73" s="479" t="s">
        <v>123</v>
      </c>
      <c r="B73" s="480" t="s">
        <v>124</v>
      </c>
      <c r="C73" s="856"/>
      <c r="D73" s="857"/>
      <c r="E73" s="858"/>
    </row>
    <row r="74" spans="1:5" s="149" customFormat="1" ht="12" customHeight="1" hidden="1">
      <c r="A74" s="469" t="s">
        <v>125</v>
      </c>
      <c r="B74" s="470" t="s">
        <v>126</v>
      </c>
      <c r="C74" s="859"/>
      <c r="D74" s="860"/>
      <c r="E74" s="861"/>
    </row>
    <row r="75" spans="1:5" s="149" customFormat="1" ht="12" customHeight="1" hidden="1">
      <c r="A75" s="469" t="s">
        <v>127</v>
      </c>
      <c r="B75" s="470" t="s">
        <v>128</v>
      </c>
      <c r="C75" s="859"/>
      <c r="D75" s="860"/>
      <c r="E75" s="861"/>
    </row>
    <row r="76" spans="1:5" s="149" customFormat="1" ht="12" customHeight="1" hidden="1" thickBot="1">
      <c r="A76" s="481" t="s">
        <v>129</v>
      </c>
      <c r="B76" s="482" t="s">
        <v>130</v>
      </c>
      <c r="C76" s="866"/>
      <c r="D76" s="864"/>
      <c r="E76" s="865"/>
    </row>
    <row r="77" spans="1:5" s="149" customFormat="1" ht="15.75" thickBot="1">
      <c r="A77" s="484" t="s">
        <v>131</v>
      </c>
      <c r="B77" s="478" t="s">
        <v>1002</v>
      </c>
      <c r="C77" s="853">
        <f>SUM(C78:C79)</f>
        <v>58088855</v>
      </c>
      <c r="D77" s="854">
        <f>SUM(D78:D79)</f>
        <v>58088855</v>
      </c>
      <c r="E77" s="855">
        <f>SUM(E78:E79)</f>
        <v>58088855</v>
      </c>
    </row>
    <row r="78" spans="1:5" s="149" customFormat="1" ht="12" customHeight="1">
      <c r="A78" s="479" t="s">
        <v>133</v>
      </c>
      <c r="B78" s="480" t="s">
        <v>134</v>
      </c>
      <c r="C78" s="856">
        <v>58088855</v>
      </c>
      <c r="D78" s="868">
        <v>58088855</v>
      </c>
      <c r="E78" s="869">
        <v>58088855</v>
      </c>
    </row>
    <row r="79" spans="1:5" s="149" customFormat="1" ht="12" customHeight="1" thickBot="1">
      <c r="A79" s="481" t="s">
        <v>135</v>
      </c>
      <c r="B79" s="482" t="s">
        <v>136</v>
      </c>
      <c r="C79" s="866"/>
      <c r="D79" s="864"/>
      <c r="E79" s="865"/>
    </row>
    <row r="80" spans="1:5" s="147" customFormat="1" ht="19.5" customHeight="1" thickBot="1">
      <c r="A80" s="484" t="s">
        <v>137</v>
      </c>
      <c r="B80" s="478" t="s">
        <v>1003</v>
      </c>
      <c r="C80" s="853">
        <f>SUM(C81:C83)</f>
        <v>0</v>
      </c>
      <c r="D80" s="854">
        <f>SUM(D81:D83)</f>
        <v>14989360</v>
      </c>
      <c r="E80" s="855">
        <f>SUM(E81:E83)</f>
        <v>14989360</v>
      </c>
    </row>
    <row r="81" spans="1:5" s="149" customFormat="1" ht="12" customHeight="1">
      <c r="A81" s="479" t="s">
        <v>139</v>
      </c>
      <c r="B81" s="480" t="s">
        <v>140</v>
      </c>
      <c r="C81" s="856"/>
      <c r="D81" s="857">
        <v>14989360</v>
      </c>
      <c r="E81" s="858">
        <v>14989360</v>
      </c>
    </row>
    <row r="82" spans="1:5" s="149" customFormat="1" ht="12" customHeight="1">
      <c r="A82" s="469" t="s">
        <v>141</v>
      </c>
      <c r="B82" s="470" t="s">
        <v>142</v>
      </c>
      <c r="C82" s="471"/>
      <c r="D82" s="472"/>
      <c r="E82" s="473"/>
    </row>
    <row r="83" spans="1:5" s="149" customFormat="1" ht="12" customHeight="1" thickBot="1">
      <c r="A83" s="481" t="s">
        <v>143</v>
      </c>
      <c r="B83" s="482" t="s">
        <v>144</v>
      </c>
      <c r="C83" s="483"/>
      <c r="D83" s="476"/>
      <c r="E83" s="477"/>
    </row>
    <row r="84" spans="1:5" s="149" customFormat="1" ht="12" customHeight="1" thickBot="1">
      <c r="A84" s="484" t="s">
        <v>145</v>
      </c>
      <c r="B84" s="478" t="s">
        <v>1004</v>
      </c>
      <c r="C84" s="461">
        <f>SUM(C85:C88)</f>
        <v>0</v>
      </c>
      <c r="D84" s="462">
        <f>SUM(D85:D88)</f>
        <v>0</v>
      </c>
      <c r="E84" s="463">
        <f>SUM(E85:E88)</f>
        <v>0</v>
      </c>
    </row>
    <row r="85" spans="1:5" s="149" customFormat="1" ht="12" customHeight="1" hidden="1">
      <c r="A85" s="486" t="s">
        <v>147</v>
      </c>
      <c r="B85" s="480" t="s">
        <v>148</v>
      </c>
      <c r="C85" s="466"/>
      <c r="D85" s="467"/>
      <c r="E85" s="468"/>
    </row>
    <row r="86" spans="1:5" s="149" customFormat="1" ht="12" customHeight="1" hidden="1">
      <c r="A86" s="487" t="s">
        <v>149</v>
      </c>
      <c r="B86" s="470" t="s">
        <v>150</v>
      </c>
      <c r="C86" s="471"/>
      <c r="D86" s="472"/>
      <c r="E86" s="473"/>
    </row>
    <row r="87" spans="1:5" s="149" customFormat="1" ht="12" customHeight="1" hidden="1">
      <c r="A87" s="487" t="s">
        <v>151</v>
      </c>
      <c r="B87" s="470" t="s">
        <v>152</v>
      </c>
      <c r="C87" s="471"/>
      <c r="D87" s="472"/>
      <c r="E87" s="473"/>
    </row>
    <row r="88" spans="1:5" s="147" customFormat="1" ht="12" customHeight="1" hidden="1" thickBot="1">
      <c r="A88" s="488" t="s">
        <v>153</v>
      </c>
      <c r="B88" s="482" t="s">
        <v>154</v>
      </c>
      <c r="C88" s="483"/>
      <c r="D88" s="476"/>
      <c r="E88" s="477"/>
    </row>
    <row r="89" spans="1:5" s="147" customFormat="1" ht="16.5" customHeight="1" thickBot="1">
      <c r="A89" s="484" t="s">
        <v>155</v>
      </c>
      <c r="B89" s="478" t="s">
        <v>156</v>
      </c>
      <c r="C89" s="489"/>
      <c r="D89" s="490"/>
      <c r="E89" s="491"/>
    </row>
    <row r="90" spans="1:5" s="147" customFormat="1" ht="18" customHeight="1" thickBot="1">
      <c r="A90" s="484" t="s">
        <v>157</v>
      </c>
      <c r="B90" s="492" t="s">
        <v>1005</v>
      </c>
      <c r="C90" s="461">
        <f>+C68+C72+C77+C80+C84+C89</f>
        <v>58088855</v>
      </c>
      <c r="D90" s="462">
        <f>+D68+D72+D77+D80+D84+D89</f>
        <v>83078215</v>
      </c>
      <c r="E90" s="463">
        <f>+E68+E72+E77+E80+E84+E89</f>
        <v>83078215</v>
      </c>
    </row>
    <row r="91" spans="1:5" s="147" customFormat="1" ht="24" customHeight="1" thickBot="1">
      <c r="A91" s="493" t="s">
        <v>159</v>
      </c>
      <c r="B91" s="494" t="s">
        <v>1006</v>
      </c>
      <c r="C91" s="495">
        <f>+C67+C90</f>
        <v>268300588</v>
      </c>
      <c r="D91" s="496">
        <f>+D67+D90</f>
        <v>493430681</v>
      </c>
      <c r="E91" s="497">
        <f>+E67+E90</f>
        <v>490381315</v>
      </c>
    </row>
    <row r="92" spans="1:5" s="147" customFormat="1" ht="12" customHeight="1">
      <c r="A92" s="498"/>
      <c r="B92" s="499"/>
      <c r="C92" s="500"/>
      <c r="D92" s="501"/>
      <c r="E92" s="501"/>
    </row>
    <row r="93" spans="1:5" s="147" customFormat="1" ht="12" customHeight="1">
      <c r="A93" s="498"/>
      <c r="B93" s="499"/>
      <c r="C93" s="500"/>
      <c r="D93" s="501"/>
      <c r="E93" s="501"/>
    </row>
    <row r="94" spans="1:5" s="149" customFormat="1" ht="15" customHeight="1">
      <c r="A94" s="502"/>
      <c r="B94" s="503"/>
      <c r="C94" s="504"/>
      <c r="D94" s="501"/>
      <c r="E94" s="501"/>
    </row>
    <row r="95" spans="1:5" ht="13.5" thickBot="1">
      <c r="A95" s="505"/>
      <c r="B95" s="506"/>
      <c r="C95" s="507"/>
      <c r="D95" s="501"/>
      <c r="E95" s="501"/>
    </row>
    <row r="96" spans="1:5" s="145" customFormat="1" ht="27" customHeight="1" thickBot="1">
      <c r="A96" s="450" t="s">
        <v>367</v>
      </c>
      <c r="B96" s="451" t="s">
        <v>905</v>
      </c>
      <c r="C96" s="452" t="s">
        <v>440</v>
      </c>
      <c r="D96" s="508" t="s">
        <v>441</v>
      </c>
      <c r="E96" s="509" t="s">
        <v>442</v>
      </c>
    </row>
    <row r="97" spans="1:5" s="164" customFormat="1" ht="18.75" customHeight="1" thickBot="1">
      <c r="A97" s="36" t="s">
        <v>6</v>
      </c>
      <c r="B97" s="510" t="s">
        <v>1007</v>
      </c>
      <c r="C97" s="525">
        <f>SUM(C98:C102)</f>
        <v>187517040</v>
      </c>
      <c r="D97" s="526">
        <f>SUM(D98:D102)</f>
        <v>199058358</v>
      </c>
      <c r="E97" s="527">
        <f>SUM(E98:E102)</f>
        <v>166500343</v>
      </c>
    </row>
    <row r="98" spans="1:5" ht="12" customHeight="1">
      <c r="A98" s="464" t="s">
        <v>8</v>
      </c>
      <c r="B98" s="829" t="s">
        <v>165</v>
      </c>
      <c r="C98" s="1128">
        <v>44599000</v>
      </c>
      <c r="D98" s="1134">
        <v>45837557</v>
      </c>
      <c r="E98" s="1140">
        <v>42457197</v>
      </c>
    </row>
    <row r="99" spans="1:5" ht="12" customHeight="1">
      <c r="A99" s="469" t="s">
        <v>10</v>
      </c>
      <c r="B99" s="830" t="s">
        <v>166</v>
      </c>
      <c r="C99" s="1118">
        <v>6561000</v>
      </c>
      <c r="D99" s="1124">
        <v>6561000</v>
      </c>
      <c r="E99" s="1120">
        <v>6504117</v>
      </c>
    </row>
    <row r="100" spans="1:5" ht="12" customHeight="1">
      <c r="A100" s="469" t="s">
        <v>11</v>
      </c>
      <c r="B100" s="830" t="s">
        <v>167</v>
      </c>
      <c r="C100" s="1118">
        <v>69741500</v>
      </c>
      <c r="D100" s="1124">
        <v>70393169</v>
      </c>
      <c r="E100" s="1120">
        <v>64623342</v>
      </c>
    </row>
    <row r="101" spans="1:5" ht="12" customHeight="1">
      <c r="A101" s="469" t="s">
        <v>12</v>
      </c>
      <c r="B101" s="830" t="s">
        <v>168</v>
      </c>
      <c r="C101" s="1118">
        <v>10316000</v>
      </c>
      <c r="D101" s="1124">
        <v>11495500</v>
      </c>
      <c r="E101" s="1120">
        <v>3267455</v>
      </c>
    </row>
    <row r="102" spans="1:5" ht="12" customHeight="1">
      <c r="A102" s="469" t="s">
        <v>169</v>
      </c>
      <c r="B102" s="830" t="s">
        <v>170</v>
      </c>
      <c r="C102" s="1118">
        <v>56299540</v>
      </c>
      <c r="D102" s="1124">
        <v>64771132</v>
      </c>
      <c r="E102" s="1120">
        <v>49648232</v>
      </c>
    </row>
    <row r="103" spans="1:5" ht="12" customHeight="1" hidden="1">
      <c r="A103" s="469" t="s">
        <v>15</v>
      </c>
      <c r="B103" s="831" t="s">
        <v>171</v>
      </c>
      <c r="C103" s="1118"/>
      <c r="D103" s="1124"/>
      <c r="E103" s="1120"/>
    </row>
    <row r="104" spans="1:5" ht="12" customHeight="1" hidden="1">
      <c r="A104" s="469" t="s">
        <v>172</v>
      </c>
      <c r="B104" s="832" t="s">
        <v>173</v>
      </c>
      <c r="C104" s="1118"/>
      <c r="D104" s="1124"/>
      <c r="E104" s="1120"/>
    </row>
    <row r="105" spans="1:5" ht="12" customHeight="1" hidden="1">
      <c r="A105" s="469" t="s">
        <v>174</v>
      </c>
      <c r="B105" s="833" t="s">
        <v>175</v>
      </c>
      <c r="C105" s="1118"/>
      <c r="D105" s="1124"/>
      <c r="E105" s="1120"/>
    </row>
    <row r="106" spans="1:5" ht="12" customHeight="1" hidden="1">
      <c r="A106" s="469" t="s">
        <v>176</v>
      </c>
      <c r="B106" s="833" t="s">
        <v>177</v>
      </c>
      <c r="C106" s="1118"/>
      <c r="D106" s="1124"/>
      <c r="E106" s="1120"/>
    </row>
    <row r="107" spans="1:5" ht="12" customHeight="1">
      <c r="A107" s="469" t="s">
        <v>178</v>
      </c>
      <c r="B107" s="832" t="s">
        <v>179</v>
      </c>
      <c r="C107" s="1129">
        <v>39870603</v>
      </c>
      <c r="D107" s="1135">
        <v>39870603</v>
      </c>
      <c r="E107" s="1141">
        <v>38414264</v>
      </c>
    </row>
    <row r="108" spans="1:5" ht="12" customHeight="1" hidden="1">
      <c r="A108" s="469" t="s">
        <v>180</v>
      </c>
      <c r="B108" s="832" t="s">
        <v>181</v>
      </c>
      <c r="C108" s="1129"/>
      <c r="D108" s="1135"/>
      <c r="E108" s="1141"/>
    </row>
    <row r="109" spans="1:5" ht="12" customHeight="1" hidden="1">
      <c r="A109" s="469" t="s">
        <v>182</v>
      </c>
      <c r="B109" s="833" t="s">
        <v>183</v>
      </c>
      <c r="C109" s="1129"/>
      <c r="D109" s="1135"/>
      <c r="E109" s="1141"/>
    </row>
    <row r="110" spans="1:5" ht="12" customHeight="1">
      <c r="A110" s="469" t="s">
        <v>184</v>
      </c>
      <c r="B110" s="833" t="s">
        <v>911</v>
      </c>
      <c r="C110" s="1129">
        <v>6767737</v>
      </c>
      <c r="D110" s="1135">
        <v>10927961</v>
      </c>
      <c r="E110" s="1141"/>
    </row>
    <row r="111" spans="1:5" ht="12" customHeight="1" thickBot="1">
      <c r="A111" s="474" t="s">
        <v>186</v>
      </c>
      <c r="B111" s="834" t="s">
        <v>189</v>
      </c>
      <c r="C111" s="1130">
        <v>9661200</v>
      </c>
      <c r="D111" s="1136">
        <v>12800171</v>
      </c>
      <c r="E111" s="1142">
        <v>10061571</v>
      </c>
    </row>
    <row r="112" spans="1:5" ht="18" customHeight="1" thickBot="1">
      <c r="A112" s="1115" t="s">
        <v>16</v>
      </c>
      <c r="B112" s="828" t="s">
        <v>1008</v>
      </c>
      <c r="C112" s="1116">
        <f>+C114+C115+C116</f>
        <v>16527000</v>
      </c>
      <c r="D112" s="1137">
        <f>+D113+D114+D115+D116</f>
        <v>31555910</v>
      </c>
      <c r="E112" s="1116">
        <f>+E113+E114+E115+E116</f>
        <v>30727885</v>
      </c>
    </row>
    <row r="113" spans="1:5" ht="18" customHeight="1">
      <c r="A113" s="1148"/>
      <c r="B113" s="1145" t="s">
        <v>1077</v>
      </c>
      <c r="C113" s="1117"/>
      <c r="D113" s="1123">
        <v>1135274</v>
      </c>
      <c r="E113" s="1117">
        <v>1135274</v>
      </c>
    </row>
    <row r="114" spans="1:5" ht="12" customHeight="1">
      <c r="A114" s="1149" t="s">
        <v>18</v>
      </c>
      <c r="B114" s="1146" t="s">
        <v>908</v>
      </c>
      <c r="C114" s="1118">
        <v>1500000</v>
      </c>
      <c r="D114" s="1124">
        <v>1500000</v>
      </c>
      <c r="E114" s="1120">
        <v>671975</v>
      </c>
    </row>
    <row r="115" spans="1:5" ht="12" customHeight="1" thickBot="1">
      <c r="A115" s="1150" t="s">
        <v>22</v>
      </c>
      <c r="B115" s="1147" t="s">
        <v>906</v>
      </c>
      <c r="C115" s="1119">
        <v>11837000</v>
      </c>
      <c r="D115" s="1125">
        <v>23595459</v>
      </c>
      <c r="E115" s="1121">
        <v>23595459</v>
      </c>
    </row>
    <row r="116" spans="1:5" ht="12" customHeight="1" thickBot="1">
      <c r="A116" s="1144" t="s">
        <v>24</v>
      </c>
      <c r="B116" s="933" t="s">
        <v>907</v>
      </c>
      <c r="C116" s="1131">
        <v>3190000</v>
      </c>
      <c r="D116" s="1126">
        <v>5325177</v>
      </c>
      <c r="E116" s="1122">
        <v>5325177</v>
      </c>
    </row>
    <row r="117" spans="1:5" ht="15" customHeight="1" thickBot="1">
      <c r="A117" s="930" t="s">
        <v>30</v>
      </c>
      <c r="B117" s="931" t="s">
        <v>1026</v>
      </c>
      <c r="C117" s="936">
        <f>SUM(C118:C119)</f>
        <v>22670000</v>
      </c>
      <c r="D117" s="1138">
        <f>SUM(D118:D119)</f>
        <v>189639624</v>
      </c>
      <c r="E117" s="936">
        <f>SUM(E118:E119)</f>
        <v>41805439</v>
      </c>
    </row>
    <row r="118" spans="1:5" ht="12" customHeight="1">
      <c r="A118" s="464" t="s">
        <v>32</v>
      </c>
      <c r="B118" s="934" t="s">
        <v>1028</v>
      </c>
      <c r="C118" s="1128">
        <v>17850000</v>
      </c>
      <c r="D118" s="1134">
        <v>181700466</v>
      </c>
      <c r="E118" s="1140">
        <v>33866281</v>
      </c>
    </row>
    <row r="119" spans="1:5" ht="12" customHeight="1" thickBot="1">
      <c r="A119" s="474" t="s">
        <v>34</v>
      </c>
      <c r="B119" s="935" t="s">
        <v>1027</v>
      </c>
      <c r="C119" s="1119">
        <v>4820000</v>
      </c>
      <c r="D119" s="1125">
        <v>7939158</v>
      </c>
      <c r="E119" s="1121">
        <v>7939158</v>
      </c>
    </row>
    <row r="120" spans="1:5" ht="16.5" customHeight="1" thickBot="1">
      <c r="A120" s="932" t="s">
        <v>26</v>
      </c>
      <c r="B120" s="520" t="s">
        <v>909</v>
      </c>
      <c r="C120" s="1132">
        <f>SUM(C121)</f>
        <v>0</v>
      </c>
      <c r="D120" s="1139">
        <f>SUM(D121)</f>
        <v>0</v>
      </c>
      <c r="E120" s="1143">
        <f>SUM(E121)</f>
        <v>0</v>
      </c>
    </row>
    <row r="121" spans="1:5" ht="12" customHeight="1" thickBot="1">
      <c r="A121" s="479" t="s">
        <v>28</v>
      </c>
      <c r="B121" s="524" t="s">
        <v>910</v>
      </c>
      <c r="C121" s="1133">
        <v>0</v>
      </c>
      <c r="D121" s="1127"/>
      <c r="E121" s="468"/>
    </row>
    <row r="122" spans="1:5" ht="19.5" customHeight="1" hidden="1" thickBot="1">
      <c r="A122" s="459"/>
      <c r="B122" s="513"/>
      <c r="C122" s="461">
        <f>+C123+C124</f>
        <v>0</v>
      </c>
      <c r="D122" s="462">
        <f>+D123+D124</f>
        <v>0</v>
      </c>
      <c r="E122" s="463">
        <f>+E123+E124</f>
        <v>0</v>
      </c>
    </row>
    <row r="123" spans="1:5" ht="12" customHeight="1" hidden="1">
      <c r="A123" s="479"/>
      <c r="B123" s="514"/>
      <c r="C123" s="466"/>
      <c r="D123" s="467"/>
      <c r="E123" s="468">
        <v>0</v>
      </c>
    </row>
    <row r="124" spans="1:5" ht="12" customHeight="1" hidden="1" thickBot="1">
      <c r="A124" s="481"/>
      <c r="B124" s="512"/>
      <c r="C124" s="483"/>
      <c r="D124" s="476"/>
      <c r="E124" s="477"/>
    </row>
    <row r="125" spans="1:5" ht="22.5" customHeight="1" thickBot="1">
      <c r="A125" s="459" t="s">
        <v>30</v>
      </c>
      <c r="B125" s="513" t="s">
        <v>1009</v>
      </c>
      <c r="C125" s="461">
        <f>+C97+C112+C117+C120</f>
        <v>226714040</v>
      </c>
      <c r="D125" s="462">
        <f>+D97+D112+D117+D120</f>
        <v>420253892</v>
      </c>
      <c r="E125" s="463">
        <f>+E97+E112+E117+E120</f>
        <v>239033667</v>
      </c>
    </row>
    <row r="126" spans="1:5" ht="18.75" customHeight="1" thickBot="1">
      <c r="A126" s="459" t="s">
        <v>211</v>
      </c>
      <c r="B126" s="513" t="s">
        <v>1010</v>
      </c>
      <c r="C126" s="461">
        <f>+C127+C128+C129</f>
        <v>0</v>
      </c>
      <c r="D126" s="462">
        <f>+D127+D128+D129</f>
        <v>0</v>
      </c>
      <c r="E126" s="463">
        <f>+E127+E128+E129</f>
        <v>0</v>
      </c>
    </row>
    <row r="127" spans="1:5" s="164" customFormat="1" ht="12" customHeight="1">
      <c r="A127" s="479" t="s">
        <v>46</v>
      </c>
      <c r="B127" s="514" t="s">
        <v>214</v>
      </c>
      <c r="C127" s="466"/>
      <c r="D127" s="467"/>
      <c r="E127" s="468"/>
    </row>
    <row r="128" spans="1:5" ht="12" customHeight="1">
      <c r="A128" s="479" t="s">
        <v>52</v>
      </c>
      <c r="B128" s="514" t="s">
        <v>215</v>
      </c>
      <c r="C128" s="471"/>
      <c r="D128" s="472"/>
      <c r="E128" s="473"/>
    </row>
    <row r="129" spans="1:5" ht="20.25" customHeight="1" thickBot="1">
      <c r="A129" s="511" t="s">
        <v>53</v>
      </c>
      <c r="B129" s="515" t="s">
        <v>216</v>
      </c>
      <c r="C129" s="483"/>
      <c r="D129" s="476"/>
      <c r="E129" s="477"/>
    </row>
    <row r="130" spans="1:5" ht="15.75" customHeight="1" thickBot="1">
      <c r="A130" s="459" t="s">
        <v>57</v>
      </c>
      <c r="B130" s="513" t="s">
        <v>1011</v>
      </c>
      <c r="C130" s="461">
        <f>+C131+C132+C133+C134</f>
        <v>0</v>
      </c>
      <c r="D130" s="462">
        <f>+D131+D132+D133+D134</f>
        <v>20000000</v>
      </c>
      <c r="E130" s="463">
        <f>+E131+E132+E133+E134</f>
        <v>20000000</v>
      </c>
    </row>
    <row r="131" spans="1:5" ht="12" customHeight="1">
      <c r="A131" s="479" t="s">
        <v>912</v>
      </c>
      <c r="B131" s="514" t="s">
        <v>218</v>
      </c>
      <c r="C131" s="466"/>
      <c r="D131" s="857">
        <v>20000000</v>
      </c>
      <c r="E131" s="858">
        <v>20000000</v>
      </c>
    </row>
    <row r="132" spans="1:5" ht="12" customHeight="1">
      <c r="A132" s="479" t="s">
        <v>83</v>
      </c>
      <c r="B132" s="514" t="s">
        <v>219</v>
      </c>
      <c r="C132" s="471"/>
      <c r="D132" s="472"/>
      <c r="E132" s="473"/>
    </row>
    <row r="133" spans="1:5" ht="12" customHeight="1">
      <c r="A133" s="479" t="s">
        <v>85</v>
      </c>
      <c r="B133" s="514" t="s">
        <v>220</v>
      </c>
      <c r="C133" s="471"/>
      <c r="D133" s="472"/>
      <c r="E133" s="473"/>
    </row>
    <row r="134" spans="1:5" s="164" customFormat="1" ht="12" customHeight="1" thickBot="1">
      <c r="A134" s="511" t="s">
        <v>87</v>
      </c>
      <c r="B134" s="515" t="s">
        <v>221</v>
      </c>
      <c r="C134" s="483"/>
      <c r="D134" s="476"/>
      <c r="E134" s="477"/>
    </row>
    <row r="135" spans="1:11" ht="21.75" customHeight="1" thickBot="1">
      <c r="A135" s="459" t="s">
        <v>222</v>
      </c>
      <c r="B135" s="513" t="s">
        <v>532</v>
      </c>
      <c r="C135" s="461">
        <f>+C136+C137+C138+C139</f>
        <v>41586548</v>
      </c>
      <c r="D135" s="462">
        <f>+D136+D137+D138+D139</f>
        <v>53176789</v>
      </c>
      <c r="E135" s="463">
        <f>+E136+E137+E138+E139</f>
        <v>53176789</v>
      </c>
      <c r="K135" s="168"/>
    </row>
    <row r="136" spans="1:5" ht="12.75">
      <c r="A136" s="479" t="s">
        <v>93</v>
      </c>
      <c r="B136" s="514" t="s">
        <v>224</v>
      </c>
      <c r="C136" s="466"/>
      <c r="D136" s="467"/>
      <c r="E136" s="468"/>
    </row>
    <row r="137" spans="1:5" ht="12" customHeight="1">
      <c r="A137" s="479" t="s">
        <v>95</v>
      </c>
      <c r="B137" s="514" t="s">
        <v>225</v>
      </c>
      <c r="C137" s="859">
        <v>4213748</v>
      </c>
      <c r="D137" s="860">
        <v>14968693</v>
      </c>
      <c r="E137" s="861">
        <v>14968693</v>
      </c>
    </row>
    <row r="138" spans="1:5" s="164" customFormat="1" ht="12" customHeight="1">
      <c r="A138" s="479" t="s">
        <v>97</v>
      </c>
      <c r="B138" s="514" t="s">
        <v>226</v>
      </c>
      <c r="C138" s="859"/>
      <c r="D138" s="860"/>
      <c r="E138" s="861"/>
    </row>
    <row r="139" spans="1:5" s="164" customFormat="1" ht="18" customHeight="1" thickBot="1">
      <c r="A139" s="511" t="s">
        <v>99</v>
      </c>
      <c r="B139" s="515" t="s">
        <v>913</v>
      </c>
      <c r="C139" s="866">
        <v>37372800</v>
      </c>
      <c r="D139" s="864">
        <v>38208096</v>
      </c>
      <c r="E139" s="865">
        <v>38208096</v>
      </c>
    </row>
    <row r="140" spans="1:5" s="164" customFormat="1" ht="18.75" customHeight="1" thickBot="1">
      <c r="A140" s="459" t="s">
        <v>101</v>
      </c>
      <c r="B140" s="513" t="s">
        <v>1012</v>
      </c>
      <c r="C140" s="870">
        <f>+C141+C142+C143+C144</f>
        <v>0</v>
      </c>
      <c r="D140" s="871">
        <f>+D141+D142+D143+D144</f>
        <v>0</v>
      </c>
      <c r="E140" s="872">
        <f>+E141+E142+E143+E144</f>
        <v>0</v>
      </c>
    </row>
    <row r="141" spans="1:5" s="164" customFormat="1" ht="12" customHeight="1">
      <c r="A141" s="479" t="s">
        <v>103</v>
      </c>
      <c r="B141" s="514" t="s">
        <v>229</v>
      </c>
      <c r="C141" s="856"/>
      <c r="D141" s="857"/>
      <c r="E141" s="858"/>
    </row>
    <row r="142" spans="1:5" s="164" customFormat="1" ht="12" customHeight="1">
      <c r="A142" s="479" t="s">
        <v>105</v>
      </c>
      <c r="B142" s="514" t="s">
        <v>230</v>
      </c>
      <c r="C142" s="859"/>
      <c r="D142" s="860"/>
      <c r="E142" s="861"/>
    </row>
    <row r="143" spans="1:5" s="164" customFormat="1" ht="12" customHeight="1">
      <c r="A143" s="479" t="s">
        <v>107</v>
      </c>
      <c r="B143" s="514" t="s">
        <v>231</v>
      </c>
      <c r="C143" s="859"/>
      <c r="D143" s="860"/>
      <c r="E143" s="861"/>
    </row>
    <row r="144" spans="1:5" ht="12.75" customHeight="1" thickBot="1">
      <c r="A144" s="479" t="s">
        <v>109</v>
      </c>
      <c r="B144" s="514" t="s">
        <v>232</v>
      </c>
      <c r="C144" s="866"/>
      <c r="D144" s="864"/>
      <c r="E144" s="865"/>
    </row>
    <row r="145" spans="1:5" ht="24.75" customHeight="1" thickBot="1">
      <c r="A145" s="459" t="s">
        <v>111</v>
      </c>
      <c r="B145" s="513" t="s">
        <v>1013</v>
      </c>
      <c r="C145" s="516">
        <f>+C126+C130+C135+C140</f>
        <v>41586548</v>
      </c>
      <c r="D145" s="517">
        <f>+D126+D130+D135+D140</f>
        <v>73176789</v>
      </c>
      <c r="E145" s="518">
        <f>+E126+E130+E135+E140</f>
        <v>73176789</v>
      </c>
    </row>
    <row r="146" spans="1:5" ht="26.25" customHeight="1" thickBot="1">
      <c r="A146" s="519" t="s">
        <v>234</v>
      </c>
      <c r="B146" s="520" t="s">
        <v>1014</v>
      </c>
      <c r="C146" s="521">
        <f>+C125+C145</f>
        <v>268300588</v>
      </c>
      <c r="D146" s="522">
        <f>+D125+D145</f>
        <v>493430681</v>
      </c>
      <c r="E146" s="523">
        <f>+E125+E145</f>
        <v>312210456</v>
      </c>
    </row>
    <row r="147" ht="12.75">
      <c r="C147" s="216"/>
    </row>
  </sheetData>
  <sheetProtection formatCells="0"/>
  <mergeCells count="5">
    <mergeCell ref="A1:E1"/>
    <mergeCell ref="B3:E3"/>
    <mergeCell ref="B4:E4"/>
    <mergeCell ref="C7:E7"/>
    <mergeCell ref="C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workbookViewId="0" topLeftCell="A26">
      <selection activeCell="E18" sqref="E18"/>
    </sheetView>
  </sheetViews>
  <sheetFormatPr defaultColWidth="9.140625" defaultRowHeight="15"/>
  <cols>
    <col min="1" max="1" width="7.140625" style="65" customWidth="1"/>
    <col min="2" max="2" width="56.57421875" style="60" customWidth="1"/>
    <col min="3" max="3" width="13.7109375" style="60" customWidth="1"/>
    <col min="4" max="4" width="14.421875" style="60" customWidth="1"/>
    <col min="5" max="5" width="15.00390625" style="60" customWidth="1"/>
    <col min="6" max="16384" width="9.140625" style="60" customWidth="1"/>
  </cols>
  <sheetData>
    <row r="1" spans="1:6" s="56" customFormat="1" ht="21" customHeight="1">
      <c r="A1" s="1396" t="s">
        <v>1066</v>
      </c>
      <c r="B1" s="1396"/>
      <c r="C1" s="1396"/>
      <c r="D1" s="1396"/>
      <c r="E1" s="1396"/>
      <c r="F1" s="535"/>
    </row>
    <row r="2" spans="1:3" s="56" customFormat="1" ht="10.5" customHeight="1">
      <c r="A2" s="55"/>
      <c r="B2" s="212"/>
      <c r="C2" s="212"/>
    </row>
    <row r="3" spans="1:5" s="57" customFormat="1" ht="27.75" customHeight="1">
      <c r="A3" s="298"/>
      <c r="B3" s="1393" t="s">
        <v>476</v>
      </c>
      <c r="C3" s="1393"/>
      <c r="D3" s="1393"/>
      <c r="E3" s="1393"/>
    </row>
    <row r="4" spans="1:5" s="57" customFormat="1" ht="32.25" customHeight="1">
      <c r="A4" s="298"/>
      <c r="B4" s="1393" t="s">
        <v>1067</v>
      </c>
      <c r="C4" s="1393"/>
      <c r="D4" s="1393"/>
      <c r="E4" s="1393"/>
    </row>
    <row r="5" spans="1:5" s="59" customFormat="1" ht="15.75" customHeight="1" thickBot="1">
      <c r="A5" s="58"/>
      <c r="B5" s="58"/>
      <c r="C5" s="1394" t="s">
        <v>1023</v>
      </c>
      <c r="D5" s="1394"/>
      <c r="E5" s="1394"/>
    </row>
    <row r="6" spans="1:5" ht="32.25" thickBot="1">
      <c r="A6" s="646" t="s">
        <v>269</v>
      </c>
      <c r="B6" s="647" t="s">
        <v>475</v>
      </c>
      <c r="C6" s="714" t="s">
        <v>440</v>
      </c>
      <c r="D6" s="715" t="s">
        <v>441</v>
      </c>
      <c r="E6" s="716" t="s">
        <v>442</v>
      </c>
    </row>
    <row r="7" spans="1:5" s="61" customFormat="1" ht="12.75" customHeight="1" thickBot="1">
      <c r="A7" s="648" t="s">
        <v>249</v>
      </c>
      <c r="B7" s="649" t="s">
        <v>250</v>
      </c>
      <c r="C7" s="648" t="s">
        <v>251</v>
      </c>
      <c r="D7" s="650" t="s">
        <v>252</v>
      </c>
      <c r="E7" s="651" t="s">
        <v>253</v>
      </c>
    </row>
    <row r="8" spans="1:5" s="61" customFormat="1" ht="15.75" customHeight="1" thickBot="1">
      <c r="A8" s="1395" t="s">
        <v>267</v>
      </c>
      <c r="B8" s="1395"/>
      <c r="C8" s="1395"/>
      <c r="D8" s="1395"/>
      <c r="E8" s="1395"/>
    </row>
    <row r="9" spans="1:5" s="62" customFormat="1" ht="15.75" customHeight="1" thickBot="1">
      <c r="A9" s="648" t="s">
        <v>6</v>
      </c>
      <c r="B9" s="652" t="s">
        <v>956</v>
      </c>
      <c r="C9" s="653">
        <f>SUM(C10:C19)</f>
        <v>0</v>
      </c>
      <c r="D9" s="654">
        <f>SUM(D10:D19)</f>
        <v>0</v>
      </c>
      <c r="E9" s="655">
        <f>SUM(E10:E19)</f>
        <v>2605</v>
      </c>
    </row>
    <row r="10" spans="1:5" s="62" customFormat="1" ht="15.75" customHeight="1">
      <c r="A10" s="656" t="s">
        <v>8</v>
      </c>
      <c r="B10" s="657" t="s">
        <v>60</v>
      </c>
      <c r="C10" s="658"/>
      <c r="D10" s="659"/>
      <c r="E10" s="660"/>
    </row>
    <row r="11" spans="1:5" s="62" customFormat="1" ht="15.75" customHeight="1">
      <c r="A11" s="661" t="s">
        <v>10</v>
      </c>
      <c r="B11" s="662" t="s">
        <v>62</v>
      </c>
      <c r="C11" s="663"/>
      <c r="D11" s="664"/>
      <c r="E11" s="665"/>
    </row>
    <row r="12" spans="1:5" s="62" customFormat="1" ht="15.75" customHeight="1">
      <c r="A12" s="661" t="s">
        <v>11</v>
      </c>
      <c r="B12" s="662" t="s">
        <v>64</v>
      </c>
      <c r="C12" s="663"/>
      <c r="D12" s="664"/>
      <c r="E12" s="665"/>
    </row>
    <row r="13" spans="1:5" s="62" customFormat="1" ht="15.75" customHeight="1">
      <c r="A13" s="661" t="s">
        <v>12</v>
      </c>
      <c r="B13" s="662" t="s">
        <v>66</v>
      </c>
      <c r="C13" s="663"/>
      <c r="D13" s="664"/>
      <c r="E13" s="665"/>
    </row>
    <row r="14" spans="1:5" s="62" customFormat="1" ht="15.75" customHeight="1">
      <c r="A14" s="661" t="s">
        <v>13</v>
      </c>
      <c r="B14" s="662" t="s">
        <v>68</v>
      </c>
      <c r="C14" s="663"/>
      <c r="D14" s="664"/>
      <c r="E14" s="665"/>
    </row>
    <row r="15" spans="1:5" s="62" customFormat="1" ht="15.75" customHeight="1">
      <c r="A15" s="661" t="s">
        <v>15</v>
      </c>
      <c r="B15" s="662" t="s">
        <v>270</v>
      </c>
      <c r="C15" s="663"/>
      <c r="D15" s="664"/>
      <c r="E15" s="665"/>
    </row>
    <row r="16" spans="1:5" s="62" customFormat="1" ht="15.75" customHeight="1">
      <c r="A16" s="661" t="s">
        <v>172</v>
      </c>
      <c r="B16" s="666" t="s">
        <v>271</v>
      </c>
      <c r="C16" s="663"/>
      <c r="D16" s="664"/>
      <c r="E16" s="665"/>
    </row>
    <row r="17" spans="1:5" s="62" customFormat="1" ht="15.75" customHeight="1">
      <c r="A17" s="661" t="s">
        <v>174</v>
      </c>
      <c r="B17" s="662" t="s">
        <v>74</v>
      </c>
      <c r="C17" s="663"/>
      <c r="D17" s="664"/>
      <c r="E17" s="665">
        <v>2605</v>
      </c>
    </row>
    <row r="18" spans="1:5" s="63" customFormat="1" ht="15.75" customHeight="1">
      <c r="A18" s="661" t="s">
        <v>176</v>
      </c>
      <c r="B18" s="662" t="s">
        <v>76</v>
      </c>
      <c r="C18" s="663"/>
      <c r="D18" s="667"/>
      <c r="E18" s="668"/>
    </row>
    <row r="19" spans="1:5" s="63" customFormat="1" ht="15.75" customHeight="1" thickBot="1">
      <c r="A19" s="661" t="s">
        <v>178</v>
      </c>
      <c r="B19" s="666" t="s">
        <v>78</v>
      </c>
      <c r="C19" s="669"/>
      <c r="D19" s="670"/>
      <c r="E19" s="671"/>
    </row>
    <row r="20" spans="1:5" s="62" customFormat="1" ht="23.25" customHeight="1" thickBot="1">
      <c r="A20" s="648" t="s">
        <v>16</v>
      </c>
      <c r="B20" s="652" t="s">
        <v>294</v>
      </c>
      <c r="C20" s="672">
        <f>SUM(C21:C23)</f>
        <v>900000</v>
      </c>
      <c r="D20" s="673">
        <f>SUM(D21:D23)</f>
        <v>900000</v>
      </c>
      <c r="E20" s="674">
        <f>SUM(E21:E23)</f>
        <v>546730</v>
      </c>
    </row>
    <row r="21" spans="1:5" s="63" customFormat="1" ht="15.75" customHeight="1">
      <c r="A21" s="661" t="s">
        <v>18</v>
      </c>
      <c r="B21" s="675" t="s">
        <v>19</v>
      </c>
      <c r="C21" s="676"/>
      <c r="D21" s="677"/>
      <c r="E21" s="678"/>
    </row>
    <row r="22" spans="1:5" s="63" customFormat="1" ht="15.75" customHeight="1">
      <c r="A22" s="661" t="s">
        <v>20</v>
      </c>
      <c r="B22" s="662" t="s">
        <v>272</v>
      </c>
      <c r="C22" s="663"/>
      <c r="D22" s="667"/>
      <c r="E22" s="668"/>
    </row>
    <row r="23" spans="1:5" s="63" customFormat="1" ht="29.25" customHeight="1">
      <c r="A23" s="661" t="s">
        <v>22</v>
      </c>
      <c r="B23" s="662" t="s">
        <v>273</v>
      </c>
      <c r="C23" s="836">
        <v>900000</v>
      </c>
      <c r="D23" s="837">
        <v>900000</v>
      </c>
      <c r="E23" s="838">
        <v>546730</v>
      </c>
    </row>
    <row r="24" spans="1:5" s="63" customFormat="1" ht="15.75" customHeight="1" thickBot="1">
      <c r="A24" s="661" t="s">
        <v>24</v>
      </c>
      <c r="B24" s="662" t="s">
        <v>274</v>
      </c>
      <c r="C24" s="669"/>
      <c r="D24" s="670"/>
      <c r="E24" s="671"/>
    </row>
    <row r="25" spans="1:5" s="63" customFormat="1" ht="20.25" customHeight="1" thickBot="1">
      <c r="A25" s="679" t="s">
        <v>30</v>
      </c>
      <c r="B25" s="680" t="s">
        <v>275</v>
      </c>
      <c r="C25" s="681"/>
      <c r="D25" s="682"/>
      <c r="E25" s="683"/>
    </row>
    <row r="26" spans="1:5" s="63" customFormat="1" ht="22.5" customHeight="1" thickBot="1">
      <c r="A26" s="679" t="s">
        <v>211</v>
      </c>
      <c r="B26" s="680" t="s">
        <v>1015</v>
      </c>
      <c r="C26" s="672">
        <f>+C27+C28</f>
        <v>0</v>
      </c>
      <c r="D26" s="673">
        <f>+D27+D28</f>
        <v>0</v>
      </c>
      <c r="E26" s="674">
        <f>+E27+E28</f>
        <v>0</v>
      </c>
    </row>
    <row r="27" spans="1:5" s="63" customFormat="1" ht="15.75" customHeight="1" hidden="1">
      <c r="A27" s="684" t="s">
        <v>46</v>
      </c>
      <c r="B27" s="685" t="s">
        <v>272</v>
      </c>
      <c r="C27" s="676"/>
      <c r="D27" s="677"/>
      <c r="E27" s="678"/>
    </row>
    <row r="28" spans="1:5" s="63" customFormat="1" ht="15.75" customHeight="1" hidden="1">
      <c r="A28" s="684" t="s">
        <v>52</v>
      </c>
      <c r="B28" s="686" t="s">
        <v>276</v>
      </c>
      <c r="C28" s="663"/>
      <c r="D28" s="667"/>
      <c r="E28" s="668"/>
    </row>
    <row r="29" spans="1:5" s="63" customFormat="1" ht="15.75" customHeight="1" hidden="1" thickBot="1">
      <c r="A29" s="661" t="s">
        <v>53</v>
      </c>
      <c r="B29" s="687" t="s">
        <v>277</v>
      </c>
      <c r="C29" s="669"/>
      <c r="D29" s="670"/>
      <c r="E29" s="671"/>
    </row>
    <row r="30" spans="1:5" s="63" customFormat="1" ht="15.75" customHeight="1" thickBot="1">
      <c r="A30" s="679" t="s">
        <v>57</v>
      </c>
      <c r="B30" s="680" t="s">
        <v>957</v>
      </c>
      <c r="C30" s="672">
        <f>+C31+C32+C33</f>
        <v>0</v>
      </c>
      <c r="D30" s="673">
        <f>+D31+D32+D33</f>
        <v>0</v>
      </c>
      <c r="E30" s="674">
        <f>+E31+E32+E33</f>
        <v>0</v>
      </c>
    </row>
    <row r="31" spans="1:5" s="63" customFormat="1" ht="15.75" customHeight="1" hidden="1">
      <c r="A31" s="684" t="s">
        <v>59</v>
      </c>
      <c r="B31" s="685" t="s">
        <v>82</v>
      </c>
      <c r="C31" s="676"/>
      <c r="D31" s="677"/>
      <c r="E31" s="678"/>
    </row>
    <row r="32" spans="1:5" s="63" customFormat="1" ht="15.75" customHeight="1" hidden="1">
      <c r="A32" s="684" t="s">
        <v>61</v>
      </c>
      <c r="B32" s="686" t="s">
        <v>84</v>
      </c>
      <c r="C32" s="663"/>
      <c r="D32" s="667"/>
      <c r="E32" s="668"/>
    </row>
    <row r="33" spans="1:5" s="63" customFormat="1" ht="15.75" customHeight="1" hidden="1" thickBot="1">
      <c r="A33" s="661" t="s">
        <v>63</v>
      </c>
      <c r="B33" s="688" t="s">
        <v>86</v>
      </c>
      <c r="C33" s="669"/>
      <c r="D33" s="670"/>
      <c r="E33" s="671"/>
    </row>
    <row r="34" spans="1:5" s="62" customFormat="1" ht="15.75" customHeight="1" thickBot="1">
      <c r="A34" s="679" t="s">
        <v>79</v>
      </c>
      <c r="B34" s="680" t="s">
        <v>278</v>
      </c>
      <c r="C34" s="681"/>
      <c r="D34" s="682"/>
      <c r="E34" s="683"/>
    </row>
    <row r="35" spans="1:5" s="62" customFormat="1" ht="15.75" customHeight="1" thickBot="1">
      <c r="A35" s="679" t="s">
        <v>222</v>
      </c>
      <c r="B35" s="680" t="s">
        <v>279</v>
      </c>
      <c r="C35" s="681"/>
      <c r="D35" s="682"/>
      <c r="E35" s="683"/>
    </row>
    <row r="36" spans="1:5" s="62" customFormat="1" ht="21" customHeight="1" thickBot="1">
      <c r="A36" s="648" t="s">
        <v>101</v>
      </c>
      <c r="B36" s="680" t="s">
        <v>1017</v>
      </c>
      <c r="C36" s="672">
        <f>+C9+C20+C25+C26+C30+C34+C35</f>
        <v>900000</v>
      </c>
      <c r="D36" s="673">
        <f>+D9+D20+D25+D26+D30+D34+D35</f>
        <v>900000</v>
      </c>
      <c r="E36" s="674">
        <f>+E9+E20+E25+E26+E30+E34+E35</f>
        <v>549335</v>
      </c>
    </row>
    <row r="37" spans="1:5" s="62" customFormat="1" ht="19.5" customHeight="1" thickBot="1">
      <c r="A37" s="689" t="s">
        <v>111</v>
      </c>
      <c r="B37" s="680" t="s">
        <v>1018</v>
      </c>
      <c r="C37" s="672">
        <f>+C38+C39+C40</f>
        <v>37638920</v>
      </c>
      <c r="D37" s="673">
        <f>+D38+D39+D40</f>
        <v>38474216</v>
      </c>
      <c r="E37" s="674">
        <f>+E38+E39+E40</f>
        <v>38474216</v>
      </c>
    </row>
    <row r="38" spans="1:5" s="62" customFormat="1" ht="21.75" customHeight="1">
      <c r="A38" s="684" t="s">
        <v>280</v>
      </c>
      <c r="B38" s="685" t="s">
        <v>281</v>
      </c>
      <c r="C38" s="676">
        <v>266120</v>
      </c>
      <c r="D38" s="690">
        <v>266120</v>
      </c>
      <c r="E38" s="691">
        <v>266120</v>
      </c>
    </row>
    <row r="39" spans="1:5" s="62" customFormat="1" ht="15.75" customHeight="1">
      <c r="A39" s="684" t="s">
        <v>282</v>
      </c>
      <c r="B39" s="686" t="s">
        <v>283</v>
      </c>
      <c r="C39" s="663"/>
      <c r="D39" s="664"/>
      <c r="E39" s="665"/>
    </row>
    <row r="40" spans="1:5" s="63" customFormat="1" ht="32.25" customHeight="1" thickBot="1">
      <c r="A40" s="661" t="s">
        <v>284</v>
      </c>
      <c r="B40" s="688" t="s">
        <v>285</v>
      </c>
      <c r="C40" s="669">
        <v>37372800</v>
      </c>
      <c r="D40" s="692">
        <v>38208096</v>
      </c>
      <c r="E40" s="693">
        <v>38208096</v>
      </c>
    </row>
    <row r="41" spans="1:5" s="63" customFormat="1" ht="27" customHeight="1" thickBot="1">
      <c r="A41" s="689" t="s">
        <v>234</v>
      </c>
      <c r="B41" s="694" t="s">
        <v>1019</v>
      </c>
      <c r="C41" s="653">
        <f>+C36+C37</f>
        <v>38538920</v>
      </c>
      <c r="D41" s="654">
        <f>+D36+D37</f>
        <v>39374216</v>
      </c>
      <c r="E41" s="655">
        <f>+E36+E37</f>
        <v>39023551</v>
      </c>
    </row>
    <row r="42" spans="1:5" ht="13.5" thickBot="1">
      <c r="A42" s="529"/>
      <c r="B42" s="528"/>
      <c r="C42" s="530"/>
      <c r="D42" s="531"/>
      <c r="E42" s="531"/>
    </row>
    <row r="43" spans="1:5" s="61" customFormat="1" ht="30" customHeight="1" thickBot="1">
      <c r="A43" s="646" t="s">
        <v>269</v>
      </c>
      <c r="B43" s="647" t="s">
        <v>914</v>
      </c>
      <c r="C43" s="714" t="s">
        <v>440</v>
      </c>
      <c r="D43" s="715" t="s">
        <v>441</v>
      </c>
      <c r="E43" s="716" t="s">
        <v>442</v>
      </c>
    </row>
    <row r="44" spans="1:5" s="64" customFormat="1" ht="27" customHeight="1" thickBot="1">
      <c r="A44" s="646" t="s">
        <v>6</v>
      </c>
      <c r="B44" s="695" t="s">
        <v>1020</v>
      </c>
      <c r="C44" s="696">
        <f>SUM(C45:C49)</f>
        <v>38538920</v>
      </c>
      <c r="D44" s="697">
        <f>SUM(D45:D49)</f>
        <v>39374216</v>
      </c>
      <c r="E44" s="698">
        <f>SUM(E45:E49)</f>
        <v>39011868</v>
      </c>
    </row>
    <row r="45" spans="1:5" ht="15.75" customHeight="1">
      <c r="A45" s="699" t="s">
        <v>8</v>
      </c>
      <c r="B45" s="700" t="s">
        <v>165</v>
      </c>
      <c r="C45" s="701">
        <v>27982000</v>
      </c>
      <c r="D45" s="839">
        <v>28933285</v>
      </c>
      <c r="E45" s="840">
        <v>28880326</v>
      </c>
    </row>
    <row r="46" spans="1:5" ht="15.75" customHeight="1">
      <c r="A46" s="699" t="s">
        <v>10</v>
      </c>
      <c r="B46" s="702" t="s">
        <v>166</v>
      </c>
      <c r="C46" s="703">
        <v>6220000</v>
      </c>
      <c r="D46" s="841">
        <v>6520310</v>
      </c>
      <c r="E46" s="842">
        <v>6487717</v>
      </c>
    </row>
    <row r="47" spans="1:5" ht="15.75" customHeight="1">
      <c r="A47" s="699" t="s">
        <v>11</v>
      </c>
      <c r="B47" s="702" t="s">
        <v>167</v>
      </c>
      <c r="C47" s="703">
        <v>3729920</v>
      </c>
      <c r="D47" s="841">
        <v>3313621</v>
      </c>
      <c r="E47" s="842">
        <v>3243825</v>
      </c>
    </row>
    <row r="48" spans="1:5" ht="15.75" customHeight="1">
      <c r="A48" s="699" t="s">
        <v>12</v>
      </c>
      <c r="B48" s="702" t="s">
        <v>168</v>
      </c>
      <c r="C48" s="703"/>
      <c r="D48" s="841"/>
      <c r="E48" s="842"/>
    </row>
    <row r="49" spans="1:5" ht="15.75" customHeight="1" thickBot="1">
      <c r="A49" s="699" t="s">
        <v>13</v>
      </c>
      <c r="B49" s="702" t="s">
        <v>170</v>
      </c>
      <c r="C49" s="706">
        <v>607000</v>
      </c>
      <c r="D49" s="843">
        <v>607000</v>
      </c>
      <c r="E49" s="844">
        <v>400000</v>
      </c>
    </row>
    <row r="50" spans="1:5" ht="17.25" customHeight="1" thickBot="1">
      <c r="A50" s="646" t="s">
        <v>16</v>
      </c>
      <c r="B50" s="695" t="s">
        <v>1021</v>
      </c>
      <c r="C50" s="709">
        <f>SUM(C51:C53)</f>
        <v>0</v>
      </c>
      <c r="D50" s="697">
        <f>SUM(D51:D53)</f>
        <v>0</v>
      </c>
      <c r="E50" s="698">
        <f>SUM(E51:E53)</f>
        <v>0</v>
      </c>
    </row>
    <row r="51" spans="1:5" s="64" customFormat="1" ht="12" customHeight="1">
      <c r="A51" s="699" t="s">
        <v>18</v>
      </c>
      <c r="B51" s="700" t="s">
        <v>191</v>
      </c>
      <c r="C51" s="710"/>
      <c r="D51" s="711"/>
      <c r="E51" s="712"/>
    </row>
    <row r="52" spans="1:5" ht="12" customHeight="1">
      <c r="A52" s="699" t="s">
        <v>20</v>
      </c>
      <c r="B52" s="702" t="s">
        <v>192</v>
      </c>
      <c r="C52" s="703"/>
      <c r="D52" s="704"/>
      <c r="E52" s="705"/>
    </row>
    <row r="53" spans="1:5" ht="13.5" customHeight="1" thickBot="1">
      <c r="A53" s="699" t="s">
        <v>22</v>
      </c>
      <c r="B53" s="702" t="s">
        <v>286</v>
      </c>
      <c r="C53" s="703"/>
      <c r="D53" s="704"/>
      <c r="E53" s="705"/>
    </row>
    <row r="54" spans="1:5" ht="12" customHeight="1" hidden="1" thickBot="1">
      <c r="A54" s="699" t="s">
        <v>24</v>
      </c>
      <c r="B54" s="702" t="s">
        <v>287</v>
      </c>
      <c r="C54" s="706"/>
      <c r="D54" s="707"/>
      <c r="E54" s="708"/>
    </row>
    <row r="55" spans="1:5" ht="26.25" customHeight="1" thickBot="1">
      <c r="A55" s="646" t="s">
        <v>30</v>
      </c>
      <c r="B55" s="713" t="s">
        <v>1014</v>
      </c>
      <c r="C55" s="709">
        <f>+C44+C50</f>
        <v>38538920</v>
      </c>
      <c r="D55" s="697">
        <f>+D44+D50</f>
        <v>39374216</v>
      </c>
      <c r="E55" s="698">
        <f>+E44+E50</f>
        <v>39011868</v>
      </c>
    </row>
    <row r="56" spans="1:5" ht="13.5" thickBot="1">
      <c r="A56" s="532"/>
      <c r="B56" s="531"/>
      <c r="C56" s="533"/>
      <c r="D56" s="531"/>
      <c r="E56" s="531"/>
    </row>
    <row r="57" spans="1:5" ht="15" customHeight="1" thickBot="1">
      <c r="A57" s="66" t="s">
        <v>288</v>
      </c>
      <c r="B57" s="67"/>
      <c r="C57" s="534">
        <v>9</v>
      </c>
      <c r="D57" s="531"/>
      <c r="E57" s="531"/>
    </row>
    <row r="58" spans="1:5" ht="14.25" customHeight="1" thickBot="1">
      <c r="A58" s="66" t="s">
        <v>289</v>
      </c>
      <c r="B58" s="67"/>
      <c r="C58" s="534">
        <v>0</v>
      </c>
      <c r="D58" s="531"/>
      <c r="E58" s="531"/>
    </row>
  </sheetData>
  <sheetProtection formatCells="0"/>
  <mergeCells count="5">
    <mergeCell ref="B3:E3"/>
    <mergeCell ref="B4:E4"/>
    <mergeCell ref="C5:E5"/>
    <mergeCell ref="A8:E8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" sqref="C2"/>
    </sheetView>
  </sheetViews>
  <sheetFormatPr defaultColWidth="9.140625" defaultRowHeight="15"/>
  <cols>
    <col min="1" max="1" width="31.421875" style="25" customWidth="1"/>
    <col min="2" max="2" width="13.28125" style="25" customWidth="1"/>
    <col min="3" max="3" width="21.7109375" style="25" customWidth="1"/>
    <col min="4" max="4" width="13.140625" style="25" customWidth="1"/>
    <col min="5" max="5" width="12.7109375" style="25" customWidth="1"/>
    <col min="6" max="16384" width="9.140625" style="25" customWidth="1"/>
  </cols>
  <sheetData>
    <row r="1" spans="1:5" ht="15.75">
      <c r="A1" s="1398" t="s">
        <v>1132</v>
      </c>
      <c r="B1" s="1398"/>
      <c r="C1" s="1398"/>
      <c r="D1" s="1398"/>
      <c r="E1" s="128"/>
    </row>
    <row r="2" spans="1:5" ht="54.75" customHeight="1">
      <c r="A2" s="40"/>
      <c r="B2" s="40"/>
      <c r="C2" s="40"/>
      <c r="D2" s="40"/>
      <c r="E2" s="40"/>
    </row>
    <row r="3" spans="1:4" ht="15.75">
      <c r="A3" s="1397" t="s">
        <v>1089</v>
      </c>
      <c r="B3" s="1397"/>
      <c r="C3" s="1397"/>
      <c r="D3" s="1397"/>
    </row>
    <row r="4" spans="1:4" ht="15.75">
      <c r="A4" s="1397" t="s">
        <v>1043</v>
      </c>
      <c r="B4" s="1397"/>
      <c r="C4" s="1397"/>
      <c r="D4" s="1397"/>
    </row>
    <row r="5" spans="1:4" ht="54" customHeight="1" thickBot="1">
      <c r="A5" s="41"/>
      <c r="B5" s="41"/>
      <c r="C5" s="41"/>
      <c r="D5" s="41"/>
    </row>
    <row r="6" spans="1:4" ht="34.5" customHeight="1" thickBot="1">
      <c r="A6" s="224" t="s">
        <v>254</v>
      </c>
      <c r="B6" s="44" t="s">
        <v>255</v>
      </c>
      <c r="C6" s="45" t="s">
        <v>1094</v>
      </c>
      <c r="D6" s="46" t="s">
        <v>241</v>
      </c>
    </row>
    <row r="7" spans="1:4" ht="32.25" customHeight="1">
      <c r="A7" s="225" t="s">
        <v>256</v>
      </c>
      <c r="B7" s="939">
        <v>41805439</v>
      </c>
      <c r="C7" s="851">
        <v>30727885</v>
      </c>
      <c r="D7" s="940">
        <f>SUM(B7:C7)</f>
        <v>72533324</v>
      </c>
    </row>
    <row r="8" spans="1:4" ht="35.25" customHeight="1" thickBot="1">
      <c r="A8" s="42" t="s">
        <v>257</v>
      </c>
      <c r="B8" s="941"/>
      <c r="C8" s="586"/>
      <c r="D8" s="942">
        <f>SUM(B8:C8)</f>
        <v>0</v>
      </c>
    </row>
    <row r="9" spans="1:4" ht="16.5" hidden="1" thickBot="1">
      <c r="A9" s="43"/>
      <c r="B9" s="943"/>
      <c r="C9" s="587"/>
      <c r="D9" s="944"/>
    </row>
    <row r="10" spans="1:4" ht="37.5" customHeight="1" thickBot="1">
      <c r="A10" s="226" t="s">
        <v>241</v>
      </c>
      <c r="B10" s="945">
        <f>SUM(B7:B9)</f>
        <v>41805439</v>
      </c>
      <c r="C10" s="588">
        <f>SUM(C7:C9)</f>
        <v>30727885</v>
      </c>
      <c r="D10" s="589">
        <f>SUM(D7:D9)</f>
        <v>72533324</v>
      </c>
    </row>
    <row r="11" spans="1:4" ht="15.75">
      <c r="A11" s="1297"/>
      <c r="B11" s="1298"/>
      <c r="C11" s="1298"/>
      <c r="D11" s="1298"/>
    </row>
    <row r="12" spans="1:4" ht="15.75">
      <c r="A12" s="1297"/>
      <c r="B12" s="1298"/>
      <c r="C12" s="1298"/>
      <c r="D12" s="1298"/>
    </row>
    <row r="13" spans="1:4" ht="15.75">
      <c r="A13" s="1297"/>
      <c r="B13" s="1298"/>
      <c r="C13" s="1298"/>
      <c r="D13" s="1298"/>
    </row>
    <row r="14" spans="1:4" ht="15.75">
      <c r="A14" s="1297"/>
      <c r="B14" s="1298"/>
      <c r="C14" s="1298"/>
      <c r="D14" s="1298"/>
    </row>
    <row r="15" spans="1:4" ht="15.75">
      <c r="A15" s="1297"/>
      <c r="B15" s="1298"/>
      <c r="C15" s="1298"/>
      <c r="D15" s="1298"/>
    </row>
    <row r="16" spans="1:4" ht="15.75">
      <c r="A16" s="1297"/>
      <c r="B16" s="1298"/>
      <c r="C16" s="1298"/>
      <c r="D16" s="1298"/>
    </row>
    <row r="17" spans="1:4" ht="15.75">
      <c r="A17" s="1297"/>
      <c r="B17" s="1298"/>
      <c r="C17" s="1298"/>
      <c r="D17" s="1298"/>
    </row>
    <row r="18" spans="1:4" ht="15.75">
      <c r="A18" s="1297"/>
      <c r="B18" s="1298"/>
      <c r="C18" s="1298"/>
      <c r="D18" s="1298"/>
    </row>
    <row r="19" spans="1:4" ht="15.75">
      <c r="A19" s="1297"/>
      <c r="B19" s="1298"/>
      <c r="C19" s="1298"/>
      <c r="D19" s="1298"/>
    </row>
    <row r="20" spans="1:4" ht="15.75">
      <c r="A20" s="1297"/>
      <c r="B20" s="1298"/>
      <c r="C20" s="1298"/>
      <c r="D20" s="1298"/>
    </row>
    <row r="21" spans="1:4" ht="15.75">
      <c r="A21" s="1297"/>
      <c r="B21" s="1298"/>
      <c r="C21" s="1298"/>
      <c r="D21" s="1298"/>
    </row>
    <row r="22" spans="1:4" ht="15.75">
      <c r="A22" s="1297"/>
      <c r="B22" s="1298"/>
      <c r="C22" s="1298"/>
      <c r="D22" s="1298"/>
    </row>
    <row r="23" spans="1:4" ht="15.75">
      <c r="A23" s="1297"/>
      <c r="B23" s="1298"/>
      <c r="C23" s="1298"/>
      <c r="D23" s="1298"/>
    </row>
    <row r="24" spans="1:4" ht="15.75">
      <c r="A24" s="1297"/>
      <c r="B24" s="1298"/>
      <c r="C24" s="1298"/>
      <c r="D24" s="1298"/>
    </row>
    <row r="25" spans="1:4" ht="15.75">
      <c r="A25" s="1297"/>
      <c r="B25" s="1298"/>
      <c r="C25" s="1298"/>
      <c r="D25" s="1298"/>
    </row>
    <row r="26" spans="1:4" ht="15.75">
      <c r="A26" s="1297"/>
      <c r="B26" s="1298"/>
      <c r="C26" s="1298"/>
      <c r="D26" s="1298"/>
    </row>
    <row r="27" spans="1:4" ht="15.75">
      <c r="A27" s="1297"/>
      <c r="B27" s="1298"/>
      <c r="C27" s="1298"/>
      <c r="D27" s="1298"/>
    </row>
    <row r="28" spans="1:4" ht="15.75">
      <c r="A28" s="1297"/>
      <c r="B28" s="1298"/>
      <c r="C28" s="1298"/>
      <c r="D28" s="1298"/>
    </row>
    <row r="29" spans="1:4" ht="15.75">
      <c r="A29" s="1297"/>
      <c r="B29" s="1298"/>
      <c r="C29" s="1298"/>
      <c r="D29" s="1298"/>
    </row>
    <row r="30" spans="1:4" ht="15.75">
      <c r="A30" s="1297"/>
      <c r="B30" s="1298"/>
      <c r="C30" s="1298"/>
      <c r="D30" s="1298"/>
    </row>
    <row r="31" spans="1:4" ht="15.75">
      <c r="A31" s="1297"/>
      <c r="B31" s="1298"/>
      <c r="C31" s="1298"/>
      <c r="D31" s="1298"/>
    </row>
    <row r="32" spans="1:4" ht="15.75">
      <c r="A32" s="1297"/>
      <c r="B32" s="1298"/>
      <c r="C32" s="1298"/>
      <c r="D32" s="1298"/>
    </row>
    <row r="33" spans="1:4" ht="15.75">
      <c r="A33" s="1297"/>
      <c r="B33" s="1298"/>
      <c r="C33" s="1298"/>
      <c r="D33" s="1298"/>
    </row>
    <row r="34" spans="1:4" ht="15.75">
      <c r="A34" s="1297"/>
      <c r="B34" s="1298"/>
      <c r="C34" s="1298"/>
      <c r="D34" s="1298"/>
    </row>
    <row r="35" spans="1:4" ht="15.75">
      <c r="A35" s="1297"/>
      <c r="B35" s="1298"/>
      <c r="C35" s="1298"/>
      <c r="D35" s="1298"/>
    </row>
    <row r="36" spans="1:4" ht="15.75">
      <c r="A36" s="1297"/>
      <c r="B36" s="1298"/>
      <c r="C36" s="1298"/>
      <c r="D36" s="1298"/>
    </row>
    <row r="37" spans="1:4" ht="15.75">
      <c r="A37" s="1297"/>
      <c r="B37" s="1298"/>
      <c r="C37" s="1298"/>
      <c r="D37" s="1298"/>
    </row>
    <row r="38" spans="1:4" ht="15.75">
      <c r="A38" s="1297"/>
      <c r="B38" s="1298"/>
      <c r="C38" s="1298"/>
      <c r="D38" s="1298"/>
    </row>
    <row r="39" spans="1:4" ht="15.75">
      <c r="A39" s="1297"/>
      <c r="B39" s="1298"/>
      <c r="C39" s="1298"/>
      <c r="D39" s="1298"/>
    </row>
    <row r="40" spans="1:4" ht="15.75">
      <c r="A40" s="1297"/>
      <c r="B40" s="1298"/>
      <c r="C40" s="1298"/>
      <c r="D40" s="1298"/>
    </row>
    <row r="41" spans="1:4" ht="15.75">
      <c r="A41" s="1297"/>
      <c r="B41" s="1298"/>
      <c r="C41" s="1298"/>
      <c r="D41" s="1298"/>
    </row>
    <row r="42" spans="1:4" ht="15.75">
      <c r="A42" s="1297"/>
      <c r="B42" s="1298"/>
      <c r="C42" s="1298"/>
      <c r="D42" s="1298"/>
    </row>
    <row r="43" spans="1:4" ht="15.75">
      <c r="A43" s="1297"/>
      <c r="B43" s="1298"/>
      <c r="C43" s="1298"/>
      <c r="D43" s="1298"/>
    </row>
    <row r="44" spans="1:4" ht="15.75">
      <c r="A44" s="1297"/>
      <c r="B44" s="1298"/>
      <c r="C44" s="1298"/>
      <c r="D44" s="1298"/>
    </row>
  </sheetData>
  <sheetProtection/>
  <mergeCells count="3">
    <mergeCell ref="A3:D3"/>
    <mergeCell ref="A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9"/>
  <sheetViews>
    <sheetView workbookViewId="0" topLeftCell="A1">
      <selection activeCell="D10" sqref="D10"/>
    </sheetView>
  </sheetViews>
  <sheetFormatPr defaultColWidth="9.140625" defaultRowHeight="15"/>
  <cols>
    <col min="1" max="1" width="23.8515625" style="25" customWidth="1"/>
    <col min="2" max="2" width="35.421875" style="25" customWidth="1"/>
    <col min="3" max="3" width="13.28125" style="25" customWidth="1"/>
    <col min="4" max="4" width="49.140625" style="25" customWidth="1"/>
    <col min="5" max="5" width="17.00390625" style="25" customWidth="1"/>
    <col min="6" max="6" width="12.7109375" style="25" customWidth="1"/>
    <col min="7" max="16384" width="9.140625" style="25" customWidth="1"/>
  </cols>
  <sheetData>
    <row r="1" spans="2:5" ht="10.5" customHeight="1">
      <c r="B1" s="1401" t="s">
        <v>1090</v>
      </c>
      <c r="C1" s="1401"/>
      <c r="D1" s="1401"/>
      <c r="E1" s="1401"/>
    </row>
    <row r="2" spans="2:6" ht="5.25" customHeight="1">
      <c r="B2" s="1398"/>
      <c r="C2" s="1398"/>
      <c r="D2" s="1398"/>
      <c r="E2" s="1398"/>
      <c r="F2" s="128"/>
    </row>
    <row r="3" spans="2:6" ht="9.75" customHeight="1">
      <c r="B3" s="40"/>
      <c r="C3" s="40"/>
      <c r="D3" s="40"/>
      <c r="E3" s="40"/>
      <c r="F3" s="40"/>
    </row>
    <row r="4" spans="2:5" ht="15.75">
      <c r="B4" s="1397" t="s">
        <v>1091</v>
      </c>
      <c r="C4" s="1397"/>
      <c r="D4" s="1397"/>
      <c r="E4" s="1397"/>
    </row>
    <row r="5" spans="2:5" ht="15.75">
      <c r="B5" s="1397" t="s">
        <v>1044</v>
      </c>
      <c r="C5" s="1397"/>
      <c r="D5" s="1397"/>
      <c r="E5" s="1397"/>
    </row>
    <row r="6" ht="13.5" thickBot="1"/>
    <row r="7" spans="2:6" ht="24" customHeight="1" thickBot="1">
      <c r="B7" s="358" t="s">
        <v>254</v>
      </c>
      <c r="C7" s="133" t="s">
        <v>477</v>
      </c>
      <c r="D7" s="946" t="s">
        <v>977</v>
      </c>
      <c r="E7" s="133" t="s">
        <v>258</v>
      </c>
      <c r="F7" s="227"/>
    </row>
    <row r="8" spans="2:6" ht="16.5" thickBot="1">
      <c r="B8" s="1408" t="s">
        <v>975</v>
      </c>
      <c r="C8" s="1410" t="s">
        <v>976</v>
      </c>
      <c r="D8" s="947" t="s">
        <v>1101</v>
      </c>
      <c r="E8" s="1299">
        <v>2300000</v>
      </c>
      <c r="F8" s="227"/>
    </row>
    <row r="9" spans="2:6" ht="16.5" thickBot="1">
      <c r="B9" s="1399"/>
      <c r="C9" s="1400"/>
      <c r="D9" s="947" t="s">
        <v>1113</v>
      </c>
      <c r="E9" s="1299">
        <v>300000</v>
      </c>
      <c r="F9" s="227"/>
    </row>
    <row r="10" spans="2:6" ht="16.5" thickBot="1">
      <c r="B10" s="1409"/>
      <c r="C10" s="1411"/>
      <c r="D10" s="947" t="s">
        <v>1103</v>
      </c>
      <c r="E10" s="1299">
        <v>1200000</v>
      </c>
      <c r="F10" s="356"/>
    </row>
    <row r="11" spans="2:6" ht="15.75">
      <c r="B11" s="1412" t="s">
        <v>979</v>
      </c>
      <c r="C11" s="1415" t="s">
        <v>980</v>
      </c>
      <c r="D11" s="1193" t="s">
        <v>1099</v>
      </c>
      <c r="E11" s="1300">
        <v>280035</v>
      </c>
      <c r="F11" s="356"/>
    </row>
    <row r="12" spans="2:6" ht="15.75">
      <c r="B12" s="1413"/>
      <c r="C12" s="1416"/>
      <c r="D12" s="1194" t="s">
        <v>1100</v>
      </c>
      <c r="E12" s="1301">
        <v>72580</v>
      </c>
      <c r="F12" s="356"/>
    </row>
    <row r="13" spans="2:6" ht="15.75">
      <c r="B13" s="1413"/>
      <c r="C13" s="1416"/>
      <c r="D13" s="1194" t="s">
        <v>1102</v>
      </c>
      <c r="E13" s="1301">
        <v>7366000</v>
      </c>
      <c r="F13" s="356"/>
    </row>
    <row r="14" spans="2:6" ht="15.75">
      <c r="B14" s="1413"/>
      <c r="C14" s="1416"/>
      <c r="D14" s="1194" t="s">
        <v>1104</v>
      </c>
      <c r="E14" s="1301">
        <v>415000</v>
      </c>
      <c r="F14" s="356"/>
    </row>
    <row r="15" spans="2:6" ht="15.75">
      <c r="B15" s="1413"/>
      <c r="C15" s="1416"/>
      <c r="D15" s="1194" t="s">
        <v>1105</v>
      </c>
      <c r="E15" s="1301">
        <v>160001</v>
      </c>
      <c r="F15" s="356"/>
    </row>
    <row r="16" spans="2:6" ht="15.75">
      <c r="B16" s="1413"/>
      <c r="C16" s="1416"/>
      <c r="D16" s="1194" t="s">
        <v>1125</v>
      </c>
      <c r="E16" s="1301">
        <v>1270000</v>
      </c>
      <c r="F16" s="356"/>
    </row>
    <row r="17" spans="2:6" ht="15.75">
      <c r="B17" s="1413"/>
      <c r="C17" s="1416"/>
      <c r="D17" s="1194" t="s">
        <v>1106</v>
      </c>
      <c r="E17" s="1301">
        <v>819150</v>
      </c>
      <c r="F17" s="356"/>
    </row>
    <row r="18" spans="2:6" ht="15.75">
      <c r="B18" s="1413"/>
      <c r="C18" s="1416"/>
      <c r="D18" s="1194" t="s">
        <v>1107</v>
      </c>
      <c r="E18" s="1301">
        <v>1016000</v>
      </c>
      <c r="F18" s="356"/>
    </row>
    <row r="19" spans="2:6" ht="15.75">
      <c r="B19" s="1413"/>
      <c r="C19" s="1416"/>
      <c r="D19" s="1194" t="s">
        <v>1108</v>
      </c>
      <c r="E19" s="1301">
        <v>1270000</v>
      </c>
      <c r="F19" s="356"/>
    </row>
    <row r="20" spans="2:6" ht="15.75">
      <c r="B20" s="1413"/>
      <c r="C20" s="1416"/>
      <c r="D20" s="1194" t="s">
        <v>1109</v>
      </c>
      <c r="E20" s="1301">
        <v>482600</v>
      </c>
      <c r="F20" s="356"/>
    </row>
    <row r="21" spans="2:6" ht="15.75">
      <c r="B21" s="1413"/>
      <c r="C21" s="1416"/>
      <c r="D21" s="1194" t="s">
        <v>1110</v>
      </c>
      <c r="E21" s="1301">
        <v>304800</v>
      </c>
      <c r="F21" s="356"/>
    </row>
    <row r="22" spans="2:6" ht="15.75">
      <c r="B22" s="1413"/>
      <c r="C22" s="1416"/>
      <c r="D22" s="1194" t="s">
        <v>1111</v>
      </c>
      <c r="E22" s="1301">
        <v>45000</v>
      </c>
      <c r="F22" s="356"/>
    </row>
    <row r="23" spans="2:6" ht="15.75">
      <c r="B23" s="1413"/>
      <c r="C23" s="1416"/>
      <c r="D23" s="1194" t="s">
        <v>1114</v>
      </c>
      <c r="E23" s="1301">
        <v>3765550</v>
      </c>
      <c r="F23" s="356"/>
    </row>
    <row r="24" spans="2:6" ht="15.75">
      <c r="B24" s="1413"/>
      <c r="C24" s="1416"/>
      <c r="D24" s="1194" t="s">
        <v>1115</v>
      </c>
      <c r="E24" s="1301">
        <v>2387600</v>
      </c>
      <c r="F24" s="356"/>
    </row>
    <row r="25" spans="2:6" ht="15.75">
      <c r="B25" s="1413"/>
      <c r="C25" s="1416"/>
      <c r="D25" s="1194" t="s">
        <v>1116</v>
      </c>
      <c r="E25" s="1301">
        <v>196899</v>
      </c>
      <c r="F25" s="356"/>
    </row>
    <row r="26" spans="2:6" ht="15.75">
      <c r="B26" s="1413"/>
      <c r="C26" s="1416"/>
      <c r="D26" s="1194" t="s">
        <v>1117</v>
      </c>
      <c r="E26" s="1301">
        <v>229899</v>
      </c>
      <c r="F26" s="356"/>
    </row>
    <row r="27" spans="2:6" ht="15.75">
      <c r="B27" s="1413"/>
      <c r="C27" s="1416"/>
      <c r="D27" s="1194" t="s">
        <v>1118</v>
      </c>
      <c r="E27" s="1301">
        <v>234899</v>
      </c>
      <c r="F27" s="356"/>
    </row>
    <row r="28" spans="2:6" ht="15.75">
      <c r="B28" s="1413"/>
      <c r="C28" s="1416"/>
      <c r="D28" s="1194" t="s">
        <v>1119</v>
      </c>
      <c r="E28" s="1301">
        <v>1539240</v>
      </c>
      <c r="F28" s="356"/>
    </row>
    <row r="29" spans="2:6" ht="15.75">
      <c r="B29" s="1413"/>
      <c r="C29" s="1416"/>
      <c r="D29" s="1194" t="s">
        <v>1120</v>
      </c>
      <c r="E29" s="1301">
        <v>355600</v>
      </c>
      <c r="F29" s="356"/>
    </row>
    <row r="30" spans="2:6" ht="16.5" thickBot="1">
      <c r="B30" s="1414"/>
      <c r="C30" s="1417"/>
      <c r="D30" s="1195" t="s">
        <v>1121</v>
      </c>
      <c r="E30" s="1302">
        <v>190500</v>
      </c>
      <c r="F30" s="356"/>
    </row>
    <row r="31" spans="2:6" ht="17.25" customHeight="1">
      <c r="B31" s="1399" t="s">
        <v>446</v>
      </c>
      <c r="C31" s="1400" t="s">
        <v>978</v>
      </c>
      <c r="D31" s="1192" t="s">
        <v>1095</v>
      </c>
      <c r="E31" s="1303">
        <v>20475</v>
      </c>
      <c r="F31" s="356"/>
    </row>
    <row r="32" spans="2:6" ht="15.75">
      <c r="B32" s="1399"/>
      <c r="C32" s="1400"/>
      <c r="D32" s="949" t="s">
        <v>1096</v>
      </c>
      <c r="E32" s="1304">
        <v>300000</v>
      </c>
      <c r="F32" s="356"/>
    </row>
    <row r="33" spans="2:6" ht="15.75">
      <c r="B33" s="1399"/>
      <c r="C33" s="1400"/>
      <c r="D33" s="949" t="s">
        <v>1097</v>
      </c>
      <c r="E33" s="1304">
        <v>51500</v>
      </c>
      <c r="F33" s="356"/>
    </row>
    <row r="34" spans="2:6" ht="16.5" thickBot="1">
      <c r="B34" s="1399"/>
      <c r="C34" s="1400"/>
      <c r="D34" s="1197" t="s">
        <v>1098</v>
      </c>
      <c r="E34" s="1305">
        <v>300000</v>
      </c>
      <c r="F34" s="356"/>
    </row>
    <row r="35" spans="2:6" ht="15.75">
      <c r="B35" s="1402" t="s">
        <v>1039</v>
      </c>
      <c r="C35" s="1404" t="s">
        <v>1038</v>
      </c>
      <c r="D35" s="948" t="s">
        <v>1093</v>
      </c>
      <c r="E35" s="1306">
        <v>1135274</v>
      </c>
      <c r="F35" s="126"/>
    </row>
    <row r="36" spans="2:6" ht="16.5" thickBot="1">
      <c r="B36" s="1403"/>
      <c r="C36" s="1405"/>
      <c r="D36" s="1198" t="s">
        <v>1112</v>
      </c>
      <c r="E36" s="1302">
        <v>2719283</v>
      </c>
      <c r="F36" s="126"/>
    </row>
    <row r="37" spans="2:5" ht="24.75" customHeight="1" thickBot="1">
      <c r="B37" s="357" t="s">
        <v>1</v>
      </c>
      <c r="C37" s="1406"/>
      <c r="D37" s="1407"/>
      <c r="E37" s="1307">
        <f>SUM(E8:E36)</f>
        <v>30727885</v>
      </c>
    </row>
    <row r="38" ht="12.75">
      <c r="E38" s="1308"/>
    </row>
    <row r="39" ht="12.75">
      <c r="E39" s="1308"/>
    </row>
  </sheetData>
  <sheetProtection/>
  <mergeCells count="12">
    <mergeCell ref="C37:D37"/>
    <mergeCell ref="B8:B10"/>
    <mergeCell ref="C8:C10"/>
    <mergeCell ref="B11:B30"/>
    <mergeCell ref="C11:C30"/>
    <mergeCell ref="B31:B34"/>
    <mergeCell ref="C31:C34"/>
    <mergeCell ref="B1:E2"/>
    <mergeCell ref="B4:E4"/>
    <mergeCell ref="B5:E5"/>
    <mergeCell ref="B35:B36"/>
    <mergeCell ref="C35:C3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5" sqref="C15"/>
    </sheetView>
  </sheetViews>
  <sheetFormatPr defaultColWidth="9.140625" defaultRowHeight="15"/>
  <cols>
    <col min="1" max="1" width="30.421875" style="25" bestFit="1" customWidth="1"/>
    <col min="2" max="2" width="13.28125" style="25" customWidth="1"/>
    <col min="3" max="3" width="19.8515625" style="25" customWidth="1"/>
    <col min="4" max="5" width="12.7109375" style="25" customWidth="1"/>
    <col min="6" max="16384" width="9.140625" style="25" customWidth="1"/>
  </cols>
  <sheetData>
    <row r="1" spans="1:4" ht="12.75">
      <c r="A1" s="1401" t="s">
        <v>1092</v>
      </c>
      <c r="B1" s="1401"/>
      <c r="C1" s="1401"/>
      <c r="D1" s="1401"/>
    </row>
    <row r="2" spans="1:4" ht="12.75">
      <c r="A2" s="1401"/>
      <c r="B2" s="1401"/>
      <c r="C2" s="1401"/>
      <c r="D2" s="1401"/>
    </row>
    <row r="3" spans="1:4" ht="40.5" customHeight="1">
      <c r="A3" s="40"/>
      <c r="B3" s="40"/>
      <c r="C3" s="40"/>
      <c r="D3" s="40"/>
    </row>
    <row r="4" spans="1:4" ht="15.75">
      <c r="A4" s="1397" t="s">
        <v>1091</v>
      </c>
      <c r="B4" s="1397"/>
      <c r="C4" s="1397"/>
      <c r="D4" s="1397"/>
    </row>
    <row r="5" spans="1:4" ht="15.75">
      <c r="A5" s="1397" t="s">
        <v>1040</v>
      </c>
      <c r="B5" s="1397"/>
      <c r="C5" s="1397"/>
      <c r="D5" s="1397"/>
    </row>
    <row r="6" ht="48" customHeight="1" thickBot="1"/>
    <row r="7" spans="1:4" ht="16.5" thickBot="1">
      <c r="A7" s="1199" t="s">
        <v>254</v>
      </c>
      <c r="B7" s="208" t="s">
        <v>477</v>
      </c>
      <c r="C7" s="952" t="s">
        <v>192</v>
      </c>
      <c r="D7" s="208" t="s">
        <v>258</v>
      </c>
    </row>
    <row r="8" spans="1:4" ht="16.5" thickBot="1">
      <c r="A8" s="1202" t="s">
        <v>1042</v>
      </c>
      <c r="B8" s="1203" t="s">
        <v>1041</v>
      </c>
      <c r="C8" s="1205" t="s">
        <v>1126</v>
      </c>
      <c r="D8" s="1204">
        <v>4346400</v>
      </c>
    </row>
    <row r="9" spans="1:4" ht="15.75">
      <c r="A9" s="1399" t="s">
        <v>446</v>
      </c>
      <c r="B9" s="1400" t="s">
        <v>978</v>
      </c>
      <c r="C9" s="1201" t="s">
        <v>1123</v>
      </c>
      <c r="D9" s="1191">
        <v>1572993</v>
      </c>
    </row>
    <row r="10" spans="1:4" ht="32.25" thickBot="1">
      <c r="A10" s="1409"/>
      <c r="B10" s="1411"/>
      <c r="C10" s="1198" t="s">
        <v>1122</v>
      </c>
      <c r="D10" s="1196">
        <v>21104507</v>
      </c>
    </row>
    <row r="11" spans="1:4" ht="32.25" thickBot="1">
      <c r="A11" s="1200" t="s">
        <v>1039</v>
      </c>
      <c r="B11" s="835" t="s">
        <v>1038</v>
      </c>
      <c r="C11" s="950" t="s">
        <v>1124</v>
      </c>
      <c r="D11" s="585">
        <v>14781539</v>
      </c>
    </row>
    <row r="12" spans="1:4" ht="16.5" thickBot="1">
      <c r="A12" s="357" t="s">
        <v>1</v>
      </c>
      <c r="B12" s="1406"/>
      <c r="C12" s="1418"/>
      <c r="D12" s="951">
        <f>SUM(D8:D11)</f>
        <v>41805439</v>
      </c>
    </row>
  </sheetData>
  <sheetProtection/>
  <mergeCells count="6">
    <mergeCell ref="A4:D4"/>
    <mergeCell ref="A5:D5"/>
    <mergeCell ref="A9:A10"/>
    <mergeCell ref="B9:B10"/>
    <mergeCell ref="B12:C12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</dc:creator>
  <cp:keywords/>
  <dc:description/>
  <cp:lastModifiedBy>Andi</cp:lastModifiedBy>
  <cp:lastPrinted>2018-05-26T07:20:29Z</cp:lastPrinted>
  <dcterms:created xsi:type="dcterms:W3CDTF">2013-01-29T18:14:28Z</dcterms:created>
  <dcterms:modified xsi:type="dcterms:W3CDTF">2018-06-07T09:39:08Z</dcterms:modified>
  <cp:category/>
  <cp:version/>
  <cp:contentType/>
  <cp:contentStatus/>
</cp:coreProperties>
</file>