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4"/>
  </bookViews>
  <sheets>
    <sheet name="Kh.1.mell." sheetId="1" r:id="rId1"/>
    <sheet name="Kh.2.mell." sheetId="2" r:id="rId2"/>
    <sheet name="Kh.3.mell." sheetId="3" r:id="rId3"/>
    <sheet name="Kh.4.mell." sheetId="4" r:id="rId4"/>
    <sheet name="Kh.5.mell." sheetId="5" r:id="rId5"/>
    <sheet name="Kh.6.mell." sheetId="6" r:id="rId6"/>
    <sheet name="Kh.7.mell." sheetId="7" r:id="rId7"/>
    <sheet name="Kh.8.mell." sheetId="8" r:id="rId8"/>
    <sheet name="Kh.9.mell." sheetId="9" r:id="rId9"/>
    <sheet name="Kh.10.mell." sheetId="10" r:id="rId10"/>
    <sheet name="Kh.11.mell." sheetId="11" r:id="rId11"/>
  </sheets>
  <definedNames/>
  <calcPr fullCalcOnLoad="1"/>
</workbook>
</file>

<file path=xl/sharedStrings.xml><?xml version="1.0" encoding="utf-8"?>
<sst xmlns="http://schemas.openxmlformats.org/spreadsheetml/2006/main" count="565" uniqueCount="497">
  <si>
    <t>Személyi juttatások</t>
  </si>
  <si>
    <t>Munkaadókat terhelő járulékok</t>
  </si>
  <si>
    <t>Dologi kiadások</t>
  </si>
  <si>
    <t>Összesen</t>
  </si>
  <si>
    <t>BEVÉTELEK ÖSSZESEN</t>
  </si>
  <si>
    <t>BERUHÁZÁSOK</t>
  </si>
  <si>
    <t>FELÚJÍTÁSOK</t>
  </si>
  <si>
    <t>Előirányzat</t>
  </si>
  <si>
    <t>KIADÁSOK ÖSSZESEN</t>
  </si>
  <si>
    <t>PÉNZÜGYI BEFEKTETÉSEK</t>
  </si>
  <si>
    <t>FELHALMOZÁSI KIADÁSOK ÖSSZESEN</t>
  </si>
  <si>
    <t>Előirányzat megnevezése</t>
  </si>
  <si>
    <t>Eredeti</t>
  </si>
  <si>
    <t>Módosított</t>
  </si>
  <si>
    <t>Teljesítés</t>
  </si>
  <si>
    <t>Közvilágítás</t>
  </si>
  <si>
    <t>Cím megnevezése</t>
  </si>
  <si>
    <t xml:space="preserve">FELHALMOZÁSI KIADÁSOK </t>
  </si>
  <si>
    <t>Önkormányzati jogalkotás</t>
  </si>
  <si>
    <t>Felújítások</t>
  </si>
  <si>
    <t>FELHALMOZÁSI CÉLÚ PÉNZESZKÖZÁTADÁS</t>
  </si>
  <si>
    <t xml:space="preserve">FELHALMOZÁSI  BEVÉTELEK </t>
  </si>
  <si>
    <t>TÁMOGATÁSOK</t>
  </si>
  <si>
    <t>FELHALMOZÁSI CÉLÚ PÉNZMARADVÁNY</t>
  </si>
  <si>
    <t>FELHALMOZÁSI BEVÉTELEK ÖSSZESEN</t>
  </si>
  <si>
    <t>Egyéb kommunikációs szolgáltatások</t>
  </si>
  <si>
    <t>Egyéb dologi kiadások</t>
  </si>
  <si>
    <t>Családi támogatások</t>
  </si>
  <si>
    <t>Megnevezés</t>
  </si>
  <si>
    <t>Tartalékok</t>
  </si>
  <si>
    <t>TÁMOGATÁSÉRTÉKŰ FELHALMOZÁSI KIADÁS</t>
  </si>
  <si>
    <t>Felhalmozási tartalék</t>
  </si>
  <si>
    <t>KÖLTSÉGVETÉSI KIADÁSOK</t>
  </si>
  <si>
    <t>MEGNEVEZÉS</t>
  </si>
  <si>
    <t>Eredeti előirányzat</t>
  </si>
  <si>
    <t>Módosított előirányzat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</si>
  <si>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</si>
  <si>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</si>
  <si>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</si>
  <si>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</si>
  <si>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</si>
  <si>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</si>
  <si>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</si>
  <si>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</si>
  <si>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</si>
  <si>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</si>
  <si>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</si>
  <si>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</si>
  <si>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</si>
  <si>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Választott tisztségviselők juttatásai</t>
  </si>
  <si>
    <t>Egyéb külső személyi juttatások</t>
  </si>
  <si>
    <t xml:space="preserve">Munkaadókat terhelő járulékok és szoc.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</si>
  <si>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</si>
  <si>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</si>
  <si>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</si>
  <si>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</si>
  <si>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</si>
  <si>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</si>
  <si>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</si>
  <si>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</si>
  <si>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</si>
  <si>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</si>
  <si>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</si>
  <si>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</si>
  <si>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</si>
  <si>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</si>
  <si>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</si>
  <si>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</si>
  <si>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</si>
  <si>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Társadalombiztosítási ellátások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</si>
  <si>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</si>
  <si>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</si>
  <si>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</si>
  <si>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</si>
  <si>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</si>
  <si>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</si>
  <si>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</si>
  <si>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Elvonások és befizetések</t>
  </si>
  <si>
    <t>Egyéb működési célú támogatások államháztartáson belülre</t>
  </si>
  <si>
    <t>Árkiegészítések, ártámogatások</t>
  </si>
  <si>
    <t>Egyéb működési célú támogatások államháztartáson kívülre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</si>
  <si>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</si>
  <si>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</si>
  <si>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</si>
  <si>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</si>
  <si>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</si>
  <si>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</si>
  <si>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</si>
  <si>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</si>
  <si>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</si>
  <si>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</si>
  <si>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</si>
  <si>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</si>
  <si>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</si>
  <si>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</si>
  <si>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KÖLTSÉGVETÉSI BEVÉTELEK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</si>
  <si>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</si>
  <si>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</si>
  <si>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</si>
  <si>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</si>
  <si>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</si>
  <si>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</si>
  <si>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</si>
  <si>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</si>
  <si>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</si>
  <si>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</si>
  <si>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</si>
  <si>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</si>
  <si>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</si>
  <si>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</si>
  <si>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</si>
  <si>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</si>
  <si>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</si>
  <si>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</si>
  <si>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</si>
  <si>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</si>
  <si>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</si>
  <si>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</si>
  <si>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</si>
  <si>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</si>
  <si>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</si>
  <si>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</si>
  <si>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</si>
  <si>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</si>
  <si>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</si>
  <si>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</si>
  <si>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</si>
  <si>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</si>
  <si>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</si>
  <si>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</si>
  <si>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</si>
  <si>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</si>
  <si>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</si>
  <si>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</si>
  <si>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</si>
  <si>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</si>
  <si>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</si>
  <si>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</si>
  <si>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</si>
  <si>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</si>
  <si>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</si>
  <si>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</si>
  <si>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 xml:space="preserve">Személyi juttatások </t>
  </si>
  <si>
    <t>Ellátottak pénzbeli juttatásai</t>
  </si>
  <si>
    <t>Egyéb működési célú kiadások</t>
  </si>
  <si>
    <t xml:space="preserve">Beruházások  </t>
  </si>
  <si>
    <t>Egyéb felhalmozási célú kiadások</t>
  </si>
  <si>
    <t>Költségvetési kiadások összesen</t>
  </si>
  <si>
    <t>Önkormányzatok működési támogatásai</t>
  </si>
  <si>
    <t xml:space="preserve">Működési célú támogatások államháztartáson belülről </t>
  </si>
  <si>
    <t>Felhalmozási célú támogatások államháztartáson belülről</t>
  </si>
  <si>
    <t>Termékek és szolgáltatások adói</t>
  </si>
  <si>
    <t xml:space="preserve">Működési bevételek </t>
  </si>
  <si>
    <t>Felhalmozási bevételek</t>
  </si>
  <si>
    <t xml:space="preserve">Működési célú átvett pénzeszközök </t>
  </si>
  <si>
    <t>Finanszírozási kiadások</t>
  </si>
  <si>
    <t>Finanszírozási bevételek</t>
  </si>
  <si>
    <t xml:space="preserve">Felhalmozási célú átvett pénzeszközök </t>
  </si>
  <si>
    <t>Költségvetési bevételek  összesen</t>
  </si>
  <si>
    <t xml:space="preserve">Jövedelemadók </t>
  </si>
  <si>
    <t>FINANSZÍROZÁSI BEVÉTELEK</t>
  </si>
  <si>
    <t xml:space="preserve"> PÁLYÁZATOK</t>
  </si>
  <si>
    <t>Saját forrás</t>
  </si>
  <si>
    <t>Támogatás</t>
  </si>
  <si>
    <t>EU forrásból megvalósuló programok</t>
  </si>
  <si>
    <t xml:space="preserve">Foglalkoztatottak személyi juttatásai </t>
  </si>
  <si>
    <t xml:space="preserve">Külső személyi juttatások </t>
  </si>
  <si>
    <t>Személyi juttatások összesen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</si>
  <si>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</si>
  <si>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</si>
  <si>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</si>
  <si>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</si>
  <si>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</si>
  <si>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>Dologi kiadások összesen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</si>
  <si>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</si>
  <si>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</si>
  <si>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</si>
  <si>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</si>
  <si>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</si>
  <si>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Kiadások</t>
  </si>
  <si>
    <t xml:space="preserve">Önkormányzatok működési támogatásai </t>
  </si>
  <si>
    <t xml:space="preserve">Felhalmozási célú támogatások államháztartáson belülről </t>
  </si>
  <si>
    <t xml:space="preserve">Termékek és szolgáltatások adói  </t>
  </si>
  <si>
    <t xml:space="preserve">Közhatalmi bevételek </t>
  </si>
  <si>
    <t xml:space="preserve">Felhalmozási bevételek </t>
  </si>
  <si>
    <t>Költségvetési bevételek összesen</t>
  </si>
  <si>
    <t>A</t>
  </si>
  <si>
    <t>B</t>
  </si>
  <si>
    <t>C</t>
  </si>
  <si>
    <t>D</t>
  </si>
  <si>
    <t>E</t>
  </si>
  <si>
    <t xml:space="preserve">ÖSSZEVONT PÉNZÜGYI MÉRLEGE </t>
  </si>
  <si>
    <t>Ssz.</t>
  </si>
  <si>
    <t>Cím</t>
  </si>
  <si>
    <t>Tevékenység jellege</t>
  </si>
  <si>
    <t>1.</t>
  </si>
  <si>
    <t>Közhatalmi</t>
  </si>
  <si>
    <t>2.</t>
  </si>
  <si>
    <t>3.</t>
  </si>
  <si>
    <t>4.</t>
  </si>
  <si>
    <t>5.</t>
  </si>
  <si>
    <t>F</t>
  </si>
  <si>
    <t>G</t>
  </si>
  <si>
    <t>H</t>
  </si>
  <si>
    <t>I</t>
  </si>
  <si>
    <t>J</t>
  </si>
  <si>
    <t>Falugondnoki szolgálat</t>
  </si>
  <si>
    <t>Támogatott cél</t>
  </si>
  <si>
    <t>Civil szervezetek támogatása</t>
  </si>
  <si>
    <t>Működési célú támogatás összesen:</t>
  </si>
  <si>
    <t>Közvetett támogatások</t>
  </si>
  <si>
    <t>Kedvezményezett</t>
  </si>
  <si>
    <t>Jogcím</t>
  </si>
  <si>
    <t>Adóeleng.%-a</t>
  </si>
  <si>
    <t>Adóeleng. összege</t>
  </si>
  <si>
    <t>Összesen:</t>
  </si>
  <si>
    <t>Társulások támogatása</t>
  </si>
  <si>
    <t xml:space="preserve">                                                  Közvetlen támogatások</t>
  </si>
  <si>
    <t>2/1</t>
  </si>
  <si>
    <t>K</t>
  </si>
  <si>
    <t>L</t>
  </si>
  <si>
    <t>M</t>
  </si>
  <si>
    <t>N</t>
  </si>
  <si>
    <t>Feladatok</t>
  </si>
  <si>
    <t>megnevezés</t>
  </si>
  <si>
    <t>Támogatások</t>
  </si>
  <si>
    <t>Felhalmozási kiadások</t>
  </si>
  <si>
    <t>Egyéb kiadások</t>
  </si>
  <si>
    <t>Összes kiadás</t>
  </si>
  <si>
    <t>Állami támogatás -beszámítás</t>
  </si>
  <si>
    <t>Saját bevételek</t>
  </si>
  <si>
    <t>Adóbevételek</t>
  </si>
  <si>
    <t>Feladatra fordított  bevétel összesen</t>
  </si>
  <si>
    <t>Az önkormányzati vagyonnal való gazd.  feladatok</t>
  </si>
  <si>
    <t>Város-, községgazdálkodási m.n.s. szolgáltatások</t>
  </si>
  <si>
    <t>Köztemető fenntartás és működtetés</t>
  </si>
  <si>
    <t>Kötelező feladatok összesen:</t>
  </si>
  <si>
    <t xml:space="preserve">Önként vállalt feladatok </t>
  </si>
  <si>
    <t>Önként vállalt feladatok összesen:</t>
  </si>
  <si>
    <t>Mindösszesen:</t>
  </si>
  <si>
    <t>Szoc étkeztetés</t>
  </si>
  <si>
    <t>2/2</t>
  </si>
  <si>
    <t xml:space="preserve">Állami feladat </t>
  </si>
  <si>
    <t>Állami feladat összesen:</t>
  </si>
  <si>
    <t xml:space="preserve">            Siklósi Ügyelet</t>
  </si>
  <si>
    <t xml:space="preserve">  ebből: Óvoda fenntartó társulás</t>
  </si>
  <si>
    <t>Működési célú költségvetési támogatások és kiegészítő támogatások</t>
  </si>
  <si>
    <t>Elszámolásból származó bevételek</t>
  </si>
  <si>
    <t>Államháztartáson belüli megelőlegezések</t>
  </si>
  <si>
    <t>Működési célú visszatérítendő kölcsönök nyújtása áht-n kívülre</t>
  </si>
  <si>
    <t>FELHALMOZÁSI BEVÉTELEK</t>
  </si>
  <si>
    <t>FELHALMOZÁSI CÉLÚ TÁMOGATÁS ÁHT-N BELÜLRŐL</t>
  </si>
  <si>
    <t>Közfoglalkoztatás</t>
  </si>
  <si>
    <t>Pénzeszközök változása</t>
  </si>
  <si>
    <t>Nyitó pénzkészlet</t>
  </si>
  <si>
    <t>Bevételek</t>
  </si>
  <si>
    <t>Sajátos elszámolások tárgyévi forgalma</t>
  </si>
  <si>
    <t>Záró pénzkészlet</t>
  </si>
  <si>
    <t>Pénzmaradvány kimutatás</t>
  </si>
  <si>
    <t>Alaptevékenység bevételei</t>
  </si>
  <si>
    <t>Alaptevékenység kiadásai</t>
  </si>
  <si>
    <t>VAGYONKIMUTATÁS</t>
  </si>
  <si>
    <t>ESZKÖZÖK</t>
  </si>
  <si>
    <t>Üzleti vagyon</t>
  </si>
  <si>
    <t>Összes bruttó érték</t>
  </si>
  <si>
    <t>Nettó érték</t>
  </si>
  <si>
    <t>0-ra leírt eszközök bruttó értéke</t>
  </si>
  <si>
    <t>bruttó értéke</t>
  </si>
  <si>
    <t>A/I.</t>
  </si>
  <si>
    <t>Immateriális javak</t>
  </si>
  <si>
    <t>A/II/1.</t>
  </si>
  <si>
    <t>Ingatlanok és kapcsolódó vagyoni értékű jogok</t>
  </si>
  <si>
    <t>A/II/2.</t>
  </si>
  <si>
    <t>Gépek, berendezések, felszerelések, járművek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</si>
  <si>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</si>
  <si>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</si>
  <si>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</si>
  <si>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</si>
  <si>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</si>
  <si>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</si>
  <si>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</si>
  <si>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 xml:space="preserve">Tárgyi eszközök  </t>
  </si>
  <si>
    <t>A/III/1.</t>
  </si>
  <si>
    <t>Tartós részesedések</t>
  </si>
  <si>
    <t>A/III/2.</t>
  </si>
  <si>
    <t>Tartós hitelviszonyt megtestesítő értékpapírok</t>
  </si>
  <si>
    <t>A/III/3.</t>
  </si>
  <si>
    <t>Befektetett pénzügyi eszközök értékhelyesbítése</t>
  </si>
  <si>
    <t>A/III.</t>
  </si>
  <si>
    <t xml:space="preserve">Befektetett pénzügyi eszközök  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</si>
  <si>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</si>
  <si>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</si>
  <si>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</si>
  <si>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</si>
  <si>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</si>
  <si>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</si>
  <si>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</si>
  <si>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</si>
  <si>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</si>
  <si>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</si>
  <si>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</si>
  <si>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</si>
  <si>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</si>
  <si>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</si>
  <si>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</si>
  <si>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</si>
  <si>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</si>
  <si>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</si>
  <si>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C/V.</t>
  </si>
  <si>
    <t>Idegen pénzeszközök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</si>
  <si>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</si>
  <si>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</si>
  <si>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</si>
  <si>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</si>
  <si>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</si>
  <si>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</si>
  <si>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</si>
  <si>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</si>
  <si>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</si>
  <si>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</si>
  <si>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</si>
  <si>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</si>
  <si>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</si>
  <si>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</si>
  <si>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</si>
  <si>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A könyvviteli mérlegben értékkel szereplő források:</t>
  </si>
  <si>
    <t>FORRÁSOK</t>
  </si>
  <si>
    <t>Állományi érték</t>
  </si>
  <si>
    <t xml:space="preserve">G/I. 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</si>
  <si>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</si>
  <si>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</si>
  <si>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</si>
  <si>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</si>
  <si>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</si>
  <si>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</si>
  <si>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</si>
  <si>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</si>
  <si>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</si>
  <si>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</si>
  <si>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</si>
  <si>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</si>
  <si>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</si>
  <si>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</si>
  <si>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</si>
  <si>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</si>
  <si>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</si>
  <si>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 xml:space="preserve">H/III. 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</si>
  <si>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</si>
  <si>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</si>
  <si>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</si>
  <si>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</si>
  <si>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</si>
  <si>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</si>
  <si>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</si>
  <si>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</si>
  <si>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</si>
  <si>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</si>
  <si>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Egyéb, mérlegben nem szereplő, nyilvántartott eszköz és kötelezettség állomány:</t>
  </si>
  <si>
    <t>01</t>
  </si>
  <si>
    <t>Befektetett eszközök</t>
  </si>
  <si>
    <t>011</t>
  </si>
  <si>
    <t>Államháztartáson belüli vagyonkezelésbe adott eszközök</t>
  </si>
  <si>
    <t>012</t>
  </si>
  <si>
    <t>Bérbe vett befektetett eszközök</t>
  </si>
  <si>
    <t>013</t>
  </si>
  <si>
    <t>Letétbe, bizományba, üzemeltetésre átvett befektetett eszközök</t>
  </si>
  <si>
    <t>014</t>
  </si>
  <si>
    <t>PPP konstrukcióban használt befektetett eszközök</t>
  </si>
  <si>
    <t xml:space="preserve">02 </t>
  </si>
  <si>
    <t>021</t>
  </si>
  <si>
    <t>Bérbe vett készletek</t>
  </si>
  <si>
    <t>022</t>
  </si>
  <si>
    <t>Letétbe, bizmányba átvett készletek</t>
  </si>
  <si>
    <t>023</t>
  </si>
  <si>
    <t>Intervenciós készletek</t>
  </si>
  <si>
    <t>03</t>
  </si>
  <si>
    <t>Függő és biztos jövőbeni követelések</t>
  </si>
  <si>
    <t>04</t>
  </si>
  <si>
    <t>Függő kötelezettségek</t>
  </si>
  <si>
    <t>Részesedések</t>
  </si>
  <si>
    <t>Ft-ban</t>
  </si>
  <si>
    <t>Részesedések összesen</t>
  </si>
  <si>
    <t>Nemzetgazdasági szemp. kiemelt jelentőségű törzsvagyon</t>
  </si>
  <si>
    <t xml:space="preserve">E S Z K Ö Z Ö K   </t>
  </si>
  <si>
    <t>ELŐZŐ ÉV</t>
  </si>
  <si>
    <t>TÁRGYÉV</t>
  </si>
  <si>
    <t>1. Vagyoni értékű jogok</t>
  </si>
  <si>
    <t>2. Szellemi termékek</t>
  </si>
  <si>
    <t>3. Egyéb immateriális javak</t>
  </si>
  <si>
    <t>I. Immateriális javak</t>
  </si>
  <si>
    <t>1. Ingatlanok</t>
  </si>
  <si>
    <t>2. Gépek, berendezések és felszerelések</t>
  </si>
  <si>
    <t>3. Járművek</t>
  </si>
  <si>
    <t>4. Beruházások</t>
  </si>
  <si>
    <t>5. Beruházásra adott előlegek</t>
  </si>
  <si>
    <t>6. Tárgyi eszközök értékhelyesbítése</t>
  </si>
  <si>
    <t xml:space="preserve">II. Tárgyi eszközök </t>
  </si>
  <si>
    <t>1. Részesedések</t>
  </si>
  <si>
    <t>2. Értékpapírok</t>
  </si>
  <si>
    <t>3. Tartósan adott kölcsönök</t>
  </si>
  <si>
    <t>4. Hosszú lejáratú bankbetétek</t>
  </si>
  <si>
    <t xml:space="preserve">III. Befektetett pénzügyi eszközök </t>
  </si>
  <si>
    <t>IV. Koncesszióba, vagyonkezelésbe adott eszközök</t>
  </si>
  <si>
    <t xml:space="preserve">NEMZETI VAGYONBA TARTOZÓ BEFEKTETETT   ESZKÖZÖK </t>
  </si>
  <si>
    <t>1. Vásárolt készletek</t>
  </si>
  <si>
    <t>2. Átsorolt, követelés fejében átvett készletek</t>
  </si>
  <si>
    <t>3. Egyéb készletek</t>
  </si>
  <si>
    <t>3. Állatok</t>
  </si>
  <si>
    <t>4. Befejezetlen termelés, félkész termékek, késztermékek</t>
  </si>
  <si>
    <t>5. Növendék,-  hízó és egyéb állatok</t>
  </si>
  <si>
    <t xml:space="preserve">I. Készletek </t>
  </si>
  <si>
    <t>1. Kárpótlási jegyek</t>
  </si>
  <si>
    <t>2. Kincstárjegyek</t>
  </si>
  <si>
    <t>3. Kötvények</t>
  </si>
  <si>
    <t>4. Egyéb értékpapírok</t>
  </si>
  <si>
    <t xml:space="preserve">II. Értékpapírok </t>
  </si>
  <si>
    <t xml:space="preserve">NEMZETI VAGYONBA TARTOZÓ FORGÓESZKÖZÖK </t>
  </si>
  <si>
    <t>1. Hosszú lejáratú betétek</t>
  </si>
  <si>
    <t>2. Pénztárak, csekkek és betétkönyvek</t>
  </si>
  <si>
    <t>3. Forintszámlák</t>
  </si>
  <si>
    <t>4. Deviza számlák</t>
  </si>
  <si>
    <t>1. Költségvetési évben esedékes követelések</t>
  </si>
  <si>
    <t>2. Költségvetési évet követően esedékes követelések</t>
  </si>
  <si>
    <t>3. Követelés jellegű sajátos elszámolások</t>
  </si>
  <si>
    <t xml:space="preserve">E S Z K Ö Z Ö K    Ö S S Z E S E N </t>
  </si>
  <si>
    <t xml:space="preserve">F O R R Á S O K </t>
  </si>
  <si>
    <t>Állományi   érték</t>
  </si>
  <si>
    <t>1. Nemzeti vagyon induláskori értéke</t>
  </si>
  <si>
    <t>2. Nemzeti vagyon változásai</t>
  </si>
  <si>
    <t>3. Egyéb eszközök induláskori értéke és változásai</t>
  </si>
  <si>
    <t>4. Felhalmozott eredmény</t>
  </si>
  <si>
    <t>5. Eszközök értékhelyesbítésének forrása</t>
  </si>
  <si>
    <t>6. Mérleg szerinti eredmény</t>
  </si>
  <si>
    <t>1. Költségvetési évben esedékes kötelezettségek</t>
  </si>
  <si>
    <t>2. Költségvetési évet követően esedékes kötelezettségek</t>
  </si>
  <si>
    <t>3. Kötelezettség jellegű sajátos elszámolások</t>
  </si>
  <si>
    <t xml:space="preserve">KÖTELEZETTSÉGEK </t>
  </si>
  <si>
    <t>F O R R Á S O K     Ö S S Z E S E N</t>
  </si>
  <si>
    <t>Finanszírozási bevételek összesen</t>
  </si>
  <si>
    <t>FINANSZÍROZÁSI KIADÁSOK</t>
  </si>
  <si>
    <t>Államháztartáson belüli megelőlegezések visszafizetése</t>
  </si>
  <si>
    <t>Finanszírozási kiadások összesen</t>
  </si>
  <si>
    <t>Vagyoni típusu adók</t>
  </si>
  <si>
    <t xml:space="preserve">Összeg </t>
  </si>
  <si>
    <t>Forgalom-képtelen törzs-vagyon</t>
  </si>
  <si>
    <t>Korlátozot-tan forgalom-képes vagyon</t>
  </si>
  <si>
    <t>Támogatási célú finanszírozási műveletek</t>
  </si>
  <si>
    <t>Intézményen kívüli gyermekétkeztetés</t>
  </si>
  <si>
    <t>Önkormányzatok elszámolása a központi költségvetéssel</t>
  </si>
  <si>
    <t>Önkormányzatok funkcióra nem sorolható bevételei</t>
  </si>
  <si>
    <t>Kisharsány, Petőfi u. 25.</t>
  </si>
  <si>
    <t xml:space="preserve">Kisharsány Községi Önkormányzat </t>
  </si>
  <si>
    <t>Kisharsány Községi Önkormányzat címrendje</t>
  </si>
  <si>
    <t>KISHARSÁNY KÖZSÉG ÖNKORMÁNYZATA</t>
  </si>
  <si>
    <t>KISHARSÁNY  KÖZSÉG  ÖNKORMÁNYZATA</t>
  </si>
  <si>
    <t>Közművelődés</t>
  </si>
  <si>
    <t xml:space="preserve">           Nyugdíjasklub</t>
  </si>
  <si>
    <t>KISHARSÁNY ÖNKORMÁNYZAT</t>
  </si>
  <si>
    <t>KISHARSÁNY    KÖZSÉGI    ÖNKORMÁNYZAT</t>
  </si>
  <si>
    <t>Kisharsány Önkormányzat</t>
  </si>
  <si>
    <t>Előző év költségvetési maradványának igénybevétele</t>
  </si>
  <si>
    <t>Traktor értékesítés</t>
  </si>
  <si>
    <t>Egyéb szociális pénzbeli és természetbeni ellátás</t>
  </si>
  <si>
    <t>Óvodai nevelés működtetési feladatai</t>
  </si>
  <si>
    <t xml:space="preserve">           Kh.-Ntf.víziközmű társulás</t>
  </si>
  <si>
    <t>1. melléklet a 4/2019. (V.29.) önkormányzati rendelethez</t>
  </si>
  <si>
    <t>2018. ÉVI BESZÁMOLÓ</t>
  </si>
  <si>
    <t>Biztosító által fizetett kártérítés</t>
  </si>
  <si>
    <t>4.melléklet a 4/2019.(V.29.) önkormányzati rendelethez</t>
  </si>
  <si>
    <t xml:space="preserve">2018.  ÉVI BESZÁMOLÓ  </t>
  </si>
  <si>
    <t xml:space="preserve"> 2018. ÉV</t>
  </si>
  <si>
    <t>Út felújítás</t>
  </si>
  <si>
    <t>Közvilágítási lámpahely bővítés</t>
  </si>
  <si>
    <t>Kisharsányért Közalapítvány felhalmozási célú támogatás</t>
  </si>
  <si>
    <t>Pénzmaradvány felhalmozási célú igénybevétel</t>
  </si>
  <si>
    <t>Munkagép beszerzés</t>
  </si>
  <si>
    <t>Eszköz beszerzés-közfoglalkoztatás</t>
  </si>
  <si>
    <t>TV-könyvtár</t>
  </si>
  <si>
    <t>Önkormányzati fejlesztések támogatása</t>
  </si>
  <si>
    <t>Külterületi utak felújítása-pályázat MVH</t>
  </si>
  <si>
    <t>Virágzó Magyar Kert Alapítvány</t>
  </si>
  <si>
    <t>5.melléklet a 4/2019.(V.29.)önkormányzati rendelethez</t>
  </si>
  <si>
    <t>6. melléklet a 4/2019. (V.29.) önkormányzati rendelethez</t>
  </si>
  <si>
    <t>Az önkormányzat 2018. évi bevételei és kiadásai kötelező, önként vállalt és állami feladatok szerinti megosztásban</t>
  </si>
  <si>
    <t>7. melléklet a 4/2019. (V.29.) önkormányzati rendelethez</t>
  </si>
  <si>
    <t xml:space="preserve"> ebből: Mentőalapítvány</t>
  </si>
  <si>
    <t xml:space="preserve">           Polgárőrség</t>
  </si>
  <si>
    <t xml:space="preserve">           Lakatos Norbert</t>
  </si>
  <si>
    <t xml:space="preserve">            Mecsek-Dráva Önkorm.Társulás</t>
  </si>
  <si>
    <t>2018.évi kiadás</t>
  </si>
  <si>
    <t>9. melléklet a 4/2019. (V.29.) önkormányzati rendelethez</t>
  </si>
  <si>
    <t>2018. DECEMBER 31.</t>
  </si>
  <si>
    <t>10.melléklet a 4/2019. (V.29.) önkormányzati rendelethez</t>
  </si>
  <si>
    <t>2018. ÉVI   VAGYONMÉRLEGE</t>
  </si>
  <si>
    <t>11. melléklet a 4/2019. (V.29.) önkormányzati rendelethez</t>
  </si>
  <si>
    <t>2018. évi beszámoló</t>
  </si>
  <si>
    <t>2018. évi pénzmaradvány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</si>
</sst>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.00_ ;\-#,##0.00\ "/>
    <numFmt numFmtId="168" formatCode="0.00_ ;\-0.00\ "/>
    <numFmt numFmtId="169" formatCode="0_ ;\-0\ "/>
    <numFmt numFmtId="170" formatCode="#,###,###"/>
    <numFmt numFmtId="171" formatCode="#,##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__"/>
    <numFmt numFmtId="176" formatCode="_-* #,##0\ _F_t_-;\-* #,##0\ _F_t_-;_-* &quot;-&quot;??\ _F_t_-;_-@_-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sz val="9"/>
      <name val="Arial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medium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4" fillId="0" borderId="15" xfId="59" applyFont="1" applyBorder="1" applyAlignment="1">
      <alignment wrapText="1"/>
      <protection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170" fontId="5" fillId="0" borderId="13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16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justify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6" fillId="0" borderId="27" xfId="0" applyFont="1" applyBorder="1" applyAlignment="1">
      <alignment vertical="top" wrapText="1"/>
    </xf>
    <xf numFmtId="176" fontId="16" fillId="0" borderId="21" xfId="46" applyNumberFormat="1" applyFont="1" applyBorder="1" applyAlignment="1">
      <alignment horizontal="right" vertical="top" wrapText="1"/>
    </xf>
    <xf numFmtId="176" fontId="16" fillId="0" borderId="0" xfId="46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/>
    </xf>
    <xf numFmtId="0" fontId="17" fillId="0" borderId="27" xfId="0" applyFont="1" applyBorder="1" applyAlignment="1">
      <alignment horizontal="left" vertical="top" wrapText="1"/>
    </xf>
    <xf numFmtId="176" fontId="17" fillId="0" borderId="21" xfId="46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/>
    </xf>
    <xf numFmtId="0" fontId="31" fillId="0" borderId="27" xfId="0" applyFont="1" applyBorder="1" applyAlignment="1">
      <alignment horizontal="left" vertical="top" wrapText="1"/>
    </xf>
    <xf numFmtId="176" fontId="31" fillId="0" borderId="21" xfId="46" applyNumberFormat="1" applyFont="1" applyBorder="1" applyAlignment="1">
      <alignment horizontal="right" vertical="top" wrapText="1"/>
    </xf>
    <xf numFmtId="0" fontId="31" fillId="0" borderId="27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176" fontId="17" fillId="0" borderId="13" xfId="46" applyNumberFormat="1" applyFont="1" applyBorder="1" applyAlignment="1">
      <alignment horizontal="right" vertical="top" wrapText="1"/>
    </xf>
    <xf numFmtId="176" fontId="17" fillId="0" borderId="0" xfId="46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17" fillId="0" borderId="27" xfId="0" applyFont="1" applyBorder="1" applyAlignment="1">
      <alignment vertical="top" wrapText="1"/>
    </xf>
    <xf numFmtId="0" fontId="26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33" fillId="0" borderId="31" xfId="0" applyNumberFormat="1" applyFont="1" applyBorder="1" applyAlignment="1">
      <alignment horizontal="center" wrapText="1"/>
    </xf>
    <xf numFmtId="0" fontId="33" fillId="0" borderId="32" xfId="0" applyFont="1" applyBorder="1" applyAlignment="1">
      <alignment horizontal="center" textRotation="180" wrapText="1"/>
    </xf>
    <xf numFmtId="0" fontId="16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0" fillId="0" borderId="20" xfId="58" applyFont="1" applyBorder="1">
      <alignment/>
      <protection/>
    </xf>
    <xf numFmtId="0" fontId="17" fillId="34" borderId="13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33" fillId="0" borderId="0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17" fillId="35" borderId="12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3" fontId="34" fillId="0" borderId="34" xfId="0" applyNumberFormat="1" applyFont="1" applyFill="1" applyBorder="1" applyAlignment="1">
      <alignment/>
    </xf>
    <xf numFmtId="0" fontId="34" fillId="0" borderId="34" xfId="0" applyFont="1" applyFill="1" applyBorder="1" applyAlignment="1">
      <alignment/>
    </xf>
    <xf numFmtId="3" fontId="33" fillId="0" borderId="35" xfId="0" applyNumberFormat="1" applyFont="1" applyFill="1" applyBorder="1" applyAlignment="1">
      <alignment/>
    </xf>
    <xf numFmtId="3" fontId="33" fillId="0" borderId="36" xfId="0" applyNumberFormat="1" applyFont="1" applyFill="1" applyBorder="1" applyAlignment="1">
      <alignment/>
    </xf>
    <xf numFmtId="0" fontId="33" fillId="0" borderId="34" xfId="0" applyFont="1" applyFill="1" applyBorder="1" applyAlignment="1">
      <alignment/>
    </xf>
    <xf numFmtId="3" fontId="33" fillId="0" borderId="37" xfId="0" applyNumberFormat="1" applyFont="1" applyFill="1" applyBorder="1" applyAlignment="1">
      <alignment/>
    </xf>
    <xf numFmtId="0" fontId="17" fillId="36" borderId="38" xfId="0" applyFont="1" applyFill="1" applyBorder="1" applyAlignment="1">
      <alignment wrapText="1"/>
    </xf>
    <xf numFmtId="3" fontId="33" fillId="36" borderId="39" xfId="0" applyNumberFormat="1" applyFont="1" applyFill="1" applyBorder="1" applyAlignment="1">
      <alignment/>
    </xf>
    <xf numFmtId="3" fontId="33" fillId="36" borderId="40" xfId="0" applyNumberFormat="1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6" fillId="0" borderId="10" xfId="0" applyFont="1" applyFill="1" applyBorder="1" applyAlignment="1">
      <alignment vertical="distributed" wrapText="1"/>
    </xf>
    <xf numFmtId="0" fontId="16" fillId="0" borderId="0" xfId="56">
      <alignment/>
      <protection/>
    </xf>
    <xf numFmtId="0" fontId="17" fillId="0" borderId="41" xfId="56" applyFont="1" applyBorder="1">
      <alignment/>
      <protection/>
    </xf>
    <xf numFmtId="0" fontId="17" fillId="0" borderId="42" xfId="56" applyFont="1" applyBorder="1">
      <alignment/>
      <protection/>
    </xf>
    <xf numFmtId="0" fontId="16" fillId="0" borderId="43" xfId="56" applyBorder="1">
      <alignment/>
      <protection/>
    </xf>
    <xf numFmtId="0" fontId="16" fillId="0" borderId="44" xfId="56" applyBorder="1">
      <alignment/>
      <protection/>
    </xf>
    <xf numFmtId="0" fontId="16" fillId="0" borderId="43" xfId="56" applyFont="1" applyBorder="1">
      <alignment/>
      <protection/>
    </xf>
    <xf numFmtId="3" fontId="16" fillId="0" borderId="44" xfId="56" applyNumberFormat="1" applyBorder="1">
      <alignment/>
      <protection/>
    </xf>
    <xf numFmtId="0" fontId="17" fillId="0" borderId="43" xfId="56" applyFont="1" applyBorder="1">
      <alignment/>
      <protection/>
    </xf>
    <xf numFmtId="3" fontId="17" fillId="0" borderId="44" xfId="56" applyNumberFormat="1" applyFont="1" applyBorder="1">
      <alignment/>
      <protection/>
    </xf>
    <xf numFmtId="0" fontId="16" fillId="0" borderId="45" xfId="56" applyBorder="1">
      <alignment/>
      <protection/>
    </xf>
    <xf numFmtId="3" fontId="16" fillId="0" borderId="46" xfId="56" applyNumberFormat="1" applyBorder="1">
      <alignment/>
      <protection/>
    </xf>
    <xf numFmtId="3" fontId="16" fillId="0" borderId="42" xfId="56" applyNumberFormat="1" applyBorder="1">
      <alignment/>
      <protection/>
    </xf>
    <xf numFmtId="0" fontId="17" fillId="0" borderId="47" xfId="56" applyFont="1" applyBorder="1">
      <alignment/>
      <protection/>
    </xf>
    <xf numFmtId="3" fontId="17" fillId="0" borderId="40" xfId="56" applyNumberFormat="1" applyFont="1" applyBorder="1">
      <alignment/>
      <protection/>
    </xf>
    <xf numFmtId="0" fontId="16" fillId="0" borderId="0" xfId="57">
      <alignment/>
      <protection/>
    </xf>
    <xf numFmtId="0" fontId="17" fillId="0" borderId="0" xfId="56" applyFont="1">
      <alignment/>
      <protection/>
    </xf>
    <xf numFmtId="0" fontId="16" fillId="0" borderId="0" xfId="56" applyAlignment="1">
      <alignment wrapText="1"/>
      <protection/>
    </xf>
    <xf numFmtId="0" fontId="17" fillId="0" borderId="41" xfId="56" applyFont="1" applyBorder="1" applyAlignment="1">
      <alignment horizontal="center" vertical="center"/>
      <protection/>
    </xf>
    <xf numFmtId="0" fontId="17" fillId="0" borderId="48" xfId="56" applyFont="1" applyBorder="1" applyAlignment="1">
      <alignment horizontal="center" vertical="center"/>
      <protection/>
    </xf>
    <xf numFmtId="0" fontId="17" fillId="0" borderId="49" xfId="56" applyFont="1" applyBorder="1" applyAlignment="1">
      <alignment horizontal="center" vertical="center"/>
      <protection/>
    </xf>
    <xf numFmtId="0" fontId="17" fillId="0" borderId="14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vertical="center" wrapText="1"/>
      <protection/>
    </xf>
    <xf numFmtId="0" fontId="17" fillId="0" borderId="13" xfId="56" applyFont="1" applyBorder="1" applyAlignment="1">
      <alignment vertical="center" wrapText="1"/>
      <protection/>
    </xf>
    <xf numFmtId="0" fontId="16" fillId="0" borderId="13" xfId="56" applyFont="1" applyBorder="1">
      <alignment/>
      <protection/>
    </xf>
    <xf numFmtId="0" fontId="16" fillId="0" borderId="13" xfId="56" applyBorder="1">
      <alignment/>
      <protection/>
    </xf>
    <xf numFmtId="0" fontId="16" fillId="0" borderId="13" xfId="56" applyFont="1" applyBorder="1" applyAlignment="1">
      <alignment wrapText="1"/>
      <protection/>
    </xf>
    <xf numFmtId="0" fontId="17" fillId="0" borderId="13" xfId="56" applyFont="1" applyBorder="1" applyAlignment="1">
      <alignment wrapText="1"/>
      <protection/>
    </xf>
    <xf numFmtId="0" fontId="17" fillId="0" borderId="13" xfId="56" applyFont="1" applyBorder="1">
      <alignment/>
      <protection/>
    </xf>
    <xf numFmtId="0" fontId="17" fillId="0" borderId="39" xfId="56" applyFont="1" applyBorder="1" applyAlignment="1">
      <alignment horizontal="left" vertical="center" wrapText="1"/>
      <protection/>
    </xf>
    <xf numFmtId="0" fontId="17" fillId="0" borderId="42" xfId="56" applyFont="1" applyBorder="1" applyAlignment="1">
      <alignment wrapText="1"/>
      <protection/>
    </xf>
    <xf numFmtId="0" fontId="17" fillId="0" borderId="39" xfId="56" applyFont="1" applyBorder="1" applyAlignment="1">
      <alignment horizontal="left" vertical="center"/>
      <protection/>
    </xf>
    <xf numFmtId="49" fontId="16" fillId="0" borderId="0" xfId="56" applyNumberFormat="1">
      <alignment/>
      <protection/>
    </xf>
    <xf numFmtId="0" fontId="16" fillId="0" borderId="0" xfId="56" applyFont="1">
      <alignment/>
      <protection/>
    </xf>
    <xf numFmtId="49" fontId="16" fillId="0" borderId="41" xfId="56" applyNumberFormat="1" applyBorder="1">
      <alignment/>
      <protection/>
    </xf>
    <xf numFmtId="0" fontId="16" fillId="0" borderId="48" xfId="56" applyFont="1" applyBorder="1">
      <alignment/>
      <protection/>
    </xf>
    <xf numFmtId="0" fontId="16" fillId="0" borderId="42" xfId="56" applyFont="1" applyBorder="1" applyAlignment="1">
      <alignment wrapText="1"/>
      <protection/>
    </xf>
    <xf numFmtId="49" fontId="16" fillId="0" borderId="43" xfId="56" applyNumberFormat="1" applyFont="1" applyBorder="1">
      <alignment/>
      <protection/>
    </xf>
    <xf numFmtId="0" fontId="16" fillId="0" borderId="13" xfId="56" applyFont="1" applyFill="1" applyBorder="1" applyAlignment="1">
      <alignment wrapText="1"/>
      <protection/>
    </xf>
    <xf numFmtId="49" fontId="16" fillId="0" borderId="47" xfId="56" applyNumberFormat="1" applyFont="1" applyBorder="1">
      <alignment/>
      <protection/>
    </xf>
    <xf numFmtId="0" fontId="16" fillId="0" borderId="39" xfId="56" applyFont="1" applyFill="1" applyBorder="1" applyAlignment="1">
      <alignment wrapText="1"/>
      <protection/>
    </xf>
    <xf numFmtId="49" fontId="16" fillId="0" borderId="43" xfId="56" applyNumberFormat="1" applyBorder="1">
      <alignment/>
      <protection/>
    </xf>
    <xf numFmtId="0" fontId="17" fillId="0" borderId="39" xfId="56" applyFont="1" applyBorder="1">
      <alignment/>
      <protection/>
    </xf>
    <xf numFmtId="0" fontId="17" fillId="0" borderId="0" xfId="56" applyFont="1" applyAlignment="1">
      <alignment wrapText="1"/>
      <protection/>
    </xf>
    <xf numFmtId="3" fontId="16" fillId="0" borderId="0" xfId="56" applyNumberFormat="1" applyAlignment="1">
      <alignment wrapText="1"/>
      <protection/>
    </xf>
    <xf numFmtId="0" fontId="16" fillId="0" borderId="0" xfId="56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50" xfId="0" applyFont="1" applyBorder="1" applyAlignment="1">
      <alignment/>
    </xf>
    <xf numFmtId="0" fontId="0" fillId="0" borderId="50" xfId="0" applyBorder="1" applyAlignment="1">
      <alignment/>
    </xf>
    <xf numFmtId="3" fontId="1" fillId="0" borderId="5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0" fontId="17" fillId="0" borderId="51" xfId="56" applyFont="1" applyBorder="1">
      <alignment/>
      <protection/>
    </xf>
    <xf numFmtId="0" fontId="17" fillId="0" borderId="52" xfId="56" applyFont="1" applyBorder="1">
      <alignment/>
      <protection/>
    </xf>
    <xf numFmtId="3" fontId="12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right"/>
    </xf>
    <xf numFmtId="3" fontId="35" fillId="0" borderId="13" xfId="0" applyNumberFormat="1" applyFont="1" applyFill="1" applyBorder="1" applyAlignment="1">
      <alignment horizontal="right" vertical="center"/>
    </xf>
    <xf numFmtId="3" fontId="36" fillId="0" borderId="13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vertical="center" wrapText="1"/>
    </xf>
    <xf numFmtId="3" fontId="36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40" fillId="0" borderId="53" xfId="0" applyNumberFormat="1" applyFont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34" borderId="13" xfId="0" applyNumberFormat="1" applyFont="1" applyFill="1" applyBorder="1" applyAlignment="1">
      <alignment/>
    </xf>
    <xf numFmtId="3" fontId="38" fillId="0" borderId="20" xfId="0" applyNumberFormat="1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3" fontId="38" fillId="0" borderId="20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3" fontId="40" fillId="35" borderId="13" xfId="0" applyNumberFormat="1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3" fontId="38" fillId="0" borderId="54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0" fontId="40" fillId="0" borderId="48" xfId="56" applyFont="1" applyBorder="1" applyAlignment="1">
      <alignment horizontal="center" vertical="center" wrapText="1"/>
      <protection/>
    </xf>
    <xf numFmtId="0" fontId="40" fillId="0" borderId="56" xfId="56" applyFont="1" applyBorder="1" applyAlignment="1">
      <alignment horizontal="center" vertical="center" wrapText="1"/>
      <protection/>
    </xf>
    <xf numFmtId="0" fontId="40" fillId="0" borderId="42" xfId="56" applyFont="1" applyBorder="1" applyAlignment="1">
      <alignment horizontal="center" vertical="center" wrapText="1"/>
      <protection/>
    </xf>
    <xf numFmtId="3" fontId="38" fillId="0" borderId="44" xfId="56" applyNumberFormat="1" applyFont="1" applyBorder="1" applyAlignment="1">
      <alignment wrapText="1"/>
      <protection/>
    </xf>
    <xf numFmtId="3" fontId="40" fillId="0" borderId="44" xfId="56" applyNumberFormat="1" applyFont="1" applyBorder="1" applyAlignment="1">
      <alignment wrapText="1"/>
      <protection/>
    </xf>
    <xf numFmtId="3" fontId="40" fillId="0" borderId="40" xfId="56" applyNumberFormat="1" applyFont="1" applyBorder="1" applyAlignment="1">
      <alignment wrapText="1"/>
      <protection/>
    </xf>
    <xf numFmtId="0" fontId="38" fillId="0" borderId="44" xfId="56" applyFont="1" applyBorder="1" applyAlignment="1">
      <alignment wrapText="1"/>
      <protection/>
    </xf>
    <xf numFmtId="3" fontId="38" fillId="0" borderId="40" xfId="56" applyNumberFormat="1" applyFont="1" applyBorder="1" applyAlignment="1">
      <alignment wrapText="1"/>
      <protection/>
    </xf>
    <xf numFmtId="3" fontId="38" fillId="0" borderId="13" xfId="56" applyNumberFormat="1" applyFont="1" applyBorder="1" applyAlignment="1">
      <alignment wrapText="1"/>
      <protection/>
    </xf>
    <xf numFmtId="3" fontId="38" fillId="0" borderId="13" xfId="56" applyNumberFormat="1" applyFont="1" applyBorder="1">
      <alignment/>
      <protection/>
    </xf>
    <xf numFmtId="3" fontId="38" fillId="0" borderId="10" xfId="56" applyNumberFormat="1" applyFont="1" applyBorder="1">
      <alignment/>
      <protection/>
    </xf>
    <xf numFmtId="3" fontId="38" fillId="0" borderId="44" xfId="56" applyNumberFormat="1" applyFont="1" applyBorder="1">
      <alignment/>
      <protection/>
    </xf>
    <xf numFmtId="3" fontId="38" fillId="0" borderId="0" xfId="56" applyNumberFormat="1" applyFont="1" applyAlignment="1">
      <alignment wrapText="1"/>
      <protection/>
    </xf>
    <xf numFmtId="3" fontId="40" fillId="0" borderId="13" xfId="56" applyNumberFormat="1" applyFont="1" applyBorder="1" applyAlignment="1">
      <alignment wrapText="1"/>
      <protection/>
    </xf>
    <xf numFmtId="3" fontId="40" fillId="0" borderId="10" xfId="56" applyNumberFormat="1" applyFont="1" applyBorder="1">
      <alignment/>
      <protection/>
    </xf>
    <xf numFmtId="3" fontId="40" fillId="0" borderId="10" xfId="56" applyNumberFormat="1" applyFont="1" applyBorder="1" applyAlignment="1">
      <alignment wrapText="1"/>
      <protection/>
    </xf>
    <xf numFmtId="3" fontId="40" fillId="0" borderId="13" xfId="56" applyNumberFormat="1" applyFont="1" applyBorder="1">
      <alignment/>
      <protection/>
    </xf>
    <xf numFmtId="3" fontId="40" fillId="0" borderId="44" xfId="56" applyNumberFormat="1" applyFont="1" applyBorder="1">
      <alignment/>
      <protection/>
    </xf>
    <xf numFmtId="3" fontId="40" fillId="0" borderId="39" xfId="56" applyNumberFormat="1" applyFont="1" applyBorder="1" applyAlignment="1">
      <alignment wrapText="1"/>
      <protection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3" fontId="17" fillId="0" borderId="57" xfId="0" applyNumberFormat="1" applyFont="1" applyBorder="1" applyAlignment="1">
      <alignment horizontal="center" textRotation="180" wrapText="1"/>
    </xf>
    <xf numFmtId="0" fontId="17" fillId="0" borderId="57" xfId="0" applyFont="1" applyBorder="1" applyAlignment="1">
      <alignment horizontal="center" textRotation="180" wrapText="1"/>
    </xf>
    <xf numFmtId="0" fontId="17" fillId="0" borderId="58" xfId="0" applyFont="1" applyBorder="1" applyAlignment="1">
      <alignment horizontal="center" textRotation="180" wrapText="1"/>
    </xf>
    <xf numFmtId="0" fontId="17" fillId="0" borderId="59" xfId="0" applyFont="1" applyBorder="1" applyAlignment="1">
      <alignment horizontal="center" textRotation="180" wrapText="1"/>
    </xf>
    <xf numFmtId="0" fontId="17" fillId="0" borderId="60" xfId="0" applyFont="1" applyBorder="1" applyAlignment="1">
      <alignment horizontal="center" textRotation="180" wrapText="1"/>
    </xf>
    <xf numFmtId="0" fontId="17" fillId="0" borderId="61" xfId="0" applyFont="1" applyBorder="1" applyAlignment="1">
      <alignment horizontal="center" textRotation="180" wrapText="1"/>
    </xf>
    <xf numFmtId="0" fontId="25" fillId="0" borderId="20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3" fontId="38" fillId="0" borderId="13" xfId="0" applyNumberFormat="1" applyFont="1" applyBorder="1" applyAlignment="1">
      <alignment/>
    </xf>
    <xf numFmtId="3" fontId="33" fillId="0" borderId="62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64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" fillId="0" borderId="6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right"/>
    </xf>
    <xf numFmtId="3" fontId="4" fillId="0" borderId="0" xfId="59" applyFont="1" applyAlignment="1">
      <alignment horizontal="center" wrapText="1"/>
      <protection/>
    </xf>
    <xf numFmtId="3" fontId="4" fillId="0" borderId="0" xfId="59" applyFont="1" applyBorder="1" applyAlignment="1">
      <alignment horizont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7" fillId="0" borderId="66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3" fontId="33" fillId="0" borderId="69" xfId="0" applyNumberFormat="1" applyFont="1" applyBorder="1" applyAlignment="1">
      <alignment horizontal="center"/>
    </xf>
    <xf numFmtId="3" fontId="34" fillId="0" borderId="69" xfId="0" applyNumberFormat="1" applyFont="1" applyBorder="1" applyAlignment="1">
      <alignment horizontal="center"/>
    </xf>
    <xf numFmtId="3" fontId="34" fillId="0" borderId="7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7" fillId="0" borderId="0" xfId="56" applyFont="1" applyAlignment="1">
      <alignment horizontal="center" wrapText="1"/>
      <protection/>
    </xf>
    <xf numFmtId="49" fontId="16" fillId="0" borderId="71" xfId="56" applyNumberFormat="1" applyBorder="1" applyAlignment="1">
      <alignment horizontal="center"/>
      <protection/>
    </xf>
    <xf numFmtId="49" fontId="16" fillId="0" borderId="49" xfId="56" applyNumberFormat="1" applyBorder="1" applyAlignment="1">
      <alignment horizontal="center"/>
      <protection/>
    </xf>
    <xf numFmtId="0" fontId="17" fillId="0" borderId="72" xfId="56" applyFont="1" applyBorder="1" applyAlignment="1">
      <alignment horizontal="center" vertical="center"/>
      <protection/>
    </xf>
    <xf numFmtId="0" fontId="17" fillId="0" borderId="14" xfId="56" applyFont="1" applyBorder="1" applyAlignment="1">
      <alignment horizontal="center" vertical="center"/>
      <protection/>
    </xf>
    <xf numFmtId="0" fontId="16" fillId="0" borderId="73" xfId="56" applyBorder="1" applyAlignment="1">
      <alignment horizontal="right" wrapText="1"/>
      <protection/>
    </xf>
    <xf numFmtId="0" fontId="16" fillId="0" borderId="74" xfId="56" applyBorder="1" applyAlignment="1">
      <alignment horizontal="right" wrapText="1"/>
      <protection/>
    </xf>
    <xf numFmtId="0" fontId="16" fillId="0" borderId="0" xfId="56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12" fillId="0" borderId="0" xfId="0" applyNumberFormat="1" applyFont="1" applyAlignment="1">
      <alignment horizontal="right"/>
    </xf>
    <xf numFmtId="0" fontId="16" fillId="0" borderId="0" xfId="56" applyAlignment="1">
      <alignment horizontal="right"/>
      <protection/>
    </xf>
    <xf numFmtId="0" fontId="17" fillId="0" borderId="77" xfId="56" applyFont="1" applyBorder="1" applyAlignment="1">
      <alignment horizontal="center"/>
      <protection/>
    </xf>
    <xf numFmtId="0" fontId="17" fillId="0" borderId="78" xfId="56" applyFont="1" applyBorder="1" applyAlignment="1">
      <alignment horizontal="center"/>
      <protection/>
    </xf>
    <xf numFmtId="0" fontId="17" fillId="0" borderId="79" xfId="56" applyFont="1" applyBorder="1" applyAlignment="1">
      <alignment horizontal="center"/>
      <protection/>
    </xf>
    <xf numFmtId="0" fontId="17" fillId="0" borderId="80" xfId="56" applyFont="1" applyBorder="1" applyAlignment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2007.féléviképv.t._2011.III.néiközig" xfId="58"/>
    <cellStyle name="Normál_Norm_tám_CXXV_tákisz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35.75390625" style="0" customWidth="1"/>
  </cols>
  <sheetData>
    <row r="2" spans="1:4" ht="15.75">
      <c r="A2" s="258" t="s">
        <v>465</v>
      </c>
      <c r="B2" s="258"/>
      <c r="C2" s="258"/>
      <c r="D2" s="258"/>
    </row>
    <row r="3" spans="1:3" ht="15.75">
      <c r="A3" s="54"/>
      <c r="B3" s="54"/>
      <c r="C3" s="55"/>
    </row>
    <row r="4" spans="1:3" ht="15.75">
      <c r="A4" s="54"/>
      <c r="B4" s="54"/>
      <c r="C4" s="55"/>
    </row>
    <row r="5" spans="1:3" ht="15.75">
      <c r="A5" s="54"/>
      <c r="B5" s="54"/>
      <c r="C5" s="55"/>
    </row>
    <row r="6" spans="1:3" ht="15.75">
      <c r="A6" s="49"/>
      <c r="C6" s="55"/>
    </row>
    <row r="7" spans="1:4" ht="15.75">
      <c r="A7" s="256" t="s">
        <v>452</v>
      </c>
      <c r="B7" s="256"/>
      <c r="C7" s="256"/>
      <c r="D7" s="256"/>
    </row>
    <row r="8" spans="1:4" ht="15.75">
      <c r="A8" s="257"/>
      <c r="B8" s="257"/>
      <c r="C8" s="257"/>
      <c r="D8" s="257"/>
    </row>
    <row r="9" spans="1:4" ht="15.75">
      <c r="A9" s="257"/>
      <c r="B9" s="257"/>
      <c r="C9" s="257"/>
      <c r="D9" s="257"/>
    </row>
    <row r="10" spans="1:4" ht="12.75">
      <c r="A10" s="20"/>
      <c r="B10" s="20" t="s">
        <v>186</v>
      </c>
      <c r="C10" s="20" t="s">
        <v>187</v>
      </c>
      <c r="D10" s="20" t="s">
        <v>189</v>
      </c>
    </row>
    <row r="11" spans="1:4" ht="12.75">
      <c r="A11" s="56" t="s">
        <v>192</v>
      </c>
      <c r="B11" s="57" t="s">
        <v>16</v>
      </c>
      <c r="C11" s="57" t="s">
        <v>193</v>
      </c>
      <c r="D11" s="58" t="s">
        <v>194</v>
      </c>
    </row>
    <row r="12" spans="1:4" ht="12.75">
      <c r="A12" s="59" t="s">
        <v>195</v>
      </c>
      <c r="B12" s="60" t="s">
        <v>451</v>
      </c>
      <c r="C12" s="61" t="s">
        <v>450</v>
      </c>
      <c r="D12" s="62" t="s">
        <v>196</v>
      </c>
    </row>
    <row r="13" spans="1:4" ht="12.75">
      <c r="A13" s="59" t="s">
        <v>197</v>
      </c>
      <c r="B13" s="61"/>
      <c r="C13" s="61"/>
      <c r="D13" s="63"/>
    </row>
    <row r="14" spans="1:4" ht="12.75">
      <c r="A14" s="59" t="s">
        <v>198</v>
      </c>
      <c r="B14" s="61"/>
      <c r="C14" s="61"/>
      <c r="D14" s="63"/>
    </row>
    <row r="15" spans="1:4" ht="12.75">
      <c r="A15" s="59" t="s">
        <v>199</v>
      </c>
      <c r="B15" s="50"/>
      <c r="C15" s="50"/>
      <c r="D15" s="64"/>
    </row>
    <row r="16" spans="1:4" ht="12.75">
      <c r="A16" s="65" t="s">
        <v>200</v>
      </c>
      <c r="B16" s="66"/>
      <c r="C16" s="66"/>
      <c r="D16" s="67"/>
    </row>
  </sheetData>
  <sheetProtection/>
  <mergeCells count="4">
    <mergeCell ref="A7:D7"/>
    <mergeCell ref="A8:D8"/>
    <mergeCell ref="A9:D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workbookViewId="0" topLeftCell="A22">
      <selection activeCell="I74" sqref="I74"/>
    </sheetView>
  </sheetViews>
  <sheetFormatPr defaultColWidth="9.00390625" defaultRowHeight="12.75"/>
  <cols>
    <col min="8" max="9" width="12.75390625" style="0" customWidth="1"/>
  </cols>
  <sheetData>
    <row r="1" spans="1:10" ht="12.75">
      <c r="A1" s="359" t="s">
        <v>492</v>
      </c>
      <c r="B1" s="359"/>
      <c r="C1" s="359"/>
      <c r="D1" s="359"/>
      <c r="E1" s="359"/>
      <c r="F1" s="359"/>
      <c r="G1" s="359"/>
      <c r="H1" s="359"/>
      <c r="I1" s="359"/>
      <c r="J1" s="164"/>
    </row>
    <row r="2" spans="1:10" ht="12.75">
      <c r="A2" s="187"/>
      <c r="B2" s="187"/>
      <c r="C2" s="187"/>
      <c r="D2" s="187"/>
      <c r="E2" s="187"/>
      <c r="F2" s="187"/>
      <c r="G2" s="187"/>
      <c r="H2" s="187"/>
      <c r="I2" s="187"/>
      <c r="J2" s="164"/>
    </row>
    <row r="3" spans="1:10" ht="15">
      <c r="A3" s="346" t="s">
        <v>458</v>
      </c>
      <c r="B3" s="346"/>
      <c r="C3" s="346"/>
      <c r="D3" s="346"/>
      <c r="E3" s="346"/>
      <c r="F3" s="346"/>
      <c r="G3" s="346"/>
      <c r="H3" s="346"/>
      <c r="I3" s="346"/>
      <c r="J3" s="165"/>
    </row>
    <row r="4" spans="2:9" ht="12.75">
      <c r="B4" s="166"/>
      <c r="C4" s="166"/>
      <c r="D4" s="166"/>
      <c r="E4" s="166"/>
      <c r="F4" s="166"/>
      <c r="G4" s="166"/>
      <c r="H4" s="166"/>
      <c r="I4" s="166"/>
    </row>
    <row r="5" spans="1:9" ht="15">
      <c r="A5" s="347" t="s">
        <v>493</v>
      </c>
      <c r="B5" s="347"/>
      <c r="C5" s="347"/>
      <c r="D5" s="347"/>
      <c r="E5" s="347"/>
      <c r="F5" s="347"/>
      <c r="G5" s="347"/>
      <c r="H5" s="347"/>
      <c r="I5" s="347"/>
    </row>
    <row r="6" spans="1:9" ht="15">
      <c r="A6" s="167"/>
      <c r="B6" s="167"/>
      <c r="C6" s="167"/>
      <c r="D6" s="167"/>
      <c r="E6" s="167"/>
      <c r="F6" s="167"/>
      <c r="G6" s="167"/>
      <c r="H6" s="167"/>
      <c r="I6" s="167"/>
    </row>
    <row r="7" spans="1:9" ht="15">
      <c r="A7" s="167"/>
      <c r="B7" s="167"/>
      <c r="C7" s="167"/>
      <c r="D7" s="167"/>
      <c r="E7" s="167"/>
      <c r="F7" s="167"/>
      <c r="G7" s="167"/>
      <c r="H7" s="167"/>
      <c r="I7" s="167"/>
    </row>
    <row r="8" spans="1:10" ht="15">
      <c r="A8" s="168"/>
      <c r="B8" s="168"/>
      <c r="C8" s="168"/>
      <c r="D8" s="168"/>
      <c r="E8" s="168"/>
      <c r="F8" s="168"/>
      <c r="G8" s="167"/>
      <c r="H8" s="167"/>
      <c r="I8" s="169"/>
      <c r="J8" s="169"/>
    </row>
    <row r="9" spans="1:9" ht="12.75">
      <c r="A9" s="348" t="s">
        <v>383</v>
      </c>
      <c r="B9" s="349"/>
      <c r="C9" s="349"/>
      <c r="D9" s="349"/>
      <c r="E9" s="349"/>
      <c r="F9" s="349"/>
      <c r="G9" s="350"/>
      <c r="H9" s="170" t="s">
        <v>384</v>
      </c>
      <c r="I9" s="171" t="s">
        <v>385</v>
      </c>
    </row>
    <row r="10" spans="1:9" ht="12.75">
      <c r="A10" s="351"/>
      <c r="B10" s="352"/>
      <c r="C10" s="352"/>
      <c r="D10" s="352"/>
      <c r="E10" s="352"/>
      <c r="F10" s="352"/>
      <c r="G10" s="353"/>
      <c r="H10" s="354" t="s">
        <v>327</v>
      </c>
      <c r="I10" s="354"/>
    </row>
    <row r="11" spans="1:9" ht="12.75">
      <c r="A11" s="172"/>
      <c r="B11" s="173" t="s">
        <v>386</v>
      </c>
      <c r="C11" s="173"/>
      <c r="D11" s="173"/>
      <c r="E11" s="173"/>
      <c r="F11" s="173"/>
      <c r="G11" s="52"/>
      <c r="H11" s="234"/>
      <c r="I11" s="234"/>
    </row>
    <row r="12" spans="1:9" ht="12.75">
      <c r="A12" s="172"/>
      <c r="B12" s="173" t="s">
        <v>387</v>
      </c>
      <c r="C12" s="173"/>
      <c r="D12" s="173"/>
      <c r="E12" s="173"/>
      <c r="F12" s="173"/>
      <c r="G12" s="52"/>
      <c r="H12" s="193">
        <v>793964</v>
      </c>
      <c r="I12" s="193">
        <v>509132</v>
      </c>
    </row>
    <row r="13" spans="1:9" ht="12.75">
      <c r="A13" s="172"/>
      <c r="B13" s="173" t="s">
        <v>388</v>
      </c>
      <c r="C13" s="173"/>
      <c r="D13" s="173"/>
      <c r="E13" s="173"/>
      <c r="F13" s="173"/>
      <c r="G13" s="52"/>
      <c r="H13" s="235"/>
      <c r="I13" s="235"/>
    </row>
    <row r="14" spans="1:9" ht="12.75">
      <c r="A14" s="172" t="s">
        <v>389</v>
      </c>
      <c r="B14" s="173"/>
      <c r="C14" s="173"/>
      <c r="D14" s="173"/>
      <c r="E14" s="173"/>
      <c r="F14" s="173"/>
      <c r="G14" s="52"/>
      <c r="H14" s="193">
        <f>SUM(H11:H13)</f>
        <v>793964</v>
      </c>
      <c r="I14" s="193">
        <f>SUM(I11:I13)</f>
        <v>509132</v>
      </c>
    </row>
    <row r="15" spans="1:9" ht="12.75">
      <c r="A15" s="172"/>
      <c r="B15" s="173" t="s">
        <v>390</v>
      </c>
      <c r="C15" s="173"/>
      <c r="D15" s="173"/>
      <c r="E15" s="173"/>
      <c r="F15" s="173"/>
      <c r="G15" s="52"/>
      <c r="H15" s="193">
        <v>618382454</v>
      </c>
      <c r="I15" s="193">
        <v>613570753</v>
      </c>
    </row>
    <row r="16" spans="1:9" ht="12.75">
      <c r="A16" s="172"/>
      <c r="B16" s="173" t="s">
        <v>391</v>
      </c>
      <c r="C16" s="173"/>
      <c r="D16" s="173"/>
      <c r="E16" s="173"/>
      <c r="F16" s="173"/>
      <c r="G16" s="52"/>
      <c r="H16" s="193">
        <v>16124967</v>
      </c>
      <c r="I16" s="193">
        <v>12841103</v>
      </c>
    </row>
    <row r="17" spans="1:9" ht="12.75">
      <c r="A17" s="172"/>
      <c r="B17" s="173" t="s">
        <v>392</v>
      </c>
      <c r="C17" s="173"/>
      <c r="D17" s="173"/>
      <c r="E17" s="173"/>
      <c r="F17" s="173"/>
      <c r="G17" s="52"/>
      <c r="H17" s="193"/>
      <c r="I17" s="193"/>
    </row>
    <row r="18" spans="1:9" ht="12.75">
      <c r="A18" s="172"/>
      <c r="B18" s="173" t="s">
        <v>393</v>
      </c>
      <c r="C18" s="173"/>
      <c r="D18" s="173"/>
      <c r="E18" s="173"/>
      <c r="F18" s="173"/>
      <c r="G18" s="52"/>
      <c r="H18" s="193"/>
      <c r="I18" s="193">
        <v>3300000</v>
      </c>
    </row>
    <row r="19" spans="1:9" ht="12.75">
      <c r="A19" s="172"/>
      <c r="B19" s="173" t="s">
        <v>394</v>
      </c>
      <c r="C19" s="173"/>
      <c r="D19" s="173"/>
      <c r="E19" s="173"/>
      <c r="F19" s="173"/>
      <c r="G19" s="52"/>
      <c r="H19" s="193"/>
      <c r="I19" s="193"/>
    </row>
    <row r="20" spans="1:9" ht="12.75">
      <c r="A20" s="172"/>
      <c r="B20" s="173" t="s">
        <v>395</v>
      </c>
      <c r="C20" s="173"/>
      <c r="D20" s="173"/>
      <c r="E20" s="173"/>
      <c r="F20" s="173"/>
      <c r="G20" s="52"/>
      <c r="H20" s="193"/>
      <c r="I20" s="193"/>
    </row>
    <row r="21" spans="1:9" ht="12.75">
      <c r="A21" s="172" t="s">
        <v>396</v>
      </c>
      <c r="B21" s="173"/>
      <c r="C21" s="173"/>
      <c r="D21" s="173"/>
      <c r="E21" s="173"/>
      <c r="F21" s="173"/>
      <c r="G21" s="52"/>
      <c r="H21" s="193">
        <f>SUM(H15:H20)</f>
        <v>634507421</v>
      </c>
      <c r="I21" s="193">
        <f>SUM(I15:I20)</f>
        <v>629711856</v>
      </c>
    </row>
    <row r="22" spans="1:9" ht="12.75">
      <c r="A22" s="172"/>
      <c r="B22" s="173" t="s">
        <v>397</v>
      </c>
      <c r="C22" s="173"/>
      <c r="D22" s="173"/>
      <c r="E22" s="173"/>
      <c r="F22" s="173"/>
      <c r="G22" s="52"/>
      <c r="H22" s="193">
        <v>190000</v>
      </c>
      <c r="I22" s="193">
        <v>190000</v>
      </c>
    </row>
    <row r="23" spans="1:9" ht="12.75">
      <c r="A23" s="172"/>
      <c r="B23" s="173" t="s">
        <v>398</v>
      </c>
      <c r="C23" s="173"/>
      <c r="D23" s="173"/>
      <c r="E23" s="173"/>
      <c r="F23" s="173"/>
      <c r="G23" s="52"/>
      <c r="H23" s="193"/>
      <c r="I23" s="193"/>
    </row>
    <row r="24" spans="1:9" ht="12.75">
      <c r="A24" s="172"/>
      <c r="B24" s="173" t="s">
        <v>399</v>
      </c>
      <c r="C24" s="173"/>
      <c r="D24" s="173"/>
      <c r="E24" s="173"/>
      <c r="F24" s="173"/>
      <c r="G24" s="52"/>
      <c r="H24" s="193"/>
      <c r="I24" s="193"/>
    </row>
    <row r="25" spans="1:9" ht="12.75">
      <c r="A25" s="172"/>
      <c r="B25" s="173" t="s">
        <v>400</v>
      </c>
      <c r="C25" s="173"/>
      <c r="D25" s="173"/>
      <c r="E25" s="173"/>
      <c r="F25" s="173"/>
      <c r="G25" s="52"/>
      <c r="H25" s="193"/>
      <c r="I25" s="193"/>
    </row>
    <row r="26" spans="1:9" ht="12.75">
      <c r="A26" s="172" t="s">
        <v>401</v>
      </c>
      <c r="B26" s="173"/>
      <c r="C26" s="173"/>
      <c r="D26" s="173"/>
      <c r="E26" s="173"/>
      <c r="F26" s="173"/>
      <c r="G26" s="52"/>
      <c r="H26" s="193">
        <v>190000</v>
      </c>
      <c r="I26" s="193">
        <f>SUM(I22:I25)</f>
        <v>190000</v>
      </c>
    </row>
    <row r="27" spans="1:9" ht="12.75">
      <c r="A27" s="172" t="s">
        <v>402</v>
      </c>
      <c r="B27" s="173"/>
      <c r="C27" s="173"/>
      <c r="D27" s="173"/>
      <c r="E27" s="173"/>
      <c r="F27" s="173"/>
      <c r="G27" s="52"/>
      <c r="H27" s="193"/>
      <c r="I27" s="193"/>
    </row>
    <row r="28" spans="1:9" ht="12.75">
      <c r="A28" s="15" t="s">
        <v>403</v>
      </c>
      <c r="B28" s="173"/>
      <c r="C28" s="173"/>
      <c r="D28" s="173"/>
      <c r="E28" s="173"/>
      <c r="F28" s="173"/>
      <c r="G28" s="52"/>
      <c r="H28" s="236">
        <f>+H14+H21+H26+H27</f>
        <v>635491385</v>
      </c>
      <c r="I28" s="236">
        <f>+I14+I21+I26+I27</f>
        <v>630410988</v>
      </c>
    </row>
    <row r="29" spans="1:9" ht="12.75">
      <c r="A29" s="172"/>
      <c r="B29" s="173" t="s">
        <v>404</v>
      </c>
      <c r="C29" s="173"/>
      <c r="D29" s="173"/>
      <c r="E29" s="173"/>
      <c r="F29" s="173"/>
      <c r="G29" s="52"/>
      <c r="H29" s="193"/>
      <c r="I29" s="193"/>
    </row>
    <row r="30" spans="1:9" ht="12.75">
      <c r="A30" s="172"/>
      <c r="B30" s="173" t="s">
        <v>405</v>
      </c>
      <c r="C30" s="173"/>
      <c r="D30" s="173"/>
      <c r="E30" s="173"/>
      <c r="F30" s="173"/>
      <c r="G30" s="52"/>
      <c r="H30" s="193"/>
      <c r="I30" s="193"/>
    </row>
    <row r="31" spans="1:9" ht="12.75">
      <c r="A31" s="172"/>
      <c r="B31" s="173" t="s">
        <v>406</v>
      </c>
      <c r="C31" s="173"/>
      <c r="D31" s="173"/>
      <c r="E31" s="173"/>
      <c r="F31" s="173"/>
      <c r="G31" s="52"/>
      <c r="H31" s="193"/>
      <c r="I31" s="193"/>
    </row>
    <row r="32" spans="1:9" ht="12.75">
      <c r="A32" s="172"/>
      <c r="B32" s="173" t="s">
        <v>407</v>
      </c>
      <c r="C32" s="173"/>
      <c r="D32" s="173"/>
      <c r="E32" s="173"/>
      <c r="F32" s="173"/>
      <c r="G32" s="52"/>
      <c r="H32" s="193"/>
      <c r="I32" s="193"/>
    </row>
    <row r="33" spans="1:9" ht="12.75">
      <c r="A33" s="172"/>
      <c r="B33" s="173" t="s">
        <v>408</v>
      </c>
      <c r="C33" s="173"/>
      <c r="D33" s="173"/>
      <c r="E33" s="173"/>
      <c r="F33" s="173"/>
      <c r="G33" s="52"/>
      <c r="H33" s="193"/>
      <c r="I33" s="193"/>
    </row>
    <row r="34" spans="1:9" ht="12.75">
      <c r="A34" s="172"/>
      <c r="B34" s="173" t="s">
        <v>409</v>
      </c>
      <c r="C34" s="173"/>
      <c r="D34" s="173"/>
      <c r="E34" s="173"/>
      <c r="F34" s="173"/>
      <c r="G34" s="52"/>
      <c r="H34" s="193"/>
      <c r="I34" s="193"/>
    </row>
    <row r="35" spans="1:9" ht="12.75">
      <c r="A35" s="172" t="s">
        <v>410</v>
      </c>
      <c r="B35" s="173"/>
      <c r="C35" s="173"/>
      <c r="D35" s="173"/>
      <c r="E35" s="173"/>
      <c r="F35" s="173"/>
      <c r="G35" s="52"/>
      <c r="H35" s="193">
        <f>SUM(H29:H34)</f>
        <v>0</v>
      </c>
      <c r="I35" s="193">
        <f>SUM(I29:I34)</f>
        <v>0</v>
      </c>
    </row>
    <row r="36" spans="1:9" ht="12.75">
      <c r="A36" s="172"/>
      <c r="B36" s="173" t="s">
        <v>411</v>
      </c>
      <c r="C36" s="173"/>
      <c r="D36" s="173"/>
      <c r="E36" s="173"/>
      <c r="F36" s="173"/>
      <c r="G36" s="52"/>
      <c r="H36" s="194"/>
      <c r="I36" s="194"/>
    </row>
    <row r="37" spans="1:9" ht="12.75">
      <c r="A37" s="172"/>
      <c r="B37" s="173" t="s">
        <v>412</v>
      </c>
      <c r="C37" s="173"/>
      <c r="D37" s="173"/>
      <c r="E37" s="173"/>
      <c r="F37" s="173"/>
      <c r="G37" s="52"/>
      <c r="H37" s="194"/>
      <c r="I37" s="194"/>
    </row>
    <row r="38" spans="1:9" ht="12.75">
      <c r="A38" s="172"/>
      <c r="B38" s="173" t="s">
        <v>413</v>
      </c>
      <c r="C38" s="173"/>
      <c r="D38" s="173"/>
      <c r="E38" s="173"/>
      <c r="F38" s="173"/>
      <c r="G38" s="52"/>
      <c r="H38" s="194"/>
      <c r="I38" s="194"/>
    </row>
    <row r="39" spans="1:9" ht="12.75">
      <c r="A39" s="172"/>
      <c r="B39" s="173" t="s">
        <v>414</v>
      </c>
      <c r="C39" s="173"/>
      <c r="D39" s="173"/>
      <c r="E39" s="173"/>
      <c r="F39" s="173"/>
      <c r="G39" s="52"/>
      <c r="H39" s="194">
        <v>10000</v>
      </c>
      <c r="I39" s="194">
        <v>10000</v>
      </c>
    </row>
    <row r="40" spans="1:9" ht="12.75">
      <c r="A40" s="172" t="s">
        <v>415</v>
      </c>
      <c r="B40" s="173"/>
      <c r="C40" s="173"/>
      <c r="D40" s="173"/>
      <c r="E40" s="173"/>
      <c r="F40" s="173"/>
      <c r="G40" s="52"/>
      <c r="H40" s="194">
        <f>SUM(H36:H39)</f>
        <v>10000</v>
      </c>
      <c r="I40" s="194">
        <f>SUM(I36:I39)</f>
        <v>10000</v>
      </c>
    </row>
    <row r="41" spans="1:9" s="176" customFormat="1" ht="12.75">
      <c r="A41" s="15" t="s">
        <v>416</v>
      </c>
      <c r="B41" s="174"/>
      <c r="C41" s="174"/>
      <c r="D41" s="174"/>
      <c r="E41" s="174"/>
      <c r="F41" s="174"/>
      <c r="G41" s="175"/>
      <c r="H41" s="194">
        <f>+H35+H40</f>
        <v>10000</v>
      </c>
      <c r="I41" s="194">
        <f>+I35+I40</f>
        <v>10000</v>
      </c>
    </row>
    <row r="42" spans="1:9" s="176" customFormat="1" ht="12.75">
      <c r="A42" s="15"/>
      <c r="B42" s="173" t="s">
        <v>417</v>
      </c>
      <c r="C42" s="174"/>
      <c r="D42" s="174"/>
      <c r="E42" s="174"/>
      <c r="F42" s="174"/>
      <c r="G42" s="175"/>
      <c r="H42" s="195"/>
      <c r="I42" s="195"/>
    </row>
    <row r="43" spans="1:9" ht="12.75">
      <c r="A43" s="172"/>
      <c r="B43" s="173" t="s">
        <v>418</v>
      </c>
      <c r="C43" s="173"/>
      <c r="D43" s="173"/>
      <c r="E43" s="173"/>
      <c r="F43" s="173"/>
      <c r="G43" s="52"/>
      <c r="H43" s="194">
        <v>1275</v>
      </c>
      <c r="I43" s="194">
        <v>56010</v>
      </c>
    </row>
    <row r="44" spans="1:9" ht="12.75">
      <c r="A44" s="172"/>
      <c r="B44" s="173" t="s">
        <v>419</v>
      </c>
      <c r="C44" s="173"/>
      <c r="D44" s="173"/>
      <c r="E44" s="173"/>
      <c r="F44" s="173"/>
      <c r="G44" s="52"/>
      <c r="H44" s="193">
        <v>13502734</v>
      </c>
      <c r="I44" s="193">
        <v>19241162</v>
      </c>
    </row>
    <row r="45" spans="1:9" ht="12.75">
      <c r="A45" s="172"/>
      <c r="B45" s="173" t="s">
        <v>420</v>
      </c>
      <c r="C45" s="173"/>
      <c r="D45" s="173"/>
      <c r="E45" s="173"/>
      <c r="F45" s="173"/>
      <c r="G45" s="52"/>
      <c r="H45" s="193"/>
      <c r="I45" s="193"/>
    </row>
    <row r="46" spans="1:9" ht="12.75">
      <c r="A46" s="15" t="s">
        <v>311</v>
      </c>
      <c r="B46" s="173"/>
      <c r="C46" s="173"/>
      <c r="D46" s="173"/>
      <c r="E46" s="173"/>
      <c r="F46" s="173"/>
      <c r="G46" s="52"/>
      <c r="H46" s="236">
        <f>SUM(H42:H45)</f>
        <v>13504009</v>
      </c>
      <c r="I46" s="236">
        <f>SUM(I42:I45)</f>
        <v>19297172</v>
      </c>
    </row>
    <row r="47" spans="1:9" ht="12.75">
      <c r="A47" s="15"/>
      <c r="B47" s="173" t="s">
        <v>421</v>
      </c>
      <c r="C47" s="173"/>
      <c r="D47" s="173"/>
      <c r="E47" s="173"/>
      <c r="F47" s="173"/>
      <c r="G47" s="52"/>
      <c r="H47" s="193">
        <v>1951275</v>
      </c>
      <c r="I47" s="193">
        <v>6319798</v>
      </c>
    </row>
    <row r="48" spans="1:9" ht="12.75">
      <c r="A48" s="15"/>
      <c r="B48" s="173" t="s">
        <v>422</v>
      </c>
      <c r="C48" s="173"/>
      <c r="D48" s="173"/>
      <c r="E48" s="173"/>
      <c r="F48" s="173"/>
      <c r="G48" s="52"/>
      <c r="H48" s="193"/>
      <c r="I48" s="193">
        <v>11815179</v>
      </c>
    </row>
    <row r="49" spans="1:9" ht="12.75">
      <c r="A49" s="15"/>
      <c r="B49" s="173" t="s">
        <v>423</v>
      </c>
      <c r="C49" s="173"/>
      <c r="D49" s="173"/>
      <c r="E49" s="173"/>
      <c r="F49" s="173"/>
      <c r="G49" s="52"/>
      <c r="H49" s="193">
        <v>320000</v>
      </c>
      <c r="I49" s="193">
        <v>210000</v>
      </c>
    </row>
    <row r="50" spans="1:9" ht="12.75">
      <c r="A50" s="15" t="s">
        <v>319</v>
      </c>
      <c r="B50" s="173"/>
      <c r="C50" s="173"/>
      <c r="D50" s="173"/>
      <c r="E50" s="173"/>
      <c r="F50" s="173"/>
      <c r="G50" s="52"/>
      <c r="H50" s="236">
        <f>SUM(H47:H49)</f>
        <v>2271275</v>
      </c>
      <c r="I50" s="236">
        <f>SUM(I47:I49)</f>
        <v>18344977</v>
      </c>
    </row>
    <row r="51" spans="1:9" ht="12.75">
      <c r="A51" s="15" t="s">
        <v>321</v>
      </c>
      <c r="B51" s="173"/>
      <c r="C51" s="173"/>
      <c r="D51" s="173"/>
      <c r="E51" s="173"/>
      <c r="F51" s="173"/>
      <c r="G51" s="52"/>
      <c r="H51" s="236">
        <v>251</v>
      </c>
      <c r="I51" s="236">
        <v>-512942</v>
      </c>
    </row>
    <row r="52" spans="1:9" ht="12.75">
      <c r="A52" s="15" t="s">
        <v>323</v>
      </c>
      <c r="B52" s="173"/>
      <c r="C52" s="173"/>
      <c r="D52" s="173"/>
      <c r="E52" s="173"/>
      <c r="F52" s="173"/>
      <c r="G52" s="52"/>
      <c r="H52" s="236"/>
      <c r="I52" s="236"/>
    </row>
    <row r="53" spans="1:9" ht="12.75">
      <c r="A53" s="15" t="s">
        <v>424</v>
      </c>
      <c r="B53" s="173"/>
      <c r="C53" s="173"/>
      <c r="D53" s="173"/>
      <c r="E53" s="173"/>
      <c r="F53" s="173"/>
      <c r="G53" s="52"/>
      <c r="H53" s="236">
        <f>+H28+H41+H46+H50+H51+H52</f>
        <v>651276920</v>
      </c>
      <c r="I53" s="236">
        <f>+I28+I41+I46+I50+I51+I52</f>
        <v>667550195</v>
      </c>
    </row>
    <row r="54" spans="1:9" ht="12.75">
      <c r="A54" s="177"/>
      <c r="B54" s="178"/>
      <c r="C54" s="178"/>
      <c r="D54" s="178"/>
      <c r="E54" s="178"/>
      <c r="F54" s="178"/>
      <c r="G54" s="178"/>
      <c r="H54" s="179"/>
      <c r="I54" s="179"/>
    </row>
    <row r="55" spans="1:9" ht="12.75">
      <c r="A55" s="180"/>
      <c r="B55" s="72"/>
      <c r="C55" s="72"/>
      <c r="D55" s="72"/>
      <c r="E55" s="72"/>
      <c r="F55" s="72"/>
      <c r="G55" s="72"/>
      <c r="H55" s="181"/>
      <c r="I55" s="181"/>
    </row>
    <row r="56" spans="1:9" ht="12.75">
      <c r="A56" s="180"/>
      <c r="B56" s="72"/>
      <c r="C56" s="72"/>
      <c r="D56" s="72"/>
      <c r="E56" s="72"/>
      <c r="F56" s="72"/>
      <c r="G56" s="72"/>
      <c r="H56" s="181"/>
      <c r="I56" s="181"/>
    </row>
    <row r="57" spans="1:9" ht="12.75">
      <c r="A57" s="355" t="s">
        <v>425</v>
      </c>
      <c r="B57" s="349"/>
      <c r="C57" s="349"/>
      <c r="D57" s="349"/>
      <c r="E57" s="349"/>
      <c r="F57" s="349"/>
      <c r="G57" s="350"/>
      <c r="H57" s="182" t="s">
        <v>384</v>
      </c>
      <c r="I57" s="182" t="s">
        <v>385</v>
      </c>
    </row>
    <row r="58" spans="1:9" ht="12.75">
      <c r="A58" s="356"/>
      <c r="B58" s="357"/>
      <c r="C58" s="357"/>
      <c r="D58" s="357"/>
      <c r="E58" s="357"/>
      <c r="F58" s="357"/>
      <c r="G58" s="358"/>
      <c r="H58" s="183" t="s">
        <v>426</v>
      </c>
      <c r="I58" s="183"/>
    </row>
    <row r="59" spans="1:9" ht="12.75">
      <c r="A59" s="351"/>
      <c r="B59" s="352"/>
      <c r="C59" s="352"/>
      <c r="D59" s="352"/>
      <c r="E59" s="352"/>
      <c r="F59" s="352"/>
      <c r="G59" s="353"/>
      <c r="H59" s="47"/>
      <c r="I59" s="47"/>
    </row>
    <row r="60" spans="1:9" ht="12.75">
      <c r="A60" s="172"/>
      <c r="B60" s="173" t="s">
        <v>427</v>
      </c>
      <c r="C60" s="173"/>
      <c r="D60" s="173"/>
      <c r="E60" s="173"/>
      <c r="F60" s="173"/>
      <c r="G60" s="52"/>
      <c r="H60" s="193">
        <v>507861000</v>
      </c>
      <c r="I60" s="193">
        <v>507861000</v>
      </c>
    </row>
    <row r="61" spans="1:9" ht="12.75">
      <c r="A61" s="172"/>
      <c r="B61" s="173" t="s">
        <v>428</v>
      </c>
      <c r="C61" s="173"/>
      <c r="D61" s="173"/>
      <c r="E61" s="173"/>
      <c r="F61" s="173"/>
      <c r="G61" s="52"/>
      <c r="H61" s="193"/>
      <c r="I61" s="193"/>
    </row>
    <row r="62" spans="1:9" ht="12.75">
      <c r="A62" s="172"/>
      <c r="B62" s="173" t="s">
        <v>429</v>
      </c>
      <c r="C62" s="173"/>
      <c r="D62" s="173"/>
      <c r="E62" s="173"/>
      <c r="F62" s="173"/>
      <c r="G62" s="52"/>
      <c r="H62" s="193">
        <v>7899000</v>
      </c>
      <c r="I62" s="193">
        <v>7899000</v>
      </c>
    </row>
    <row r="63" spans="1:9" ht="12.75">
      <c r="A63" s="172"/>
      <c r="B63" s="173" t="s">
        <v>430</v>
      </c>
      <c r="C63" s="173"/>
      <c r="D63" s="173"/>
      <c r="E63" s="173"/>
      <c r="F63" s="173"/>
      <c r="G63" s="52"/>
      <c r="H63" s="193">
        <v>136620389</v>
      </c>
      <c r="I63" s="193">
        <v>129041013</v>
      </c>
    </row>
    <row r="64" spans="1:9" ht="12.75">
      <c r="A64" s="172"/>
      <c r="B64" s="173" t="s">
        <v>431</v>
      </c>
      <c r="C64" s="173"/>
      <c r="D64" s="173"/>
      <c r="E64" s="173"/>
      <c r="F64" s="173"/>
      <c r="G64" s="52"/>
      <c r="H64" s="193"/>
      <c r="I64" s="193"/>
    </row>
    <row r="65" spans="1:9" ht="12.75">
      <c r="A65" s="172"/>
      <c r="B65" s="173" t="s">
        <v>432</v>
      </c>
      <c r="C65" s="173"/>
      <c r="D65" s="173"/>
      <c r="E65" s="173"/>
      <c r="F65" s="173"/>
      <c r="G65" s="52"/>
      <c r="H65" s="193">
        <v>-7579376</v>
      </c>
      <c r="I65" s="193">
        <v>16628841</v>
      </c>
    </row>
    <row r="66" spans="1:9" ht="12.75">
      <c r="A66" s="15" t="s">
        <v>341</v>
      </c>
      <c r="B66" s="174"/>
      <c r="C66" s="174"/>
      <c r="D66" s="174"/>
      <c r="E66" s="174"/>
      <c r="F66" s="174"/>
      <c r="G66" s="175"/>
      <c r="H66" s="236">
        <f>SUM(H60:H65)</f>
        <v>644801013</v>
      </c>
      <c r="I66" s="236">
        <f>SUM(I60:I65)</f>
        <v>661429854</v>
      </c>
    </row>
    <row r="67" spans="1:9" ht="12.75">
      <c r="A67" s="172"/>
      <c r="B67" s="173" t="s">
        <v>433</v>
      </c>
      <c r="C67" s="173"/>
      <c r="D67" s="173"/>
      <c r="E67" s="173"/>
      <c r="F67" s="173"/>
      <c r="G67" s="52"/>
      <c r="H67" s="193"/>
      <c r="I67" s="193">
        <v>3870</v>
      </c>
    </row>
    <row r="68" spans="1:9" ht="12.75">
      <c r="A68" s="172"/>
      <c r="B68" s="173" t="s">
        <v>434</v>
      </c>
      <c r="C68" s="173"/>
      <c r="D68" s="173"/>
      <c r="E68" s="173"/>
      <c r="F68" s="173"/>
      <c r="G68" s="52"/>
      <c r="H68" s="193">
        <v>1139433</v>
      </c>
      <c r="I68" s="193">
        <v>913490</v>
      </c>
    </row>
    <row r="69" spans="1:9" ht="12.75">
      <c r="A69" s="172"/>
      <c r="B69" s="173" t="s">
        <v>435</v>
      </c>
      <c r="C69" s="173"/>
      <c r="D69" s="173"/>
      <c r="E69" s="173"/>
      <c r="F69" s="173"/>
      <c r="G69" s="52"/>
      <c r="H69" s="193">
        <v>2232889</v>
      </c>
      <c r="I69" s="193">
        <v>2152526</v>
      </c>
    </row>
    <row r="70" spans="1:9" ht="12.75">
      <c r="A70" s="15" t="s">
        <v>436</v>
      </c>
      <c r="B70" s="174"/>
      <c r="C70" s="174"/>
      <c r="D70" s="174"/>
      <c r="E70" s="174"/>
      <c r="F70" s="174"/>
      <c r="G70" s="175"/>
      <c r="H70" s="236">
        <f>SUM(H67:H69)</f>
        <v>3372322</v>
      </c>
      <c r="I70" s="236">
        <f>SUM(I67:I69)</f>
        <v>3069886</v>
      </c>
    </row>
    <row r="71" spans="1:9" ht="12.75">
      <c r="A71" s="15" t="s">
        <v>351</v>
      </c>
      <c r="B71" s="174"/>
      <c r="C71" s="174"/>
      <c r="D71" s="174"/>
      <c r="E71" s="174"/>
      <c r="F71" s="174"/>
      <c r="G71" s="175"/>
      <c r="H71" s="236"/>
      <c r="I71" s="236"/>
    </row>
    <row r="72" spans="1:9" ht="12.75">
      <c r="A72" s="15" t="s">
        <v>353</v>
      </c>
      <c r="B72" s="174"/>
      <c r="C72" s="174"/>
      <c r="D72" s="174"/>
      <c r="E72" s="174"/>
      <c r="F72" s="174"/>
      <c r="G72" s="175"/>
      <c r="H72" s="236"/>
      <c r="I72" s="236"/>
    </row>
    <row r="73" spans="1:9" ht="12.75">
      <c r="A73" s="15" t="s">
        <v>355</v>
      </c>
      <c r="B73" s="174"/>
      <c r="C73" s="174"/>
      <c r="D73" s="174"/>
      <c r="E73" s="174"/>
      <c r="F73" s="174"/>
      <c r="G73" s="175"/>
      <c r="H73" s="236">
        <v>3103596</v>
      </c>
      <c r="I73" s="236">
        <v>3050455</v>
      </c>
    </row>
    <row r="74" spans="1:9" ht="12.75">
      <c r="A74" s="15" t="s">
        <v>437</v>
      </c>
      <c r="B74" s="173"/>
      <c r="C74" s="173"/>
      <c r="D74" s="173"/>
      <c r="E74" s="173"/>
      <c r="F74" s="173"/>
      <c r="G74" s="52"/>
      <c r="H74" s="236">
        <f>+H66+H70+H71+H72+H73</f>
        <v>651276931</v>
      </c>
      <c r="I74" s="236">
        <f>+I66+I70+I71+I72+I73</f>
        <v>667550195</v>
      </c>
    </row>
    <row r="75" spans="8:10" ht="12.75">
      <c r="H75" s="184"/>
      <c r="I75" s="184"/>
      <c r="J75" s="184"/>
    </row>
  </sheetData>
  <sheetProtection/>
  <mergeCells count="6">
    <mergeCell ref="A3:I3"/>
    <mergeCell ref="A5:I5"/>
    <mergeCell ref="A9:G10"/>
    <mergeCell ref="H10:I10"/>
    <mergeCell ref="A57:G59"/>
    <mergeCell ref="A1:I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8.75390625" style="0" customWidth="1"/>
    <col min="2" max="2" width="20.625" style="0" customWidth="1"/>
  </cols>
  <sheetData>
    <row r="1" spans="1:3" ht="12.75">
      <c r="A1" s="360" t="s">
        <v>494</v>
      </c>
      <c r="B1" s="360"/>
      <c r="C1" s="119"/>
    </row>
    <row r="2" spans="1:3" ht="12.75">
      <c r="A2" s="163"/>
      <c r="B2" s="163"/>
      <c r="C2" s="119"/>
    </row>
    <row r="3" spans="1:3" ht="12.75">
      <c r="A3" s="163"/>
      <c r="B3" s="163"/>
      <c r="C3" s="119"/>
    </row>
    <row r="4" spans="1:3" ht="13.5" thickBot="1">
      <c r="A4" s="119"/>
      <c r="B4" s="163"/>
      <c r="C4" s="119"/>
    </row>
    <row r="5" spans="1:3" ht="12.75">
      <c r="A5" s="361" t="s">
        <v>459</v>
      </c>
      <c r="B5" s="362"/>
      <c r="C5" s="119"/>
    </row>
    <row r="6" spans="1:3" ht="13.5" thickBot="1">
      <c r="A6" s="363" t="s">
        <v>495</v>
      </c>
      <c r="B6" s="364"/>
      <c r="C6" s="119"/>
    </row>
    <row r="7" spans="1:3" ht="13.5" thickBot="1">
      <c r="A7" s="185"/>
      <c r="B7" s="186"/>
      <c r="C7" s="119"/>
    </row>
    <row r="8" spans="1:3" ht="15.75" customHeight="1">
      <c r="A8" s="120" t="s">
        <v>253</v>
      </c>
      <c r="B8" s="121"/>
      <c r="C8" s="119"/>
    </row>
    <row r="9" spans="1:3" ht="15.75" customHeight="1">
      <c r="A9" s="122"/>
      <c r="B9" s="123"/>
      <c r="C9" s="119"/>
    </row>
    <row r="10" spans="1:3" ht="15.75" customHeight="1">
      <c r="A10" s="124" t="s">
        <v>254</v>
      </c>
      <c r="B10" s="125">
        <v>13504009</v>
      </c>
      <c r="C10" s="119"/>
    </row>
    <row r="11" spans="1:3" ht="15.75" customHeight="1">
      <c r="A11" s="124" t="s">
        <v>255</v>
      </c>
      <c r="B11" s="125">
        <v>128785264</v>
      </c>
      <c r="C11" s="119"/>
    </row>
    <row r="12" spans="1:3" ht="15.75" customHeight="1">
      <c r="A12" s="124" t="s">
        <v>179</v>
      </c>
      <c r="B12" s="125">
        <v>123021738</v>
      </c>
      <c r="C12" s="119"/>
    </row>
    <row r="13" spans="1:3" ht="15.75" customHeight="1">
      <c r="A13" s="124" t="s">
        <v>256</v>
      </c>
      <c r="B13" s="125">
        <v>29637</v>
      </c>
      <c r="C13" s="119"/>
    </row>
    <row r="14" spans="1:3" ht="15.75" customHeight="1">
      <c r="A14" s="126" t="s">
        <v>257</v>
      </c>
      <c r="B14" s="127">
        <f>+B10+B11-B12+B13</f>
        <v>19297172</v>
      </c>
      <c r="C14" s="119"/>
    </row>
    <row r="15" spans="1:3" ht="15.75" customHeight="1" thickBot="1">
      <c r="A15" s="128"/>
      <c r="B15" s="129"/>
      <c r="C15" s="119"/>
    </row>
    <row r="16" spans="1:3" ht="15.75" customHeight="1">
      <c r="A16" s="120" t="s">
        <v>258</v>
      </c>
      <c r="B16" s="130"/>
      <c r="C16" s="119"/>
    </row>
    <row r="17" spans="1:3" ht="15.75" customHeight="1">
      <c r="A17" s="122"/>
      <c r="B17" s="125"/>
      <c r="C17" s="119"/>
    </row>
    <row r="18" spans="1:3" ht="15.75" customHeight="1">
      <c r="A18" s="124" t="s">
        <v>259</v>
      </c>
      <c r="B18" s="125">
        <v>127871774</v>
      </c>
      <c r="C18" s="119"/>
    </row>
    <row r="19" spans="1:3" ht="15.75" customHeight="1">
      <c r="A19" s="124" t="s">
        <v>260</v>
      </c>
      <c r="B19" s="125">
        <v>121882305</v>
      </c>
      <c r="C19" s="119"/>
    </row>
    <row r="20" spans="1:3" ht="15.75" customHeight="1">
      <c r="A20" s="124" t="s">
        <v>156</v>
      </c>
      <c r="B20" s="125">
        <v>17051359</v>
      </c>
      <c r="C20" s="119"/>
    </row>
    <row r="21" spans="1:3" ht="15.75" customHeight="1">
      <c r="A21" s="124" t="s">
        <v>155</v>
      </c>
      <c r="B21" s="125">
        <v>1139433</v>
      </c>
      <c r="C21" s="119"/>
    </row>
    <row r="22" spans="1:3" ht="15.75" customHeight="1" thickBot="1">
      <c r="A22" s="131" t="s">
        <v>496</v>
      </c>
      <c r="B22" s="132">
        <f>+B18-B19+B20-B21</f>
        <v>21901395</v>
      </c>
      <c r="C22" s="119"/>
    </row>
    <row r="23" spans="1:3" ht="12.75">
      <c r="A23" s="119"/>
      <c r="B23" s="119"/>
      <c r="C23" s="119"/>
    </row>
    <row r="24" spans="1:3" ht="12.75">
      <c r="A24" s="133"/>
      <c r="B24" s="133"/>
      <c r="C24" s="133"/>
    </row>
    <row r="25" spans="1:3" ht="12.75">
      <c r="A25" s="119"/>
      <c r="B25" s="119"/>
      <c r="C25" s="119"/>
    </row>
  </sheetData>
  <sheetProtection/>
  <mergeCells count="3">
    <mergeCell ref="A1:B1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view="pageLayout" workbookViewId="0" topLeftCell="A50">
      <selection activeCell="D68" sqref="D68"/>
    </sheetView>
  </sheetViews>
  <sheetFormatPr defaultColWidth="9.00390625" defaultRowHeight="12.75"/>
  <cols>
    <col min="1" max="1" width="55.75390625" style="0" customWidth="1"/>
    <col min="2" max="4" width="11.75390625" style="0" customWidth="1"/>
  </cols>
  <sheetData>
    <row r="1" spans="1:4" ht="19.5" customHeight="1">
      <c r="A1" s="260" t="s">
        <v>453</v>
      </c>
      <c r="B1" s="260"/>
      <c r="C1" s="260"/>
      <c r="D1" s="260"/>
    </row>
    <row r="2" spans="1:4" ht="19.5" customHeight="1">
      <c r="A2" s="260" t="s">
        <v>466</v>
      </c>
      <c r="B2" s="260"/>
      <c r="C2" s="260"/>
      <c r="D2" s="260"/>
    </row>
    <row r="3" spans="1:4" ht="19.5" customHeight="1">
      <c r="A3" s="260" t="s">
        <v>95</v>
      </c>
      <c r="B3" s="260"/>
      <c r="C3" s="260"/>
      <c r="D3" s="260"/>
    </row>
    <row r="4" spans="1:4" ht="15.75">
      <c r="A4" s="35"/>
      <c r="B4" s="35"/>
      <c r="C4" s="35"/>
      <c r="D4" s="245"/>
    </row>
    <row r="5" spans="1:4" ht="30" customHeight="1">
      <c r="A5" s="17" t="s">
        <v>33</v>
      </c>
      <c r="B5" s="18" t="s">
        <v>34</v>
      </c>
      <c r="C5" s="18" t="s">
        <v>35</v>
      </c>
      <c r="D5" s="19" t="s">
        <v>14</v>
      </c>
    </row>
    <row r="6" spans="1:4" ht="21.75" customHeight="1">
      <c r="A6" s="22" t="s">
        <v>96</v>
      </c>
      <c r="B6" s="189">
        <v>5218766</v>
      </c>
      <c r="C6" s="189">
        <v>5218766</v>
      </c>
      <c r="D6" s="189">
        <v>5218766</v>
      </c>
    </row>
    <row r="7" spans="1:4" ht="24.75" customHeight="1">
      <c r="A7" s="23" t="s">
        <v>97</v>
      </c>
      <c r="B7" s="189">
        <v>22551600</v>
      </c>
      <c r="C7" s="189">
        <v>23811700</v>
      </c>
      <c r="D7" s="189">
        <v>23811700</v>
      </c>
    </row>
    <row r="8" spans="1:4" ht="24.75" customHeight="1">
      <c r="A8" s="23" t="s">
        <v>98</v>
      </c>
      <c r="B8" s="189">
        <v>5090780</v>
      </c>
      <c r="C8" s="189">
        <v>4980250</v>
      </c>
      <c r="D8" s="189">
        <v>4980250</v>
      </c>
    </row>
    <row r="9" spans="1:4" ht="21.75" customHeight="1">
      <c r="A9" s="23" t="s">
        <v>99</v>
      </c>
      <c r="B9" s="189">
        <v>1800000</v>
      </c>
      <c r="C9" s="189">
        <v>1800000</v>
      </c>
      <c r="D9" s="189">
        <v>1800000</v>
      </c>
    </row>
    <row r="10" spans="1:4" ht="21.75" customHeight="1">
      <c r="A10" s="244" t="s">
        <v>246</v>
      </c>
      <c r="B10" s="189"/>
      <c r="C10" s="189">
        <v>2386050</v>
      </c>
      <c r="D10" s="189">
        <v>2386050</v>
      </c>
    </row>
    <row r="11" spans="1:4" ht="21.75" customHeight="1">
      <c r="A11" s="23" t="s">
        <v>247</v>
      </c>
      <c r="B11" s="189"/>
      <c r="C11" s="189">
        <v>206867</v>
      </c>
      <c r="D11" s="189">
        <v>206867</v>
      </c>
    </row>
    <row r="12" spans="1:4" ht="21.75" customHeight="1">
      <c r="A12" s="26" t="s">
        <v>180</v>
      </c>
      <c r="B12" s="190">
        <f>SUM(B6:B11)</f>
        <v>34661146</v>
      </c>
      <c r="C12" s="190">
        <f>SUM(C6:C11)</f>
        <v>38403633</v>
      </c>
      <c r="D12" s="190">
        <f>SUM(D6:D11)</f>
        <v>38403633</v>
      </c>
    </row>
    <row r="13" spans="1:4" ht="21.75" customHeight="1">
      <c r="A13" s="23" t="s">
        <v>100</v>
      </c>
      <c r="B13" s="189"/>
      <c r="C13" s="189"/>
      <c r="D13" s="189"/>
    </row>
    <row r="14" spans="1:4" ht="24.75" customHeight="1">
      <c r="A14" s="23" t="s">
        <v>101</v>
      </c>
      <c r="B14" s="189"/>
      <c r="C14" s="189"/>
      <c r="D14" s="189"/>
    </row>
    <row r="15" spans="1:4" ht="24.75" customHeight="1">
      <c r="A15" s="23" t="s">
        <v>102</v>
      </c>
      <c r="B15" s="189"/>
      <c r="C15" s="189"/>
      <c r="D15" s="189"/>
    </row>
    <row r="16" spans="1:4" ht="24.75" customHeight="1">
      <c r="A16" s="23" t="s">
        <v>103</v>
      </c>
      <c r="B16" s="189"/>
      <c r="C16" s="189"/>
      <c r="D16" s="189"/>
    </row>
    <row r="17" spans="1:4" ht="24.75" customHeight="1">
      <c r="A17" s="23" t="s">
        <v>104</v>
      </c>
      <c r="B17" s="189">
        <v>1512000</v>
      </c>
      <c r="C17" s="189">
        <v>30718518</v>
      </c>
      <c r="D17" s="189">
        <v>32285264</v>
      </c>
    </row>
    <row r="18" spans="1:4" ht="24.75" customHeight="1">
      <c r="A18" s="26" t="s">
        <v>149</v>
      </c>
      <c r="B18" s="190">
        <f>SUM(B12:B17)</f>
        <v>36173146</v>
      </c>
      <c r="C18" s="190">
        <f>SUM(C12:C17)</f>
        <v>69122151</v>
      </c>
      <c r="D18" s="190">
        <f>SUM(D12:D17)</f>
        <v>70688897</v>
      </c>
    </row>
    <row r="19" spans="1:4" ht="24.75" customHeight="1">
      <c r="A19" s="23" t="s">
        <v>105</v>
      </c>
      <c r="B19" s="189"/>
      <c r="C19" s="189">
        <v>10920952</v>
      </c>
      <c r="D19" s="189">
        <v>10920952</v>
      </c>
    </row>
    <row r="20" spans="1:4" ht="24.75" customHeight="1">
      <c r="A20" s="23" t="s">
        <v>106</v>
      </c>
      <c r="B20" s="189"/>
      <c r="C20" s="189"/>
      <c r="D20" s="189"/>
    </row>
    <row r="21" spans="1:4" ht="24.75" customHeight="1">
      <c r="A21" s="23" t="s">
        <v>107</v>
      </c>
      <c r="B21" s="189"/>
      <c r="C21" s="189"/>
      <c r="D21" s="189"/>
    </row>
    <row r="22" spans="1:4" ht="24.75" customHeight="1">
      <c r="A22" s="23" t="s">
        <v>108</v>
      </c>
      <c r="B22" s="190"/>
      <c r="C22" s="190"/>
      <c r="D22" s="190"/>
    </row>
    <row r="23" spans="1:4" ht="24.75" customHeight="1">
      <c r="A23" s="23" t="s">
        <v>109</v>
      </c>
      <c r="B23" s="190"/>
      <c r="C23" s="189"/>
      <c r="D23" s="189">
        <v>8286820</v>
      </c>
    </row>
    <row r="24" spans="1:4" ht="24.75" customHeight="1">
      <c r="A24" s="26" t="s">
        <v>181</v>
      </c>
      <c r="B24" s="190">
        <f>SUM(B19:B23)</f>
        <v>0</v>
      </c>
      <c r="C24" s="190">
        <f>SUM(C19:C23)</f>
        <v>10920952</v>
      </c>
      <c r="D24" s="190">
        <f>SUM(D19:D23)</f>
        <v>19207772</v>
      </c>
    </row>
    <row r="25" spans="1:4" ht="19.5" customHeight="1">
      <c r="A25" s="23" t="s">
        <v>110</v>
      </c>
      <c r="B25" s="189"/>
      <c r="C25" s="189"/>
      <c r="D25" s="189"/>
    </row>
    <row r="26" spans="1:4" ht="19.5" customHeight="1">
      <c r="A26" s="23" t="s">
        <v>111</v>
      </c>
      <c r="B26" s="189"/>
      <c r="C26" s="189"/>
      <c r="D26" s="189"/>
    </row>
    <row r="27" spans="1:4" ht="21.75" customHeight="1">
      <c r="A27" s="26" t="s">
        <v>159</v>
      </c>
      <c r="B27" s="190">
        <f>SUM(B25:B26)</f>
        <v>0</v>
      </c>
      <c r="C27" s="190">
        <f>SUM(C25:C26)</f>
        <v>0</v>
      </c>
      <c r="D27" s="190">
        <f>SUM(D25:D26)</f>
        <v>0</v>
      </c>
    </row>
    <row r="28" spans="1:4" ht="19.5" customHeight="1">
      <c r="A28" s="23" t="s">
        <v>112</v>
      </c>
      <c r="B28" s="190"/>
      <c r="C28" s="190"/>
      <c r="D28" s="190"/>
    </row>
    <row r="29" spans="1:4" ht="19.5" customHeight="1">
      <c r="A29" s="23" t="s">
        <v>113</v>
      </c>
      <c r="B29" s="189"/>
      <c r="C29" s="189"/>
      <c r="D29" s="189"/>
    </row>
    <row r="30" spans="1:4" ht="19.5" customHeight="1">
      <c r="A30" s="23" t="s">
        <v>114</v>
      </c>
      <c r="B30" s="189">
        <v>2500000</v>
      </c>
      <c r="C30" s="189">
        <v>2500000</v>
      </c>
      <c r="D30" s="189">
        <v>2500886</v>
      </c>
    </row>
    <row r="31" spans="1:4" ht="19.5" customHeight="1">
      <c r="A31" s="23" t="s">
        <v>115</v>
      </c>
      <c r="B31" s="189">
        <v>17600000</v>
      </c>
      <c r="C31" s="189">
        <v>25155148</v>
      </c>
      <c r="D31" s="189">
        <v>27103927</v>
      </c>
    </row>
    <row r="32" spans="1:4" ht="19.5" customHeight="1">
      <c r="A32" s="23" t="s">
        <v>116</v>
      </c>
      <c r="B32" s="189"/>
      <c r="C32" s="189"/>
      <c r="D32" s="189"/>
    </row>
    <row r="33" spans="1:4" ht="19.5" customHeight="1">
      <c r="A33" s="23" t="s">
        <v>117</v>
      </c>
      <c r="B33" s="189"/>
      <c r="C33" s="189"/>
      <c r="D33" s="189"/>
    </row>
    <row r="34" spans="1:4" ht="19.5" customHeight="1">
      <c r="A34" s="23" t="s">
        <v>118</v>
      </c>
      <c r="B34" s="189">
        <v>1000000</v>
      </c>
      <c r="C34" s="189">
        <v>1000000</v>
      </c>
      <c r="D34" s="189">
        <v>1248949</v>
      </c>
    </row>
    <row r="35" spans="1:4" ht="19.5" customHeight="1">
      <c r="A35" s="23" t="s">
        <v>119</v>
      </c>
      <c r="B35" s="189"/>
      <c r="C35" s="189"/>
      <c r="D35" s="189">
        <v>593410</v>
      </c>
    </row>
    <row r="36" spans="1:4" ht="21.75" customHeight="1">
      <c r="A36" s="26" t="s">
        <v>182</v>
      </c>
      <c r="B36" s="190">
        <f>SUM(B31:B35)</f>
        <v>18600000</v>
      </c>
      <c r="C36" s="190">
        <f>SUM(C31:C35)</f>
        <v>26155148</v>
      </c>
      <c r="D36" s="190">
        <f>SUM(D31:D35)</f>
        <v>28946286</v>
      </c>
    </row>
    <row r="37" spans="1:4" ht="21.75" customHeight="1">
      <c r="A37" s="23" t="s">
        <v>120</v>
      </c>
      <c r="B37" s="189"/>
      <c r="C37" s="189"/>
      <c r="D37" s="189">
        <v>57478</v>
      </c>
    </row>
    <row r="38" spans="1:4" ht="21.75" customHeight="1">
      <c r="A38" s="26" t="s">
        <v>183</v>
      </c>
      <c r="B38" s="190">
        <f>SUM(+B27+B30+B36+B37)</f>
        <v>21100000</v>
      </c>
      <c r="C38" s="190">
        <f>SUM(+C27+C30+C36+C37)</f>
        <v>28655148</v>
      </c>
      <c r="D38" s="190">
        <f>SUM(+D27+D30+D36+D37)</f>
        <v>31504650</v>
      </c>
    </row>
    <row r="39" spans="1:4" ht="19.5" customHeight="1">
      <c r="A39" s="28" t="s">
        <v>121</v>
      </c>
      <c r="B39" s="190"/>
      <c r="C39" s="190"/>
      <c r="D39" s="190"/>
    </row>
    <row r="40" spans="1:4" ht="19.5" customHeight="1">
      <c r="A40" s="28" t="s">
        <v>122</v>
      </c>
      <c r="B40" s="189">
        <v>1300000</v>
      </c>
      <c r="C40" s="189">
        <v>2500000</v>
      </c>
      <c r="D40" s="189">
        <v>6132461</v>
      </c>
    </row>
    <row r="41" spans="1:4" ht="19.5" customHeight="1">
      <c r="A41" s="28" t="s">
        <v>123</v>
      </c>
      <c r="B41" s="189"/>
      <c r="C41" s="189"/>
      <c r="D41" s="189"/>
    </row>
    <row r="42" spans="1:4" ht="19.5" customHeight="1">
      <c r="A42" s="28" t="s">
        <v>124</v>
      </c>
      <c r="B42" s="189">
        <v>2640000</v>
      </c>
      <c r="C42" s="189">
        <v>2640000</v>
      </c>
      <c r="D42" s="189">
        <v>18000</v>
      </c>
    </row>
    <row r="43" spans="1:4" ht="19.5" customHeight="1">
      <c r="A43" s="28" t="s">
        <v>125</v>
      </c>
      <c r="B43" s="189"/>
      <c r="C43" s="189"/>
      <c r="D43" s="189"/>
    </row>
    <row r="44" spans="1:4" ht="19.5" customHeight="1">
      <c r="A44" s="28" t="s">
        <v>126</v>
      </c>
      <c r="B44" s="189"/>
      <c r="C44" s="189"/>
      <c r="D44" s="189">
        <v>33193</v>
      </c>
    </row>
    <row r="45" spans="1:4" ht="19.5" customHeight="1">
      <c r="A45" s="28" t="s">
        <v>127</v>
      </c>
      <c r="B45" s="189"/>
      <c r="C45" s="189"/>
      <c r="D45" s="189"/>
    </row>
    <row r="46" spans="1:4" ht="19.5" customHeight="1">
      <c r="A46" s="28" t="s">
        <v>128</v>
      </c>
      <c r="B46" s="189"/>
      <c r="C46" s="189"/>
      <c r="D46" s="189">
        <v>25</v>
      </c>
    </row>
    <row r="47" spans="1:4" ht="19.5" customHeight="1">
      <c r="A47" s="28" t="s">
        <v>467</v>
      </c>
      <c r="B47" s="189"/>
      <c r="C47" s="189"/>
      <c r="D47" s="189">
        <v>132900</v>
      </c>
    </row>
    <row r="48" spans="1:4" ht="19.5" customHeight="1">
      <c r="A48" s="28" t="s">
        <v>129</v>
      </c>
      <c r="B48" s="189"/>
      <c r="C48" s="189"/>
      <c r="D48" s="189">
        <v>53876</v>
      </c>
    </row>
    <row r="49" spans="1:4" ht="21.75" customHeight="1">
      <c r="A49" s="30" t="s">
        <v>152</v>
      </c>
      <c r="B49" s="190">
        <f>SUM(B39:B48)</f>
        <v>3940000</v>
      </c>
      <c r="C49" s="190">
        <f>SUM(C39:C48)</f>
        <v>5140000</v>
      </c>
      <c r="D49" s="190">
        <f>SUM(D39:D48)</f>
        <v>6370455</v>
      </c>
    </row>
    <row r="50" spans="1:4" ht="19.5" customHeight="1">
      <c r="A50" s="28" t="s">
        <v>130</v>
      </c>
      <c r="B50" s="189"/>
      <c r="C50" s="189"/>
      <c r="D50" s="189"/>
    </row>
    <row r="51" spans="1:4" ht="19.5" customHeight="1">
      <c r="A51" s="28" t="s">
        <v>131</v>
      </c>
      <c r="B51" s="189"/>
      <c r="C51" s="189"/>
      <c r="D51" s="189"/>
    </row>
    <row r="52" spans="1:4" ht="19.5" customHeight="1">
      <c r="A52" s="28" t="s">
        <v>132</v>
      </c>
      <c r="B52" s="189"/>
      <c r="C52" s="189"/>
      <c r="D52" s="189"/>
    </row>
    <row r="53" spans="1:4" ht="19.5" customHeight="1">
      <c r="A53" s="28" t="s">
        <v>133</v>
      </c>
      <c r="B53" s="189"/>
      <c r="C53" s="189"/>
      <c r="D53" s="189"/>
    </row>
    <row r="54" spans="1:4" ht="19.5" customHeight="1">
      <c r="A54" s="28" t="s">
        <v>134</v>
      </c>
      <c r="B54" s="189"/>
      <c r="C54" s="189"/>
      <c r="D54" s="189"/>
    </row>
    <row r="55" spans="1:4" ht="21.75" customHeight="1">
      <c r="A55" s="26" t="s">
        <v>184</v>
      </c>
      <c r="B55" s="190">
        <f>SUM(B50:B54)</f>
        <v>0</v>
      </c>
      <c r="C55" s="190">
        <f>SUM(C50:C54)</f>
        <v>0</v>
      </c>
      <c r="D55" s="190">
        <f>SUM(D50:D54)</f>
        <v>0</v>
      </c>
    </row>
    <row r="56" spans="1:4" ht="24.75" customHeight="1">
      <c r="A56" s="28" t="s">
        <v>135</v>
      </c>
      <c r="B56" s="189"/>
      <c r="C56" s="189"/>
      <c r="D56" s="189"/>
    </row>
    <row r="57" spans="1:4" ht="24.75" customHeight="1">
      <c r="A57" s="23" t="s">
        <v>136</v>
      </c>
      <c r="B57" s="189"/>
      <c r="C57" s="189"/>
      <c r="D57" s="189"/>
    </row>
    <row r="58" spans="1:4" ht="24.75" customHeight="1">
      <c r="A58" s="28" t="s">
        <v>137</v>
      </c>
      <c r="B58" s="189"/>
      <c r="C58" s="190"/>
      <c r="D58" s="190"/>
    </row>
    <row r="59" spans="1:4" ht="24.75" customHeight="1">
      <c r="A59" s="26" t="s">
        <v>138</v>
      </c>
      <c r="B59" s="190">
        <f>SUM(B56:B58)</f>
        <v>0</v>
      </c>
      <c r="C59" s="190">
        <f>SUM(C56:C58)</f>
        <v>0</v>
      </c>
      <c r="D59" s="190">
        <f>SUM(D56:D58)</f>
        <v>0</v>
      </c>
    </row>
    <row r="60" spans="1:4" ht="24.75" customHeight="1">
      <c r="A60" s="28" t="s">
        <v>139</v>
      </c>
      <c r="B60" s="189"/>
      <c r="C60" s="189"/>
      <c r="D60" s="189"/>
    </row>
    <row r="61" spans="1:4" ht="24.75" customHeight="1">
      <c r="A61" s="23" t="s">
        <v>140</v>
      </c>
      <c r="B61" s="189"/>
      <c r="C61" s="189"/>
      <c r="D61" s="189"/>
    </row>
    <row r="62" spans="1:4" ht="21.75" customHeight="1">
      <c r="A62" s="28" t="s">
        <v>141</v>
      </c>
      <c r="B62" s="189"/>
      <c r="C62" s="189"/>
      <c r="D62" s="189">
        <v>100000</v>
      </c>
    </row>
    <row r="63" spans="1:4" ht="21.75" customHeight="1">
      <c r="A63" s="26" t="s">
        <v>157</v>
      </c>
      <c r="B63" s="190">
        <f>SUM(B60:B62)</f>
        <v>0</v>
      </c>
      <c r="C63" s="190">
        <f>SUM(C60:C62)</f>
        <v>0</v>
      </c>
      <c r="D63" s="190">
        <f>SUM(D60:D62)</f>
        <v>100000</v>
      </c>
    </row>
    <row r="64" spans="1:4" ht="21.75" customHeight="1">
      <c r="A64" s="30" t="s">
        <v>185</v>
      </c>
      <c r="B64" s="190">
        <f>SUM(+B18+B24+B38+B49+B55+B59+B63)</f>
        <v>61213146</v>
      </c>
      <c r="C64" s="190">
        <f>SUM(+C18+C24+C38+C49+C55+C59+C63)</f>
        <v>113838251</v>
      </c>
      <c r="D64" s="190">
        <f>SUM(+D18+D24+D38+D49+D55+D59+D63)</f>
        <v>127871774</v>
      </c>
    </row>
    <row r="65" spans="1:4" ht="21.75" customHeight="1">
      <c r="A65" s="43"/>
      <c r="B65" s="44"/>
      <c r="C65" s="45"/>
      <c r="D65" s="45"/>
    </row>
    <row r="66" spans="1:4" ht="21.75" customHeight="1">
      <c r="A66" s="259" t="s">
        <v>160</v>
      </c>
      <c r="B66" s="259"/>
      <c r="C66" s="259"/>
      <c r="D66" s="259"/>
    </row>
    <row r="67" spans="2:4" ht="14.25">
      <c r="B67" s="42"/>
      <c r="C67" s="42"/>
      <c r="D67" s="42"/>
    </row>
    <row r="68" spans="1:4" ht="24.75" customHeight="1">
      <c r="A68" s="22" t="s">
        <v>460</v>
      </c>
      <c r="B68" s="191">
        <v>16137869</v>
      </c>
      <c r="C68" s="191">
        <v>16137869</v>
      </c>
      <c r="D68" s="191">
        <v>16137869</v>
      </c>
    </row>
    <row r="69" spans="1:4" ht="24.75" customHeight="1">
      <c r="A69" s="22" t="s">
        <v>248</v>
      </c>
      <c r="B69" s="191"/>
      <c r="C69" s="191"/>
      <c r="D69" s="191">
        <v>913490</v>
      </c>
    </row>
    <row r="70" spans="1:4" ht="24.75" customHeight="1">
      <c r="A70" s="24" t="s">
        <v>438</v>
      </c>
      <c r="B70" s="192">
        <f>SUM(B68:B69)</f>
        <v>16137869</v>
      </c>
      <c r="C70" s="192">
        <f>SUM(C68:C69)</f>
        <v>16137869</v>
      </c>
      <c r="D70" s="192">
        <f>SUM(D68:D69)</f>
        <v>17051359</v>
      </c>
    </row>
  </sheetData>
  <sheetProtection/>
  <mergeCells count="4">
    <mergeCell ref="A66:D66"/>
    <mergeCell ref="A1:D1"/>
    <mergeCell ref="A2:D2"/>
    <mergeCell ref="A3:D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&amp;R2.melléklet a 4/2019.(V.29.)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97"/>
  <sheetViews>
    <sheetView view="pageLayout" workbookViewId="0" topLeftCell="A82">
      <selection activeCell="D97" sqref="D97"/>
    </sheetView>
  </sheetViews>
  <sheetFormatPr defaultColWidth="9.00390625" defaultRowHeight="12.75"/>
  <cols>
    <col min="1" max="1" width="55.75390625" style="0" customWidth="1"/>
    <col min="2" max="4" width="11.75390625" style="0" customWidth="1"/>
  </cols>
  <sheetData>
    <row r="2" spans="1:4" ht="19.5" customHeight="1">
      <c r="A2" s="260" t="s">
        <v>453</v>
      </c>
      <c r="B2" s="260"/>
      <c r="C2" s="260"/>
      <c r="D2" s="260"/>
    </row>
    <row r="3" spans="1:4" ht="19.5" customHeight="1">
      <c r="A3" s="260" t="s">
        <v>466</v>
      </c>
      <c r="B3" s="260"/>
      <c r="C3" s="260"/>
      <c r="D3" s="260"/>
    </row>
    <row r="4" spans="1:4" ht="19.5" customHeight="1">
      <c r="A4" s="260" t="s">
        <v>32</v>
      </c>
      <c r="B4" s="260"/>
      <c r="C4" s="260"/>
      <c r="D4" s="260"/>
    </row>
    <row r="5" spans="1:4" ht="19.5" customHeight="1">
      <c r="A5" s="35"/>
      <c r="B5" s="35"/>
      <c r="C5" s="35"/>
      <c r="D5" s="35"/>
    </row>
    <row r="6" spans="1:4" ht="19.5" customHeight="1" hidden="1">
      <c r="A6" s="35"/>
      <c r="B6" s="35"/>
      <c r="C6" s="35"/>
      <c r="D6" s="35"/>
    </row>
    <row r="7" spans="1:4" ht="15.75">
      <c r="A7" s="35"/>
      <c r="B7" s="35"/>
      <c r="C7" s="35"/>
      <c r="D7" s="245"/>
    </row>
    <row r="8" spans="1:4" ht="30" customHeight="1">
      <c r="A8" s="17" t="s">
        <v>33</v>
      </c>
      <c r="B8" s="18" t="s">
        <v>34</v>
      </c>
      <c r="C8" s="18" t="s">
        <v>35</v>
      </c>
      <c r="D8" s="19" t="s">
        <v>14</v>
      </c>
    </row>
    <row r="9" spans="1:4" ht="17.25" customHeight="1">
      <c r="A9" s="21" t="s">
        <v>36</v>
      </c>
      <c r="B9" s="189">
        <v>8064339</v>
      </c>
      <c r="C9" s="189">
        <v>26820124</v>
      </c>
      <c r="D9" s="189">
        <v>26820116</v>
      </c>
    </row>
    <row r="10" spans="1:4" ht="17.25" customHeight="1">
      <c r="A10" s="21" t="s">
        <v>37</v>
      </c>
      <c r="B10" s="189"/>
      <c r="C10" s="189"/>
      <c r="D10" s="189"/>
    </row>
    <row r="11" spans="1:4" ht="17.25" customHeight="1">
      <c r="A11" s="21" t="s">
        <v>38</v>
      </c>
      <c r="B11" s="189"/>
      <c r="C11" s="189"/>
      <c r="D11" s="189"/>
    </row>
    <row r="12" spans="1:4" ht="17.25" customHeight="1">
      <c r="A12" s="22" t="s">
        <v>39</v>
      </c>
      <c r="B12" s="189"/>
      <c r="C12" s="189"/>
      <c r="D12" s="189"/>
    </row>
    <row r="13" spans="1:4" ht="17.25" customHeight="1">
      <c r="A13" s="22" t="s">
        <v>40</v>
      </c>
      <c r="B13" s="189"/>
      <c r="C13" s="189"/>
      <c r="D13" s="189"/>
    </row>
    <row r="14" spans="1:4" ht="17.25" customHeight="1">
      <c r="A14" s="22" t="s">
        <v>41</v>
      </c>
      <c r="B14" s="189"/>
      <c r="C14" s="189"/>
      <c r="D14" s="189"/>
    </row>
    <row r="15" spans="1:4" ht="17.25" customHeight="1">
      <c r="A15" s="22" t="s">
        <v>42</v>
      </c>
      <c r="B15" s="189">
        <v>200000</v>
      </c>
      <c r="C15" s="189">
        <v>200000</v>
      </c>
      <c r="D15" s="189">
        <v>200000</v>
      </c>
    </row>
    <row r="16" spans="1:4" ht="17.25" customHeight="1">
      <c r="A16" s="22" t="s">
        <v>43</v>
      </c>
      <c r="B16" s="189"/>
      <c r="C16" s="189"/>
      <c r="D16" s="189"/>
    </row>
    <row r="17" spans="1:4" ht="17.25" customHeight="1">
      <c r="A17" s="23" t="s">
        <v>44</v>
      </c>
      <c r="B17" s="189"/>
      <c r="C17" s="189"/>
      <c r="D17" s="189"/>
    </row>
    <row r="18" spans="1:4" ht="17.25" customHeight="1">
      <c r="A18" s="23" t="s">
        <v>45</v>
      </c>
      <c r="B18" s="189"/>
      <c r="C18" s="189"/>
      <c r="D18" s="189"/>
    </row>
    <row r="19" spans="1:4" ht="17.25" customHeight="1">
      <c r="A19" s="23" t="s">
        <v>46</v>
      </c>
      <c r="B19" s="189"/>
      <c r="C19" s="189"/>
      <c r="D19" s="189"/>
    </row>
    <row r="20" spans="1:4" ht="17.25" customHeight="1">
      <c r="A20" s="23" t="s">
        <v>47</v>
      </c>
      <c r="B20" s="189"/>
      <c r="C20" s="189"/>
      <c r="D20" s="189"/>
    </row>
    <row r="21" spans="1:4" ht="17.25" customHeight="1">
      <c r="A21" s="23" t="s">
        <v>48</v>
      </c>
      <c r="B21" s="189"/>
      <c r="C21" s="189"/>
      <c r="D21" s="189"/>
    </row>
    <row r="22" spans="1:4" ht="17.25" customHeight="1">
      <c r="A22" s="24" t="s">
        <v>165</v>
      </c>
      <c r="B22" s="190">
        <f>SUM(B9:B21)</f>
        <v>8264339</v>
      </c>
      <c r="C22" s="190">
        <f>SUM(C9:C21)</f>
        <v>27020124</v>
      </c>
      <c r="D22" s="190">
        <f>SUM(D9:D21)</f>
        <v>27020116</v>
      </c>
    </row>
    <row r="23" spans="1:4" ht="17.25" customHeight="1">
      <c r="A23" s="23" t="s">
        <v>49</v>
      </c>
      <c r="B23" s="189">
        <v>7047070</v>
      </c>
      <c r="C23" s="189">
        <v>7047070</v>
      </c>
      <c r="D23" s="189">
        <v>7047070</v>
      </c>
    </row>
    <row r="24" spans="1:4" ht="17.25" customHeight="1">
      <c r="A24" s="25" t="s">
        <v>50</v>
      </c>
      <c r="B24" s="189"/>
      <c r="C24" s="189">
        <v>40000</v>
      </c>
      <c r="D24" s="189">
        <v>40000</v>
      </c>
    </row>
    <row r="25" spans="1:4" ht="17.25" customHeight="1">
      <c r="A25" s="26" t="s">
        <v>166</v>
      </c>
      <c r="B25" s="190">
        <f>SUM(B23:B24)</f>
        <v>7047070</v>
      </c>
      <c r="C25" s="190">
        <f>SUM(C23:C24)</f>
        <v>7087070</v>
      </c>
      <c r="D25" s="190">
        <f>SUM(D23:D24)</f>
        <v>7087070</v>
      </c>
    </row>
    <row r="26" spans="1:4" ht="17.25" customHeight="1">
      <c r="A26" s="24" t="s">
        <v>167</v>
      </c>
      <c r="B26" s="190">
        <f>SUM(B22+B25)</f>
        <v>15311409</v>
      </c>
      <c r="C26" s="190">
        <f>+C22+C25</f>
        <v>34107194</v>
      </c>
      <c r="D26" s="190">
        <f>+D22+D25</f>
        <v>34107186</v>
      </c>
    </row>
    <row r="27" spans="1:4" ht="17.25" customHeight="1">
      <c r="A27" s="26" t="s">
        <v>51</v>
      </c>
      <c r="B27" s="190">
        <v>2614415</v>
      </c>
      <c r="C27" s="190">
        <v>4670643</v>
      </c>
      <c r="D27" s="190">
        <v>4626257</v>
      </c>
    </row>
    <row r="28" spans="1:4" ht="17.25" customHeight="1">
      <c r="A28" s="23" t="s">
        <v>52</v>
      </c>
      <c r="B28" s="189">
        <v>10000</v>
      </c>
      <c r="C28" s="189">
        <v>475000</v>
      </c>
      <c r="D28" s="189"/>
    </row>
    <row r="29" spans="1:4" ht="17.25" customHeight="1">
      <c r="A29" s="23" t="s">
        <v>53</v>
      </c>
      <c r="B29" s="189">
        <v>4250000</v>
      </c>
      <c r="C29" s="189">
        <v>10722875</v>
      </c>
      <c r="D29" s="189">
        <v>10187621</v>
      </c>
    </row>
    <row r="30" spans="1:4" ht="17.25" customHeight="1">
      <c r="A30" s="23" t="s">
        <v>54</v>
      </c>
      <c r="B30" s="189"/>
      <c r="C30" s="189"/>
      <c r="D30" s="189"/>
    </row>
    <row r="31" spans="1:4" ht="17.25" customHeight="1">
      <c r="A31" s="26" t="s">
        <v>168</v>
      </c>
      <c r="B31" s="190">
        <f>SUM(B28:B30)</f>
        <v>4260000</v>
      </c>
      <c r="C31" s="190">
        <f>SUM(C28:C30)</f>
        <v>11197875</v>
      </c>
      <c r="D31" s="190">
        <f>SUM(D28:D30)</f>
        <v>10187621</v>
      </c>
    </row>
    <row r="32" spans="1:4" ht="17.25" customHeight="1">
      <c r="A32" s="23" t="s">
        <v>55</v>
      </c>
      <c r="B32" s="189">
        <v>50000</v>
      </c>
      <c r="C32" s="189">
        <v>1075000</v>
      </c>
      <c r="D32" s="189">
        <v>933891</v>
      </c>
    </row>
    <row r="33" spans="1:4" ht="17.25" customHeight="1">
      <c r="A33" s="23" t="s">
        <v>25</v>
      </c>
      <c r="B33" s="189">
        <v>140000</v>
      </c>
      <c r="C33" s="189">
        <v>340000</v>
      </c>
      <c r="D33" s="189">
        <v>253284</v>
      </c>
    </row>
    <row r="34" spans="1:4" ht="17.25" customHeight="1">
      <c r="A34" s="26" t="s">
        <v>169</v>
      </c>
      <c r="B34" s="190">
        <f>SUM(B32:B33)</f>
        <v>190000</v>
      </c>
      <c r="C34" s="190">
        <f>SUM(C32:C33)</f>
        <v>1415000</v>
      </c>
      <c r="D34" s="190">
        <f>SUM(D32:D33)</f>
        <v>1187175</v>
      </c>
    </row>
    <row r="35" spans="1:4" ht="17.25" customHeight="1">
      <c r="A35" s="23" t="s">
        <v>56</v>
      </c>
      <c r="B35" s="189">
        <v>3050000</v>
      </c>
      <c r="C35" s="189">
        <v>3050000</v>
      </c>
      <c r="D35" s="189">
        <v>2673857</v>
      </c>
    </row>
    <row r="36" spans="1:4" ht="17.25" customHeight="1">
      <c r="A36" s="23" t="s">
        <v>57</v>
      </c>
      <c r="B36" s="189">
        <v>438400</v>
      </c>
      <c r="C36" s="189">
        <v>438400</v>
      </c>
      <c r="D36" s="189">
        <v>320586</v>
      </c>
    </row>
    <row r="37" spans="1:4" ht="17.25" customHeight="1">
      <c r="A37" s="23" t="s">
        <v>58</v>
      </c>
      <c r="B37" s="189"/>
      <c r="C37" s="189">
        <v>300000</v>
      </c>
      <c r="D37" s="189">
        <v>275000</v>
      </c>
    </row>
    <row r="38" spans="1:4" ht="17.25" customHeight="1">
      <c r="A38" s="23" t="s">
        <v>59</v>
      </c>
      <c r="B38" s="189">
        <v>1300000</v>
      </c>
      <c r="C38" s="189">
        <v>1500000</v>
      </c>
      <c r="D38" s="189">
        <v>1459944</v>
      </c>
    </row>
    <row r="39" spans="1:4" ht="17.25" customHeight="1">
      <c r="A39" s="27" t="s">
        <v>60</v>
      </c>
      <c r="B39" s="189"/>
      <c r="C39" s="189"/>
      <c r="D39" s="189"/>
    </row>
    <row r="40" spans="1:4" ht="17.25" customHeight="1">
      <c r="A40" s="25" t="s">
        <v>61</v>
      </c>
      <c r="B40" s="189"/>
      <c r="C40" s="189"/>
      <c r="D40" s="189"/>
    </row>
    <row r="41" spans="1:4" ht="17.25" customHeight="1">
      <c r="A41" s="23" t="s">
        <v>62</v>
      </c>
      <c r="B41" s="189">
        <v>8776148</v>
      </c>
      <c r="C41" s="189">
        <v>9531148</v>
      </c>
      <c r="D41" s="189">
        <v>8721899</v>
      </c>
    </row>
    <row r="42" spans="1:4" ht="17.25" customHeight="1">
      <c r="A42" s="26" t="s">
        <v>170</v>
      </c>
      <c r="B42" s="190">
        <f>SUM(B35:B41)</f>
        <v>13564548</v>
      </c>
      <c r="C42" s="190">
        <f>SUM(C35:C41)</f>
        <v>14819548</v>
      </c>
      <c r="D42" s="190">
        <f>SUM(D35:D41)</f>
        <v>13451286</v>
      </c>
    </row>
    <row r="43" spans="1:4" ht="17.25" customHeight="1">
      <c r="A43" s="23" t="s">
        <v>63</v>
      </c>
      <c r="B43" s="189"/>
      <c r="C43" s="189"/>
      <c r="D43" s="189"/>
    </row>
    <row r="44" spans="1:4" ht="17.25" customHeight="1">
      <c r="A44" s="23" t="s">
        <v>64</v>
      </c>
      <c r="B44" s="189"/>
      <c r="C44" s="189"/>
      <c r="D44" s="189"/>
    </row>
    <row r="45" spans="1:4" ht="17.25" customHeight="1">
      <c r="A45" s="26" t="s">
        <v>171</v>
      </c>
      <c r="B45" s="190">
        <f>SUM(B43:B44)</f>
        <v>0</v>
      </c>
      <c r="C45" s="190">
        <f>SUM(C43:C44)</f>
        <v>0</v>
      </c>
      <c r="D45" s="190">
        <f>SUM(D43:D44)</f>
        <v>0</v>
      </c>
    </row>
    <row r="46" spans="1:4" ht="17.25" customHeight="1">
      <c r="A46" s="23" t="s">
        <v>65</v>
      </c>
      <c r="B46" s="189">
        <v>3470380</v>
      </c>
      <c r="C46" s="189">
        <v>6015560</v>
      </c>
      <c r="D46" s="189">
        <v>5380095</v>
      </c>
    </row>
    <row r="47" spans="1:4" ht="17.25" customHeight="1">
      <c r="A47" s="23" t="s">
        <v>66</v>
      </c>
      <c r="B47" s="189"/>
      <c r="C47" s="189">
        <v>33000</v>
      </c>
      <c r="D47" s="189">
        <v>33000</v>
      </c>
    </row>
    <row r="48" spans="1:4" ht="17.25" customHeight="1">
      <c r="A48" s="23" t="s">
        <v>67</v>
      </c>
      <c r="B48" s="189"/>
      <c r="C48" s="189"/>
      <c r="D48" s="189"/>
    </row>
    <row r="49" spans="1:4" ht="17.25" customHeight="1">
      <c r="A49" s="23" t="s">
        <v>68</v>
      </c>
      <c r="B49" s="189"/>
      <c r="C49" s="189"/>
      <c r="D49" s="189"/>
    </row>
    <row r="50" spans="1:4" ht="17.25" customHeight="1">
      <c r="A50" s="23" t="s">
        <v>26</v>
      </c>
      <c r="B50" s="189">
        <v>1400000</v>
      </c>
      <c r="C50" s="189">
        <v>2250000</v>
      </c>
      <c r="D50" s="189">
        <v>2242311</v>
      </c>
    </row>
    <row r="51" spans="1:4" ht="17.25" customHeight="1">
      <c r="A51" s="26" t="s">
        <v>172</v>
      </c>
      <c r="B51" s="190">
        <f>SUM(B46:B50)</f>
        <v>4870380</v>
      </c>
      <c r="C51" s="190">
        <f>SUM(C46:C50)</f>
        <v>8298560</v>
      </c>
      <c r="D51" s="190">
        <f>SUM(D46:D50)</f>
        <v>7655406</v>
      </c>
    </row>
    <row r="52" spans="1:4" ht="17.25" customHeight="1">
      <c r="A52" s="26" t="s">
        <v>173</v>
      </c>
      <c r="B52" s="190">
        <f>SUM(B31+B34+B42+B45+B51)</f>
        <v>22884928</v>
      </c>
      <c r="C52" s="190">
        <f>+C31+C34+C42+C45+C51</f>
        <v>35730983</v>
      </c>
      <c r="D52" s="190">
        <f>+D51+D45+D42+D34+D31</f>
        <v>32481488</v>
      </c>
    </row>
    <row r="53" spans="1:4" ht="17.25" customHeight="1">
      <c r="A53" s="28" t="s">
        <v>69</v>
      </c>
      <c r="B53" s="189"/>
      <c r="C53" s="189"/>
      <c r="D53" s="189"/>
    </row>
    <row r="54" spans="1:4" ht="17.25" customHeight="1">
      <c r="A54" s="28" t="s">
        <v>27</v>
      </c>
      <c r="B54" s="189"/>
      <c r="C54" s="189"/>
      <c r="D54" s="189"/>
    </row>
    <row r="55" spans="1:4" ht="17.25" customHeight="1">
      <c r="A55" s="29" t="s">
        <v>70</v>
      </c>
      <c r="B55" s="189"/>
      <c r="C55" s="189"/>
      <c r="D55" s="189"/>
    </row>
    <row r="56" spans="1:4" ht="17.25" customHeight="1">
      <c r="A56" s="29" t="s">
        <v>71</v>
      </c>
      <c r="B56" s="189"/>
      <c r="C56" s="189"/>
      <c r="D56" s="189"/>
    </row>
    <row r="57" spans="1:4" ht="17.25" customHeight="1">
      <c r="A57" s="29" t="s">
        <v>72</v>
      </c>
      <c r="B57" s="189"/>
      <c r="C57" s="189"/>
      <c r="D57" s="189"/>
    </row>
    <row r="58" spans="1:4" ht="17.25" customHeight="1">
      <c r="A58" s="28" t="s">
        <v>73</v>
      </c>
      <c r="B58" s="189"/>
      <c r="C58" s="189"/>
      <c r="D58" s="189"/>
    </row>
    <row r="59" spans="1:4" ht="17.25" customHeight="1">
      <c r="A59" s="28" t="s">
        <v>74</v>
      </c>
      <c r="B59" s="189"/>
      <c r="C59" s="189"/>
      <c r="D59" s="189"/>
    </row>
    <row r="60" spans="1:4" ht="17.25" customHeight="1">
      <c r="A60" s="28" t="s">
        <v>75</v>
      </c>
      <c r="B60" s="189">
        <v>1032000</v>
      </c>
      <c r="C60" s="189">
        <v>2444050</v>
      </c>
      <c r="D60" s="189">
        <v>2359783</v>
      </c>
    </row>
    <row r="61" spans="1:4" ht="17.25" customHeight="1">
      <c r="A61" s="30" t="s">
        <v>174</v>
      </c>
      <c r="B61" s="190">
        <f>SUM(B53:B60)</f>
        <v>1032000</v>
      </c>
      <c r="C61" s="190">
        <f>SUM(C53:C60)</f>
        <v>2444050</v>
      </c>
      <c r="D61" s="190">
        <f>SUM(D53:D60)</f>
        <v>2359783</v>
      </c>
    </row>
    <row r="62" spans="1:4" ht="17.25" customHeight="1">
      <c r="A62" s="31" t="s">
        <v>76</v>
      </c>
      <c r="B62" s="189"/>
      <c r="C62" s="189"/>
      <c r="D62" s="189"/>
    </row>
    <row r="63" spans="1:4" ht="17.25" customHeight="1">
      <c r="A63" s="31" t="s">
        <v>77</v>
      </c>
      <c r="B63" s="189"/>
      <c r="C63" s="189">
        <v>193554</v>
      </c>
      <c r="D63" s="189">
        <v>193554</v>
      </c>
    </row>
    <row r="64" spans="1:4" ht="17.25" customHeight="1">
      <c r="A64" s="31" t="s">
        <v>78</v>
      </c>
      <c r="B64" s="189">
        <v>23432161</v>
      </c>
      <c r="C64" s="189">
        <v>24904871</v>
      </c>
      <c r="D64" s="189">
        <v>24904871</v>
      </c>
    </row>
    <row r="65" spans="1:4" ht="17.25" customHeight="1">
      <c r="A65" s="31" t="s">
        <v>79</v>
      </c>
      <c r="B65" s="189"/>
      <c r="C65" s="189"/>
      <c r="D65" s="189"/>
    </row>
    <row r="66" spans="1:4" ht="17.25" customHeight="1">
      <c r="A66" s="118" t="s">
        <v>249</v>
      </c>
      <c r="B66" s="189"/>
      <c r="C66" s="189"/>
      <c r="D66" s="189"/>
    </row>
    <row r="67" spans="1:4" ht="17.25" customHeight="1">
      <c r="A67" s="31" t="s">
        <v>80</v>
      </c>
      <c r="B67" s="189">
        <v>560000</v>
      </c>
      <c r="C67" s="189">
        <v>1155710</v>
      </c>
      <c r="D67" s="189">
        <v>1155710</v>
      </c>
    </row>
    <row r="68" spans="1:4" ht="17.25" customHeight="1">
      <c r="A68" s="32" t="s">
        <v>29</v>
      </c>
      <c r="B68" s="189">
        <v>747643</v>
      </c>
      <c r="C68" s="189">
        <v>2373570</v>
      </c>
      <c r="D68" s="189"/>
    </row>
    <row r="69" spans="1:4" ht="17.25" customHeight="1">
      <c r="A69" s="30" t="s">
        <v>175</v>
      </c>
      <c r="B69" s="190">
        <f>SUM(B62:B68)</f>
        <v>24739804</v>
      </c>
      <c r="C69" s="190">
        <f>SUM(C62:C68)</f>
        <v>28627705</v>
      </c>
      <c r="D69" s="190">
        <f>SUM(D62:D68)</f>
        <v>26254135</v>
      </c>
    </row>
    <row r="70" spans="1:4" ht="17.25" customHeight="1">
      <c r="A70" s="33" t="s">
        <v>81</v>
      </c>
      <c r="B70" s="189"/>
      <c r="C70" s="189"/>
      <c r="D70" s="189"/>
    </row>
    <row r="71" spans="1:4" ht="17.25" customHeight="1">
      <c r="A71" s="33" t="s">
        <v>82</v>
      </c>
      <c r="B71" s="189"/>
      <c r="C71" s="189"/>
      <c r="D71" s="189"/>
    </row>
    <row r="72" spans="1:4" ht="17.25" customHeight="1">
      <c r="A72" s="33" t="s">
        <v>83</v>
      </c>
      <c r="B72" s="189"/>
      <c r="C72" s="189"/>
      <c r="D72" s="189"/>
    </row>
    <row r="73" spans="1:4" ht="17.25" customHeight="1">
      <c r="A73" s="33" t="s">
        <v>84</v>
      </c>
      <c r="B73" s="189">
        <v>982400</v>
      </c>
      <c r="C73" s="189">
        <v>5082400</v>
      </c>
      <c r="D73" s="189">
        <v>4135427</v>
      </c>
    </row>
    <row r="74" spans="1:4" ht="17.25" customHeight="1">
      <c r="A74" s="25" t="s">
        <v>85</v>
      </c>
      <c r="B74" s="189"/>
      <c r="C74" s="189"/>
      <c r="D74" s="189"/>
    </row>
    <row r="75" spans="1:4" ht="17.25" customHeight="1">
      <c r="A75" s="25" t="s">
        <v>86</v>
      </c>
      <c r="B75" s="189"/>
      <c r="C75" s="189"/>
      <c r="D75" s="189"/>
    </row>
    <row r="76" spans="1:4" ht="17.25" customHeight="1">
      <c r="A76" s="25" t="s">
        <v>87</v>
      </c>
      <c r="B76" s="189">
        <v>265248</v>
      </c>
      <c r="C76" s="189">
        <v>1372248</v>
      </c>
      <c r="D76" s="189">
        <v>1116565</v>
      </c>
    </row>
    <row r="77" spans="1:4" ht="17.25" customHeight="1">
      <c r="A77" s="34" t="s">
        <v>176</v>
      </c>
      <c r="B77" s="190">
        <f>SUM(B70:B76)</f>
        <v>1247648</v>
      </c>
      <c r="C77" s="190">
        <f>SUM(C70:C76)</f>
        <v>6454648</v>
      </c>
      <c r="D77" s="190">
        <f>SUM(D70:D76)</f>
        <v>5251992</v>
      </c>
    </row>
    <row r="78" spans="1:4" ht="17.25" customHeight="1">
      <c r="A78" s="28" t="s">
        <v>88</v>
      </c>
      <c r="B78" s="189">
        <v>4631006</v>
      </c>
      <c r="C78" s="189">
        <v>13229499</v>
      </c>
      <c r="D78" s="189">
        <v>13229499</v>
      </c>
    </row>
    <row r="79" spans="1:4" ht="17.25" customHeight="1">
      <c r="A79" s="28" t="s">
        <v>89</v>
      </c>
      <c r="B79" s="189"/>
      <c r="C79" s="189"/>
      <c r="D79" s="189"/>
    </row>
    <row r="80" spans="1:4" ht="17.25" customHeight="1">
      <c r="A80" s="28" t="s">
        <v>90</v>
      </c>
      <c r="B80" s="189"/>
      <c r="C80" s="189"/>
      <c r="D80" s="189"/>
    </row>
    <row r="81" spans="1:4" ht="17.25" customHeight="1">
      <c r="A81" s="28" t="s">
        <v>91</v>
      </c>
      <c r="B81" s="189">
        <v>1250372</v>
      </c>
      <c r="C81" s="189">
        <v>3571965</v>
      </c>
      <c r="D81" s="189">
        <v>3571965</v>
      </c>
    </row>
    <row r="82" spans="1:4" ht="17.25" customHeight="1">
      <c r="A82" s="30" t="s">
        <v>177</v>
      </c>
      <c r="B82" s="190">
        <f>SUM(B78:B81)</f>
        <v>5881378</v>
      </c>
      <c r="C82" s="190">
        <f>SUM(C78:C81)</f>
        <v>16801464</v>
      </c>
      <c r="D82" s="190">
        <f>SUM(D78:D81)</f>
        <v>16801464</v>
      </c>
    </row>
    <row r="83" spans="1:4" ht="17.25" customHeight="1">
      <c r="A83" s="28" t="s">
        <v>92</v>
      </c>
      <c r="B83" s="189"/>
      <c r="C83" s="189"/>
      <c r="D83" s="189"/>
    </row>
    <row r="84" spans="1:4" ht="17.25" customHeight="1">
      <c r="A84" s="28" t="s">
        <v>93</v>
      </c>
      <c r="B84" s="189"/>
      <c r="C84" s="189"/>
      <c r="D84" s="189"/>
    </row>
    <row r="85" spans="1:4" ht="17.25" customHeight="1">
      <c r="A85" s="28" t="s">
        <v>94</v>
      </c>
      <c r="B85" s="189">
        <v>2500000</v>
      </c>
      <c r="C85" s="189"/>
      <c r="D85" s="189"/>
    </row>
    <row r="86" spans="1:4" ht="17.25" customHeight="1">
      <c r="A86" s="30" t="s">
        <v>178</v>
      </c>
      <c r="B86" s="190">
        <f>SUM(B83:B85)</f>
        <v>2500000</v>
      </c>
      <c r="C86" s="190">
        <f>SUM(C83:C85)</f>
        <v>0</v>
      </c>
      <c r="D86" s="190">
        <f>SUM(D83:D85)</f>
        <v>0</v>
      </c>
    </row>
    <row r="87" spans="1:4" ht="19.5" customHeight="1">
      <c r="A87" s="34" t="s">
        <v>147</v>
      </c>
      <c r="B87" s="190">
        <f>SUM(B26+B27+B52+B61+B69+B77+B82+B86)</f>
        <v>76211582</v>
      </c>
      <c r="C87" s="190">
        <f>+C26+C27+C52+C61+C69+C77+C82+C86</f>
        <v>128836687</v>
      </c>
      <c r="D87" s="190">
        <f>+D26+D27+D52+D61+D69+D77+D82+D86</f>
        <v>121882305</v>
      </c>
    </row>
    <row r="94" spans="1:4" ht="24" customHeight="1">
      <c r="A94" s="259" t="s">
        <v>439</v>
      </c>
      <c r="B94" s="259"/>
      <c r="C94" s="259"/>
      <c r="D94" s="259"/>
    </row>
    <row r="95" spans="2:4" ht="24" customHeight="1">
      <c r="B95" s="42"/>
      <c r="C95" s="42"/>
      <c r="D95" s="42"/>
    </row>
    <row r="96" spans="1:4" ht="24" customHeight="1">
      <c r="A96" s="22" t="s">
        <v>440</v>
      </c>
      <c r="B96" s="191">
        <v>1139433</v>
      </c>
      <c r="C96" s="191">
        <v>1139433</v>
      </c>
      <c r="D96" s="191">
        <v>1139433</v>
      </c>
    </row>
    <row r="97" spans="1:4" ht="24" customHeight="1">
      <c r="A97" s="24" t="s">
        <v>441</v>
      </c>
      <c r="B97" s="192">
        <f>SUM(B96:B96)</f>
        <v>1139433</v>
      </c>
      <c r="C97" s="192">
        <f>SUM(C96:C96)</f>
        <v>1139433</v>
      </c>
      <c r="D97" s="192">
        <f>SUM(D96:D96)</f>
        <v>1139433</v>
      </c>
    </row>
  </sheetData>
  <sheetProtection/>
  <mergeCells count="4">
    <mergeCell ref="A2:D2"/>
    <mergeCell ref="A3:D3"/>
    <mergeCell ref="A4:D4"/>
    <mergeCell ref="A94:D9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&amp;R3.melléklet a 4/2019.(V.29.)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25">
      <selection activeCell="P41" sqref="P41"/>
    </sheetView>
  </sheetViews>
  <sheetFormatPr defaultColWidth="9.00390625" defaultRowHeight="12.75"/>
  <cols>
    <col min="1" max="1" width="1.75390625" style="0" customWidth="1"/>
    <col min="6" max="6" width="21.75390625" style="0" customWidth="1"/>
    <col min="7" max="9" width="9.75390625" style="0" customWidth="1"/>
  </cols>
  <sheetData>
    <row r="1" spans="1:9" ht="12.75">
      <c r="A1" s="261" t="s">
        <v>468</v>
      </c>
      <c r="B1" s="261"/>
      <c r="C1" s="261"/>
      <c r="D1" s="261"/>
      <c r="E1" s="261"/>
      <c r="F1" s="261"/>
      <c r="G1" s="261"/>
      <c r="H1" s="261"/>
      <c r="I1" s="261"/>
    </row>
    <row r="3" spans="1:9" ht="15.75">
      <c r="A3" s="276" t="s">
        <v>454</v>
      </c>
      <c r="B3" s="276"/>
      <c r="C3" s="276"/>
      <c r="D3" s="276"/>
      <c r="E3" s="276"/>
      <c r="F3" s="276"/>
      <c r="G3" s="276"/>
      <c r="H3" s="276"/>
      <c r="I3" s="276"/>
    </row>
    <row r="4" spans="1:9" ht="15" customHeight="1">
      <c r="A4" s="276" t="s">
        <v>469</v>
      </c>
      <c r="B4" s="276"/>
      <c r="C4" s="276"/>
      <c r="D4" s="276"/>
      <c r="E4" s="276"/>
      <c r="F4" s="276"/>
      <c r="G4" s="276"/>
      <c r="H4" s="276"/>
      <c r="I4" s="276"/>
    </row>
    <row r="5" spans="1:9" ht="15.75">
      <c r="A5" s="276" t="s">
        <v>17</v>
      </c>
      <c r="B5" s="276"/>
      <c r="C5" s="276"/>
      <c r="D5" s="276"/>
      <c r="E5" s="276"/>
      <c r="F5" s="276"/>
      <c r="G5" s="276"/>
      <c r="H5" s="276"/>
      <c r="I5" s="276"/>
    </row>
    <row r="6" spans="1:6" ht="12" customHeight="1">
      <c r="A6" s="1"/>
      <c r="B6" s="1"/>
      <c r="C6" s="1"/>
      <c r="D6" s="1"/>
      <c r="E6" s="1"/>
      <c r="F6" s="1"/>
    </row>
    <row r="7" spans="1:9" ht="12.75" customHeight="1">
      <c r="A7" s="280" t="s">
        <v>6</v>
      </c>
      <c r="B7" s="281"/>
      <c r="C7" s="281"/>
      <c r="D7" s="281"/>
      <c r="E7" s="281"/>
      <c r="F7" s="282"/>
      <c r="G7" s="8" t="s">
        <v>12</v>
      </c>
      <c r="H7" s="8" t="s">
        <v>13</v>
      </c>
      <c r="I7" s="293" t="s">
        <v>14</v>
      </c>
    </row>
    <row r="8" spans="1:9" ht="12.75" customHeight="1">
      <c r="A8" s="283"/>
      <c r="B8" s="284"/>
      <c r="C8" s="284"/>
      <c r="D8" s="284"/>
      <c r="E8" s="284"/>
      <c r="F8" s="285"/>
      <c r="G8" s="265" t="s">
        <v>7</v>
      </c>
      <c r="H8" s="266"/>
      <c r="I8" s="294"/>
    </row>
    <row r="9" spans="1:9" ht="12.75">
      <c r="A9" s="277"/>
      <c r="B9" s="278"/>
      <c r="C9" s="278"/>
      <c r="D9" s="278"/>
      <c r="E9" s="278"/>
      <c r="F9" s="279"/>
      <c r="G9" s="193"/>
      <c r="H9" s="193"/>
      <c r="I9" s="193"/>
    </row>
    <row r="10" spans="1:9" ht="12.75">
      <c r="A10" s="277" t="s">
        <v>471</v>
      </c>
      <c r="B10" s="278"/>
      <c r="C10" s="278"/>
      <c r="D10" s="278"/>
      <c r="E10" s="278"/>
      <c r="F10" s="279"/>
      <c r="G10" s="193">
        <v>5881378</v>
      </c>
      <c r="H10" s="193">
        <v>16801464</v>
      </c>
      <c r="I10" s="193">
        <v>16801464</v>
      </c>
    </row>
    <row r="11" spans="1:9" ht="12.75">
      <c r="A11" s="287"/>
      <c r="B11" s="288"/>
      <c r="C11" s="288"/>
      <c r="D11" s="288"/>
      <c r="E11" s="288"/>
      <c r="F11" s="289"/>
      <c r="G11" s="193"/>
      <c r="H11" s="193"/>
      <c r="I11" s="193"/>
    </row>
    <row r="12" spans="1:9" ht="12.75">
      <c r="A12" s="277"/>
      <c r="B12" s="278"/>
      <c r="C12" s="278"/>
      <c r="D12" s="278"/>
      <c r="E12" s="278"/>
      <c r="F12" s="279"/>
      <c r="G12" s="193"/>
      <c r="H12" s="193"/>
      <c r="I12" s="193"/>
    </row>
    <row r="13" spans="1:9" ht="12.75">
      <c r="A13" s="15" t="s">
        <v>3</v>
      </c>
      <c r="B13" s="3"/>
      <c r="C13" s="3"/>
      <c r="D13" s="3"/>
      <c r="E13" s="3"/>
      <c r="F13" s="4"/>
      <c r="G13" s="195">
        <f>SUM(G9:G12)</f>
        <v>5881378</v>
      </c>
      <c r="H13" s="195">
        <f>SUM(H9:H12)</f>
        <v>16801464</v>
      </c>
      <c r="I13" s="195">
        <f>SUM(I9:I12)</f>
        <v>16801464</v>
      </c>
    </row>
    <row r="14" spans="1:9" ht="18" customHeight="1">
      <c r="A14" s="267" t="s">
        <v>5</v>
      </c>
      <c r="B14" s="268"/>
      <c r="C14" s="268"/>
      <c r="D14" s="268"/>
      <c r="E14" s="268"/>
      <c r="F14" s="269"/>
      <c r="G14" s="194"/>
      <c r="H14" s="194"/>
      <c r="I14" s="194"/>
    </row>
    <row r="15" spans="1:9" ht="12.75">
      <c r="A15" s="287"/>
      <c r="B15" s="288"/>
      <c r="C15" s="288"/>
      <c r="D15" s="288"/>
      <c r="E15" s="288"/>
      <c r="F15" s="289"/>
      <c r="G15" s="194"/>
      <c r="H15" s="194"/>
      <c r="I15" s="194"/>
    </row>
    <row r="16" spans="1:9" ht="12.75">
      <c r="A16" s="287" t="s">
        <v>472</v>
      </c>
      <c r="B16" s="288"/>
      <c r="C16" s="288"/>
      <c r="D16" s="288"/>
      <c r="E16" s="288"/>
      <c r="F16" s="289"/>
      <c r="G16" s="194">
        <v>1247648</v>
      </c>
      <c r="H16" s="194">
        <v>1247648</v>
      </c>
      <c r="I16" s="194"/>
    </row>
    <row r="17" spans="1:9" ht="12.75">
      <c r="A17" s="287" t="s">
        <v>475</v>
      </c>
      <c r="B17" s="288"/>
      <c r="C17" s="288"/>
      <c r="D17" s="288"/>
      <c r="E17" s="288"/>
      <c r="F17" s="289"/>
      <c r="G17" s="194"/>
      <c r="H17" s="194">
        <v>4191000</v>
      </c>
      <c r="I17" s="194">
        <v>4191000</v>
      </c>
    </row>
    <row r="18" spans="1:9" ht="12.75">
      <c r="A18" s="287" t="s">
        <v>476</v>
      </c>
      <c r="B18" s="290"/>
      <c r="C18" s="290"/>
      <c r="D18" s="290"/>
      <c r="E18" s="290"/>
      <c r="F18" s="291"/>
      <c r="G18" s="194"/>
      <c r="H18" s="194">
        <v>1016000</v>
      </c>
      <c r="I18" s="194">
        <v>1016000</v>
      </c>
    </row>
    <row r="19" spans="1:9" ht="12.75">
      <c r="A19" s="287" t="s">
        <v>477</v>
      </c>
      <c r="B19" s="290"/>
      <c r="C19" s="290"/>
      <c r="D19" s="290"/>
      <c r="E19" s="290"/>
      <c r="F19" s="291"/>
      <c r="G19" s="194"/>
      <c r="H19" s="194"/>
      <c r="I19" s="194">
        <v>44992</v>
      </c>
    </row>
    <row r="20" spans="1:9" ht="12.75">
      <c r="A20" s="287"/>
      <c r="B20" s="290"/>
      <c r="C20" s="290"/>
      <c r="D20" s="290"/>
      <c r="E20" s="290"/>
      <c r="F20" s="291"/>
      <c r="G20" s="194"/>
      <c r="H20" s="194"/>
      <c r="I20" s="194"/>
    </row>
    <row r="21" spans="1:9" ht="12.75">
      <c r="A21" s="287"/>
      <c r="B21" s="290"/>
      <c r="C21" s="290"/>
      <c r="D21" s="290"/>
      <c r="E21" s="290"/>
      <c r="F21" s="291"/>
      <c r="G21" s="194"/>
      <c r="H21" s="194"/>
      <c r="I21" s="194"/>
    </row>
    <row r="22" spans="1:9" ht="12.75">
      <c r="A22" s="15" t="s">
        <v>3</v>
      </c>
      <c r="B22" s="3"/>
      <c r="C22" s="3"/>
      <c r="D22" s="3"/>
      <c r="E22" s="3"/>
      <c r="F22" s="4"/>
      <c r="G22" s="195">
        <f>SUM(G15:G17)</f>
        <v>1247648</v>
      </c>
      <c r="H22" s="195">
        <f>SUM(H15:H20)</f>
        <v>6454648</v>
      </c>
      <c r="I22" s="195">
        <f>SUM(I15:I20)</f>
        <v>5251992</v>
      </c>
    </row>
    <row r="23" spans="1:9" ht="18" customHeight="1">
      <c r="A23" s="267" t="s">
        <v>9</v>
      </c>
      <c r="B23" s="268"/>
      <c r="C23" s="268"/>
      <c r="D23" s="268"/>
      <c r="E23" s="268"/>
      <c r="F23" s="269"/>
      <c r="G23" s="194"/>
      <c r="H23" s="194"/>
      <c r="I23" s="194"/>
    </row>
    <row r="24" spans="1:9" ht="12.75">
      <c r="A24" s="2"/>
      <c r="B24" s="3"/>
      <c r="C24" s="3"/>
      <c r="D24" s="3"/>
      <c r="E24" s="3"/>
      <c r="F24" s="4"/>
      <c r="G24" s="195">
        <v>0</v>
      </c>
      <c r="H24" s="195">
        <v>0</v>
      </c>
      <c r="I24" s="195">
        <v>0</v>
      </c>
    </row>
    <row r="25" spans="1:9" ht="12.75">
      <c r="A25" s="15" t="s">
        <v>3</v>
      </c>
      <c r="B25" s="12"/>
      <c r="C25" s="12"/>
      <c r="D25" s="12"/>
      <c r="E25" s="12"/>
      <c r="F25" s="5"/>
      <c r="G25" s="194"/>
      <c r="H25" s="194"/>
      <c r="I25" s="194"/>
    </row>
    <row r="26" spans="1:9" ht="18" customHeight="1">
      <c r="A26" s="267" t="s">
        <v>30</v>
      </c>
      <c r="B26" s="268"/>
      <c r="C26" s="268"/>
      <c r="D26" s="268"/>
      <c r="E26" s="268"/>
      <c r="F26" s="269"/>
      <c r="G26" s="194"/>
      <c r="H26" s="194"/>
      <c r="I26" s="194"/>
    </row>
    <row r="27" spans="1:9" ht="12.75">
      <c r="A27" s="2"/>
      <c r="B27" s="3"/>
      <c r="C27" s="3"/>
      <c r="D27" s="3"/>
      <c r="E27" s="3"/>
      <c r="F27" s="3"/>
      <c r="G27" s="193">
        <v>0</v>
      </c>
      <c r="H27" s="194"/>
      <c r="I27" s="194"/>
    </row>
    <row r="28" spans="1:9" ht="12.75">
      <c r="A28" s="15" t="s">
        <v>3</v>
      </c>
      <c r="B28" s="13"/>
      <c r="C28" s="13"/>
      <c r="D28" s="13"/>
      <c r="E28" s="13"/>
      <c r="F28" s="13"/>
      <c r="G28" s="195"/>
      <c r="H28" s="194"/>
      <c r="I28" s="194"/>
    </row>
    <row r="29" spans="1:9" ht="18" customHeight="1">
      <c r="A29" s="267" t="s">
        <v>20</v>
      </c>
      <c r="B29" s="268"/>
      <c r="C29" s="268"/>
      <c r="D29" s="268"/>
      <c r="E29" s="268"/>
      <c r="F29" s="269"/>
      <c r="G29" s="194"/>
      <c r="H29" s="194"/>
      <c r="I29" s="194"/>
    </row>
    <row r="30" spans="1:9" ht="12.75">
      <c r="A30" s="2"/>
      <c r="B30" s="3"/>
      <c r="C30" s="3"/>
      <c r="D30" s="3"/>
      <c r="E30" s="3"/>
      <c r="F30" s="3"/>
      <c r="G30" s="193"/>
      <c r="H30" s="193"/>
      <c r="I30" s="194"/>
    </row>
    <row r="31" spans="1:9" ht="12.75">
      <c r="A31" s="292" t="s">
        <v>473</v>
      </c>
      <c r="B31" s="288"/>
      <c r="C31" s="288"/>
      <c r="D31" s="288"/>
      <c r="E31" s="288"/>
      <c r="F31" s="289"/>
      <c r="G31" s="193">
        <v>2500000</v>
      </c>
      <c r="H31" s="193"/>
      <c r="I31" s="194"/>
    </row>
    <row r="32" spans="1:9" ht="12.75">
      <c r="A32" s="2"/>
      <c r="B32" s="3"/>
      <c r="C32" s="3"/>
      <c r="D32" s="3"/>
      <c r="E32" s="3"/>
      <c r="F32" s="4"/>
      <c r="G32" s="193"/>
      <c r="H32" s="193"/>
      <c r="I32" s="194"/>
    </row>
    <row r="33" spans="1:9" ht="12.75" customHeight="1">
      <c r="A33" s="15" t="s">
        <v>3</v>
      </c>
      <c r="B33" s="13"/>
      <c r="C33" s="13"/>
      <c r="D33" s="13"/>
      <c r="E33" s="13"/>
      <c r="F33" s="13"/>
      <c r="G33" s="195">
        <f>SUM(G30:G32)</f>
        <v>2500000</v>
      </c>
      <c r="H33" s="195">
        <f>SUM(H30:H32)</f>
        <v>0</v>
      </c>
      <c r="I33" s="195">
        <f>SUM(I30:I32)</f>
        <v>0</v>
      </c>
    </row>
    <row r="34" spans="1:9" ht="16.5" customHeight="1">
      <c r="A34" s="15" t="s">
        <v>31</v>
      </c>
      <c r="B34" s="13"/>
      <c r="C34" s="13"/>
      <c r="D34" s="13"/>
      <c r="E34" s="13"/>
      <c r="F34" s="13"/>
      <c r="G34" s="195"/>
      <c r="H34" s="195"/>
      <c r="I34" s="195"/>
    </row>
    <row r="35" spans="1:9" ht="18" customHeight="1">
      <c r="A35" s="15" t="s">
        <v>10</v>
      </c>
      <c r="B35" s="3"/>
      <c r="C35" s="3"/>
      <c r="D35" s="3"/>
      <c r="E35" s="3"/>
      <c r="F35" s="4"/>
      <c r="G35" s="195">
        <f>SUM(G33+G24+G22+G13+G34+G28)</f>
        <v>9629026</v>
      </c>
      <c r="H35" s="195">
        <f>SUM(H33+H24+H22+H13)</f>
        <v>23256112</v>
      </c>
      <c r="I35" s="195">
        <f>SUM(I33+I24+I22+I13)</f>
        <v>22053456</v>
      </c>
    </row>
    <row r="36" ht="9.75" customHeight="1"/>
    <row r="37" spans="1:9" ht="15.75">
      <c r="A37" s="276" t="s">
        <v>21</v>
      </c>
      <c r="B37" s="276"/>
      <c r="C37" s="276"/>
      <c r="D37" s="276"/>
      <c r="E37" s="276"/>
      <c r="F37" s="276"/>
      <c r="G37" s="276"/>
      <c r="H37" s="276"/>
      <c r="I37" s="276"/>
    </row>
    <row r="38" spans="1:9" ht="15.75">
      <c r="A38" s="276" t="s">
        <v>470</v>
      </c>
      <c r="B38" s="276"/>
      <c r="C38" s="276"/>
      <c r="D38" s="276"/>
      <c r="E38" s="276"/>
      <c r="F38" s="276"/>
      <c r="G38" s="276"/>
      <c r="H38" s="276"/>
      <c r="I38" s="276"/>
    </row>
    <row r="39" ht="9.75" customHeight="1"/>
    <row r="40" spans="1:9" ht="12" customHeight="1">
      <c r="A40" s="280" t="s">
        <v>22</v>
      </c>
      <c r="B40" s="281"/>
      <c r="C40" s="281"/>
      <c r="D40" s="281"/>
      <c r="E40" s="281"/>
      <c r="F40" s="282"/>
      <c r="G40" s="8" t="s">
        <v>12</v>
      </c>
      <c r="H40" s="8" t="s">
        <v>13</v>
      </c>
      <c r="I40" s="293" t="s">
        <v>14</v>
      </c>
    </row>
    <row r="41" spans="1:9" ht="12" customHeight="1">
      <c r="A41" s="283"/>
      <c r="B41" s="284"/>
      <c r="C41" s="284"/>
      <c r="D41" s="284"/>
      <c r="E41" s="284"/>
      <c r="F41" s="285"/>
      <c r="G41" s="265" t="s">
        <v>7</v>
      </c>
      <c r="H41" s="266"/>
      <c r="I41" s="294"/>
    </row>
    <row r="42" spans="1:9" ht="12.75" customHeight="1">
      <c r="A42" s="270"/>
      <c r="B42" s="271"/>
      <c r="C42" s="271"/>
      <c r="D42" s="271"/>
      <c r="E42" s="271"/>
      <c r="F42" s="272"/>
      <c r="G42" s="196"/>
      <c r="H42" s="197"/>
      <c r="I42" s="197"/>
    </row>
    <row r="43" spans="1:9" ht="12.75">
      <c r="A43" s="15" t="s">
        <v>3</v>
      </c>
      <c r="B43" s="3"/>
      <c r="C43" s="3"/>
      <c r="D43" s="3"/>
      <c r="E43" s="3"/>
      <c r="F43" s="4"/>
      <c r="G43" s="195">
        <f>SUM(G42:G42)</f>
        <v>0</v>
      </c>
      <c r="H43" s="195">
        <f>SUM(H42:H42)</f>
        <v>0</v>
      </c>
      <c r="I43" s="195">
        <f>SUM(I42:I42)</f>
        <v>0</v>
      </c>
    </row>
    <row r="44" spans="1:9" ht="18" customHeight="1">
      <c r="A44" s="267" t="s">
        <v>250</v>
      </c>
      <c r="B44" s="268"/>
      <c r="C44" s="268"/>
      <c r="D44" s="268"/>
      <c r="E44" s="268"/>
      <c r="F44" s="269"/>
      <c r="G44" s="195"/>
      <c r="H44" s="195"/>
      <c r="I44" s="195"/>
    </row>
    <row r="45" spans="1:9" ht="12.75" customHeight="1">
      <c r="A45" s="287"/>
      <c r="B45" s="288"/>
      <c r="C45" s="288"/>
      <c r="D45" s="288"/>
      <c r="E45" s="288"/>
      <c r="F45" s="289"/>
      <c r="G45" s="195"/>
      <c r="H45" s="194"/>
      <c r="I45" s="194"/>
    </row>
    <row r="46" spans="1:9" ht="12.75" customHeight="1">
      <c r="A46" s="287" t="s">
        <v>461</v>
      </c>
      <c r="B46" s="290"/>
      <c r="C46" s="290"/>
      <c r="D46" s="290"/>
      <c r="E46" s="290"/>
      <c r="F46" s="291"/>
      <c r="G46" s="195"/>
      <c r="H46" s="194"/>
      <c r="I46" s="194"/>
    </row>
    <row r="47" spans="1:9" ht="12.75" customHeight="1">
      <c r="A47" s="262"/>
      <c r="B47" s="263"/>
      <c r="C47" s="263"/>
      <c r="D47" s="263"/>
      <c r="E47" s="263"/>
      <c r="F47" s="264"/>
      <c r="G47" s="194"/>
      <c r="H47" s="194"/>
      <c r="I47" s="194"/>
    </row>
    <row r="48" spans="1:9" ht="12.75" customHeight="1">
      <c r="A48" s="15" t="s">
        <v>3</v>
      </c>
      <c r="B48" s="3"/>
      <c r="C48" s="3"/>
      <c r="D48" s="3"/>
      <c r="E48" s="3"/>
      <c r="F48" s="4"/>
      <c r="G48" s="195">
        <f>SUM(G47:G47)</f>
        <v>0</v>
      </c>
      <c r="H48" s="195">
        <f>SUM(H45:H47)</f>
        <v>0</v>
      </c>
      <c r="I48" s="195">
        <f>SUM(I45:I47)</f>
        <v>0</v>
      </c>
    </row>
    <row r="49" spans="1:9" ht="18" customHeight="1">
      <c r="A49" s="267" t="s">
        <v>251</v>
      </c>
      <c r="B49" s="268"/>
      <c r="C49" s="268"/>
      <c r="D49" s="268"/>
      <c r="E49" s="268"/>
      <c r="F49" s="269"/>
      <c r="G49" s="194"/>
      <c r="H49" s="194"/>
      <c r="I49" s="194"/>
    </row>
    <row r="50" spans="1:9" ht="12.75">
      <c r="A50" s="287" t="s">
        <v>478</v>
      </c>
      <c r="B50" s="288"/>
      <c r="C50" s="288"/>
      <c r="D50" s="288"/>
      <c r="E50" s="288"/>
      <c r="F50" s="289"/>
      <c r="G50" s="195"/>
      <c r="H50" s="194">
        <v>10920952</v>
      </c>
      <c r="I50" s="194">
        <v>10920952</v>
      </c>
    </row>
    <row r="51" spans="1:9" ht="12.75">
      <c r="A51" s="262" t="s">
        <v>479</v>
      </c>
      <c r="B51" s="263"/>
      <c r="C51" s="263"/>
      <c r="D51" s="263"/>
      <c r="E51" s="263"/>
      <c r="F51" s="264"/>
      <c r="G51" s="194"/>
      <c r="H51" s="194"/>
      <c r="I51" s="194">
        <v>8286820</v>
      </c>
    </row>
    <row r="52" spans="1:9" ht="12.75">
      <c r="A52" s="262" t="s">
        <v>480</v>
      </c>
      <c r="B52" s="295"/>
      <c r="C52" s="295"/>
      <c r="D52" s="295"/>
      <c r="E52" s="295"/>
      <c r="F52" s="296"/>
      <c r="G52" s="194"/>
      <c r="H52" s="194"/>
      <c r="I52" s="194">
        <v>100000</v>
      </c>
    </row>
    <row r="53" spans="1:9" ht="12.75">
      <c r="A53" s="253"/>
      <c r="B53" s="254"/>
      <c r="C53" s="254"/>
      <c r="D53" s="254"/>
      <c r="E53" s="254"/>
      <c r="F53" s="255"/>
      <c r="G53" s="194"/>
      <c r="H53" s="194"/>
      <c r="I53" s="194"/>
    </row>
    <row r="54" spans="1:9" ht="12.75">
      <c r="A54" s="15" t="s">
        <v>3</v>
      </c>
      <c r="B54" s="3"/>
      <c r="C54" s="3"/>
      <c r="D54" s="3"/>
      <c r="E54" s="3"/>
      <c r="F54" s="4"/>
      <c r="G54" s="195">
        <f>SUM(G50:G50)</f>
        <v>0</v>
      </c>
      <c r="H54" s="195">
        <f>SUM(H50:H52)</f>
        <v>10920952</v>
      </c>
      <c r="I54" s="195">
        <f>SUM(I50:I52)</f>
        <v>19307772</v>
      </c>
    </row>
    <row r="55" spans="1:9" ht="12.75">
      <c r="A55" s="267" t="s">
        <v>141</v>
      </c>
      <c r="B55" s="268"/>
      <c r="C55" s="268"/>
      <c r="D55" s="268"/>
      <c r="E55" s="268"/>
      <c r="F55" s="269"/>
      <c r="G55" s="195"/>
      <c r="H55" s="195"/>
      <c r="I55" s="195"/>
    </row>
    <row r="56" spans="1:9" ht="12.75">
      <c r="A56" s="246"/>
      <c r="B56" s="247"/>
      <c r="C56" s="247"/>
      <c r="D56" s="247"/>
      <c r="E56" s="247"/>
      <c r="F56" s="248"/>
      <c r="G56" s="195"/>
      <c r="H56" s="195"/>
      <c r="I56" s="195"/>
    </row>
    <row r="57" spans="1:9" ht="12.75">
      <c r="A57" s="273"/>
      <c r="B57" s="274"/>
      <c r="C57" s="274"/>
      <c r="D57" s="274"/>
      <c r="E57" s="274"/>
      <c r="F57" s="275"/>
      <c r="G57" s="194"/>
      <c r="H57" s="194"/>
      <c r="I57" s="194"/>
    </row>
    <row r="58" spans="1:9" ht="12.75">
      <c r="A58" s="286"/>
      <c r="B58" s="263"/>
      <c r="C58" s="263"/>
      <c r="D58" s="263"/>
      <c r="E58" s="263"/>
      <c r="F58" s="264"/>
      <c r="G58" s="194"/>
      <c r="H58" s="194"/>
      <c r="I58" s="194"/>
    </row>
    <row r="59" spans="1:9" ht="12.75">
      <c r="A59" s="15" t="s">
        <v>3</v>
      </c>
      <c r="B59" s="3"/>
      <c r="C59" s="3"/>
      <c r="D59" s="3"/>
      <c r="E59" s="3"/>
      <c r="F59" s="4"/>
      <c r="G59" s="195">
        <f>SUM(G56:G58)</f>
        <v>0</v>
      </c>
      <c r="H59" s="195">
        <f>SUM(H56:H58)</f>
        <v>0</v>
      </c>
      <c r="I59" s="195">
        <f>SUM(I56:I58)</f>
        <v>0</v>
      </c>
    </row>
    <row r="60" spans="1:9" ht="18" customHeight="1">
      <c r="A60" s="267" t="s">
        <v>23</v>
      </c>
      <c r="B60" s="268"/>
      <c r="C60" s="268"/>
      <c r="D60" s="268"/>
      <c r="E60" s="268"/>
      <c r="F60" s="269"/>
      <c r="G60" s="195"/>
      <c r="H60" s="195"/>
      <c r="I60" s="195"/>
    </row>
    <row r="61" spans="1:9" ht="12.75">
      <c r="A61" s="262" t="s">
        <v>474</v>
      </c>
      <c r="B61" s="263"/>
      <c r="C61" s="263"/>
      <c r="D61" s="263"/>
      <c r="E61" s="263"/>
      <c r="F61" s="264"/>
      <c r="G61" s="194">
        <v>9629026</v>
      </c>
      <c r="H61" s="194"/>
      <c r="I61" s="194"/>
    </row>
    <row r="62" spans="1:9" ht="12.75">
      <c r="A62" s="15" t="s">
        <v>3</v>
      </c>
      <c r="B62" s="3"/>
      <c r="C62" s="3"/>
      <c r="D62" s="3"/>
      <c r="E62" s="3"/>
      <c r="F62" s="4"/>
      <c r="G62" s="195">
        <f>SUM(G61:G61)</f>
        <v>9629026</v>
      </c>
      <c r="H62" s="195">
        <f>SUM(H61:H61)</f>
        <v>0</v>
      </c>
      <c r="I62" s="195">
        <f>SUM(I61:I61)</f>
        <v>0</v>
      </c>
    </row>
    <row r="63" spans="1:9" ht="18" customHeight="1">
      <c r="A63" s="15" t="s">
        <v>24</v>
      </c>
      <c r="B63" s="3"/>
      <c r="C63" s="3"/>
      <c r="D63" s="3"/>
      <c r="E63" s="3"/>
      <c r="F63" s="4"/>
      <c r="G63" s="195">
        <f>SUM(G62+G54+G48+G59)</f>
        <v>9629026</v>
      </c>
      <c r="H63" s="195">
        <f>SUM(H62+H54+H48+H43)</f>
        <v>10920952</v>
      </c>
      <c r="I63" s="195">
        <f>SUM(I62+I54+I48+I43)</f>
        <v>19307772</v>
      </c>
    </row>
  </sheetData>
  <sheetProtection/>
  <mergeCells count="42">
    <mergeCell ref="A15:F15"/>
    <mergeCell ref="A14:F14"/>
    <mergeCell ref="A23:F23"/>
    <mergeCell ref="A17:F17"/>
    <mergeCell ref="A20:F20"/>
    <mergeCell ref="A18:F18"/>
    <mergeCell ref="A45:F45"/>
    <mergeCell ref="A49:F49"/>
    <mergeCell ref="A26:F26"/>
    <mergeCell ref="A16:F16"/>
    <mergeCell ref="A38:I38"/>
    <mergeCell ref="I40:I41"/>
    <mergeCell ref="A46:F46"/>
    <mergeCell ref="A29:F29"/>
    <mergeCell ref="A37:I37"/>
    <mergeCell ref="A21:F21"/>
    <mergeCell ref="A5:I5"/>
    <mergeCell ref="I7:I8"/>
    <mergeCell ref="A7:F8"/>
    <mergeCell ref="A4:I4"/>
    <mergeCell ref="A12:F12"/>
    <mergeCell ref="A10:F10"/>
    <mergeCell ref="A9:F9"/>
    <mergeCell ref="A44:F44"/>
    <mergeCell ref="A40:F41"/>
    <mergeCell ref="A58:F58"/>
    <mergeCell ref="A11:F11"/>
    <mergeCell ref="A19:F19"/>
    <mergeCell ref="A31:F31"/>
    <mergeCell ref="A52:F52"/>
    <mergeCell ref="A50:F50"/>
    <mergeCell ref="A51:F51"/>
    <mergeCell ref="A1:I1"/>
    <mergeCell ref="A61:F61"/>
    <mergeCell ref="G41:H41"/>
    <mergeCell ref="A60:F60"/>
    <mergeCell ref="A47:F47"/>
    <mergeCell ref="A42:F42"/>
    <mergeCell ref="A57:F57"/>
    <mergeCell ref="A3:I3"/>
    <mergeCell ref="A55:F55"/>
    <mergeCell ref="G8:H8"/>
  </mergeCells>
  <printOptions horizontalCentered="1"/>
  <pageMargins left="0.3937007874015748" right="0.3937007874015748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Layout" zoomScaleNormal="85" workbookViewId="0" topLeftCell="A4">
      <selection activeCell="A3" sqref="A3:H3"/>
    </sheetView>
  </sheetViews>
  <sheetFormatPr defaultColWidth="9.00390625" defaultRowHeight="12.75"/>
  <cols>
    <col min="1" max="1" width="40.75390625" style="0" customWidth="1"/>
    <col min="2" max="4" width="9.25390625" style="0" customWidth="1"/>
    <col min="5" max="5" width="40.75390625" style="0" customWidth="1"/>
    <col min="6" max="8" width="9.25390625" style="0" customWidth="1"/>
  </cols>
  <sheetData>
    <row r="1" spans="1:8" ht="12.75">
      <c r="A1" s="297" t="s">
        <v>481</v>
      </c>
      <c r="B1" s="297"/>
      <c r="C1" s="297"/>
      <c r="D1" s="297"/>
      <c r="E1" s="297"/>
      <c r="F1" s="297"/>
      <c r="G1" s="297"/>
      <c r="H1" s="297"/>
    </row>
    <row r="2" spans="1:8" ht="24.75" customHeight="1">
      <c r="A2" s="276" t="s">
        <v>453</v>
      </c>
      <c r="B2" s="276"/>
      <c r="C2" s="276"/>
      <c r="D2" s="276"/>
      <c r="E2" s="276"/>
      <c r="F2" s="276"/>
      <c r="G2" s="276"/>
      <c r="H2" s="276"/>
    </row>
    <row r="3" spans="1:8" ht="24.75" customHeight="1">
      <c r="A3" s="298" t="s">
        <v>466</v>
      </c>
      <c r="B3" s="298"/>
      <c r="C3" s="298"/>
      <c r="D3" s="298"/>
      <c r="E3" s="298"/>
      <c r="F3" s="298"/>
      <c r="G3" s="298"/>
      <c r="H3" s="298"/>
    </row>
    <row r="4" spans="1:8" ht="24.75" customHeight="1">
      <c r="A4" s="299" t="s">
        <v>191</v>
      </c>
      <c r="B4" s="299"/>
      <c r="C4" s="299"/>
      <c r="D4" s="299"/>
      <c r="E4" s="299"/>
      <c r="F4" s="299"/>
      <c r="G4" s="299"/>
      <c r="H4" s="299"/>
    </row>
    <row r="5" spans="1:8" ht="19.5" customHeight="1">
      <c r="A5" s="16"/>
      <c r="B5" s="16"/>
      <c r="C5" s="16"/>
      <c r="D5" s="16"/>
      <c r="E5" s="16"/>
      <c r="F5" s="16"/>
      <c r="G5" s="16"/>
      <c r="H5" s="188"/>
    </row>
    <row r="6" spans="1:8" ht="15" customHeight="1">
      <c r="A6" s="300" t="s">
        <v>11</v>
      </c>
      <c r="B6" s="8" t="s">
        <v>12</v>
      </c>
      <c r="C6" s="8" t="s">
        <v>13</v>
      </c>
      <c r="D6" s="293" t="s">
        <v>14</v>
      </c>
      <c r="E6" s="300" t="s">
        <v>11</v>
      </c>
      <c r="F6" s="8" t="s">
        <v>12</v>
      </c>
      <c r="G6" s="8" t="s">
        <v>13</v>
      </c>
      <c r="H6" s="293" t="s">
        <v>14</v>
      </c>
    </row>
    <row r="7" spans="1:8" ht="15" customHeight="1">
      <c r="A7" s="301"/>
      <c r="B7" s="265" t="s">
        <v>7</v>
      </c>
      <c r="C7" s="266"/>
      <c r="D7" s="294"/>
      <c r="E7" s="301"/>
      <c r="F7" s="265" t="s">
        <v>7</v>
      </c>
      <c r="G7" s="266"/>
      <c r="H7" s="294"/>
    </row>
    <row r="8" spans="1:8" ht="15" customHeight="1">
      <c r="A8" s="11"/>
      <c r="B8" s="7"/>
      <c r="C8" s="7"/>
      <c r="D8" s="7"/>
      <c r="E8" s="37"/>
      <c r="F8" s="9"/>
      <c r="G8" s="9"/>
      <c r="H8" s="9"/>
    </row>
    <row r="9" spans="1:8" ht="30" customHeight="1">
      <c r="A9" s="39" t="s">
        <v>148</v>
      </c>
      <c r="B9" s="198">
        <v>34661146</v>
      </c>
      <c r="C9" s="198">
        <v>38403633</v>
      </c>
      <c r="D9" s="198">
        <v>38403633</v>
      </c>
      <c r="E9" s="39" t="s">
        <v>142</v>
      </c>
      <c r="F9" s="198">
        <v>15311409</v>
      </c>
      <c r="G9" s="198">
        <v>34107194</v>
      </c>
      <c r="H9" s="198">
        <v>34107186</v>
      </c>
    </row>
    <row r="10" spans="1:8" ht="30" customHeight="1">
      <c r="A10" s="39" t="s">
        <v>149</v>
      </c>
      <c r="B10" s="198">
        <v>1512000</v>
      </c>
      <c r="C10" s="198">
        <v>30718518</v>
      </c>
      <c r="D10" s="198">
        <v>32285264</v>
      </c>
      <c r="E10" s="39" t="s">
        <v>51</v>
      </c>
      <c r="F10" s="198">
        <v>2614415</v>
      </c>
      <c r="G10" s="198">
        <v>4670643</v>
      </c>
      <c r="H10" s="198">
        <v>4626257</v>
      </c>
    </row>
    <row r="11" spans="1:8" ht="30" customHeight="1">
      <c r="A11" s="39" t="s">
        <v>150</v>
      </c>
      <c r="B11" s="198"/>
      <c r="C11" s="198">
        <v>10920952</v>
      </c>
      <c r="D11" s="198">
        <v>19207772</v>
      </c>
      <c r="E11" s="38" t="s">
        <v>2</v>
      </c>
      <c r="F11" s="198">
        <v>22884928</v>
      </c>
      <c r="G11" s="198">
        <v>35730983</v>
      </c>
      <c r="H11" s="198">
        <v>32481488</v>
      </c>
    </row>
    <row r="12" spans="1:8" ht="24.75" customHeight="1">
      <c r="A12" s="39" t="s">
        <v>442</v>
      </c>
      <c r="B12" s="198">
        <v>2500000</v>
      </c>
      <c r="C12" s="198">
        <v>2500000</v>
      </c>
      <c r="D12" s="198">
        <v>2500886</v>
      </c>
      <c r="E12" s="36" t="s">
        <v>143</v>
      </c>
      <c r="F12" s="198">
        <v>1032000</v>
      </c>
      <c r="G12" s="198">
        <v>2444050</v>
      </c>
      <c r="H12" s="198">
        <v>2359783</v>
      </c>
    </row>
    <row r="13" spans="1:8" ht="24.75" customHeight="1">
      <c r="A13" s="39" t="s">
        <v>151</v>
      </c>
      <c r="B13" s="198">
        <v>18600000</v>
      </c>
      <c r="C13" s="198">
        <v>26155148</v>
      </c>
      <c r="D13" s="198">
        <v>28946286</v>
      </c>
      <c r="E13" s="36" t="s">
        <v>144</v>
      </c>
      <c r="F13" s="198">
        <v>24739804</v>
      </c>
      <c r="G13" s="198">
        <v>28627705</v>
      </c>
      <c r="H13" s="198">
        <v>26254135</v>
      </c>
    </row>
    <row r="14" spans="1:8" ht="24.75" customHeight="1">
      <c r="A14" s="39" t="s">
        <v>120</v>
      </c>
      <c r="B14" s="198"/>
      <c r="C14" s="198"/>
      <c r="D14" s="198">
        <v>57478</v>
      </c>
      <c r="E14" s="36" t="s">
        <v>145</v>
      </c>
      <c r="F14" s="198">
        <v>1247648</v>
      </c>
      <c r="G14" s="198">
        <v>6454648</v>
      </c>
      <c r="H14" s="198">
        <v>5251992</v>
      </c>
    </row>
    <row r="15" spans="1:8" ht="24.75" customHeight="1">
      <c r="A15" s="40" t="s">
        <v>152</v>
      </c>
      <c r="B15" s="198">
        <v>3940000</v>
      </c>
      <c r="C15" s="198">
        <v>5140000</v>
      </c>
      <c r="D15" s="198">
        <v>6370455</v>
      </c>
      <c r="E15" s="36" t="s">
        <v>19</v>
      </c>
      <c r="F15" s="198">
        <v>5881378</v>
      </c>
      <c r="G15" s="198">
        <v>16801464</v>
      </c>
      <c r="H15" s="198">
        <v>16801464</v>
      </c>
    </row>
    <row r="16" spans="1:8" ht="24.75" customHeight="1">
      <c r="A16" s="36" t="s">
        <v>153</v>
      </c>
      <c r="B16" s="198"/>
      <c r="C16" s="198"/>
      <c r="D16" s="198"/>
      <c r="E16" s="40" t="s">
        <v>146</v>
      </c>
      <c r="F16" s="198">
        <v>2500000</v>
      </c>
      <c r="G16" s="198"/>
      <c r="H16" s="198"/>
    </row>
    <row r="17" spans="1:8" ht="24.75" customHeight="1">
      <c r="A17" s="39" t="s">
        <v>154</v>
      </c>
      <c r="B17" s="198"/>
      <c r="C17" s="198"/>
      <c r="D17" s="198"/>
      <c r="E17" s="36"/>
      <c r="F17" s="198"/>
      <c r="G17" s="198"/>
      <c r="H17" s="198"/>
    </row>
    <row r="18" spans="1:8" ht="24.75" customHeight="1">
      <c r="A18" s="39" t="s">
        <v>157</v>
      </c>
      <c r="B18" s="198"/>
      <c r="C18" s="198"/>
      <c r="D18" s="198">
        <v>100000</v>
      </c>
      <c r="E18" s="36"/>
      <c r="F18" s="198"/>
      <c r="G18" s="198"/>
      <c r="H18" s="198"/>
    </row>
    <row r="19" spans="1:8" ht="24.75" customHeight="1">
      <c r="A19" s="40" t="s">
        <v>158</v>
      </c>
      <c r="B19" s="198">
        <f>SUM(B9:B18)</f>
        <v>61213146</v>
      </c>
      <c r="C19" s="198">
        <f>SUM(C9:C18)</f>
        <v>113838251</v>
      </c>
      <c r="D19" s="198">
        <f>SUM(D9:D18)</f>
        <v>127871774</v>
      </c>
      <c r="E19" s="36" t="s">
        <v>147</v>
      </c>
      <c r="F19" s="198">
        <f>SUM(F9:F18)</f>
        <v>76211582</v>
      </c>
      <c r="G19" s="198">
        <f>SUM(G9:G18)</f>
        <v>128836687</v>
      </c>
      <c r="H19" s="198">
        <f>SUM(H9:H18)</f>
        <v>121882305</v>
      </c>
    </row>
    <row r="20" spans="1:8" ht="24.75" customHeight="1">
      <c r="A20" s="36" t="s">
        <v>156</v>
      </c>
      <c r="B20" s="198">
        <v>16137869</v>
      </c>
      <c r="C20" s="198">
        <v>16137869</v>
      </c>
      <c r="D20" s="198">
        <v>17051359</v>
      </c>
      <c r="E20" s="36" t="s">
        <v>155</v>
      </c>
      <c r="F20" s="198">
        <v>1139433</v>
      </c>
      <c r="G20" s="198">
        <v>1139433</v>
      </c>
      <c r="H20" s="198">
        <v>1139433</v>
      </c>
    </row>
    <row r="21" spans="1:8" ht="24.75" customHeight="1">
      <c r="A21" s="41" t="s">
        <v>4</v>
      </c>
      <c r="B21" s="198">
        <f>SUM(B19:B20)</f>
        <v>77351015</v>
      </c>
      <c r="C21" s="198">
        <f>SUM(C19:C20)</f>
        <v>129976120</v>
      </c>
      <c r="D21" s="198">
        <f>SUM(D19:D20)</f>
        <v>144923133</v>
      </c>
      <c r="E21" s="41" t="s">
        <v>8</v>
      </c>
      <c r="F21" s="198">
        <f>SUM(F19:F20)</f>
        <v>77351015</v>
      </c>
      <c r="G21" s="198">
        <f>SUM(G19:G20)</f>
        <v>129976120</v>
      </c>
      <c r="H21" s="198">
        <f>SUM(H19:H20)</f>
        <v>123021738</v>
      </c>
    </row>
  </sheetData>
  <sheetProtection/>
  <mergeCells count="10">
    <mergeCell ref="A1:H1"/>
    <mergeCell ref="A3:H3"/>
    <mergeCell ref="A4:H4"/>
    <mergeCell ref="F7:G7"/>
    <mergeCell ref="A2:H2"/>
    <mergeCell ref="A6:A7"/>
    <mergeCell ref="D6:D7"/>
    <mergeCell ref="E6:E7"/>
    <mergeCell ref="H6:H7"/>
    <mergeCell ref="B7:C7"/>
  </mergeCells>
  <printOptions horizontalCentered="1"/>
  <pageMargins left="0.5118110236220472" right="0.472440944881889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1">
      <selection activeCell="O9" sqref="O9"/>
    </sheetView>
  </sheetViews>
  <sheetFormatPr defaultColWidth="9.00390625" defaultRowHeight="12.75"/>
  <cols>
    <col min="1" max="1" width="3.625" style="0" customWidth="1"/>
    <col min="2" max="2" width="47.625" style="0" customWidth="1"/>
    <col min="3" max="15" width="9.875" style="0" customWidth="1"/>
  </cols>
  <sheetData>
    <row r="1" spans="2:15" ht="15.75">
      <c r="B1" s="54" t="s">
        <v>482</v>
      </c>
      <c r="O1" s="51" t="s">
        <v>218</v>
      </c>
    </row>
    <row r="2" spans="2:15" ht="15.75">
      <c r="B2" s="304" t="s">
        <v>483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4:15" ht="12.75">
      <c r="N3" s="306"/>
      <c r="O3" s="306"/>
    </row>
    <row r="4" spans="1:15" ht="15.75">
      <c r="A4" s="10"/>
      <c r="B4" s="93" t="s">
        <v>186</v>
      </c>
      <c r="C4" s="94" t="s">
        <v>187</v>
      </c>
      <c r="D4" s="94" t="s">
        <v>188</v>
      </c>
      <c r="E4" s="94" t="s">
        <v>189</v>
      </c>
      <c r="F4" s="94" t="s">
        <v>190</v>
      </c>
      <c r="G4" s="94" t="s">
        <v>201</v>
      </c>
      <c r="H4" s="94" t="s">
        <v>202</v>
      </c>
      <c r="I4" s="95" t="s">
        <v>203</v>
      </c>
      <c r="J4" s="94" t="s">
        <v>204</v>
      </c>
      <c r="K4" s="94" t="s">
        <v>205</v>
      </c>
      <c r="L4" s="94" t="s">
        <v>219</v>
      </c>
      <c r="M4" s="94" t="s">
        <v>220</v>
      </c>
      <c r="N4" s="94" t="s">
        <v>221</v>
      </c>
      <c r="O4" s="94" t="s">
        <v>222</v>
      </c>
    </row>
    <row r="5" spans="1:15" ht="15.75">
      <c r="A5" s="10"/>
      <c r="B5" s="96" t="s">
        <v>223</v>
      </c>
      <c r="C5" s="307" t="s">
        <v>179</v>
      </c>
      <c r="D5" s="308"/>
      <c r="E5" s="308"/>
      <c r="F5" s="308"/>
      <c r="G5" s="308"/>
      <c r="H5" s="308"/>
      <c r="I5" s="309"/>
      <c r="J5" s="310" t="s">
        <v>255</v>
      </c>
      <c r="K5" s="311"/>
      <c r="L5" s="311"/>
      <c r="M5" s="311"/>
      <c r="N5" s="311"/>
      <c r="O5" s="312"/>
    </row>
    <row r="6" spans="1:15" ht="108" thickBot="1">
      <c r="A6" s="87"/>
      <c r="B6" s="97" t="s">
        <v>224</v>
      </c>
      <c r="C6" s="237" t="s">
        <v>0</v>
      </c>
      <c r="D6" s="238" t="s">
        <v>1</v>
      </c>
      <c r="E6" s="238" t="s">
        <v>2</v>
      </c>
      <c r="F6" s="238" t="s">
        <v>225</v>
      </c>
      <c r="G6" s="238" t="s">
        <v>226</v>
      </c>
      <c r="H6" s="238" t="s">
        <v>227</v>
      </c>
      <c r="I6" s="239" t="s">
        <v>228</v>
      </c>
      <c r="J6" s="240" t="s">
        <v>229</v>
      </c>
      <c r="K6" s="241" t="s">
        <v>230</v>
      </c>
      <c r="L6" s="241" t="s">
        <v>231</v>
      </c>
      <c r="M6" s="241" t="s">
        <v>225</v>
      </c>
      <c r="N6" s="241" t="s">
        <v>156</v>
      </c>
      <c r="O6" s="242" t="s">
        <v>232</v>
      </c>
    </row>
    <row r="7" spans="1:15" ht="15.75" customHeight="1">
      <c r="A7" s="10">
        <v>1</v>
      </c>
      <c r="B7" s="243" t="s">
        <v>448</v>
      </c>
      <c r="C7" s="199"/>
      <c r="D7" s="199"/>
      <c r="E7" s="199"/>
      <c r="F7" s="199">
        <v>193554</v>
      </c>
      <c r="G7" s="200"/>
      <c r="H7" s="199">
        <v>1139433</v>
      </c>
      <c r="I7" s="201">
        <f aca="true" t="shared" si="0" ref="I7:I19">SUM(C7:H7)</f>
        <v>1332987</v>
      </c>
      <c r="J7" s="204">
        <v>38403633</v>
      </c>
      <c r="K7" s="206"/>
      <c r="L7" s="206"/>
      <c r="M7" s="206">
        <v>10920952</v>
      </c>
      <c r="N7" s="206">
        <v>913490</v>
      </c>
      <c r="O7" s="207">
        <f aca="true" t="shared" si="1" ref="O7:O19">SUM(J7:N7)</f>
        <v>50238075</v>
      </c>
    </row>
    <row r="8" spans="1:15" ht="15.75" customHeight="1">
      <c r="A8" s="10">
        <v>2</v>
      </c>
      <c r="B8" s="243" t="s">
        <v>449</v>
      </c>
      <c r="C8" s="199"/>
      <c r="D8" s="199"/>
      <c r="E8" s="199"/>
      <c r="F8" s="199"/>
      <c r="G8" s="200"/>
      <c r="H8" s="199"/>
      <c r="I8" s="201">
        <f t="shared" si="0"/>
        <v>0</v>
      </c>
      <c r="J8" s="204"/>
      <c r="K8" s="205"/>
      <c r="L8" s="206">
        <v>31504650</v>
      </c>
      <c r="M8" s="205"/>
      <c r="N8" s="205"/>
      <c r="O8" s="207">
        <f t="shared" si="1"/>
        <v>31504650</v>
      </c>
    </row>
    <row r="9" spans="1:15" ht="15.75" customHeight="1">
      <c r="A9" s="10">
        <v>3</v>
      </c>
      <c r="B9" s="243" t="s">
        <v>446</v>
      </c>
      <c r="C9" s="199"/>
      <c r="D9" s="199"/>
      <c r="E9" s="199"/>
      <c r="F9" s="199">
        <v>24774871</v>
      </c>
      <c r="G9" s="200"/>
      <c r="H9" s="199"/>
      <c r="I9" s="201">
        <f t="shared" si="0"/>
        <v>24774871</v>
      </c>
      <c r="J9" s="204"/>
      <c r="K9" s="205"/>
      <c r="L9" s="206"/>
      <c r="M9" s="205"/>
      <c r="N9" s="205">
        <v>16137869</v>
      </c>
      <c r="O9" s="207">
        <f t="shared" si="1"/>
        <v>16137869</v>
      </c>
    </row>
    <row r="10" spans="1:15" ht="15.75" customHeight="1">
      <c r="A10" s="10">
        <v>4</v>
      </c>
      <c r="B10" s="99" t="s">
        <v>233</v>
      </c>
      <c r="C10" s="199"/>
      <c r="D10" s="199"/>
      <c r="E10" s="199"/>
      <c r="F10" s="200"/>
      <c r="G10" s="199"/>
      <c r="H10" s="199"/>
      <c r="I10" s="201">
        <f t="shared" si="0"/>
        <v>0</v>
      </c>
      <c r="J10" s="204"/>
      <c r="K10" s="206"/>
      <c r="L10" s="206"/>
      <c r="M10" s="206"/>
      <c r="N10" s="206"/>
      <c r="O10" s="207">
        <f t="shared" si="1"/>
        <v>0</v>
      </c>
    </row>
    <row r="11" spans="1:15" ht="15.75" customHeight="1">
      <c r="A11" s="10">
        <v>5</v>
      </c>
      <c r="B11" s="98" t="s">
        <v>18</v>
      </c>
      <c r="C11" s="199">
        <v>11390071</v>
      </c>
      <c r="D11" s="199">
        <v>2413811</v>
      </c>
      <c r="E11" s="199">
        <v>5873855</v>
      </c>
      <c r="F11" s="199"/>
      <c r="G11" s="200"/>
      <c r="H11" s="199"/>
      <c r="I11" s="201">
        <f t="shared" si="0"/>
        <v>19677737</v>
      </c>
      <c r="J11" s="204"/>
      <c r="K11" s="206">
        <v>124933</v>
      </c>
      <c r="L11" s="206"/>
      <c r="M11" s="206">
        <v>3050835</v>
      </c>
      <c r="N11" s="206"/>
      <c r="O11" s="207">
        <f t="shared" si="1"/>
        <v>3175768</v>
      </c>
    </row>
    <row r="12" spans="1:15" ht="15.75" customHeight="1">
      <c r="A12" s="10">
        <v>6</v>
      </c>
      <c r="B12" s="98" t="s">
        <v>15</v>
      </c>
      <c r="C12" s="199"/>
      <c r="D12" s="199"/>
      <c r="E12" s="199">
        <v>1476778</v>
      </c>
      <c r="F12" s="199"/>
      <c r="G12" s="199"/>
      <c r="H12" s="199"/>
      <c r="I12" s="201">
        <f t="shared" si="0"/>
        <v>1476778</v>
      </c>
      <c r="J12" s="204"/>
      <c r="K12" s="206"/>
      <c r="L12" s="206"/>
      <c r="M12" s="206"/>
      <c r="N12" s="206"/>
      <c r="O12" s="207">
        <f t="shared" si="1"/>
        <v>0</v>
      </c>
    </row>
    <row r="13" spans="1:15" ht="15.75" customHeight="1">
      <c r="A13" s="10">
        <v>7</v>
      </c>
      <c r="B13" s="98" t="s">
        <v>234</v>
      </c>
      <c r="C13" s="199"/>
      <c r="D13" s="199"/>
      <c r="E13" s="199">
        <v>12857009</v>
      </c>
      <c r="F13" s="199">
        <v>30000</v>
      </c>
      <c r="G13" s="199">
        <v>20992464</v>
      </c>
      <c r="H13" s="199"/>
      <c r="I13" s="201">
        <f t="shared" si="0"/>
        <v>33879473</v>
      </c>
      <c r="J13" s="204"/>
      <c r="K13" s="206">
        <v>6230522</v>
      </c>
      <c r="L13" s="206"/>
      <c r="M13" s="206">
        <v>8386820</v>
      </c>
      <c r="N13" s="206"/>
      <c r="O13" s="207">
        <f t="shared" si="1"/>
        <v>14617342</v>
      </c>
    </row>
    <row r="14" spans="1:15" ht="15.75" customHeight="1">
      <c r="A14" s="10">
        <v>8</v>
      </c>
      <c r="B14" s="98" t="s">
        <v>455</v>
      </c>
      <c r="C14" s="199">
        <v>180500</v>
      </c>
      <c r="D14" s="199">
        <v>35197</v>
      </c>
      <c r="E14" s="199">
        <v>1561659</v>
      </c>
      <c r="F14" s="199"/>
      <c r="G14" s="199">
        <v>44992</v>
      </c>
      <c r="H14" s="199"/>
      <c r="I14" s="201">
        <f t="shared" si="0"/>
        <v>1822348</v>
      </c>
      <c r="J14" s="204"/>
      <c r="K14" s="206"/>
      <c r="L14" s="206"/>
      <c r="M14" s="206"/>
      <c r="N14" s="206"/>
      <c r="O14" s="207">
        <f t="shared" si="1"/>
        <v>0</v>
      </c>
    </row>
    <row r="15" spans="1:15" ht="15.75" customHeight="1">
      <c r="A15" s="10">
        <v>9</v>
      </c>
      <c r="B15" s="98" t="s">
        <v>462</v>
      </c>
      <c r="C15" s="199"/>
      <c r="D15" s="199"/>
      <c r="E15" s="199">
        <v>232410</v>
      </c>
      <c r="F15" s="199">
        <v>2459783</v>
      </c>
      <c r="G15" s="199"/>
      <c r="H15" s="199"/>
      <c r="I15" s="201">
        <f t="shared" si="0"/>
        <v>2692193</v>
      </c>
      <c r="J15" s="204"/>
      <c r="K15" s="206">
        <v>15000</v>
      </c>
      <c r="L15" s="206"/>
      <c r="M15" s="206"/>
      <c r="N15" s="206"/>
      <c r="O15" s="207">
        <f t="shared" si="1"/>
        <v>15000</v>
      </c>
    </row>
    <row r="16" spans="1:15" ht="15.75" customHeight="1">
      <c r="A16" s="10">
        <v>10</v>
      </c>
      <c r="B16" s="98" t="s">
        <v>252</v>
      </c>
      <c r="C16" s="199">
        <v>20467916</v>
      </c>
      <c r="D16" s="199">
        <v>1790355</v>
      </c>
      <c r="E16" s="199">
        <v>7216496</v>
      </c>
      <c r="F16" s="199"/>
      <c r="G16" s="199">
        <v>1016000</v>
      </c>
      <c r="H16" s="199"/>
      <c r="I16" s="201">
        <f t="shared" si="0"/>
        <v>30490767</v>
      </c>
      <c r="J16" s="204"/>
      <c r="K16" s="206"/>
      <c r="L16" s="206"/>
      <c r="M16" s="206">
        <v>27722429</v>
      </c>
      <c r="N16" s="206"/>
      <c r="O16" s="207">
        <f t="shared" si="1"/>
        <v>27722429</v>
      </c>
    </row>
    <row r="17" spans="1:15" ht="15.75" customHeight="1">
      <c r="A17" s="10">
        <v>11</v>
      </c>
      <c r="B17" s="98" t="s">
        <v>235</v>
      </c>
      <c r="C17" s="199"/>
      <c r="D17" s="199"/>
      <c r="E17" s="199">
        <v>2295</v>
      </c>
      <c r="F17" s="199"/>
      <c r="G17" s="200"/>
      <c r="H17" s="199"/>
      <c r="I17" s="201">
        <f t="shared" si="0"/>
        <v>2295</v>
      </c>
      <c r="J17" s="204"/>
      <c r="K17" s="206"/>
      <c r="L17" s="206"/>
      <c r="M17" s="206"/>
      <c r="N17" s="206"/>
      <c r="O17" s="207">
        <f t="shared" si="1"/>
        <v>0</v>
      </c>
    </row>
    <row r="18" spans="1:15" ht="15.75" customHeight="1">
      <c r="A18" s="10">
        <v>12</v>
      </c>
      <c r="B18" s="100" t="s">
        <v>240</v>
      </c>
      <c r="C18" s="199">
        <v>40000</v>
      </c>
      <c r="D18" s="199">
        <v>7020</v>
      </c>
      <c r="E18" s="199"/>
      <c r="F18" s="199"/>
      <c r="G18" s="199"/>
      <c r="H18" s="199"/>
      <c r="I18" s="201">
        <f t="shared" si="0"/>
        <v>47020</v>
      </c>
      <c r="J18" s="204"/>
      <c r="K18" s="206"/>
      <c r="L18" s="206"/>
      <c r="M18" s="206"/>
      <c r="N18" s="206"/>
      <c r="O18" s="207">
        <f t="shared" si="1"/>
        <v>0</v>
      </c>
    </row>
    <row r="19" spans="1:15" ht="15.75" customHeight="1">
      <c r="A19" s="10">
        <v>13</v>
      </c>
      <c r="B19" s="98" t="s">
        <v>447</v>
      </c>
      <c r="C19" s="199"/>
      <c r="D19" s="199"/>
      <c r="E19" s="199">
        <v>407145</v>
      </c>
      <c r="F19" s="200"/>
      <c r="G19" s="200"/>
      <c r="H19" s="199"/>
      <c r="I19" s="201">
        <f t="shared" si="0"/>
        <v>407145</v>
      </c>
      <c r="J19" s="204"/>
      <c r="K19" s="206"/>
      <c r="L19" s="206"/>
      <c r="M19" s="206"/>
      <c r="N19" s="206"/>
      <c r="O19" s="207">
        <f t="shared" si="1"/>
        <v>0</v>
      </c>
    </row>
    <row r="20" spans="1:15" ht="15.75" customHeight="1">
      <c r="A20" s="10">
        <v>14</v>
      </c>
      <c r="B20" s="98" t="s">
        <v>463</v>
      </c>
      <c r="C20" s="199"/>
      <c r="D20" s="199"/>
      <c r="E20" s="199"/>
      <c r="F20" s="200"/>
      <c r="G20" s="200"/>
      <c r="H20" s="199"/>
      <c r="I20" s="202">
        <f>SUM(C20:H20)</f>
        <v>0</v>
      </c>
      <c r="J20" s="208"/>
      <c r="K20" s="199"/>
      <c r="L20" s="199"/>
      <c r="M20" s="209"/>
      <c r="N20" s="209"/>
      <c r="O20" s="210">
        <f>SUM(J20:N20)</f>
        <v>0</v>
      </c>
    </row>
    <row r="21" spans="1:15" ht="15.75" customHeight="1">
      <c r="A21" s="10">
        <v>15</v>
      </c>
      <c r="B21" s="98"/>
      <c r="C21" s="199"/>
      <c r="D21" s="199"/>
      <c r="E21" s="199"/>
      <c r="F21" s="199"/>
      <c r="G21" s="200"/>
      <c r="H21" s="199"/>
      <c r="I21" s="202">
        <f>SUM(C21:H21)</f>
        <v>0</v>
      </c>
      <c r="J21" s="208"/>
      <c r="K21" s="199"/>
      <c r="L21" s="199"/>
      <c r="M21" s="209"/>
      <c r="N21" s="209"/>
      <c r="O21" s="210">
        <f>SUM(J21:N21)</f>
        <v>0</v>
      </c>
    </row>
    <row r="22" spans="1:15" ht="15.75" customHeight="1">
      <c r="A22" s="10"/>
      <c r="B22" s="101" t="s">
        <v>236</v>
      </c>
      <c r="C22" s="203">
        <f aca="true" t="shared" si="2" ref="C22:O22">SUM(C7:C21)</f>
        <v>32078487</v>
      </c>
      <c r="D22" s="203">
        <f t="shared" si="2"/>
        <v>4246383</v>
      </c>
      <c r="E22" s="203">
        <f t="shared" si="2"/>
        <v>29627647</v>
      </c>
      <c r="F22" s="203">
        <f t="shared" si="2"/>
        <v>27458208</v>
      </c>
      <c r="G22" s="203">
        <f t="shared" si="2"/>
        <v>22053456</v>
      </c>
      <c r="H22" s="203">
        <f t="shared" si="2"/>
        <v>1139433</v>
      </c>
      <c r="I22" s="203">
        <f t="shared" si="2"/>
        <v>116603614</v>
      </c>
      <c r="J22" s="203">
        <f t="shared" si="2"/>
        <v>38403633</v>
      </c>
      <c r="K22" s="203">
        <f t="shared" si="2"/>
        <v>6370455</v>
      </c>
      <c r="L22" s="203">
        <f t="shared" si="2"/>
        <v>31504650</v>
      </c>
      <c r="M22" s="203">
        <f t="shared" si="2"/>
        <v>50081036</v>
      </c>
      <c r="N22" s="203">
        <f t="shared" si="2"/>
        <v>17051359</v>
      </c>
      <c r="O22" s="203">
        <f t="shared" si="2"/>
        <v>143411133</v>
      </c>
    </row>
    <row r="23" spans="1:15" ht="15.75">
      <c r="A23" s="102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5.75">
      <c r="A24" s="102"/>
      <c r="B24" s="54"/>
      <c r="O24" s="51" t="s">
        <v>241</v>
      </c>
    </row>
    <row r="25" spans="1:15" ht="15.75">
      <c r="A25" s="102"/>
      <c r="B25" s="304" t="s">
        <v>483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</row>
    <row r="26" spans="1:15" ht="15.75">
      <c r="A26" s="102"/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6.5" thickBot="1">
      <c r="A27" s="10"/>
      <c r="B27" s="313" t="s">
        <v>242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5"/>
    </row>
    <row r="28" spans="1:15" ht="15.75" customHeight="1">
      <c r="A28" s="10">
        <v>16</v>
      </c>
      <c r="B28" s="107"/>
      <c r="C28" s="108">
        <v>0</v>
      </c>
      <c r="D28" s="109"/>
      <c r="E28" s="108"/>
      <c r="F28" s="108"/>
      <c r="G28" s="108"/>
      <c r="H28" s="108"/>
      <c r="I28" s="110">
        <f>SUM(C28:H28)</f>
        <v>0</v>
      </c>
      <c r="J28" s="111"/>
      <c r="K28" s="112"/>
      <c r="L28" s="108"/>
      <c r="M28" s="112"/>
      <c r="N28" s="112"/>
      <c r="O28" s="113">
        <f>SUM(J28:N28)</f>
        <v>0</v>
      </c>
    </row>
    <row r="29" spans="1:15" ht="15.75" customHeight="1" thickBot="1">
      <c r="A29" s="10"/>
      <c r="B29" s="114" t="s">
        <v>243</v>
      </c>
      <c r="C29" s="115">
        <f>SUM(C28)</f>
        <v>0</v>
      </c>
      <c r="D29" s="115">
        <f aca="true" t="shared" si="3" ref="D29:N29">SUM(D28)</f>
        <v>0</v>
      </c>
      <c r="E29" s="115">
        <f t="shared" si="3"/>
        <v>0</v>
      </c>
      <c r="F29" s="115">
        <f t="shared" si="3"/>
        <v>0</v>
      </c>
      <c r="G29" s="115">
        <f t="shared" si="3"/>
        <v>0</v>
      </c>
      <c r="H29" s="115">
        <f t="shared" si="3"/>
        <v>0</v>
      </c>
      <c r="I29" s="115">
        <f t="shared" si="3"/>
        <v>0</v>
      </c>
      <c r="J29" s="115">
        <f t="shared" si="3"/>
        <v>0</v>
      </c>
      <c r="K29" s="115">
        <f t="shared" si="3"/>
        <v>0</v>
      </c>
      <c r="L29" s="115">
        <f>I29-J29-K29-M29-N29</f>
        <v>0</v>
      </c>
      <c r="M29" s="115"/>
      <c r="N29" s="115">
        <f t="shared" si="3"/>
        <v>0</v>
      </c>
      <c r="O29" s="116">
        <f>SUM(J29:N29)</f>
        <v>0</v>
      </c>
    </row>
    <row r="30" spans="1:15" ht="15.75" customHeight="1">
      <c r="A30" s="10"/>
      <c r="B30" s="302" t="s">
        <v>237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</row>
    <row r="31" spans="1:15" ht="15.75" customHeight="1">
      <c r="A31" s="1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2"/>
    </row>
    <row r="32" spans="1:15" ht="15.75" customHeight="1">
      <c r="A32" s="10">
        <v>17</v>
      </c>
      <c r="B32" s="105" t="s">
        <v>208</v>
      </c>
      <c r="C32" s="199"/>
      <c r="D32" s="199"/>
      <c r="E32" s="209"/>
      <c r="F32" s="199">
        <v>1155710</v>
      </c>
      <c r="G32" s="199"/>
      <c r="H32" s="199"/>
      <c r="I32" s="202">
        <f>SUM(C32:H32)</f>
        <v>1155710</v>
      </c>
      <c r="J32" s="213"/>
      <c r="K32" s="199"/>
      <c r="L32" s="199"/>
      <c r="M32" s="199"/>
      <c r="N32" s="199"/>
      <c r="O32" s="214">
        <f>SUM(J32:N32)</f>
        <v>0</v>
      </c>
    </row>
    <row r="33" spans="1:15" ht="15.75" customHeight="1">
      <c r="A33" s="10">
        <v>18</v>
      </c>
      <c r="B33" s="105" t="s">
        <v>206</v>
      </c>
      <c r="C33" s="199">
        <v>2028699</v>
      </c>
      <c r="D33" s="199">
        <v>379874</v>
      </c>
      <c r="E33" s="199">
        <v>2853841</v>
      </c>
      <c r="F33" s="199"/>
      <c r="G33" s="199"/>
      <c r="H33" s="199"/>
      <c r="I33" s="202">
        <f>SUM(C33:H33)</f>
        <v>5262414</v>
      </c>
      <c r="J33" s="213"/>
      <c r="K33" s="199"/>
      <c r="L33" s="199"/>
      <c r="M33" s="199">
        <v>1512000</v>
      </c>
      <c r="N33" s="199"/>
      <c r="O33" s="214">
        <f>SUM(J33:N33)</f>
        <v>1512000</v>
      </c>
    </row>
    <row r="34" spans="1:15" ht="15.75" customHeight="1">
      <c r="A34" s="10"/>
      <c r="B34" s="106" t="s">
        <v>238</v>
      </c>
      <c r="C34" s="211">
        <f aca="true" t="shared" si="4" ref="C34:O34">SUM(C32:C33)</f>
        <v>2028699</v>
      </c>
      <c r="D34" s="211">
        <f t="shared" si="4"/>
        <v>379874</v>
      </c>
      <c r="E34" s="211">
        <f t="shared" si="4"/>
        <v>2853841</v>
      </c>
      <c r="F34" s="211">
        <f t="shared" si="4"/>
        <v>1155710</v>
      </c>
      <c r="G34" s="211">
        <f t="shared" si="4"/>
        <v>0</v>
      </c>
      <c r="H34" s="211">
        <f t="shared" si="4"/>
        <v>0</v>
      </c>
      <c r="I34" s="211">
        <f t="shared" si="4"/>
        <v>6418124</v>
      </c>
      <c r="J34" s="211">
        <f t="shared" si="4"/>
        <v>0</v>
      </c>
      <c r="K34" s="211">
        <f t="shared" si="4"/>
        <v>0</v>
      </c>
      <c r="L34" s="211">
        <f t="shared" si="4"/>
        <v>0</v>
      </c>
      <c r="M34" s="211">
        <f t="shared" si="4"/>
        <v>1512000</v>
      </c>
      <c r="N34" s="211">
        <f t="shared" si="4"/>
        <v>0</v>
      </c>
      <c r="O34" s="211">
        <f t="shared" si="4"/>
        <v>1512000</v>
      </c>
    </row>
    <row r="35" spans="1:15" ht="15.75" customHeight="1">
      <c r="A35" s="10"/>
      <c r="B35" s="117" t="s">
        <v>239</v>
      </c>
      <c r="C35" s="212">
        <f aca="true" t="shared" si="5" ref="C35:O35">C22+C29+C34</f>
        <v>34107186</v>
      </c>
      <c r="D35" s="212">
        <f t="shared" si="5"/>
        <v>4626257</v>
      </c>
      <c r="E35" s="212">
        <f t="shared" si="5"/>
        <v>32481488</v>
      </c>
      <c r="F35" s="212">
        <f t="shared" si="5"/>
        <v>28613918</v>
      </c>
      <c r="G35" s="212">
        <f t="shared" si="5"/>
        <v>22053456</v>
      </c>
      <c r="H35" s="212">
        <f t="shared" si="5"/>
        <v>1139433</v>
      </c>
      <c r="I35" s="212">
        <f t="shared" si="5"/>
        <v>123021738</v>
      </c>
      <c r="J35" s="212">
        <f t="shared" si="5"/>
        <v>38403633</v>
      </c>
      <c r="K35" s="212">
        <f t="shared" si="5"/>
        <v>6370455</v>
      </c>
      <c r="L35" s="212">
        <f t="shared" si="5"/>
        <v>31504650</v>
      </c>
      <c r="M35" s="212">
        <f t="shared" si="5"/>
        <v>51593036</v>
      </c>
      <c r="N35" s="212">
        <f t="shared" si="5"/>
        <v>17051359</v>
      </c>
      <c r="O35" s="212">
        <f t="shared" si="5"/>
        <v>144923133</v>
      </c>
    </row>
  </sheetData>
  <sheetProtection/>
  <mergeCells count="7">
    <mergeCell ref="B30:O30"/>
    <mergeCell ref="B2:O2"/>
    <mergeCell ref="N3:O3"/>
    <mergeCell ref="C5:I5"/>
    <mergeCell ref="J5:O5"/>
    <mergeCell ref="B25:O25"/>
    <mergeCell ref="B27:O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00390625" style="0" customWidth="1"/>
    <col min="2" max="2" width="39.375" style="0" customWidth="1"/>
    <col min="3" max="3" width="27.25390625" style="0" customWidth="1"/>
    <col min="4" max="4" width="13.625" style="0" customWidth="1"/>
    <col min="5" max="5" width="18.625" style="0" customWidth="1"/>
  </cols>
  <sheetData>
    <row r="1" spans="2:3" ht="15.75">
      <c r="B1" s="54" t="s">
        <v>484</v>
      </c>
      <c r="C1" s="1"/>
    </row>
    <row r="2" spans="2:3" ht="15.75">
      <c r="B2" s="54"/>
      <c r="C2" s="1"/>
    </row>
    <row r="3" spans="1:5" ht="12.75">
      <c r="A3" s="316" t="s">
        <v>217</v>
      </c>
      <c r="B3" s="317"/>
      <c r="C3" s="317"/>
      <c r="D3" s="317"/>
      <c r="E3" s="317"/>
    </row>
    <row r="4" spans="2:5" ht="12.75">
      <c r="B4" s="51"/>
      <c r="D4" s="318"/>
      <c r="E4" s="318"/>
    </row>
    <row r="5" spans="1:5" ht="12.75">
      <c r="A5" s="20"/>
      <c r="B5" s="20" t="s">
        <v>186</v>
      </c>
      <c r="C5" s="20" t="s">
        <v>187</v>
      </c>
      <c r="D5" s="68"/>
      <c r="E5" s="68"/>
    </row>
    <row r="6" spans="1:5" ht="13.5" thickBot="1">
      <c r="A6" s="14">
        <v>1</v>
      </c>
      <c r="B6" s="69" t="s">
        <v>207</v>
      </c>
      <c r="C6" s="70" t="s">
        <v>443</v>
      </c>
      <c r="D6" s="71"/>
      <c r="E6" s="72"/>
    </row>
    <row r="7" spans="1:5" ht="24.75" customHeight="1">
      <c r="A7" s="10">
        <v>2</v>
      </c>
      <c r="B7" s="92" t="s">
        <v>208</v>
      </c>
      <c r="C7" s="78">
        <f>SUM(C8:C12)</f>
        <v>1155710</v>
      </c>
      <c r="D7" s="75"/>
      <c r="E7" s="76"/>
    </row>
    <row r="8" spans="1:5" ht="24.75" customHeight="1">
      <c r="A8" s="14">
        <v>3</v>
      </c>
      <c r="B8" s="82" t="s">
        <v>485</v>
      </c>
      <c r="C8" s="81">
        <v>20000</v>
      </c>
      <c r="D8" s="75"/>
      <c r="E8" s="76"/>
    </row>
    <row r="9" spans="1:5" ht="24.75" customHeight="1">
      <c r="A9" s="14">
        <v>4</v>
      </c>
      <c r="B9" s="82" t="s">
        <v>487</v>
      </c>
      <c r="C9" s="81">
        <v>250000</v>
      </c>
      <c r="D9" s="75"/>
      <c r="E9" s="76"/>
    </row>
    <row r="10" spans="1:5" ht="24.75" customHeight="1">
      <c r="A10" s="14">
        <v>5</v>
      </c>
      <c r="B10" s="82" t="s">
        <v>456</v>
      </c>
      <c r="C10" s="81">
        <v>385710</v>
      </c>
      <c r="D10" s="75"/>
      <c r="E10" s="76"/>
    </row>
    <row r="11" spans="1:5" ht="24.75" customHeight="1">
      <c r="A11" s="14">
        <v>6</v>
      </c>
      <c r="B11" s="82" t="s">
        <v>486</v>
      </c>
      <c r="C11" s="81">
        <v>500000</v>
      </c>
      <c r="D11" s="75"/>
      <c r="E11" s="76"/>
    </row>
    <row r="12" spans="1:5" ht="24.75" customHeight="1">
      <c r="A12" s="14">
        <v>7</v>
      </c>
      <c r="B12" s="82"/>
      <c r="C12" s="81"/>
      <c r="D12" s="75"/>
      <c r="E12" s="76"/>
    </row>
    <row r="13" spans="1:5" ht="24.75" customHeight="1">
      <c r="A13" s="14">
        <v>8</v>
      </c>
      <c r="B13" s="77" t="s">
        <v>216</v>
      </c>
      <c r="C13" s="78">
        <f>SUM(C14:C20)</f>
        <v>24804871</v>
      </c>
      <c r="D13" s="75"/>
      <c r="E13" s="79"/>
    </row>
    <row r="14" spans="1:5" ht="24.75" customHeight="1">
      <c r="A14" s="14">
        <v>9</v>
      </c>
      <c r="B14" s="80" t="s">
        <v>245</v>
      </c>
      <c r="C14" s="81">
        <v>24103570</v>
      </c>
      <c r="D14" s="75"/>
      <c r="E14" s="79"/>
    </row>
    <row r="15" spans="1:5" ht="24.75" customHeight="1">
      <c r="A15" s="14">
        <v>10</v>
      </c>
      <c r="B15" s="80" t="s">
        <v>244</v>
      </c>
      <c r="C15" s="81">
        <v>579255</v>
      </c>
      <c r="D15" s="75"/>
      <c r="E15" s="79"/>
    </row>
    <row r="16" spans="1:5" ht="24.75" customHeight="1">
      <c r="A16" s="14">
        <v>11</v>
      </c>
      <c r="B16" s="82" t="s">
        <v>488</v>
      </c>
      <c r="C16" s="81">
        <v>92046</v>
      </c>
      <c r="D16" s="75"/>
      <c r="E16" s="79"/>
    </row>
    <row r="17" spans="1:5" ht="24.75" customHeight="1">
      <c r="A17" s="14">
        <v>12</v>
      </c>
      <c r="B17" s="82" t="s">
        <v>464</v>
      </c>
      <c r="C17" s="81">
        <v>30000</v>
      </c>
      <c r="D17" s="75"/>
      <c r="E17" s="79"/>
    </row>
    <row r="18" spans="1:5" ht="24.75" customHeight="1">
      <c r="A18" s="14"/>
      <c r="B18" s="82"/>
      <c r="C18" s="81"/>
      <c r="D18" s="75"/>
      <c r="E18" s="79"/>
    </row>
    <row r="19" spans="1:5" ht="24.75" customHeight="1">
      <c r="A19" s="14"/>
      <c r="B19" s="82"/>
      <c r="C19" s="81"/>
      <c r="D19" s="75"/>
      <c r="E19" s="79"/>
    </row>
    <row r="20" spans="1:5" ht="24.75" customHeight="1">
      <c r="A20" s="14">
        <v>13</v>
      </c>
      <c r="B20" s="73"/>
      <c r="C20" s="74"/>
      <c r="D20" s="75"/>
      <c r="E20" s="79"/>
    </row>
    <row r="21" spans="1:5" ht="30" customHeight="1">
      <c r="A21" s="14">
        <v>14</v>
      </c>
      <c r="B21" s="83" t="s">
        <v>209</v>
      </c>
      <c r="C21" s="84">
        <f>+C7+C13</f>
        <v>25960581</v>
      </c>
      <c r="D21" s="85"/>
      <c r="E21" s="86"/>
    </row>
    <row r="22" ht="12.75">
      <c r="A22" s="87"/>
    </row>
    <row r="23" spans="1:5" ht="12.75">
      <c r="A23" s="72"/>
      <c r="B23" s="72"/>
      <c r="C23" s="88" t="s">
        <v>210</v>
      </c>
      <c r="D23" s="88"/>
      <c r="E23" s="72"/>
    </row>
    <row r="24" spans="1:5" ht="12.75">
      <c r="A24" s="72"/>
      <c r="B24" s="72"/>
      <c r="C24" s="72"/>
      <c r="D24" s="72"/>
      <c r="E24" s="89"/>
    </row>
    <row r="25" spans="1:5" ht="12.75">
      <c r="A25" s="10"/>
      <c r="B25" s="6" t="s">
        <v>211</v>
      </c>
      <c r="C25" s="6" t="s">
        <v>212</v>
      </c>
      <c r="D25" s="6" t="s">
        <v>213</v>
      </c>
      <c r="E25" s="6" t="s">
        <v>214</v>
      </c>
    </row>
    <row r="26" spans="1:5" ht="12.75">
      <c r="A26" s="10">
        <v>1</v>
      </c>
      <c r="B26" s="52"/>
      <c r="C26" s="10"/>
      <c r="D26" s="10"/>
      <c r="E26" s="47"/>
    </row>
    <row r="27" spans="1:5" ht="12.75">
      <c r="A27" s="10">
        <v>2</v>
      </c>
      <c r="B27" s="52"/>
      <c r="C27" s="10"/>
      <c r="D27" s="10"/>
      <c r="E27" s="47"/>
    </row>
    <row r="28" spans="1:5" ht="12.75">
      <c r="A28" s="10">
        <v>3</v>
      </c>
      <c r="B28" s="52"/>
      <c r="C28" s="10"/>
      <c r="D28" s="10"/>
      <c r="E28" s="47"/>
    </row>
    <row r="29" spans="1:5" ht="12.75">
      <c r="A29" s="10">
        <v>4</v>
      </c>
      <c r="B29" s="52"/>
      <c r="C29" s="10"/>
      <c r="D29" s="10"/>
      <c r="E29" s="47"/>
    </row>
    <row r="30" spans="1:5" ht="12.75">
      <c r="A30" s="10">
        <v>5</v>
      </c>
      <c r="B30" s="52"/>
      <c r="C30" s="10"/>
      <c r="D30" s="10"/>
      <c r="E30" s="47"/>
    </row>
    <row r="31" spans="1:5" ht="12.75">
      <c r="A31" s="10">
        <v>6</v>
      </c>
      <c r="B31" s="52"/>
      <c r="C31" s="10"/>
      <c r="D31" s="10"/>
      <c r="E31" s="47"/>
    </row>
    <row r="32" spans="1:5" ht="12.75">
      <c r="A32" s="10">
        <v>7</v>
      </c>
      <c r="B32" s="52"/>
      <c r="C32" s="10"/>
      <c r="D32" s="10"/>
      <c r="E32" s="47"/>
    </row>
    <row r="33" spans="1:5" ht="12.75">
      <c r="A33" s="10">
        <v>8</v>
      </c>
      <c r="B33" s="52"/>
      <c r="C33" s="10"/>
      <c r="D33" s="10"/>
      <c r="E33" s="47"/>
    </row>
    <row r="34" spans="1:5" ht="13.5" thickBot="1">
      <c r="A34" s="10">
        <v>9</v>
      </c>
      <c r="B34" s="52"/>
      <c r="C34" s="10"/>
      <c r="D34" s="10"/>
      <c r="E34" s="47"/>
    </row>
    <row r="35" spans="1:5" ht="13.5" thickBot="1">
      <c r="A35" s="10">
        <v>10</v>
      </c>
      <c r="B35" s="90" t="s">
        <v>215</v>
      </c>
      <c r="C35" s="90"/>
      <c r="D35" s="90"/>
      <c r="E35" s="91"/>
    </row>
  </sheetData>
  <sheetProtection/>
  <mergeCells count="2">
    <mergeCell ref="A3:E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1">
      <selection activeCell="D10" sqref="D10:E10"/>
    </sheetView>
  </sheetViews>
  <sheetFormatPr defaultColWidth="9.00390625" defaultRowHeight="12.75"/>
  <cols>
    <col min="1" max="3" width="9.00390625" style="0" customWidth="1"/>
    <col min="4" max="4" width="15.25390625" style="0" customWidth="1"/>
    <col min="5" max="7" width="12.75390625" style="0" customWidth="1"/>
  </cols>
  <sheetData>
    <row r="2" spans="1:7" ht="12.75">
      <c r="A2" s="319" t="s">
        <v>164</v>
      </c>
      <c r="B2" s="319"/>
      <c r="C2" s="319"/>
      <c r="D2" s="319"/>
      <c r="E2" s="319"/>
      <c r="F2" s="319"/>
      <c r="G2" s="319"/>
    </row>
    <row r="3" spans="1:7" ht="12.75">
      <c r="A3" s="53"/>
      <c r="B3" s="53"/>
      <c r="C3" s="53"/>
      <c r="D3" s="53"/>
      <c r="E3" s="53"/>
      <c r="F3" s="53"/>
      <c r="G3" s="53"/>
    </row>
    <row r="4" spans="1:7" ht="12.75">
      <c r="A4" s="53"/>
      <c r="B4" s="53"/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ht="23.25" customHeight="1"/>
    <row r="9" spans="1:7" ht="14.25">
      <c r="A9" s="334" t="s">
        <v>161</v>
      </c>
      <c r="B9" s="334"/>
      <c r="C9" s="334"/>
      <c r="D9" s="334"/>
      <c r="E9" s="334"/>
      <c r="F9" s="334"/>
      <c r="G9" s="334"/>
    </row>
    <row r="10" spans="1:7" ht="14.25">
      <c r="A10" s="326" t="s">
        <v>28</v>
      </c>
      <c r="B10" s="327"/>
      <c r="C10" s="328"/>
      <c r="D10" s="332" t="s">
        <v>489</v>
      </c>
      <c r="E10" s="333"/>
      <c r="F10" s="46" t="s">
        <v>162</v>
      </c>
      <c r="G10" s="46" t="s">
        <v>163</v>
      </c>
    </row>
    <row r="11" spans="1:7" ht="12.75">
      <c r="A11" s="320"/>
      <c r="B11" s="321"/>
      <c r="C11" s="322"/>
      <c r="D11" s="250"/>
      <c r="E11" s="250"/>
      <c r="F11" s="250"/>
      <c r="G11" s="250"/>
    </row>
    <row r="12" spans="1:7" ht="12.75">
      <c r="A12" s="320"/>
      <c r="B12" s="321"/>
      <c r="C12" s="322"/>
      <c r="D12" s="250"/>
      <c r="E12" s="250"/>
      <c r="F12" s="250"/>
      <c r="G12" s="250"/>
    </row>
    <row r="13" spans="1:7" ht="12.75">
      <c r="A13" s="323"/>
      <c r="B13" s="324"/>
      <c r="C13" s="325"/>
      <c r="D13" s="249"/>
      <c r="E13" s="250"/>
      <c r="F13" s="250"/>
      <c r="G13" s="250"/>
    </row>
    <row r="14" spans="1:7" ht="12.75">
      <c r="A14" s="323"/>
      <c r="B14" s="324"/>
      <c r="C14" s="325"/>
      <c r="D14" s="249"/>
      <c r="E14" s="250"/>
      <c r="F14" s="250"/>
      <c r="G14" s="250"/>
    </row>
    <row r="15" spans="1:7" ht="12.75">
      <c r="A15" s="323"/>
      <c r="B15" s="324"/>
      <c r="C15" s="325"/>
      <c r="D15" s="249"/>
      <c r="E15" s="250"/>
      <c r="F15" s="250"/>
      <c r="G15" s="250"/>
    </row>
    <row r="16" spans="1:7" ht="14.25">
      <c r="A16" s="326"/>
      <c r="B16" s="327"/>
      <c r="C16" s="328"/>
      <c r="D16" s="249"/>
      <c r="E16" s="250"/>
      <c r="F16" s="250"/>
      <c r="G16" s="250"/>
    </row>
    <row r="17" spans="1:7" ht="15">
      <c r="A17" s="329" t="s">
        <v>3</v>
      </c>
      <c r="B17" s="330"/>
      <c r="C17" s="331"/>
      <c r="D17" s="249"/>
      <c r="E17" s="212">
        <f>SUM(E12:E16)</f>
        <v>0</v>
      </c>
      <c r="F17" s="212">
        <f>SUM(F12:F16)</f>
        <v>0</v>
      </c>
      <c r="G17" s="212">
        <f>SUM(G12:G16)</f>
        <v>0</v>
      </c>
    </row>
    <row r="18" spans="1:7" ht="14.25">
      <c r="A18" s="48"/>
      <c r="B18" s="48"/>
      <c r="C18" s="48"/>
      <c r="D18" s="48"/>
      <c r="E18" s="48"/>
      <c r="F18" s="48"/>
      <c r="G18" s="48"/>
    </row>
  </sheetData>
  <sheetProtection/>
  <mergeCells count="11">
    <mergeCell ref="A16:C16"/>
    <mergeCell ref="A17:C17"/>
    <mergeCell ref="A10:C10"/>
    <mergeCell ref="D10:E10"/>
    <mergeCell ref="A9:G9"/>
    <mergeCell ref="A2:G2"/>
    <mergeCell ref="A11:C11"/>
    <mergeCell ref="A12:C12"/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&amp;C8.melléklet a 4/2019.(V.29.)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9">
      <selection activeCell="C56" sqref="C56"/>
    </sheetView>
  </sheetViews>
  <sheetFormatPr defaultColWidth="9.00390625" defaultRowHeight="12.75"/>
  <cols>
    <col min="2" max="2" width="48.75390625" style="0" bestFit="1" customWidth="1"/>
    <col min="3" max="3" width="10.25390625" style="0" customWidth="1"/>
    <col min="4" max="4" width="17.375" style="0" customWidth="1"/>
    <col min="5" max="9" width="10.125" style="0" customWidth="1"/>
  </cols>
  <sheetData>
    <row r="1" spans="1:10" ht="12.75">
      <c r="A1" s="119"/>
      <c r="B1" s="119"/>
      <c r="C1" s="135"/>
      <c r="D1" s="119"/>
      <c r="E1" s="342" t="s">
        <v>490</v>
      </c>
      <c r="F1" s="342"/>
      <c r="G1" s="342"/>
      <c r="H1" s="342"/>
      <c r="I1" s="342"/>
      <c r="J1" s="119"/>
    </row>
    <row r="2" spans="1:10" ht="12.75">
      <c r="A2" s="343" t="s">
        <v>457</v>
      </c>
      <c r="B2" s="343"/>
      <c r="C2" s="343"/>
      <c r="D2" s="343"/>
      <c r="E2" s="343"/>
      <c r="F2" s="343"/>
      <c r="G2" s="343"/>
      <c r="H2" s="343"/>
      <c r="I2" s="343"/>
      <c r="J2" s="119"/>
    </row>
    <row r="3" spans="1:10" ht="12.75">
      <c r="A3" s="343" t="s">
        <v>261</v>
      </c>
      <c r="B3" s="343"/>
      <c r="C3" s="343"/>
      <c r="D3" s="343"/>
      <c r="E3" s="343"/>
      <c r="F3" s="343"/>
      <c r="G3" s="343"/>
      <c r="H3" s="343"/>
      <c r="I3" s="343"/>
      <c r="J3" s="119"/>
    </row>
    <row r="4" spans="1:10" ht="12.75">
      <c r="A4" s="343" t="s">
        <v>491</v>
      </c>
      <c r="B4" s="343"/>
      <c r="C4" s="343"/>
      <c r="D4" s="343"/>
      <c r="E4" s="343"/>
      <c r="F4" s="343"/>
      <c r="G4" s="343"/>
      <c r="H4" s="343"/>
      <c r="I4" s="343"/>
      <c r="J4" s="119"/>
    </row>
    <row r="5" spans="1:10" ht="12.75">
      <c r="A5" s="119"/>
      <c r="B5" s="119"/>
      <c r="C5" s="135"/>
      <c r="D5" s="119"/>
      <c r="E5" s="135"/>
      <c r="F5" s="119"/>
      <c r="G5" s="119"/>
      <c r="H5" s="119"/>
      <c r="I5" s="119"/>
      <c r="J5" s="119"/>
    </row>
    <row r="6" spans="1:10" ht="13.5" thickBot="1">
      <c r="A6" s="119"/>
      <c r="B6" s="119"/>
      <c r="C6" s="135"/>
      <c r="D6" s="119"/>
      <c r="E6" s="135"/>
      <c r="F6" s="119"/>
      <c r="G6" s="119"/>
      <c r="H6" s="119"/>
      <c r="I6" s="119"/>
      <c r="J6" s="119"/>
    </row>
    <row r="7" spans="1:10" ht="56.25">
      <c r="A7" s="136"/>
      <c r="B7" s="137" t="s">
        <v>262</v>
      </c>
      <c r="C7" s="215" t="s">
        <v>444</v>
      </c>
      <c r="D7" s="215" t="s">
        <v>382</v>
      </c>
      <c r="E7" s="215" t="s">
        <v>445</v>
      </c>
      <c r="F7" s="215" t="s">
        <v>263</v>
      </c>
      <c r="G7" s="216" t="s">
        <v>264</v>
      </c>
      <c r="H7" s="216" t="s">
        <v>265</v>
      </c>
      <c r="I7" s="217" t="s">
        <v>266</v>
      </c>
      <c r="J7" s="119"/>
    </row>
    <row r="8" spans="1:10" ht="12.75">
      <c r="A8" s="138"/>
      <c r="B8" s="139"/>
      <c r="C8" s="344" t="s">
        <v>267</v>
      </c>
      <c r="D8" s="345"/>
      <c r="E8" s="345"/>
      <c r="F8" s="345"/>
      <c r="G8" s="140"/>
      <c r="H8" s="141"/>
      <c r="I8" s="141"/>
      <c r="J8" s="119"/>
    </row>
    <row r="9" spans="1:10" ht="12.75">
      <c r="A9" s="124" t="s">
        <v>268</v>
      </c>
      <c r="B9" s="142" t="s">
        <v>269</v>
      </c>
      <c r="C9" s="223"/>
      <c r="D9" s="224"/>
      <c r="E9" s="223"/>
      <c r="F9" s="224">
        <v>2496129</v>
      </c>
      <c r="G9" s="225">
        <f>SUM(C9:F9)</f>
        <v>2496129</v>
      </c>
      <c r="H9" s="225">
        <v>509132</v>
      </c>
      <c r="I9" s="226">
        <v>1633000</v>
      </c>
      <c r="J9" s="119"/>
    </row>
    <row r="10" spans="1:10" ht="12.75">
      <c r="A10" s="124" t="s">
        <v>270</v>
      </c>
      <c r="B10" s="142" t="s">
        <v>271</v>
      </c>
      <c r="C10" s="223">
        <v>416632472</v>
      </c>
      <c r="D10" s="224">
        <v>0</v>
      </c>
      <c r="E10" s="223">
        <v>266199099</v>
      </c>
      <c r="F10" s="224">
        <v>68724810</v>
      </c>
      <c r="G10" s="225">
        <f aca="true" t="shared" si="0" ref="G10:G37">SUM(C10:F10)</f>
        <v>751556381</v>
      </c>
      <c r="H10" s="225">
        <v>613570753</v>
      </c>
      <c r="I10" s="226"/>
      <c r="J10" s="119"/>
    </row>
    <row r="11" spans="1:10" ht="12.75">
      <c r="A11" s="124" t="s">
        <v>272</v>
      </c>
      <c r="B11" s="142" t="s">
        <v>273</v>
      </c>
      <c r="C11" s="223"/>
      <c r="D11" s="224"/>
      <c r="E11" s="223"/>
      <c r="F11" s="224">
        <v>78354805</v>
      </c>
      <c r="G11" s="225">
        <f>SUM(C11:F11)</f>
        <v>78354805</v>
      </c>
      <c r="H11" s="225">
        <v>12841103</v>
      </c>
      <c r="I11" s="226">
        <v>53332905</v>
      </c>
      <c r="J11" s="119"/>
    </row>
    <row r="12" spans="1:10" ht="12.75">
      <c r="A12" s="124" t="s">
        <v>274</v>
      </c>
      <c r="B12" s="142" t="s">
        <v>275</v>
      </c>
      <c r="C12" s="227"/>
      <c r="D12" s="224"/>
      <c r="E12" s="223"/>
      <c r="F12" s="224"/>
      <c r="G12" s="225">
        <f t="shared" si="0"/>
        <v>0</v>
      </c>
      <c r="H12" s="225"/>
      <c r="I12" s="226"/>
      <c r="J12" s="119"/>
    </row>
    <row r="13" spans="1:10" ht="12.75">
      <c r="A13" s="124" t="s">
        <v>276</v>
      </c>
      <c r="B13" s="142" t="s">
        <v>277</v>
      </c>
      <c r="C13" s="223"/>
      <c r="D13" s="224"/>
      <c r="E13" s="223"/>
      <c r="F13" s="224">
        <v>3300000</v>
      </c>
      <c r="G13" s="225">
        <f t="shared" si="0"/>
        <v>3300000</v>
      </c>
      <c r="H13" s="225">
        <v>3300000</v>
      </c>
      <c r="I13" s="226"/>
      <c r="J13" s="119"/>
    </row>
    <row r="14" spans="1:10" ht="12.75">
      <c r="A14" s="124" t="s">
        <v>278</v>
      </c>
      <c r="B14" s="142" t="s">
        <v>279</v>
      </c>
      <c r="C14" s="223"/>
      <c r="D14" s="224"/>
      <c r="E14" s="223"/>
      <c r="F14" s="224"/>
      <c r="G14" s="225">
        <f t="shared" si="0"/>
        <v>0</v>
      </c>
      <c r="H14" s="225"/>
      <c r="I14" s="226"/>
      <c r="J14" s="119"/>
    </row>
    <row r="15" spans="1:10" ht="12.75">
      <c r="A15" s="124" t="s">
        <v>280</v>
      </c>
      <c r="B15" s="142" t="s">
        <v>281</v>
      </c>
      <c r="C15" s="223"/>
      <c r="D15" s="223">
        <f aca="true" t="shared" si="1" ref="D15:I15">SUM(D10:D14)</f>
        <v>0</v>
      </c>
      <c r="E15" s="223">
        <f t="shared" si="1"/>
        <v>266199099</v>
      </c>
      <c r="F15" s="223">
        <f t="shared" si="1"/>
        <v>150379615</v>
      </c>
      <c r="G15" s="225">
        <f t="shared" si="0"/>
        <v>416578714</v>
      </c>
      <c r="H15" s="223">
        <f t="shared" si="1"/>
        <v>629711856</v>
      </c>
      <c r="I15" s="218">
        <f t="shared" si="1"/>
        <v>53332905</v>
      </c>
      <c r="J15" s="119"/>
    </row>
    <row r="16" spans="1:10" ht="12.75">
      <c r="A16" s="124" t="s">
        <v>282</v>
      </c>
      <c r="B16" s="142" t="s">
        <v>283</v>
      </c>
      <c r="C16" s="223"/>
      <c r="D16" s="224"/>
      <c r="E16" s="223"/>
      <c r="F16" s="224">
        <v>190000</v>
      </c>
      <c r="G16" s="225">
        <f t="shared" si="0"/>
        <v>190000</v>
      </c>
      <c r="H16" s="225">
        <v>190000</v>
      </c>
      <c r="I16" s="226"/>
      <c r="J16" s="119"/>
    </row>
    <row r="17" spans="1:10" ht="12.75">
      <c r="A17" s="124" t="s">
        <v>284</v>
      </c>
      <c r="B17" s="142" t="s">
        <v>285</v>
      </c>
      <c r="C17" s="223"/>
      <c r="D17" s="224"/>
      <c r="E17" s="223"/>
      <c r="F17" s="224"/>
      <c r="G17" s="225">
        <f t="shared" si="0"/>
        <v>0</v>
      </c>
      <c r="H17" s="225"/>
      <c r="I17" s="226"/>
      <c r="J17" s="119"/>
    </row>
    <row r="18" spans="1:10" ht="12.75">
      <c r="A18" s="124" t="s">
        <v>286</v>
      </c>
      <c r="B18" s="142" t="s">
        <v>287</v>
      </c>
      <c r="C18" s="223"/>
      <c r="D18" s="224"/>
      <c r="E18" s="223"/>
      <c r="F18" s="224"/>
      <c r="G18" s="225">
        <f t="shared" si="0"/>
        <v>0</v>
      </c>
      <c r="H18" s="225"/>
      <c r="I18" s="226"/>
      <c r="J18" s="119"/>
    </row>
    <row r="19" spans="1:10" ht="12.75">
      <c r="A19" s="124" t="s">
        <v>288</v>
      </c>
      <c r="B19" s="142" t="s">
        <v>289</v>
      </c>
      <c r="C19" s="223"/>
      <c r="D19" s="223">
        <f aca="true" t="shared" si="2" ref="D19:I19">SUM(D16:D18)</f>
        <v>0</v>
      </c>
      <c r="E19" s="223">
        <f t="shared" si="2"/>
        <v>0</v>
      </c>
      <c r="F19" s="223">
        <f t="shared" si="2"/>
        <v>190000</v>
      </c>
      <c r="G19" s="225">
        <f t="shared" si="0"/>
        <v>190000</v>
      </c>
      <c r="H19" s="223">
        <f t="shared" si="2"/>
        <v>190000</v>
      </c>
      <c r="I19" s="218">
        <f t="shared" si="2"/>
        <v>0</v>
      </c>
      <c r="J19" s="119"/>
    </row>
    <row r="20" spans="1:10" ht="12.75">
      <c r="A20" s="124" t="s">
        <v>290</v>
      </c>
      <c r="B20" s="142" t="s">
        <v>291</v>
      </c>
      <c r="C20" s="223"/>
      <c r="D20" s="224"/>
      <c r="E20" s="223"/>
      <c r="F20" s="224"/>
      <c r="G20" s="225">
        <f t="shared" si="0"/>
        <v>0</v>
      </c>
      <c r="H20" s="225"/>
      <c r="I20" s="226"/>
      <c r="J20" s="119"/>
    </row>
    <row r="21" spans="1:10" ht="25.5">
      <c r="A21" s="126" t="s">
        <v>292</v>
      </c>
      <c r="B21" s="145" t="s">
        <v>293</v>
      </c>
      <c r="C21" s="228">
        <f>+C9+C15+C19+C20</f>
        <v>0</v>
      </c>
      <c r="D21" s="228">
        <f aca="true" t="shared" si="3" ref="D21:I21">+D9+D15+D19+D20</f>
        <v>0</v>
      </c>
      <c r="E21" s="228">
        <f t="shared" si="3"/>
        <v>266199099</v>
      </c>
      <c r="F21" s="228">
        <f t="shared" si="3"/>
        <v>153065744</v>
      </c>
      <c r="G21" s="229">
        <f t="shared" si="0"/>
        <v>419264843</v>
      </c>
      <c r="H21" s="228">
        <f t="shared" si="3"/>
        <v>630410988</v>
      </c>
      <c r="I21" s="219">
        <f t="shared" si="3"/>
        <v>54965905</v>
      </c>
      <c r="J21" s="134"/>
    </row>
    <row r="22" spans="1:10" ht="12.75">
      <c r="A22" s="124" t="s">
        <v>294</v>
      </c>
      <c r="B22" s="142" t="s">
        <v>295</v>
      </c>
      <c r="C22" s="223"/>
      <c r="D22" s="224"/>
      <c r="E22" s="223"/>
      <c r="F22" s="224"/>
      <c r="G22" s="225">
        <f t="shared" si="0"/>
        <v>0</v>
      </c>
      <c r="H22" s="225"/>
      <c r="I22" s="226"/>
      <c r="J22" s="119"/>
    </row>
    <row r="23" spans="1:10" ht="12.75">
      <c r="A23" s="124" t="s">
        <v>296</v>
      </c>
      <c r="B23" s="144" t="s">
        <v>297</v>
      </c>
      <c r="C23" s="223"/>
      <c r="D23" s="224"/>
      <c r="E23" s="223"/>
      <c r="F23" s="224">
        <v>10000</v>
      </c>
      <c r="G23" s="225">
        <f t="shared" si="0"/>
        <v>10000</v>
      </c>
      <c r="H23" s="225">
        <v>10000</v>
      </c>
      <c r="I23" s="226"/>
      <c r="J23" s="119"/>
    </row>
    <row r="24" spans="1:10" ht="12.75">
      <c r="A24" s="126" t="s">
        <v>298</v>
      </c>
      <c r="B24" s="145" t="s">
        <v>299</v>
      </c>
      <c r="C24" s="228">
        <f>SUM(C22:C23)</f>
        <v>0</v>
      </c>
      <c r="D24" s="228">
        <f aca="true" t="shared" si="4" ref="D24:I24">SUM(D22:D23)</f>
        <v>0</v>
      </c>
      <c r="E24" s="228">
        <f t="shared" si="4"/>
        <v>0</v>
      </c>
      <c r="F24" s="228">
        <f t="shared" si="4"/>
        <v>10000</v>
      </c>
      <c r="G24" s="225">
        <f t="shared" si="0"/>
        <v>10000</v>
      </c>
      <c r="H24" s="228">
        <f t="shared" si="4"/>
        <v>10000</v>
      </c>
      <c r="I24" s="219">
        <f t="shared" si="4"/>
        <v>0</v>
      </c>
      <c r="J24" s="134"/>
    </row>
    <row r="25" spans="1:10" ht="12.75">
      <c r="A25" s="124" t="s">
        <v>300</v>
      </c>
      <c r="B25" s="144" t="s">
        <v>301</v>
      </c>
      <c r="C25" s="223"/>
      <c r="D25" s="224"/>
      <c r="E25" s="223"/>
      <c r="F25" s="224"/>
      <c r="G25" s="225">
        <f t="shared" si="0"/>
        <v>0</v>
      </c>
      <c r="H25" s="225"/>
      <c r="I25" s="226"/>
      <c r="J25" s="119"/>
    </row>
    <row r="26" spans="1:10" ht="12.75">
      <c r="A26" s="124" t="s">
        <v>302</v>
      </c>
      <c r="B26" s="144" t="s">
        <v>303</v>
      </c>
      <c r="C26" s="223"/>
      <c r="D26" s="224"/>
      <c r="E26" s="223"/>
      <c r="F26" s="224">
        <v>56010</v>
      </c>
      <c r="G26" s="225">
        <f t="shared" si="0"/>
        <v>56010</v>
      </c>
      <c r="H26" s="225">
        <v>56010</v>
      </c>
      <c r="I26" s="226"/>
      <c r="J26" s="119"/>
    </row>
    <row r="27" spans="1:10" ht="12.75">
      <c r="A27" s="124" t="s">
        <v>304</v>
      </c>
      <c r="B27" s="144" t="s">
        <v>305</v>
      </c>
      <c r="C27" s="223"/>
      <c r="D27" s="224"/>
      <c r="E27" s="223"/>
      <c r="F27" s="224">
        <v>19241162</v>
      </c>
      <c r="G27" s="225">
        <f t="shared" si="0"/>
        <v>19241162</v>
      </c>
      <c r="H27" s="225">
        <v>19241162</v>
      </c>
      <c r="I27" s="226"/>
      <c r="J27" s="119"/>
    </row>
    <row r="28" spans="1:10" ht="12.75">
      <c r="A28" s="124" t="s">
        <v>306</v>
      </c>
      <c r="B28" s="144" t="s">
        <v>307</v>
      </c>
      <c r="C28" s="223"/>
      <c r="D28" s="224"/>
      <c r="E28" s="223"/>
      <c r="F28" s="224"/>
      <c r="G28" s="225">
        <f t="shared" si="0"/>
        <v>0</v>
      </c>
      <c r="H28" s="225"/>
      <c r="I28" s="226"/>
      <c r="J28" s="119"/>
    </row>
    <row r="29" spans="1:10" ht="12.75">
      <c r="A29" s="124" t="s">
        <v>308</v>
      </c>
      <c r="B29" s="144" t="s">
        <v>309</v>
      </c>
      <c r="C29" s="223"/>
      <c r="D29" s="224"/>
      <c r="E29" s="223"/>
      <c r="F29" s="224"/>
      <c r="G29" s="225">
        <f t="shared" si="0"/>
        <v>0</v>
      </c>
      <c r="H29" s="225"/>
      <c r="I29" s="226"/>
      <c r="J29" s="119"/>
    </row>
    <row r="30" spans="1:10" ht="12.75">
      <c r="A30" s="126" t="s">
        <v>310</v>
      </c>
      <c r="B30" s="145" t="s">
        <v>311</v>
      </c>
      <c r="C30" s="228">
        <f>SUM(C25:C29)</f>
        <v>0</v>
      </c>
      <c r="D30" s="228">
        <f aca="true" t="shared" si="5" ref="D30:I30">SUM(D25:D29)</f>
        <v>0</v>
      </c>
      <c r="E30" s="228">
        <f t="shared" si="5"/>
        <v>0</v>
      </c>
      <c r="F30" s="228">
        <f t="shared" si="5"/>
        <v>19297172</v>
      </c>
      <c r="G30" s="229">
        <f t="shared" si="0"/>
        <v>19297172</v>
      </c>
      <c r="H30" s="228">
        <f t="shared" si="5"/>
        <v>19297172</v>
      </c>
      <c r="I30" s="219">
        <f t="shared" si="5"/>
        <v>0</v>
      </c>
      <c r="J30" s="134"/>
    </row>
    <row r="31" spans="1:10" ht="12.75">
      <c r="A31" s="124" t="s">
        <v>312</v>
      </c>
      <c r="B31" s="144" t="s">
        <v>313</v>
      </c>
      <c r="C31" s="223"/>
      <c r="D31" s="224"/>
      <c r="E31" s="223"/>
      <c r="F31" s="224">
        <v>6319798</v>
      </c>
      <c r="G31" s="225">
        <v>1951275</v>
      </c>
      <c r="H31" s="225">
        <v>6319798</v>
      </c>
      <c r="I31" s="226"/>
      <c r="J31" s="119"/>
    </row>
    <row r="32" spans="1:10" ht="12.75">
      <c r="A32" s="124" t="s">
        <v>314</v>
      </c>
      <c r="B32" s="144" t="s">
        <v>315</v>
      </c>
      <c r="C32" s="223"/>
      <c r="D32" s="224"/>
      <c r="E32" s="223"/>
      <c r="F32" s="224">
        <v>11815179</v>
      </c>
      <c r="G32" s="225">
        <f t="shared" si="0"/>
        <v>11815179</v>
      </c>
      <c r="H32" s="225">
        <v>11815179</v>
      </c>
      <c r="I32" s="226"/>
      <c r="J32" s="119"/>
    </row>
    <row r="33" spans="1:10" ht="12.75">
      <c r="A33" s="124" t="s">
        <v>316</v>
      </c>
      <c r="B33" s="144" t="s">
        <v>317</v>
      </c>
      <c r="C33" s="223"/>
      <c r="D33" s="224"/>
      <c r="E33" s="223"/>
      <c r="F33" s="224">
        <v>210000</v>
      </c>
      <c r="G33" s="225">
        <f t="shared" si="0"/>
        <v>210000</v>
      </c>
      <c r="H33" s="225">
        <v>210000</v>
      </c>
      <c r="I33" s="226"/>
      <c r="J33" s="119"/>
    </row>
    <row r="34" spans="1:10" ht="12.75">
      <c r="A34" s="126" t="s">
        <v>318</v>
      </c>
      <c r="B34" s="145" t="s">
        <v>319</v>
      </c>
      <c r="C34" s="228">
        <f>SUM(C31:C33)</f>
        <v>0</v>
      </c>
      <c r="D34" s="228">
        <f aca="true" t="shared" si="6" ref="D34:I34">SUM(D31:D33)</f>
        <v>0</v>
      </c>
      <c r="E34" s="228">
        <f t="shared" si="6"/>
        <v>0</v>
      </c>
      <c r="F34" s="228">
        <f t="shared" si="6"/>
        <v>18344977</v>
      </c>
      <c r="G34" s="229">
        <f t="shared" si="0"/>
        <v>18344977</v>
      </c>
      <c r="H34" s="228">
        <f t="shared" si="6"/>
        <v>18344977</v>
      </c>
      <c r="I34" s="219">
        <f t="shared" si="6"/>
        <v>0</v>
      </c>
      <c r="J34" s="134"/>
    </row>
    <row r="35" spans="1:10" ht="12.75">
      <c r="A35" s="126" t="s">
        <v>320</v>
      </c>
      <c r="B35" s="145" t="s">
        <v>321</v>
      </c>
      <c r="C35" s="228"/>
      <c r="D35" s="228"/>
      <c r="E35" s="228"/>
      <c r="F35" s="228">
        <v>-512942</v>
      </c>
      <c r="G35" s="229">
        <f t="shared" si="0"/>
        <v>-512942</v>
      </c>
      <c r="H35" s="230">
        <v>-512942</v>
      </c>
      <c r="I35" s="219"/>
      <c r="J35" s="134"/>
    </row>
    <row r="36" spans="1:10" ht="12.75">
      <c r="A36" s="126" t="s">
        <v>322</v>
      </c>
      <c r="B36" s="145" t="s">
        <v>323</v>
      </c>
      <c r="C36" s="228"/>
      <c r="D36" s="231"/>
      <c r="E36" s="228"/>
      <c r="F36" s="231"/>
      <c r="G36" s="225">
        <f t="shared" si="0"/>
        <v>0</v>
      </c>
      <c r="H36" s="229"/>
      <c r="I36" s="232"/>
      <c r="J36" s="134"/>
    </row>
    <row r="37" spans="1:10" ht="13.5" thickBot="1">
      <c r="A37" s="131"/>
      <c r="B37" s="147" t="s">
        <v>324</v>
      </c>
      <c r="C37" s="233">
        <f>+C21+C24+C30+C34+C35+C36</f>
        <v>0</v>
      </c>
      <c r="D37" s="233">
        <f aca="true" t="shared" si="7" ref="D37:I37">+D21+D24+D30+D34+D35+D36</f>
        <v>0</v>
      </c>
      <c r="E37" s="233">
        <f t="shared" si="7"/>
        <v>266199099</v>
      </c>
      <c r="F37" s="233">
        <f t="shared" si="7"/>
        <v>190204951</v>
      </c>
      <c r="G37" s="229">
        <f t="shared" si="0"/>
        <v>456404050</v>
      </c>
      <c r="H37" s="233">
        <f t="shared" si="7"/>
        <v>667550195</v>
      </c>
      <c r="I37" s="220">
        <f t="shared" si="7"/>
        <v>54965905</v>
      </c>
      <c r="J37" s="134"/>
    </row>
    <row r="38" spans="1:10" ht="12.75">
      <c r="A38" s="119"/>
      <c r="B38" s="119"/>
      <c r="C38" s="135"/>
      <c r="D38" s="119"/>
      <c r="E38" s="135"/>
      <c r="F38" s="119"/>
      <c r="G38" s="119"/>
      <c r="H38" s="119"/>
      <c r="I38" s="119"/>
      <c r="J38" s="119"/>
    </row>
    <row r="39" spans="1:10" ht="12.75">
      <c r="A39" s="343" t="s">
        <v>325</v>
      </c>
      <c r="B39" s="343"/>
      <c r="C39" s="343"/>
      <c r="D39" s="119"/>
      <c r="E39" s="135"/>
      <c r="F39" s="119"/>
      <c r="G39" s="119"/>
      <c r="H39" s="119"/>
      <c r="I39" s="119"/>
      <c r="J39" s="119"/>
    </row>
    <row r="40" spans="1:10" ht="13.5" thickBot="1">
      <c r="A40" s="119"/>
      <c r="B40" s="119"/>
      <c r="C40" s="135"/>
      <c r="D40" s="119"/>
      <c r="E40" s="135"/>
      <c r="F40" s="119"/>
      <c r="G40" s="119"/>
      <c r="H40" s="119"/>
      <c r="I40" s="119"/>
      <c r="J40" s="119"/>
    </row>
    <row r="41" spans="1:10" ht="25.5">
      <c r="A41" s="120"/>
      <c r="B41" s="137" t="s">
        <v>326</v>
      </c>
      <c r="C41" s="148" t="s">
        <v>327</v>
      </c>
      <c r="D41" s="119"/>
      <c r="E41" s="135"/>
      <c r="F41" s="119"/>
      <c r="G41" s="119"/>
      <c r="H41" s="119"/>
      <c r="I41" s="119"/>
      <c r="J41" s="119"/>
    </row>
    <row r="42" spans="1:10" ht="12.75">
      <c r="A42" s="124" t="s">
        <v>328</v>
      </c>
      <c r="B42" s="142" t="s">
        <v>329</v>
      </c>
      <c r="C42" s="218">
        <v>507861000</v>
      </c>
      <c r="D42" s="119"/>
      <c r="E42" s="135"/>
      <c r="F42" s="119"/>
      <c r="G42" s="119"/>
      <c r="H42" s="119"/>
      <c r="I42" s="119"/>
      <c r="J42" s="119"/>
    </row>
    <row r="43" spans="1:10" ht="12.75">
      <c r="A43" s="124" t="s">
        <v>330</v>
      </c>
      <c r="B43" s="142" t="s">
        <v>331</v>
      </c>
      <c r="C43" s="218"/>
      <c r="D43" s="119"/>
      <c r="E43" s="135"/>
      <c r="F43" s="119"/>
      <c r="G43" s="119"/>
      <c r="H43" s="119"/>
      <c r="I43" s="119"/>
      <c r="J43" s="119"/>
    </row>
    <row r="44" spans="1:10" ht="12.75">
      <c r="A44" s="124" t="s">
        <v>332</v>
      </c>
      <c r="B44" s="142" t="s">
        <v>333</v>
      </c>
      <c r="C44" s="218">
        <v>7899000</v>
      </c>
      <c r="D44" s="119"/>
      <c r="E44" s="135"/>
      <c r="F44" s="119"/>
      <c r="G44" s="119"/>
      <c r="H44" s="119"/>
      <c r="I44" s="119"/>
      <c r="J44" s="119"/>
    </row>
    <row r="45" spans="1:10" ht="12.75">
      <c r="A45" s="124" t="s">
        <v>334</v>
      </c>
      <c r="B45" s="142" t="s">
        <v>335</v>
      </c>
      <c r="C45" s="218">
        <v>129041013</v>
      </c>
      <c r="D45" s="119"/>
      <c r="E45" s="135"/>
      <c r="F45" s="119"/>
      <c r="G45" s="119"/>
      <c r="H45" s="119"/>
      <c r="I45" s="119"/>
      <c r="J45" s="119"/>
    </row>
    <row r="46" spans="1:10" ht="12.75">
      <c r="A46" s="124" t="s">
        <v>336</v>
      </c>
      <c r="B46" s="142" t="s">
        <v>337</v>
      </c>
      <c r="C46" s="218"/>
      <c r="D46" s="119"/>
      <c r="E46" s="135"/>
      <c r="F46" s="119"/>
      <c r="G46" s="119"/>
      <c r="H46" s="119"/>
      <c r="I46" s="119"/>
      <c r="J46" s="119"/>
    </row>
    <row r="47" spans="1:10" ht="12.75">
      <c r="A47" s="124" t="s">
        <v>338</v>
      </c>
      <c r="B47" s="142" t="s">
        <v>339</v>
      </c>
      <c r="C47" s="218">
        <v>16628841</v>
      </c>
      <c r="D47" s="119"/>
      <c r="E47" s="135"/>
      <c r="F47" s="119"/>
      <c r="G47" s="119"/>
      <c r="H47" s="119"/>
      <c r="I47" s="119"/>
      <c r="J47" s="119"/>
    </row>
    <row r="48" spans="1:10" ht="12.75">
      <c r="A48" s="126" t="s">
        <v>340</v>
      </c>
      <c r="B48" s="146" t="s">
        <v>341</v>
      </c>
      <c r="C48" s="219">
        <f>SUM(C42:C47)</f>
        <v>661429854</v>
      </c>
      <c r="D48" s="119"/>
      <c r="E48" s="135"/>
      <c r="F48" s="119"/>
      <c r="G48" s="119"/>
      <c r="H48" s="119"/>
      <c r="I48" s="119"/>
      <c r="J48" s="119"/>
    </row>
    <row r="49" spans="1:10" ht="12.75">
      <c r="A49" s="124" t="s">
        <v>342</v>
      </c>
      <c r="B49" s="142" t="s">
        <v>343</v>
      </c>
      <c r="C49" s="218">
        <v>3870</v>
      </c>
      <c r="D49" s="119"/>
      <c r="E49" s="135"/>
      <c r="F49" s="119"/>
      <c r="G49" s="119"/>
      <c r="H49" s="119"/>
      <c r="I49" s="119"/>
      <c r="J49" s="119"/>
    </row>
    <row r="50" spans="1:10" ht="12.75">
      <c r="A50" s="124" t="s">
        <v>344</v>
      </c>
      <c r="B50" s="142" t="s">
        <v>345</v>
      </c>
      <c r="C50" s="218">
        <v>913490</v>
      </c>
      <c r="D50" s="119"/>
      <c r="E50" s="135"/>
      <c r="F50" s="119"/>
      <c r="G50" s="119"/>
      <c r="H50" s="119"/>
      <c r="I50" s="119"/>
      <c r="J50" s="119"/>
    </row>
    <row r="51" spans="1:10" ht="12.75">
      <c r="A51" s="124" t="s">
        <v>346</v>
      </c>
      <c r="B51" s="142" t="s">
        <v>347</v>
      </c>
      <c r="C51" s="218">
        <v>2152526</v>
      </c>
      <c r="D51" s="119"/>
      <c r="E51" s="135"/>
      <c r="F51" s="119"/>
      <c r="G51" s="119"/>
      <c r="H51" s="119"/>
      <c r="I51" s="119"/>
      <c r="J51" s="119"/>
    </row>
    <row r="52" spans="1:10" ht="12.75">
      <c r="A52" s="126" t="s">
        <v>348</v>
      </c>
      <c r="B52" s="146" t="s">
        <v>349</v>
      </c>
      <c r="C52" s="219">
        <f>SUM(C49:C51)</f>
        <v>3069886</v>
      </c>
      <c r="D52" s="119"/>
      <c r="E52" s="135"/>
      <c r="F52" s="119"/>
      <c r="G52" s="119"/>
      <c r="H52" s="119"/>
      <c r="I52" s="119"/>
      <c r="J52" s="119"/>
    </row>
    <row r="53" spans="1:10" ht="12.75">
      <c r="A53" s="126" t="s">
        <v>350</v>
      </c>
      <c r="B53" s="146" t="s">
        <v>351</v>
      </c>
      <c r="C53" s="219"/>
      <c r="D53" s="119"/>
      <c r="E53" s="135"/>
      <c r="F53" s="119"/>
      <c r="G53" s="119"/>
      <c r="H53" s="119"/>
      <c r="I53" s="119"/>
      <c r="J53" s="119"/>
    </row>
    <row r="54" spans="1:10" ht="25.5">
      <c r="A54" s="126" t="s">
        <v>352</v>
      </c>
      <c r="B54" s="145" t="s">
        <v>353</v>
      </c>
      <c r="C54" s="219"/>
      <c r="D54" s="119"/>
      <c r="E54" s="135"/>
      <c r="F54" s="119"/>
      <c r="G54" s="119"/>
      <c r="H54" s="119"/>
      <c r="I54" s="119"/>
      <c r="J54" s="119"/>
    </row>
    <row r="55" spans="1:10" ht="12.75">
      <c r="A55" s="126" t="s">
        <v>354</v>
      </c>
      <c r="B55" s="146" t="s">
        <v>355</v>
      </c>
      <c r="C55" s="219">
        <v>3050455</v>
      </c>
      <c r="D55" s="119"/>
      <c r="E55" s="135"/>
      <c r="F55" s="119"/>
      <c r="G55" s="119"/>
      <c r="H55" s="119"/>
      <c r="I55" s="119"/>
      <c r="J55" s="119"/>
    </row>
    <row r="56" spans="1:10" ht="13.5" thickBot="1">
      <c r="A56" s="131"/>
      <c r="B56" s="149" t="s">
        <v>356</v>
      </c>
      <c r="C56" s="220">
        <f>+C48+C52+C53+C54+C55</f>
        <v>667550195</v>
      </c>
      <c r="D56" s="119"/>
      <c r="E56" s="135"/>
      <c r="F56" s="119"/>
      <c r="G56" s="119"/>
      <c r="H56" s="119"/>
      <c r="I56" s="119"/>
      <c r="J56" s="119"/>
    </row>
    <row r="57" spans="1:10" ht="12.75">
      <c r="A57" s="119"/>
      <c r="B57" s="119"/>
      <c r="C57" s="135"/>
      <c r="D57" s="119"/>
      <c r="E57" s="135"/>
      <c r="F57" s="119"/>
      <c r="G57" s="119"/>
      <c r="H57" s="119"/>
      <c r="I57" s="119"/>
      <c r="J57" s="119"/>
    </row>
    <row r="58" spans="1:10" ht="12.75">
      <c r="A58" s="119"/>
      <c r="B58" s="119"/>
      <c r="C58" s="135"/>
      <c r="D58" s="119"/>
      <c r="E58" s="135"/>
      <c r="F58" s="119"/>
      <c r="G58" s="119"/>
      <c r="H58" s="119"/>
      <c r="I58" s="119"/>
      <c r="J58" s="119"/>
    </row>
    <row r="59" spans="1:10" ht="12.75">
      <c r="A59" s="335" t="s">
        <v>357</v>
      </c>
      <c r="B59" s="335"/>
      <c r="C59" s="335"/>
      <c r="D59" s="119"/>
      <c r="E59" s="135"/>
      <c r="F59" s="119"/>
      <c r="G59" s="119"/>
      <c r="H59" s="119"/>
      <c r="I59" s="119"/>
      <c r="J59" s="119"/>
    </row>
    <row r="60" spans="1:10" ht="13.5" thickBot="1">
      <c r="A60" s="150"/>
      <c r="B60" s="151"/>
      <c r="C60" s="135"/>
      <c r="D60" s="119"/>
      <c r="E60" s="135"/>
      <c r="F60" s="119"/>
      <c r="G60" s="119"/>
      <c r="H60" s="119"/>
      <c r="I60" s="119"/>
      <c r="J60" s="119"/>
    </row>
    <row r="61" spans="1:10" ht="25.5">
      <c r="A61" s="152"/>
      <c r="B61" s="153" t="s">
        <v>28</v>
      </c>
      <c r="C61" s="154" t="s">
        <v>327</v>
      </c>
      <c r="D61" s="119"/>
      <c r="E61" s="135"/>
      <c r="F61" s="119"/>
      <c r="G61" s="119"/>
      <c r="H61" s="119"/>
      <c r="I61" s="119"/>
      <c r="J61" s="119"/>
    </row>
    <row r="62" spans="1:10" ht="12.75">
      <c r="A62" s="155" t="s">
        <v>358</v>
      </c>
      <c r="B62" s="156" t="s">
        <v>359</v>
      </c>
      <c r="C62" s="221">
        <v>0</v>
      </c>
      <c r="D62" s="119"/>
      <c r="E62" s="135"/>
      <c r="F62" s="119"/>
      <c r="G62" s="119"/>
      <c r="H62" s="119"/>
      <c r="I62" s="119"/>
      <c r="J62" s="119"/>
    </row>
    <row r="63" spans="1:10" ht="25.5">
      <c r="A63" s="155" t="s">
        <v>360</v>
      </c>
      <c r="B63" s="156" t="s">
        <v>361</v>
      </c>
      <c r="C63" s="218">
        <v>0</v>
      </c>
      <c r="D63" s="119"/>
      <c r="E63" s="135"/>
      <c r="F63" s="119"/>
      <c r="G63" s="119"/>
      <c r="H63" s="119"/>
      <c r="I63" s="119"/>
      <c r="J63" s="119"/>
    </row>
    <row r="64" spans="1:10" ht="12.75">
      <c r="A64" s="155" t="s">
        <v>362</v>
      </c>
      <c r="B64" s="156" t="s">
        <v>363</v>
      </c>
      <c r="C64" s="218">
        <v>0</v>
      </c>
      <c r="D64" s="119"/>
      <c r="E64" s="135"/>
      <c r="F64" s="119"/>
      <c r="G64" s="119"/>
      <c r="H64" s="119"/>
      <c r="I64" s="119"/>
      <c r="J64" s="119"/>
    </row>
    <row r="65" spans="1:10" ht="25.5">
      <c r="A65" s="155" t="s">
        <v>364</v>
      </c>
      <c r="B65" s="156" t="s">
        <v>365</v>
      </c>
      <c r="C65" s="218">
        <v>0</v>
      </c>
      <c r="D65" s="119"/>
      <c r="E65" s="135"/>
      <c r="F65" s="119"/>
      <c r="G65" s="119"/>
      <c r="H65" s="119"/>
      <c r="I65" s="119"/>
      <c r="J65" s="119"/>
    </row>
    <row r="66" spans="1:10" ht="12.75">
      <c r="A66" s="155" t="s">
        <v>366</v>
      </c>
      <c r="B66" s="156" t="s">
        <v>367</v>
      </c>
      <c r="C66" s="218">
        <v>0</v>
      </c>
      <c r="D66" s="119"/>
      <c r="E66" s="135"/>
      <c r="F66" s="119"/>
      <c r="G66" s="119"/>
      <c r="H66" s="119"/>
      <c r="I66" s="119"/>
      <c r="J66" s="119"/>
    </row>
    <row r="67" spans="1:10" ht="12.75">
      <c r="A67" s="155" t="s">
        <v>368</v>
      </c>
      <c r="B67" s="156" t="s">
        <v>295</v>
      </c>
      <c r="C67" s="218"/>
      <c r="D67" s="119"/>
      <c r="E67" s="135"/>
      <c r="F67" s="119"/>
      <c r="G67" s="119"/>
      <c r="H67" s="119"/>
      <c r="I67" s="119"/>
      <c r="J67" s="119"/>
    </row>
    <row r="68" spans="1:10" ht="12.75">
      <c r="A68" s="155" t="s">
        <v>369</v>
      </c>
      <c r="B68" s="156" t="s">
        <v>370</v>
      </c>
      <c r="C68" s="218">
        <v>0</v>
      </c>
      <c r="D68" s="119"/>
      <c r="E68" s="135"/>
      <c r="F68" s="119"/>
      <c r="G68" s="119"/>
      <c r="H68" s="119"/>
      <c r="I68" s="119"/>
      <c r="J68" s="119"/>
    </row>
    <row r="69" spans="1:10" ht="12.75">
      <c r="A69" s="155" t="s">
        <v>371</v>
      </c>
      <c r="B69" s="156" t="s">
        <v>372</v>
      </c>
      <c r="C69" s="218">
        <v>0</v>
      </c>
      <c r="D69" s="119"/>
      <c r="E69" s="135"/>
      <c r="F69" s="119"/>
      <c r="G69" s="119"/>
      <c r="H69" s="119"/>
      <c r="I69" s="119"/>
      <c r="J69" s="119"/>
    </row>
    <row r="70" spans="1:10" ht="12.75">
      <c r="A70" s="155" t="s">
        <v>373</v>
      </c>
      <c r="B70" s="156" t="s">
        <v>374</v>
      </c>
      <c r="C70" s="218">
        <v>0</v>
      </c>
      <c r="D70" s="119"/>
      <c r="E70" s="135"/>
      <c r="F70" s="119"/>
      <c r="G70" s="119"/>
      <c r="H70" s="119"/>
      <c r="I70" s="119"/>
      <c r="J70" s="119"/>
    </row>
    <row r="71" spans="1:10" ht="12.75">
      <c r="A71" s="155" t="s">
        <v>375</v>
      </c>
      <c r="B71" s="156" t="s">
        <v>376</v>
      </c>
      <c r="C71" s="218">
        <v>0</v>
      </c>
      <c r="D71" s="119"/>
      <c r="E71" s="135"/>
      <c r="F71" s="119"/>
      <c r="G71" s="119"/>
      <c r="H71" s="119"/>
      <c r="I71" s="119"/>
      <c r="J71" s="119"/>
    </row>
    <row r="72" spans="1:10" ht="13.5" thickBot="1">
      <c r="A72" s="157" t="s">
        <v>377</v>
      </c>
      <c r="B72" s="158" t="s">
        <v>378</v>
      </c>
      <c r="C72" s="222">
        <v>0</v>
      </c>
      <c r="D72" s="119"/>
      <c r="E72" s="135"/>
      <c r="F72" s="119"/>
      <c r="G72" s="119"/>
      <c r="H72" s="119"/>
      <c r="I72" s="119"/>
      <c r="J72" s="119"/>
    </row>
    <row r="73" spans="1:10" ht="12.75">
      <c r="A73" s="150"/>
      <c r="B73" s="119"/>
      <c r="C73" s="135"/>
      <c r="D73" s="119"/>
      <c r="E73" s="135"/>
      <c r="F73" s="119"/>
      <c r="G73" s="119"/>
      <c r="H73" s="119"/>
      <c r="I73" s="119"/>
      <c r="J73" s="119"/>
    </row>
    <row r="74" spans="1:10" ht="13.5" thickBot="1">
      <c r="A74" s="150"/>
      <c r="B74" s="119"/>
      <c r="C74" s="135"/>
      <c r="D74" s="119"/>
      <c r="E74" s="135"/>
      <c r="F74" s="119"/>
      <c r="G74" s="119"/>
      <c r="H74" s="119"/>
      <c r="I74" s="119"/>
      <c r="J74" s="119"/>
    </row>
    <row r="75" spans="1:10" ht="12.75">
      <c r="A75" s="336"/>
      <c r="B75" s="338" t="s">
        <v>379</v>
      </c>
      <c r="C75" s="340" t="s">
        <v>380</v>
      </c>
      <c r="D75" s="119"/>
      <c r="E75" s="135"/>
      <c r="F75" s="119"/>
      <c r="G75" s="119"/>
      <c r="H75" s="119"/>
      <c r="I75" s="119"/>
      <c r="J75" s="119"/>
    </row>
    <row r="76" spans="1:10" ht="12.75">
      <c r="A76" s="337"/>
      <c r="B76" s="339"/>
      <c r="C76" s="341"/>
      <c r="D76" s="119"/>
      <c r="E76" s="135"/>
      <c r="F76" s="119"/>
      <c r="G76" s="119"/>
      <c r="H76" s="119"/>
      <c r="I76" s="119"/>
      <c r="J76" s="119"/>
    </row>
    <row r="77" spans="1:10" ht="12.75">
      <c r="A77" s="159" t="s">
        <v>195</v>
      </c>
      <c r="B77" s="143"/>
      <c r="C77" s="218"/>
      <c r="D77" s="119"/>
      <c r="E77" s="135"/>
      <c r="F77" s="119"/>
      <c r="G77" s="119"/>
      <c r="H77" s="119"/>
      <c r="I77" s="119"/>
      <c r="J77" s="119"/>
    </row>
    <row r="78" spans="1:10" ht="13.5" thickBot="1">
      <c r="A78" s="131"/>
      <c r="B78" s="160" t="s">
        <v>381</v>
      </c>
      <c r="C78" s="220">
        <f>SUM(C77:C77)</f>
        <v>0</v>
      </c>
      <c r="D78" s="134"/>
      <c r="E78" s="161"/>
      <c r="F78" s="134"/>
      <c r="G78" s="134"/>
      <c r="H78" s="134"/>
      <c r="I78" s="134"/>
      <c r="J78" s="134"/>
    </row>
    <row r="79" spans="1:10" ht="12.75">
      <c r="A79" s="119"/>
      <c r="B79" s="119"/>
      <c r="C79" s="162"/>
      <c r="D79" s="119"/>
      <c r="E79" s="135"/>
      <c r="F79" s="119"/>
      <c r="G79" s="119"/>
      <c r="H79" s="119"/>
      <c r="I79" s="119"/>
      <c r="J79" s="119"/>
    </row>
    <row r="80" spans="1:10" ht="12.75">
      <c r="A80" s="119"/>
      <c r="B80" s="119"/>
      <c r="C80" s="135"/>
      <c r="D80" s="119"/>
      <c r="E80" s="135"/>
      <c r="F80" s="119"/>
      <c r="G80" s="119"/>
      <c r="H80" s="119"/>
      <c r="I80" s="119"/>
      <c r="J80" s="119"/>
    </row>
    <row r="81" spans="1:10" ht="12.75">
      <c r="A81" s="119"/>
      <c r="B81" s="119"/>
      <c r="C81" s="135"/>
      <c r="D81" s="119"/>
      <c r="E81" s="135"/>
      <c r="F81" s="119"/>
      <c r="G81" s="119"/>
      <c r="H81" s="119"/>
      <c r="I81" s="119"/>
      <c r="J81" s="119"/>
    </row>
  </sheetData>
  <sheetProtection/>
  <mergeCells count="10">
    <mergeCell ref="A59:C59"/>
    <mergeCell ref="A75:A76"/>
    <mergeCell ref="B75:B76"/>
    <mergeCell ref="C75:C76"/>
    <mergeCell ref="E1:I1"/>
    <mergeCell ref="A2:I2"/>
    <mergeCell ref="A3:I3"/>
    <mergeCell ref="A4:I4"/>
    <mergeCell ref="C8:F8"/>
    <mergeCell ref="A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nh-user</cp:lastModifiedBy>
  <cp:lastPrinted>2018-05-14T11:15:59Z</cp:lastPrinted>
  <dcterms:created xsi:type="dcterms:W3CDTF">2001-02-12T14:14:43Z</dcterms:created>
  <dcterms:modified xsi:type="dcterms:W3CDTF">2019-05-29T18:54:19Z</dcterms:modified>
  <cp:category/>
  <cp:version/>
  <cp:contentType/>
  <cp:contentStatus/>
</cp:coreProperties>
</file>