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9001"/>
  <workbookPr filterPrivacy="1" defaultThemeVersion="124226"/>
  <bookViews>
    <workbookView xWindow="0" yWindow="0" windowWidth="20730" windowHeight="11760"/>
  </bookViews>
  <sheets>
    <sheet name="4.melléklet" sheetId="1" r:id="rId1"/>
  </sheets>
  <definedNames>
    <definedName name="_xlnm.Print_Area" localSheetId="0">'4.melléklet'!$A$1:$E$302</definedName>
  </definedNames>
  <calcPr calcId="162913"/>
  <fileRecoveryPr autoRecover="0"/>
</workbook>
</file>

<file path=xl/calcChain.xml><?xml version="1.0" encoding="utf-8"?>
<calcChain xmlns="http://schemas.openxmlformats.org/spreadsheetml/2006/main">
  <c r="D52" i="1" l="1"/>
  <c r="D53" i="1" s="1"/>
  <c r="D68" i="1"/>
  <c r="G217" i="1"/>
  <c r="D277" i="1"/>
  <c r="D260" i="1"/>
  <c r="D265" i="1"/>
  <c r="D228" i="1"/>
  <c r="D216" i="1"/>
  <c r="D207" i="1"/>
  <c r="D193" i="1"/>
  <c r="D185" i="1"/>
  <c r="D165" i="1"/>
  <c r="D166" i="1" s="1"/>
  <c r="D159" i="1"/>
  <c r="D149" i="1"/>
  <c r="D139" i="1"/>
  <c r="D138" i="1"/>
  <c r="D135" i="1"/>
  <c r="D129" i="1"/>
  <c r="D118" i="1"/>
  <c r="D106" i="1"/>
  <c r="D98" i="1"/>
  <c r="D89" i="1"/>
  <c r="D49" i="1"/>
  <c r="D34" i="1"/>
  <c r="D30" i="1"/>
  <c r="D36" i="1" s="1"/>
  <c r="D19" i="1"/>
  <c r="D126" i="1" l="1"/>
  <c r="D137" i="1"/>
  <c r="D44" i="1"/>
  <c r="D264" i="1"/>
  <c r="D225" i="1"/>
  <c r="D227" i="1"/>
  <c r="D223" i="1"/>
  <c r="F223" i="1" s="1"/>
  <c r="D215" i="1"/>
  <c r="D206" i="1"/>
  <c r="D202" i="1"/>
  <c r="D200" i="1"/>
  <c r="F200" i="1" s="1"/>
  <c r="D192" i="1"/>
  <c r="D174" i="1"/>
  <c r="D175" i="1" s="1"/>
  <c r="G175" i="1" s="1"/>
  <c r="D164" i="1"/>
  <c r="G166" i="1" s="1"/>
  <c r="D148" i="1"/>
  <c r="G228" i="1" l="1"/>
  <c r="G207" i="1"/>
  <c r="G89" i="1"/>
  <c r="D75" i="1"/>
  <c r="D81" i="1" s="1"/>
  <c r="F81" i="1" s="1"/>
  <c r="D62" i="1"/>
  <c r="F62" i="1" s="1"/>
  <c r="D48" i="1"/>
  <c r="F44" i="1" l="1"/>
  <c r="D248" i="1" l="1"/>
  <c r="F248" i="1" s="1"/>
  <c r="G149" i="1"/>
  <c r="D296" i="1" l="1"/>
  <c r="F296" i="1" s="1"/>
  <c r="D272" i="1" l="1"/>
  <c r="F272" i="1" s="1"/>
  <c r="G277" i="1" l="1"/>
  <c r="D250" i="1"/>
  <c r="D251" i="1" s="1"/>
  <c r="G251" i="1" s="1"/>
  <c r="D241" i="1"/>
  <c r="D234" i="1"/>
  <c r="D235" i="1" s="1"/>
  <c r="G235" i="1" s="1"/>
  <c r="D217" i="1"/>
  <c r="D155" i="1"/>
  <c r="F155" i="1" s="1"/>
  <c r="D134" i="1"/>
  <c r="F126" i="1"/>
  <c r="D117" i="1"/>
  <c r="G118" i="1" s="1"/>
  <c r="G106" i="1"/>
  <c r="G139" i="1" l="1"/>
  <c r="D242" i="1"/>
  <c r="G242" i="1" s="1"/>
  <c r="D194" i="1"/>
  <c r="G194" i="1" s="1"/>
  <c r="D266" i="1"/>
  <c r="G266" i="1" s="1"/>
  <c r="D67" i="1"/>
  <c r="D11" i="1"/>
  <c r="F11" i="1" s="1"/>
  <c r="G53" i="1" l="1"/>
  <c r="G36" i="1"/>
  <c r="D181" i="1"/>
  <c r="F181" i="1" s="1"/>
  <c r="D95" i="1"/>
  <c r="F95" i="1" s="1"/>
  <c r="F302" i="1" s="1"/>
  <c r="G98" i="1"/>
  <c r="G68" i="1"/>
  <c r="G302" i="1" l="1"/>
  <c r="H302" i="1" s="1"/>
</calcChain>
</file>

<file path=xl/sharedStrings.xml><?xml version="1.0" encoding="utf-8"?>
<sst xmlns="http://schemas.openxmlformats.org/spreadsheetml/2006/main" count="431" uniqueCount="179">
  <si>
    <t>Főkönyvi szám</t>
  </si>
  <si>
    <t>Főkönyvi szám név</t>
  </si>
  <si>
    <t>Eredeti előirányzat</t>
  </si>
  <si>
    <t>Helyi önkormányzatok működésének általános támogatása</t>
  </si>
  <si>
    <t>Települési önkormányzatok egyes köznevelési feladatainak támogatása</t>
  </si>
  <si>
    <t>Települési önkormányzatok szociális, gyermekjóléti és gyermekétkeztetési feladatainak támogatása</t>
  </si>
  <si>
    <t>Települési önkormányzatok kulturális feladatainak támogatása</t>
  </si>
  <si>
    <t>Szolgáltatások ellenértéke</t>
  </si>
  <si>
    <t>Bevétel összesen:</t>
  </si>
  <si>
    <t>05110112</t>
  </si>
  <si>
    <t>Köztisztviselők,közalkalmazottak bére</t>
  </si>
  <si>
    <t>Ruházati költségtérítés</t>
  </si>
  <si>
    <t>Foglalkoztatottak egyéb személyi juttatásai</t>
  </si>
  <si>
    <t>Választott tisztségviselők juttatásai</t>
  </si>
  <si>
    <t>05212</t>
  </si>
  <si>
    <t>Szociális hozzájárulási adó</t>
  </si>
  <si>
    <t>0531262</t>
  </si>
  <si>
    <t>Midazok, amelyek nem számolhatóak el szakmai anyagnak</t>
  </si>
  <si>
    <t>0532212</t>
  </si>
  <si>
    <t>Telefon, telefax, telex, mobíl díj</t>
  </si>
  <si>
    <t>0533112</t>
  </si>
  <si>
    <t>Villamos energia</t>
  </si>
  <si>
    <t>Vásárolt élelmezés</t>
  </si>
  <si>
    <t>Karbantartási, kisjavítási szolgáltatások</t>
  </si>
  <si>
    <t>Működési célú előzetesen felszámított általános forgalmi adó</t>
  </si>
  <si>
    <t>Egyéb dologi kiadások</t>
  </si>
  <si>
    <t>Beruházási célú előzetesen felszámított általános forgalmi adó</t>
  </si>
  <si>
    <t>Kiadás összesen:</t>
  </si>
  <si>
    <t>011130 - Önkormányzatok és önkormányzati hivatalok jogalkotó és általános igazgatási tevékenysége</t>
  </si>
  <si>
    <t>094022</t>
  </si>
  <si>
    <t>0511082</t>
  </si>
  <si>
    <t>0511132</t>
  </si>
  <si>
    <t>051212</t>
  </si>
  <si>
    <t>0531222</t>
  </si>
  <si>
    <t>0531232</t>
  </si>
  <si>
    <t>Hajtó és kenőanyag</t>
  </si>
  <si>
    <t>053322</t>
  </si>
  <si>
    <t>053342</t>
  </si>
  <si>
    <t>053512</t>
  </si>
  <si>
    <t>053552</t>
  </si>
  <si>
    <t>056412</t>
  </si>
  <si>
    <t>05672</t>
  </si>
  <si>
    <t>013320 - Köztemető-fenntartás és -működtetés</t>
  </si>
  <si>
    <t>013350 - Az önkormányzati vagyonnal való gazdálkodással kapcsolatos feladatok</t>
  </si>
  <si>
    <t>018010 - Önkormányzatok elszámolásai a központi költségvetéssel</t>
  </si>
  <si>
    <t>091112</t>
  </si>
  <si>
    <t>091122</t>
  </si>
  <si>
    <t>091132</t>
  </si>
  <si>
    <t>091142</t>
  </si>
  <si>
    <t>018030 - Támogatási célú finanszírozási műveletek</t>
  </si>
  <si>
    <t>059152</t>
  </si>
  <si>
    <t>041233 - Hosszabb időtartamú közfoglalkoztatás</t>
  </si>
  <si>
    <t>0916062</t>
  </si>
  <si>
    <t>Egyéb működési célú támogatások bevételei államháztartáson belülről-elkülönített állami pénzalapok</t>
  </si>
  <si>
    <t>051101142</t>
  </si>
  <si>
    <t>Közfoglalkoztatottak bére</t>
  </si>
  <si>
    <t>045160 - Közutak, hidak, alagutak üzemeltetése, fenntartása</t>
  </si>
  <si>
    <t>064010 - Közvilágítás</t>
  </si>
  <si>
    <t>066020 - Város-, községgazdálkodási egyéb szolgáltatások</t>
  </si>
  <si>
    <t>082091 - Közművelődés – közösségi és társadalmi részvétel fejlesztése</t>
  </si>
  <si>
    <t>0532112</t>
  </si>
  <si>
    <t>Internet díj</t>
  </si>
  <si>
    <t>096015 - Gyermekétkeztetés köznevelési intézményben</t>
  </si>
  <si>
    <t>107051 - Szociális étkeztetés</t>
  </si>
  <si>
    <t>107060 - Egyéb szociális pénzbeli és természetbeni ellátások, támogatások</t>
  </si>
  <si>
    <t>0964042</t>
  </si>
  <si>
    <t>900020 - Önkormányzatok funkcióira nem sorolható bevételei államháztartáson kívülről</t>
  </si>
  <si>
    <t>0935412</t>
  </si>
  <si>
    <t>Dologi kiadások:</t>
  </si>
  <si>
    <t>Személyi juttatások és járulékok:</t>
  </si>
  <si>
    <t>Beruházások:</t>
  </si>
  <si>
    <t>4. melléklet</t>
  </si>
  <si>
    <t>Cofog szerinti feladatellátás</t>
  </si>
  <si>
    <t>09162</t>
  </si>
  <si>
    <t>Egyéb működési célú támogatások bevételei államháztartáson belülről</t>
  </si>
  <si>
    <t>051222</t>
  </si>
  <si>
    <t>Munkavégzésre irányuló egyéb jogviszonyban nem saját foglalkoztatottnak fizetett juttatások</t>
  </si>
  <si>
    <t>053312</t>
  </si>
  <si>
    <t>Közüzemi díjak</t>
  </si>
  <si>
    <t>053372</t>
  </si>
  <si>
    <t>053362</t>
  </si>
  <si>
    <t>Szakmai tevékenységet segítő szolgáltatások</t>
  </si>
  <si>
    <t>Egyéb szolgáltatások</t>
  </si>
  <si>
    <t>05506072</t>
  </si>
  <si>
    <t>Egyéb működési célú támogatások ÁH-n belülre - helyi önkormányzatok és költségvetési szerveik</t>
  </si>
  <si>
    <t>05632</t>
  </si>
  <si>
    <t>Informatikai eszközök beszerzése, létesítése</t>
  </si>
  <si>
    <t>Egyéb tárgyi eszközök beszerzése, létesítése - kisértékű tárgyi eszköz</t>
  </si>
  <si>
    <t>Telefon, telefax, telex, mobil díj</t>
  </si>
  <si>
    <t>ezen belül: Szociális feladatok egyéb támogatása</t>
  </si>
  <si>
    <t>ezen belül: Szociális étkeztetés támogatása</t>
  </si>
  <si>
    <t>ezen belül: Gyermekétkeztetés támogatása</t>
  </si>
  <si>
    <t>ezen belül: Falugondnoki vagy tanyagondnoki szolgálat támogatása</t>
  </si>
  <si>
    <t>094012</t>
  </si>
  <si>
    <t>Készletértékesítés ellenértéke</t>
  </si>
  <si>
    <t>0511072</t>
  </si>
  <si>
    <t>Béren kívüli juttatások</t>
  </si>
  <si>
    <t>0916052</t>
  </si>
  <si>
    <t>Egyéb működési célú támogatások bevételei államháztartáson belülről - társadalombiztosítás pénzügyi alapjai</t>
  </si>
  <si>
    <t>074031 - Család és nővédelmi egészségügyi gondozás</t>
  </si>
  <si>
    <t>082044 - Könyvtári szolgáltatások</t>
  </si>
  <si>
    <t>072112 - Háziorvosi alapellátás</t>
  </si>
  <si>
    <t>082063 - Múzeumi kiállítási tevékenység</t>
  </si>
  <si>
    <t>104037 - Intézményen kívüli gyermekétkeztetés</t>
  </si>
  <si>
    <t>Egyéb működési célú támogatások ÁH-n belülre - társulások és költségvetési szerveik</t>
  </si>
  <si>
    <t>107055 - Falugondnoki, tanyagondnoki szolgáltatás</t>
  </si>
  <si>
    <t>054862</t>
  </si>
  <si>
    <t>Temetési segély [Szoctv. 46. §]</t>
  </si>
  <si>
    <t>054882</t>
  </si>
  <si>
    <t>Önkormányzat által saját hatáskörben (nem szociális és gyermekvédelmi előírások alapján) adott pénzügyi ellátás</t>
  </si>
  <si>
    <t>054892</t>
  </si>
  <si>
    <t>Önkormányzat által saját hatáskörben (nem szociális és gyermekvédelmi előírások alapján) adott természetbeni ellátás</t>
  </si>
  <si>
    <t>054872</t>
  </si>
  <si>
    <t>Köztemetés [Szoctv. 48. §]</t>
  </si>
  <si>
    <t>09355022</t>
  </si>
  <si>
    <t>Talajterhelési díj</t>
  </si>
  <si>
    <t>093412</t>
  </si>
  <si>
    <t>Építményadó</t>
  </si>
  <si>
    <t>093432</t>
  </si>
  <si>
    <t>Magánszemélyek kommunális adója</t>
  </si>
  <si>
    <t>093442</t>
  </si>
  <si>
    <t>Telekadó</t>
  </si>
  <si>
    <t>09351072</t>
  </si>
  <si>
    <t>Állandó jelleggel végzett iparűzési tevékenység után fizetett helyi adó</t>
  </si>
  <si>
    <t>Belföldi gépjárművek adójának a helyi önkormányzatot megillető része</t>
  </si>
  <si>
    <t>0936122</t>
  </si>
  <si>
    <t>Egyéb bírság</t>
  </si>
  <si>
    <t>0936162</t>
  </si>
  <si>
    <t>Egyéb közhatalmi bevétel</t>
  </si>
  <si>
    <t>0936172</t>
  </si>
  <si>
    <t>Késedelmi és önellenőrzési pótlék</t>
  </si>
  <si>
    <t>Tartalék</t>
  </si>
  <si>
    <t>Működési célú visszatérítendő támogatások, kölcsönök visszatérítése államháztartáson kívülről - háztartások</t>
  </si>
  <si>
    <t>094042</t>
  </si>
  <si>
    <t>Tulajdonosi bevételek</t>
  </si>
  <si>
    <t>094052</t>
  </si>
  <si>
    <t>Ellátási díjak</t>
  </si>
  <si>
    <t>094112</t>
  </si>
  <si>
    <t>Egyéb működési bevételek</t>
  </si>
  <si>
    <t>0940822</t>
  </si>
  <si>
    <t>Egyéb kapott (járó) kamatok és kamatjellegű bevételek</t>
  </si>
  <si>
    <t>Üzemeltetési anyagok beszerzése</t>
  </si>
  <si>
    <t>Informatikai szolgáltatások igénybevétele</t>
  </si>
  <si>
    <t>Egyéb kommunikációs szolgáltatások</t>
  </si>
  <si>
    <t>053332</t>
  </si>
  <si>
    <t>Bérleti és lízingdíjak</t>
  </si>
  <si>
    <t>05312</t>
  </si>
  <si>
    <t>0571</t>
  </si>
  <si>
    <t>Ravatalozó felújítása</t>
  </si>
  <si>
    <t>05337</t>
  </si>
  <si>
    <t>Bevételek</t>
  </si>
  <si>
    <t>Kiadások</t>
  </si>
  <si>
    <t>055132</t>
  </si>
  <si>
    <t>Bevétel</t>
  </si>
  <si>
    <t>Kiadás</t>
  </si>
  <si>
    <t>Eltérés</t>
  </si>
  <si>
    <t>053212</t>
  </si>
  <si>
    <t>053222</t>
  </si>
  <si>
    <t>Üzemeltetési anyagok</t>
  </si>
  <si>
    <t>053122</t>
  </si>
  <si>
    <t>082064 - Múzeumi közművelődési, közönségkapcsolati tevékenység</t>
  </si>
  <si>
    <t>09251</t>
  </si>
  <si>
    <t>Egyéb fejezeti kezelésű előirányzattól felhalm.célú támogatások</t>
  </si>
  <si>
    <t>05622</t>
  </si>
  <si>
    <t>Ingatlanok beszerzése, létesítése</t>
  </si>
  <si>
    <t>05642</t>
  </si>
  <si>
    <t>Egyéb tárgyi eszközök beszerzése, létesítése</t>
  </si>
  <si>
    <t>05612</t>
  </si>
  <si>
    <t>Immateriális javak beszerzése</t>
  </si>
  <si>
    <t>091140 - Óvodai nevelés, ellátás működtetési feladatai</t>
  </si>
  <si>
    <t>05722</t>
  </si>
  <si>
    <t>Ingatlanok felújítása</t>
  </si>
  <si>
    <t>Felújítások (Petőfi S. u. járda, Kossuth L. u.)</t>
  </si>
  <si>
    <t>Felújítási kiadások:</t>
  </si>
  <si>
    <t>Központi, irányító szervi támogatás folyósítása (Óvoda)</t>
  </si>
  <si>
    <t>Közlekedési költségtérítés</t>
  </si>
  <si>
    <t>0511092</t>
  </si>
  <si>
    <t>05742</t>
  </si>
  <si>
    <t>az 1/2018. (II.14.)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</si>
</sst>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10" x14ac:knownFonts="1">
    <font>
      <sz val="10"/>
      <name val="Arial"/>
    </font>
    <font>
      <sz val="9"/>
      <name val="Times New Roman"/>
      <family val="1"/>
      <charset val="238"/>
    </font>
    <font>
      <i/>
      <sz val="9"/>
      <name val="Times New Roman"/>
      <family val="1"/>
      <charset val="238"/>
    </font>
    <font>
      <b/>
      <i/>
      <sz val="9"/>
      <name val="Times New Roman"/>
      <family val="1"/>
      <charset val="238"/>
    </font>
    <font>
      <sz val="11"/>
      <name val="Times New Roman"/>
      <family val="1"/>
      <charset val="238"/>
    </font>
    <font>
      <sz val="10"/>
      <name val="Arial"/>
      <family val="2"/>
      <charset val="238"/>
    </font>
    <font>
      <b/>
      <sz val="9"/>
      <name val="Times New Roman"/>
      <family val="1"/>
      <charset val="238"/>
    </font>
    <font>
      <sz val="10"/>
      <name val="Arial"/>
    </font>
    <font>
      <sz val="10"/>
      <color theme="1"/>
      <name val="Arial"/>
      <family val="2"/>
      <charset val="238"/>
    </font>
    <font>
      <sz val="10"/>
      <color theme="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0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121">
    <xf numFmtId="0" fontId="0" fillId="0" borderId="0" xfId="0"/>
    <xf numFmtId="0" fontId="1" fillId="0" borderId="0" xfId="0" applyFont="1"/>
    <xf numFmtId="3" fontId="1" fillId="0" borderId="0" xfId="0" applyNumberFormat="1" applyFont="1" applyAlignment="1">
      <alignment horizontal="center" vertical="center"/>
    </xf>
    <xf numFmtId="0" fontId="1" fillId="0" borderId="0" xfId="0" applyFont="1" applyBorder="1" applyAlignment="1" applyProtection="1">
      <alignment vertical="top" wrapText="1"/>
      <protection locked="0"/>
    </xf>
    <xf numFmtId="0" fontId="1" fillId="0" borderId="6" xfId="0" applyFont="1" applyBorder="1" applyAlignment="1" applyProtection="1">
      <alignment vertical="top" wrapText="1"/>
      <protection locked="0"/>
    </xf>
    <xf numFmtId="0" fontId="2" fillId="0" borderId="0" xfId="0" applyFont="1" applyBorder="1" applyAlignment="1" applyProtection="1">
      <alignment horizontal="center" vertical="top" wrapText="1"/>
      <protection locked="0"/>
    </xf>
    <xf numFmtId="49" fontId="1" fillId="0" borderId="0" xfId="0" applyNumberFormat="1" applyFont="1" applyAlignment="1">
      <alignment horizontal="center" vertical="center"/>
    </xf>
    <xf numFmtId="0" fontId="2" fillId="0" borderId="16" xfId="0" applyFont="1" applyFill="1" applyBorder="1" applyAlignment="1" applyProtection="1">
      <alignment horizontal="center" vertical="top" wrapText="1"/>
      <protection locked="0"/>
    </xf>
    <xf numFmtId="0" fontId="2" fillId="5" borderId="0" xfId="0" applyFont="1" applyFill="1" applyBorder="1" applyAlignment="1" applyProtection="1">
      <alignment horizontal="center" vertical="top" wrapText="1"/>
      <protection locked="0"/>
    </xf>
    <xf numFmtId="49" fontId="1" fillId="0" borderId="0" xfId="0" applyNumberFormat="1" applyFont="1" applyFill="1" applyAlignment="1">
      <alignment horizontal="center" vertical="center"/>
    </xf>
    <xf numFmtId="0" fontId="1" fillId="0" borderId="0" xfId="0" applyFont="1" applyFill="1"/>
    <xf numFmtId="3" fontId="1" fillId="0" borderId="0" xfId="0" applyNumberFormat="1" applyFont="1" applyFill="1" applyAlignment="1">
      <alignment horizontal="center" vertical="center"/>
    </xf>
    <xf numFmtId="0" fontId="2" fillId="0" borderId="0" xfId="0" applyFont="1" applyFill="1" applyBorder="1" applyAlignment="1" applyProtection="1">
      <alignment horizontal="center" vertical="top" wrapText="1"/>
      <protection locked="0"/>
    </xf>
    <xf numFmtId="0" fontId="5" fillId="0" borderId="0" xfId="0" applyFont="1"/>
    <xf numFmtId="0" fontId="5" fillId="0" borderId="0" xfId="0" applyFont="1" applyFill="1"/>
    <xf numFmtId="49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 applyProtection="1">
      <alignment horizontal="center" vertical="center" wrapText="1" readingOrder="1"/>
      <protection locked="0"/>
    </xf>
    <xf numFmtId="3" fontId="6" fillId="2" borderId="1" xfId="0" applyNumberFormat="1" applyFont="1" applyFill="1" applyBorder="1" applyAlignment="1" applyProtection="1">
      <alignment horizontal="center" vertical="center" wrapText="1" readingOrder="1"/>
      <protection locked="0"/>
    </xf>
    <xf numFmtId="49" fontId="1" fillId="0" borderId="1" xfId="0" applyNumberFormat="1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left" vertical="center" wrapText="1" readingOrder="1"/>
      <protection locked="0"/>
    </xf>
    <xf numFmtId="3" fontId="1" fillId="0" borderId="1" xfId="0" applyNumberFormat="1" applyFont="1" applyBorder="1" applyAlignment="1" applyProtection="1">
      <alignment horizontal="center" vertical="center" wrapText="1" readingOrder="1"/>
      <protection locked="0"/>
    </xf>
    <xf numFmtId="0" fontId="1" fillId="0" borderId="1" xfId="0" applyFont="1" applyBorder="1" applyAlignment="1" applyProtection="1">
      <alignment vertical="center" wrapText="1" readingOrder="1"/>
      <protection locked="0"/>
    </xf>
    <xf numFmtId="3" fontId="3" fillId="3" borderId="1" xfId="0" applyNumberFormat="1" applyFont="1" applyFill="1" applyBorder="1" applyAlignment="1" applyProtection="1">
      <alignment horizontal="center" vertical="center" wrapText="1" readingOrder="1"/>
      <protection locked="0"/>
    </xf>
    <xf numFmtId="49" fontId="1" fillId="0" borderId="2" xfId="0" applyNumberFormat="1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vertical="center" wrapText="1" readingOrder="1"/>
      <protection locked="0"/>
    </xf>
    <xf numFmtId="3" fontId="1" fillId="0" borderId="2" xfId="0" applyNumberFormat="1" applyFont="1" applyBorder="1" applyAlignment="1" applyProtection="1">
      <alignment horizontal="center" vertical="center" wrapText="1" readingOrder="1"/>
      <protection locked="0"/>
    </xf>
    <xf numFmtId="49" fontId="1" fillId="0" borderId="3" xfId="0" applyNumberFormat="1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vertical="center" wrapText="1" readingOrder="1"/>
      <protection locked="0"/>
    </xf>
    <xf numFmtId="3" fontId="1" fillId="0" borderId="3" xfId="0" applyNumberFormat="1" applyFont="1" applyBorder="1" applyAlignment="1" applyProtection="1">
      <alignment horizontal="center" vertical="center" wrapText="1" readingOrder="1"/>
      <protection locked="0"/>
    </xf>
    <xf numFmtId="0" fontId="1" fillId="0" borderId="4" xfId="0" applyFont="1" applyBorder="1" applyAlignment="1" applyProtection="1">
      <alignment vertical="center" wrapText="1" readingOrder="1"/>
      <protection locked="0"/>
    </xf>
    <xf numFmtId="3" fontId="1" fillId="0" borderId="4" xfId="0" applyNumberFormat="1" applyFont="1" applyBorder="1" applyAlignment="1" applyProtection="1">
      <alignment horizontal="center" vertical="center" wrapText="1" readingOrder="1"/>
      <protection locked="0"/>
    </xf>
    <xf numFmtId="3" fontId="3" fillId="0" borderId="1" xfId="0" applyNumberFormat="1" applyFont="1" applyBorder="1" applyAlignment="1" applyProtection="1">
      <alignment horizontal="center" vertical="center" wrapText="1" readingOrder="1"/>
      <protection locked="0"/>
    </xf>
    <xf numFmtId="49" fontId="6" fillId="0" borderId="0" xfId="0" applyNumberFormat="1" applyFont="1" applyBorder="1" applyAlignment="1" applyProtection="1">
      <alignment horizontal="center" vertical="center" wrapText="1"/>
      <protection locked="0"/>
    </xf>
    <xf numFmtId="3" fontId="1" fillId="0" borderId="0" xfId="0" applyNumberFormat="1" applyFont="1" applyBorder="1" applyAlignment="1" applyProtection="1">
      <alignment horizontal="center" vertical="center" wrapText="1" readingOrder="1"/>
      <protection locked="0"/>
    </xf>
    <xf numFmtId="49" fontId="6" fillId="2" borderId="11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12" xfId="0" applyFont="1" applyFill="1" applyBorder="1" applyAlignment="1" applyProtection="1">
      <alignment horizontal="center" vertical="center" wrapText="1" readingOrder="1"/>
      <protection locked="0"/>
    </xf>
    <xf numFmtId="3" fontId="6" fillId="2" borderId="13" xfId="0" applyNumberFormat="1" applyFont="1" applyFill="1" applyBorder="1" applyAlignment="1" applyProtection="1">
      <alignment horizontal="center" vertical="center" wrapText="1" readingOrder="1"/>
      <protection locked="0"/>
    </xf>
    <xf numFmtId="3" fontId="3" fillId="0" borderId="2" xfId="0" applyNumberFormat="1" applyFont="1" applyBorder="1" applyAlignment="1" applyProtection="1">
      <alignment horizontal="center" vertical="center" wrapText="1" readingOrder="1"/>
      <protection locked="0"/>
    </xf>
    <xf numFmtId="3" fontId="3" fillId="3" borderId="3" xfId="0" applyNumberFormat="1" applyFont="1" applyFill="1" applyBorder="1" applyAlignment="1" applyProtection="1">
      <alignment horizontal="center" vertical="center" wrapText="1" readingOrder="1"/>
      <protection locked="0"/>
    </xf>
    <xf numFmtId="0" fontId="6" fillId="0" borderId="0" xfId="0" applyFont="1" applyBorder="1" applyAlignment="1" applyProtection="1">
      <alignment horizontal="center" vertical="center" wrapText="1" readingOrder="1"/>
      <protection locked="0"/>
    </xf>
    <xf numFmtId="3" fontId="3" fillId="0" borderId="0" xfId="0" applyNumberFormat="1" applyFont="1" applyBorder="1" applyAlignment="1" applyProtection="1">
      <alignment horizontal="center" vertical="center" wrapText="1" readingOrder="1"/>
      <protection locked="0"/>
    </xf>
    <xf numFmtId="3" fontId="3" fillId="3" borderId="2" xfId="0" applyNumberFormat="1" applyFont="1" applyFill="1" applyBorder="1" applyAlignment="1" applyProtection="1">
      <alignment horizontal="center" vertical="center" wrapText="1" readingOrder="1"/>
      <protection locked="0"/>
    </xf>
    <xf numFmtId="49" fontId="3" fillId="0" borderId="16" xfId="0" applyNumberFormat="1" applyFont="1" applyFill="1" applyBorder="1" applyAlignment="1" applyProtection="1">
      <alignment horizontal="center" vertical="center" wrapText="1" readingOrder="1"/>
      <protection locked="0"/>
    </xf>
    <xf numFmtId="3" fontId="3" fillId="0" borderId="16" xfId="0" applyNumberFormat="1" applyFont="1" applyFill="1" applyBorder="1" applyAlignment="1" applyProtection="1">
      <alignment horizontal="center" vertical="center" wrapText="1" readingOrder="1"/>
      <protection locked="0"/>
    </xf>
    <xf numFmtId="49" fontId="3" fillId="0" borderId="0" xfId="0" applyNumberFormat="1" applyFont="1" applyFill="1" applyBorder="1" applyAlignment="1" applyProtection="1">
      <alignment horizontal="center" vertical="center" wrapText="1" readingOrder="1"/>
      <protection locked="0"/>
    </xf>
    <xf numFmtId="3" fontId="3" fillId="0" borderId="0" xfId="0" applyNumberFormat="1" applyFont="1" applyFill="1" applyBorder="1" applyAlignment="1" applyProtection="1">
      <alignment horizontal="center" vertical="center" wrapText="1" readingOrder="1"/>
      <protection locked="0"/>
    </xf>
    <xf numFmtId="49" fontId="6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3" xfId="0" applyFont="1" applyFill="1" applyBorder="1" applyAlignment="1" applyProtection="1">
      <alignment horizontal="center" vertical="center" wrapText="1" readingOrder="1"/>
      <protection locked="0"/>
    </xf>
    <xf numFmtId="3" fontId="6" fillId="2" borderId="3" xfId="0" applyNumberFormat="1" applyFont="1" applyFill="1" applyBorder="1" applyAlignment="1" applyProtection="1">
      <alignment horizontal="center" vertical="center" wrapText="1" readingOrder="1"/>
      <protection locked="0"/>
    </xf>
    <xf numFmtId="0" fontId="5" fillId="0" borderId="0" xfId="0" applyFont="1" applyBorder="1"/>
    <xf numFmtId="0" fontId="5" fillId="0" borderId="0" xfId="0" applyFont="1" applyFill="1" applyBorder="1"/>
    <xf numFmtId="49" fontId="1" fillId="0" borderId="5" xfId="0" applyNumberFormat="1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left" vertical="center" wrapText="1" readingOrder="1"/>
      <protection locked="0"/>
    </xf>
    <xf numFmtId="49" fontId="6" fillId="0" borderId="6" xfId="0" applyNumberFormat="1" applyFont="1" applyBorder="1" applyAlignment="1" applyProtection="1">
      <alignment horizontal="center" vertical="center" wrapText="1"/>
      <protection locked="0"/>
    </xf>
    <xf numFmtId="3" fontId="3" fillId="0" borderId="6" xfId="0" applyNumberFormat="1" applyFont="1" applyBorder="1" applyAlignment="1" applyProtection="1">
      <alignment horizontal="center" vertical="center" wrapText="1" readingOrder="1"/>
      <protection locked="0"/>
    </xf>
    <xf numFmtId="0" fontId="6" fillId="2" borderId="3" xfId="0" applyFont="1" applyFill="1" applyBorder="1" applyAlignment="1" applyProtection="1">
      <alignment horizontal="left" vertical="center" wrapText="1" readingOrder="1"/>
      <protection locked="0"/>
    </xf>
    <xf numFmtId="0" fontId="3" fillId="5" borderId="0" xfId="0" applyFont="1" applyFill="1" applyBorder="1" applyAlignment="1" applyProtection="1">
      <alignment horizontal="center" vertical="center" wrapText="1" readingOrder="1"/>
      <protection locked="0"/>
    </xf>
    <xf numFmtId="3" fontId="3" fillId="5" borderId="0" xfId="0" applyNumberFormat="1" applyFont="1" applyFill="1" applyBorder="1" applyAlignment="1" applyProtection="1">
      <alignment horizontal="center" vertical="center" wrapText="1" readingOrder="1"/>
      <protection locked="0"/>
    </xf>
    <xf numFmtId="0" fontId="5" fillId="0" borderId="0" xfId="0" applyFont="1" applyAlignment="1">
      <alignment horizontal="center" vertical="center"/>
    </xf>
    <xf numFmtId="49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vertical="center" wrapText="1" readingOrder="1"/>
      <protection locked="0"/>
    </xf>
    <xf numFmtId="3" fontId="1" fillId="0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3" fillId="0" borderId="0" xfId="0" applyFont="1" applyFill="1" applyBorder="1" applyAlignment="1" applyProtection="1">
      <alignment horizontal="center" vertical="center" wrapText="1" readingOrder="1"/>
      <protection locked="0"/>
    </xf>
    <xf numFmtId="3" fontId="3" fillId="3" borderId="4" xfId="0" applyNumberFormat="1" applyFont="1" applyFill="1" applyBorder="1" applyAlignment="1" applyProtection="1">
      <alignment horizontal="center" vertical="center" wrapText="1" readingOrder="1"/>
      <protection locked="0"/>
    </xf>
    <xf numFmtId="3" fontId="3" fillId="4" borderId="1" xfId="0" applyNumberFormat="1" applyFont="1" applyFill="1" applyBorder="1" applyAlignment="1" applyProtection="1">
      <alignment horizontal="center" vertical="center" wrapText="1" readingOrder="1"/>
      <protection locked="0"/>
    </xf>
    <xf numFmtId="49" fontId="3" fillId="0" borderId="0" xfId="0" applyNumberFormat="1" applyFont="1" applyBorder="1" applyAlignment="1" applyProtection="1">
      <alignment horizontal="center" vertical="center" wrapText="1" readingOrder="1"/>
      <protection locked="0"/>
    </xf>
    <xf numFmtId="0" fontId="5" fillId="0" borderId="0" xfId="0" applyFont="1" applyFill="1" applyAlignment="1"/>
    <xf numFmtId="0" fontId="4" fillId="0" borderId="0" xfId="0" applyFont="1" applyAlignment="1">
      <alignment horizontal="center" vertical="center"/>
    </xf>
    <xf numFmtId="0" fontId="6" fillId="0" borderId="0" xfId="0" applyFont="1" applyBorder="1" applyAlignment="1" applyProtection="1">
      <alignment horizontal="center" vertical="center" wrapText="1" readingOrder="1"/>
      <protection locked="0"/>
    </xf>
    <xf numFmtId="0" fontId="2" fillId="0" borderId="0" xfId="0" applyFont="1" applyFill="1" applyBorder="1" applyAlignment="1" applyProtection="1">
      <alignment horizontal="center" vertical="top" wrapText="1"/>
      <protection locked="0"/>
    </xf>
    <xf numFmtId="3" fontId="3" fillId="0" borderId="3" xfId="0" applyNumberFormat="1" applyFont="1" applyBorder="1" applyAlignment="1" applyProtection="1">
      <alignment horizontal="center" vertical="center" wrapText="1" readingOrder="1"/>
      <protection locked="0"/>
    </xf>
    <xf numFmtId="49" fontId="1" fillId="0" borderId="4" xfId="0" quotePrefix="1" applyNumberFormat="1" applyFont="1" applyBorder="1" applyAlignment="1" applyProtection="1">
      <alignment horizontal="center" vertical="center" wrapText="1"/>
      <protection locked="0"/>
    </xf>
    <xf numFmtId="49" fontId="1" fillId="0" borderId="1" xfId="0" quotePrefix="1" applyNumberFormat="1" applyFont="1" applyBorder="1" applyAlignment="1" applyProtection="1">
      <alignment horizontal="center" vertical="center" wrapText="1"/>
      <protection locked="0"/>
    </xf>
    <xf numFmtId="0" fontId="8" fillId="0" borderId="0" xfId="0" applyFont="1"/>
    <xf numFmtId="0" fontId="8" fillId="0" borderId="0" xfId="0" applyFont="1" applyFill="1"/>
    <xf numFmtId="0" fontId="8" fillId="0" borderId="0" xfId="0" applyFont="1" applyBorder="1"/>
    <xf numFmtId="0" fontId="8" fillId="0" borderId="0" xfId="0" applyFont="1" applyFill="1" applyBorder="1"/>
    <xf numFmtId="0" fontId="8" fillId="5" borderId="0" xfId="0" applyFont="1" applyFill="1"/>
    <xf numFmtId="0" fontId="8" fillId="0" borderId="0" xfId="0" applyFont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8" fillId="0" borderId="0" xfId="0" applyFont="1" applyFill="1" applyAlignment="1"/>
    <xf numFmtId="49" fontId="1" fillId="0" borderId="3" xfId="0" quotePrefix="1" applyNumberFormat="1" applyFont="1" applyBorder="1" applyAlignment="1" applyProtection="1">
      <alignment horizontal="center" vertical="center" wrapText="1"/>
      <protection locked="0"/>
    </xf>
    <xf numFmtId="49" fontId="1" fillId="0" borderId="1" xfId="0" quotePrefix="1" applyNumberFormat="1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Fill="1" applyBorder="1"/>
    <xf numFmtId="3" fontId="9" fillId="0" borderId="0" xfId="0" applyNumberFormat="1" applyFont="1" applyFill="1" applyBorder="1"/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/>
    <xf numFmtId="3" fontId="9" fillId="0" borderId="0" xfId="0" applyNumberFormat="1" applyFont="1" applyFill="1" applyBorder="1" applyAlignment="1"/>
    <xf numFmtId="164" fontId="9" fillId="0" borderId="0" xfId="1" applyNumberFormat="1" applyFont="1" applyFill="1" applyBorder="1"/>
    <xf numFmtId="164" fontId="9" fillId="0" borderId="0" xfId="0" applyNumberFormat="1" applyFont="1" applyFill="1" applyBorder="1"/>
    <xf numFmtId="0" fontId="6" fillId="0" borderId="9" xfId="0" applyFont="1" applyBorder="1" applyAlignment="1" applyProtection="1">
      <alignment horizontal="left" vertical="center" wrapText="1" readingOrder="1"/>
      <protection locked="0"/>
    </xf>
    <xf numFmtId="0" fontId="1" fillId="0" borderId="9" xfId="0" applyFont="1" applyBorder="1" applyAlignment="1">
      <alignment horizontal="left" vertical="center"/>
    </xf>
    <xf numFmtId="0" fontId="3" fillId="3" borderId="5" xfId="0" applyFont="1" applyFill="1" applyBorder="1" applyAlignment="1" applyProtection="1">
      <alignment horizontal="center" vertical="center" wrapText="1" readingOrder="1"/>
      <protection locked="0"/>
    </xf>
    <xf numFmtId="0" fontId="2" fillId="3" borderId="8" xfId="0" applyFont="1" applyFill="1" applyBorder="1" applyAlignment="1" applyProtection="1">
      <alignment horizontal="center" vertical="top" wrapText="1"/>
      <protection locked="0"/>
    </xf>
    <xf numFmtId="0" fontId="3" fillId="3" borderId="3" xfId="0" applyFont="1" applyFill="1" applyBorder="1" applyAlignment="1" applyProtection="1">
      <alignment horizontal="center" vertical="center" wrapText="1" readingOrder="1"/>
      <protection locked="0"/>
    </xf>
    <xf numFmtId="0" fontId="2" fillId="3" borderId="3" xfId="0" applyFont="1" applyFill="1" applyBorder="1" applyAlignment="1" applyProtection="1">
      <alignment horizontal="center" vertical="top" wrapText="1"/>
      <protection locked="0"/>
    </xf>
    <xf numFmtId="0" fontId="6" fillId="0" borderId="0" xfId="0" applyFont="1" applyBorder="1" applyAlignment="1" applyProtection="1">
      <alignment horizontal="left" vertical="center" wrapText="1" readingOrder="1"/>
      <protection locked="0"/>
    </xf>
    <xf numFmtId="0" fontId="1" fillId="0" borderId="0" xfId="0" applyFont="1" applyBorder="1" applyAlignment="1">
      <alignment horizontal="left" vertical="center"/>
    </xf>
    <xf numFmtId="0" fontId="3" fillId="3" borderId="14" xfId="0" applyFont="1" applyFill="1" applyBorder="1" applyAlignment="1" applyProtection="1">
      <alignment horizontal="center" vertical="center" wrapText="1" readingOrder="1"/>
      <protection locked="0"/>
    </xf>
    <xf numFmtId="0" fontId="2" fillId="3" borderId="15" xfId="0" applyFont="1" applyFill="1" applyBorder="1" applyAlignment="1" applyProtection="1">
      <alignment horizontal="center" vertical="top" wrapText="1"/>
      <protection locked="0"/>
    </xf>
    <xf numFmtId="0" fontId="3" fillId="3" borderId="1" xfId="0" applyFont="1" applyFill="1" applyBorder="1" applyAlignment="1" applyProtection="1">
      <alignment horizontal="center" vertical="center" wrapText="1" readingOrder="1"/>
      <protection locked="0"/>
    </xf>
    <xf numFmtId="0" fontId="2" fillId="3" borderId="7" xfId="0" applyFont="1" applyFill="1" applyBorder="1" applyAlignment="1" applyProtection="1">
      <alignment horizontal="center" vertical="top" wrapText="1"/>
      <protection locked="0"/>
    </xf>
    <xf numFmtId="0" fontId="6" fillId="0" borderId="0" xfId="0" applyFont="1" applyAlignment="1" applyProtection="1">
      <alignment horizontal="left" vertical="center" wrapText="1" readingOrder="1"/>
      <protection locked="0"/>
    </xf>
    <xf numFmtId="0" fontId="1" fillId="0" borderId="0" xfId="0" applyFont="1" applyAlignment="1">
      <alignment horizontal="left" vertical="center"/>
    </xf>
    <xf numFmtId="0" fontId="3" fillId="0" borderId="3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Fill="1" applyBorder="1" applyAlignment="1" applyProtection="1">
      <alignment horizontal="left" vertical="center" wrapText="1" readingOrder="1"/>
      <protection locked="0"/>
    </xf>
    <xf numFmtId="0" fontId="1" fillId="0" borderId="0" xfId="0" applyFont="1" applyFill="1" applyBorder="1" applyAlignment="1">
      <alignment horizontal="left" vertical="center"/>
    </xf>
    <xf numFmtId="0" fontId="3" fillId="0" borderId="4" xfId="0" applyFont="1" applyFill="1" applyBorder="1" applyAlignment="1" applyProtection="1">
      <alignment horizontal="center" vertical="center" wrapText="1" readingOrder="1"/>
      <protection locked="0"/>
    </xf>
    <xf numFmtId="0" fontId="2" fillId="0" borderId="0" xfId="0" applyFont="1" applyFill="1" applyBorder="1" applyAlignment="1" applyProtection="1">
      <alignment horizontal="center" vertical="top" wrapText="1"/>
      <protection locked="0"/>
    </xf>
    <xf numFmtId="0" fontId="3" fillId="3" borderId="4" xfId="0" applyFont="1" applyFill="1" applyBorder="1" applyAlignment="1" applyProtection="1">
      <alignment horizontal="center" vertical="center" wrapText="1" readingOrder="1"/>
      <protection locked="0"/>
    </xf>
    <xf numFmtId="0" fontId="2" fillId="3" borderId="9" xfId="0" applyFont="1" applyFill="1" applyBorder="1" applyAlignment="1" applyProtection="1">
      <alignment horizontal="center" vertical="top" wrapText="1"/>
      <protection locked="0"/>
    </xf>
    <xf numFmtId="0" fontId="3" fillId="0" borderId="5" xfId="0" applyFont="1" applyBorder="1" applyAlignment="1" applyProtection="1">
      <alignment horizontal="center" vertical="center" wrapText="1" readingOrder="1"/>
      <protection locked="0"/>
    </xf>
    <xf numFmtId="0" fontId="2" fillId="0" borderId="8" xfId="0" applyFont="1" applyBorder="1" applyAlignment="1" applyProtection="1">
      <alignment horizontal="center" vertical="top" wrapText="1"/>
      <protection locked="0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3" fillId="0" borderId="8" xfId="0" applyFont="1" applyBorder="1" applyAlignment="1" applyProtection="1">
      <alignment horizontal="center" vertical="center" wrapText="1"/>
      <protection locked="0"/>
    </xf>
    <xf numFmtId="0" fontId="3" fillId="4" borderId="1" xfId="0" applyFont="1" applyFill="1" applyBorder="1" applyAlignment="1" applyProtection="1">
      <alignment horizontal="center" vertical="center" wrapText="1" readingOrder="1"/>
      <protection locked="0"/>
    </xf>
    <xf numFmtId="0" fontId="6" fillId="0" borderId="10" xfId="0" applyFont="1" applyBorder="1" applyAlignment="1" applyProtection="1">
      <alignment horizontal="left" vertical="center" wrapText="1" readingOrder="1"/>
      <protection locked="0"/>
    </xf>
    <xf numFmtId="0" fontId="1" fillId="0" borderId="10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3" fillId="0" borderId="7" xfId="0" applyFont="1" applyBorder="1" applyAlignment="1" applyProtection="1">
      <alignment horizontal="center" vertical="center" wrapText="1" readingOrder="1"/>
      <protection locked="0"/>
    </xf>
    <xf numFmtId="0" fontId="2" fillId="3" borderId="8" xfId="0" applyFont="1" applyFill="1" applyBorder="1" applyAlignment="1" applyProtection="1">
      <alignment horizontal="center" vertical="top" wrapText="1" readingOrder="1"/>
      <protection locked="0"/>
    </xf>
  </cellXfs>
  <cellStyles count="2">
    <cellStyle name="Ezres" xfId="1" builtinId="3"/>
    <cellStyle name="Normá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5F5F5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302"/>
  <sheetViews>
    <sheetView showGridLines="0" tabSelected="1" zoomScale="130" zoomScaleNormal="130" workbookViewId="0">
      <pane ySplit="3" topLeftCell="A4" activePane="bottomLeft" state="frozenSplit"/>
      <selection pane="bottomLeft" activeCell="B3" sqref="B3:D3"/>
    </sheetView>
  </sheetViews>
  <sheetFormatPr defaultColWidth="8.7109375" defaultRowHeight="12.75" x14ac:dyDescent="0.2"/>
  <cols>
    <col min="1" max="1" width="7.28515625" style="13" customWidth="1"/>
    <col min="2" max="2" width="9.85546875" style="6" customWidth="1"/>
    <col min="3" max="3" width="48.28515625" style="1" customWidth="1"/>
    <col min="4" max="4" width="22.7109375" style="2" customWidth="1"/>
    <col min="5" max="5" width="8.7109375" style="73"/>
    <col min="6" max="6" width="18.5703125" style="83" customWidth="1"/>
    <col min="7" max="7" width="16.140625" style="83" customWidth="1"/>
    <col min="8" max="8" width="13.5703125" style="83" customWidth="1"/>
    <col min="9" max="12" width="8.7109375" style="74"/>
    <col min="13" max="15" width="8.7109375" style="73"/>
    <col min="16" max="16384" width="8.7109375" style="13"/>
  </cols>
  <sheetData>
    <row r="1" spans="2:7" ht="15" x14ac:dyDescent="0.2">
      <c r="B1" s="118" t="s">
        <v>71</v>
      </c>
      <c r="C1" s="118"/>
      <c r="D1" s="118"/>
    </row>
    <row r="2" spans="2:7" ht="15" x14ac:dyDescent="0.2">
      <c r="B2" s="118" t="s">
        <v>178</v>
      </c>
      <c r="C2" s="118"/>
      <c r="D2" s="118"/>
    </row>
    <row r="3" spans="2:7" ht="15" x14ac:dyDescent="0.2">
      <c r="B3" s="118" t="s">
        <v>72</v>
      </c>
      <c r="C3" s="118"/>
      <c r="D3" s="118"/>
    </row>
    <row r="4" spans="2:7" ht="15" x14ac:dyDescent="0.2">
      <c r="B4" s="67"/>
      <c r="C4" s="67"/>
      <c r="D4" s="67"/>
    </row>
    <row r="5" spans="2:7" x14ac:dyDescent="0.2">
      <c r="B5" s="90" t="s">
        <v>28</v>
      </c>
      <c r="C5" s="91"/>
      <c r="D5" s="91"/>
    </row>
    <row r="6" spans="2:7" ht="24" x14ac:dyDescent="0.2">
      <c r="B6" s="15" t="s">
        <v>0</v>
      </c>
      <c r="C6" s="16" t="s">
        <v>1</v>
      </c>
      <c r="D6" s="17" t="s">
        <v>2</v>
      </c>
      <c r="F6" s="83" t="s">
        <v>150</v>
      </c>
      <c r="G6" s="83" t="s">
        <v>151</v>
      </c>
    </row>
    <row r="7" spans="2:7" ht="24" x14ac:dyDescent="0.2">
      <c r="B7" s="18" t="s">
        <v>73</v>
      </c>
      <c r="C7" s="19" t="s">
        <v>74</v>
      </c>
      <c r="D7" s="20">
        <v>1000000</v>
      </c>
    </row>
    <row r="8" spans="2:7" x14ac:dyDescent="0.2">
      <c r="B8" s="18" t="s">
        <v>29</v>
      </c>
      <c r="C8" s="21" t="s">
        <v>7</v>
      </c>
      <c r="D8" s="20">
        <v>600000</v>
      </c>
    </row>
    <row r="9" spans="2:7" x14ac:dyDescent="0.2">
      <c r="B9" s="18" t="s">
        <v>139</v>
      </c>
      <c r="C9" s="21" t="s">
        <v>140</v>
      </c>
      <c r="D9" s="20">
        <v>45000</v>
      </c>
    </row>
    <row r="10" spans="2:7" x14ac:dyDescent="0.2">
      <c r="B10" s="18" t="s">
        <v>137</v>
      </c>
      <c r="C10" s="21" t="s">
        <v>138</v>
      </c>
      <c r="D10" s="20">
        <v>20000</v>
      </c>
    </row>
    <row r="11" spans="2:7" x14ac:dyDescent="0.2">
      <c r="B11" s="92" t="s">
        <v>8</v>
      </c>
      <c r="C11" s="120"/>
      <c r="D11" s="22">
        <f>SUM(D7:D10)</f>
        <v>1665000</v>
      </c>
      <c r="F11" s="84">
        <f>SUM(D11)</f>
        <v>1665000</v>
      </c>
    </row>
    <row r="12" spans="2:7" x14ac:dyDescent="0.2">
      <c r="B12" s="18" t="s">
        <v>9</v>
      </c>
      <c r="C12" s="21" t="s">
        <v>10</v>
      </c>
      <c r="D12" s="20">
        <v>1380000</v>
      </c>
    </row>
    <row r="13" spans="2:7" x14ac:dyDescent="0.2">
      <c r="B13" s="18" t="s">
        <v>95</v>
      </c>
      <c r="C13" s="21" t="s">
        <v>96</v>
      </c>
      <c r="D13" s="20">
        <v>0</v>
      </c>
    </row>
    <row r="14" spans="2:7" x14ac:dyDescent="0.2">
      <c r="B14" s="18" t="s">
        <v>176</v>
      </c>
      <c r="C14" s="21" t="s">
        <v>175</v>
      </c>
      <c r="D14" s="20">
        <v>100000</v>
      </c>
    </row>
    <row r="15" spans="2:7" x14ac:dyDescent="0.2">
      <c r="B15" s="18" t="s">
        <v>31</v>
      </c>
      <c r="C15" s="21" t="s">
        <v>12</v>
      </c>
      <c r="D15" s="20">
        <v>300000</v>
      </c>
    </row>
    <row r="16" spans="2:7" x14ac:dyDescent="0.2">
      <c r="B16" s="18" t="s">
        <v>32</v>
      </c>
      <c r="C16" s="21" t="s">
        <v>13</v>
      </c>
      <c r="D16" s="20">
        <v>7514000</v>
      </c>
    </row>
    <row r="17" spans="2:4" ht="24" x14ac:dyDescent="0.2">
      <c r="B17" s="23" t="s">
        <v>75</v>
      </c>
      <c r="C17" s="24" t="s">
        <v>76</v>
      </c>
      <c r="D17" s="25">
        <v>4015000</v>
      </c>
    </row>
    <row r="18" spans="2:4" x14ac:dyDescent="0.2">
      <c r="B18" s="23" t="s">
        <v>14</v>
      </c>
      <c r="C18" s="24" t="s">
        <v>15</v>
      </c>
      <c r="D18" s="25">
        <v>2560000</v>
      </c>
    </row>
    <row r="19" spans="2:4" x14ac:dyDescent="0.2">
      <c r="B19" s="111" t="s">
        <v>69</v>
      </c>
      <c r="C19" s="119"/>
      <c r="D19" s="70">
        <f>SUM(D12:D18)</f>
        <v>15869000</v>
      </c>
    </row>
    <row r="20" spans="2:4" x14ac:dyDescent="0.2">
      <c r="B20" s="18" t="s">
        <v>33</v>
      </c>
      <c r="C20" s="21" t="s">
        <v>141</v>
      </c>
      <c r="D20" s="30">
        <v>450000</v>
      </c>
    </row>
    <row r="21" spans="2:4" x14ac:dyDescent="0.2">
      <c r="B21" s="18" t="s">
        <v>60</v>
      </c>
      <c r="C21" s="21" t="s">
        <v>142</v>
      </c>
      <c r="D21" s="20">
        <v>180000</v>
      </c>
    </row>
    <row r="22" spans="2:4" x14ac:dyDescent="0.2">
      <c r="B22" s="18" t="s">
        <v>18</v>
      </c>
      <c r="C22" s="21" t="s">
        <v>143</v>
      </c>
      <c r="D22" s="20">
        <v>400000</v>
      </c>
    </row>
    <row r="23" spans="2:4" x14ac:dyDescent="0.2">
      <c r="B23" s="18" t="s">
        <v>77</v>
      </c>
      <c r="C23" s="21" t="s">
        <v>78</v>
      </c>
      <c r="D23" s="20">
        <v>300000</v>
      </c>
    </row>
    <row r="24" spans="2:4" x14ac:dyDescent="0.2">
      <c r="B24" s="18" t="s">
        <v>144</v>
      </c>
      <c r="C24" s="21" t="s">
        <v>145</v>
      </c>
      <c r="D24" s="20">
        <v>80000</v>
      </c>
    </row>
    <row r="25" spans="2:4" x14ac:dyDescent="0.2">
      <c r="B25" s="18" t="s">
        <v>37</v>
      </c>
      <c r="C25" s="21" t="s">
        <v>23</v>
      </c>
      <c r="D25" s="20">
        <v>600000</v>
      </c>
    </row>
    <row r="26" spans="2:4" x14ac:dyDescent="0.2">
      <c r="B26" s="18" t="s">
        <v>80</v>
      </c>
      <c r="C26" s="21" t="s">
        <v>81</v>
      </c>
      <c r="D26" s="20">
        <v>200000</v>
      </c>
    </row>
    <row r="27" spans="2:4" x14ac:dyDescent="0.2">
      <c r="B27" s="18" t="s">
        <v>79</v>
      </c>
      <c r="C27" s="21" t="s">
        <v>82</v>
      </c>
      <c r="D27" s="20">
        <v>3000000</v>
      </c>
    </row>
    <row r="28" spans="2:4" x14ac:dyDescent="0.2">
      <c r="B28" s="18" t="s">
        <v>38</v>
      </c>
      <c r="C28" s="21" t="s">
        <v>24</v>
      </c>
      <c r="D28" s="20">
        <v>1500000</v>
      </c>
    </row>
    <row r="29" spans="2:4" x14ac:dyDescent="0.2">
      <c r="B29" s="18" t="s">
        <v>39</v>
      </c>
      <c r="C29" s="21" t="s">
        <v>25</v>
      </c>
      <c r="D29" s="20">
        <v>86948</v>
      </c>
    </row>
    <row r="30" spans="2:4" x14ac:dyDescent="0.2">
      <c r="B30" s="111" t="s">
        <v>68</v>
      </c>
      <c r="C30" s="119"/>
      <c r="D30" s="31">
        <f>SUM(D20:D29)</f>
        <v>6796948</v>
      </c>
    </row>
    <row r="31" spans="2:4" x14ac:dyDescent="0.2">
      <c r="B31" s="18" t="s">
        <v>85</v>
      </c>
      <c r="C31" s="21" t="s">
        <v>86</v>
      </c>
      <c r="D31" s="20">
        <v>200000</v>
      </c>
    </row>
    <row r="32" spans="2:4" ht="24" x14ac:dyDescent="0.2">
      <c r="B32" s="18" t="s">
        <v>40</v>
      </c>
      <c r="C32" s="21" t="s">
        <v>87</v>
      </c>
      <c r="D32" s="20">
        <v>200000</v>
      </c>
    </row>
    <row r="33" spans="2:7" x14ac:dyDescent="0.2">
      <c r="B33" s="18" t="s">
        <v>41</v>
      </c>
      <c r="C33" s="21" t="s">
        <v>26</v>
      </c>
      <c r="D33" s="20">
        <v>108000</v>
      </c>
    </row>
    <row r="34" spans="2:7" x14ac:dyDescent="0.2">
      <c r="B34" s="111" t="s">
        <v>70</v>
      </c>
      <c r="C34" s="119"/>
      <c r="D34" s="31">
        <f>SUM(D31:D33)</f>
        <v>508000</v>
      </c>
    </row>
    <row r="35" spans="2:7" x14ac:dyDescent="0.2">
      <c r="B35" s="72" t="s">
        <v>152</v>
      </c>
      <c r="C35" s="21" t="s">
        <v>131</v>
      </c>
      <c r="D35" s="20">
        <v>200000</v>
      </c>
    </row>
    <row r="36" spans="2:7" x14ac:dyDescent="0.2">
      <c r="B36" s="92" t="s">
        <v>27</v>
      </c>
      <c r="C36" s="93"/>
      <c r="D36" s="22">
        <f>D19+D30+D34+D35</f>
        <v>23373948</v>
      </c>
      <c r="G36" s="84">
        <f>SUM(D36)</f>
        <v>23373948</v>
      </c>
    </row>
    <row r="37" spans="2:7" x14ac:dyDescent="0.2">
      <c r="B37" s="32"/>
      <c r="C37" s="3"/>
      <c r="D37" s="33"/>
    </row>
    <row r="38" spans="2:7" x14ac:dyDescent="0.2">
      <c r="B38" s="32"/>
      <c r="C38" s="3"/>
      <c r="D38" s="33"/>
    </row>
    <row r="39" spans="2:7" x14ac:dyDescent="0.2">
      <c r="B39" s="32"/>
      <c r="C39" s="3"/>
      <c r="D39" s="33"/>
    </row>
    <row r="40" spans="2:7" x14ac:dyDescent="0.2">
      <c r="B40" s="96" t="s">
        <v>42</v>
      </c>
      <c r="C40" s="97"/>
      <c r="D40" s="97"/>
    </row>
    <row r="41" spans="2:7" ht="24" x14ac:dyDescent="0.2">
      <c r="B41" s="34" t="s">
        <v>0</v>
      </c>
      <c r="C41" s="35" t="s">
        <v>1</v>
      </c>
      <c r="D41" s="36" t="s">
        <v>2</v>
      </c>
    </row>
    <row r="42" spans="2:7" ht="24" x14ac:dyDescent="0.2">
      <c r="B42" s="18" t="s">
        <v>73</v>
      </c>
      <c r="C42" s="19" t="s">
        <v>74</v>
      </c>
      <c r="D42" s="20">
        <v>1250000</v>
      </c>
    </row>
    <row r="43" spans="2:7" x14ac:dyDescent="0.2">
      <c r="B43" s="18" t="s">
        <v>29</v>
      </c>
      <c r="C43" s="21" t="s">
        <v>7</v>
      </c>
      <c r="D43" s="20">
        <v>30000</v>
      </c>
    </row>
    <row r="44" spans="2:7" x14ac:dyDescent="0.2">
      <c r="B44" s="92" t="s">
        <v>8</v>
      </c>
      <c r="C44" s="120"/>
      <c r="D44" s="22">
        <f>SUM(D42:D43)</f>
        <v>1280000</v>
      </c>
      <c r="F44" s="84">
        <f>SUM(D44)</f>
        <v>1280000</v>
      </c>
    </row>
    <row r="45" spans="2:7" x14ac:dyDescent="0.2">
      <c r="B45" s="71" t="s">
        <v>146</v>
      </c>
      <c r="C45" s="29" t="s">
        <v>141</v>
      </c>
      <c r="D45" s="30">
        <v>50000</v>
      </c>
    </row>
    <row r="46" spans="2:7" x14ac:dyDescent="0.2">
      <c r="B46" s="72" t="s">
        <v>77</v>
      </c>
      <c r="C46" s="21" t="s">
        <v>78</v>
      </c>
      <c r="D46" s="20">
        <v>50000</v>
      </c>
    </row>
    <row r="47" spans="2:7" x14ac:dyDescent="0.2">
      <c r="B47" s="18" t="s">
        <v>37</v>
      </c>
      <c r="C47" s="21" t="s">
        <v>23</v>
      </c>
      <c r="D47" s="20">
        <v>200000</v>
      </c>
    </row>
    <row r="48" spans="2:7" x14ac:dyDescent="0.2">
      <c r="B48" s="18" t="s">
        <v>38</v>
      </c>
      <c r="C48" s="21" t="s">
        <v>24</v>
      </c>
      <c r="D48" s="20">
        <f>(SUM(D45:D47))*0.27</f>
        <v>81000</v>
      </c>
    </row>
    <row r="49" spans="2:7" x14ac:dyDescent="0.2">
      <c r="B49" s="111" t="s">
        <v>68</v>
      </c>
      <c r="C49" s="112"/>
      <c r="D49" s="37">
        <f>SUM(D45:D48)</f>
        <v>381000</v>
      </c>
    </row>
    <row r="50" spans="2:7" x14ac:dyDescent="0.2">
      <c r="B50" s="72" t="s">
        <v>147</v>
      </c>
      <c r="C50" s="21" t="s">
        <v>148</v>
      </c>
      <c r="D50" s="20">
        <v>985000</v>
      </c>
    </row>
    <row r="51" spans="2:7" x14ac:dyDescent="0.2">
      <c r="B51" s="18" t="s">
        <v>177</v>
      </c>
      <c r="C51" s="21" t="s">
        <v>26</v>
      </c>
      <c r="D51" s="20">
        <v>265000</v>
      </c>
    </row>
    <row r="52" spans="2:7" x14ac:dyDescent="0.2">
      <c r="B52" s="111" t="s">
        <v>70</v>
      </c>
      <c r="C52" s="119"/>
      <c r="D52" s="31">
        <f>SUM(D50:D51)</f>
        <v>1250000</v>
      </c>
    </row>
    <row r="53" spans="2:7" x14ac:dyDescent="0.2">
      <c r="B53" s="94" t="s">
        <v>27</v>
      </c>
      <c r="C53" s="94"/>
      <c r="D53" s="38">
        <f>D49+D52</f>
        <v>1631000</v>
      </c>
      <c r="G53" s="84">
        <f>SUM(D53)</f>
        <v>1631000</v>
      </c>
    </row>
    <row r="54" spans="2:7" x14ac:dyDescent="0.2">
      <c r="B54" s="32"/>
      <c r="C54" s="39"/>
      <c r="D54" s="40"/>
    </row>
    <row r="55" spans="2:7" x14ac:dyDescent="0.2">
      <c r="B55" s="32"/>
      <c r="C55" s="39"/>
      <c r="D55" s="40"/>
    </row>
    <row r="56" spans="2:7" x14ac:dyDescent="0.2">
      <c r="B56" s="32"/>
      <c r="C56" s="68"/>
      <c r="D56" s="40"/>
    </row>
    <row r="57" spans="2:7" x14ac:dyDescent="0.2">
      <c r="B57" s="32"/>
      <c r="C57" s="68"/>
      <c r="D57" s="40"/>
    </row>
    <row r="58" spans="2:7" x14ac:dyDescent="0.2">
      <c r="B58" s="90" t="s">
        <v>43</v>
      </c>
      <c r="C58" s="91"/>
      <c r="D58" s="91"/>
    </row>
    <row r="59" spans="2:7" ht="24" x14ac:dyDescent="0.2">
      <c r="B59" s="15" t="s">
        <v>0</v>
      </c>
      <c r="C59" s="16" t="s">
        <v>1</v>
      </c>
      <c r="D59" s="17" t="s">
        <v>2</v>
      </c>
    </row>
    <row r="60" spans="2:7" x14ac:dyDescent="0.2">
      <c r="B60" s="18" t="s">
        <v>29</v>
      </c>
      <c r="C60" s="21" t="s">
        <v>7</v>
      </c>
      <c r="D60" s="20">
        <v>1600000</v>
      </c>
    </row>
    <row r="61" spans="2:7" x14ac:dyDescent="0.2">
      <c r="B61" s="18" t="s">
        <v>133</v>
      </c>
      <c r="C61" s="21" t="s">
        <v>134</v>
      </c>
      <c r="D61" s="20">
        <v>650000</v>
      </c>
    </row>
    <row r="62" spans="2:7" x14ac:dyDescent="0.2">
      <c r="B62" s="92" t="s">
        <v>8</v>
      </c>
      <c r="C62" s="93"/>
      <c r="D62" s="22">
        <f>SUM(D60:D61)</f>
        <v>2250000</v>
      </c>
      <c r="F62" s="84">
        <f>SUM(D62)</f>
        <v>2250000</v>
      </c>
    </row>
    <row r="63" spans="2:7" x14ac:dyDescent="0.2">
      <c r="B63" s="71" t="s">
        <v>146</v>
      </c>
      <c r="C63" s="29" t="s">
        <v>141</v>
      </c>
      <c r="D63" s="20">
        <v>20000</v>
      </c>
    </row>
    <row r="64" spans="2:7" x14ac:dyDescent="0.2">
      <c r="B64" s="18" t="s">
        <v>18</v>
      </c>
      <c r="C64" s="21" t="s">
        <v>88</v>
      </c>
      <c r="D64" s="20">
        <v>5000</v>
      </c>
    </row>
    <row r="65" spans="2:15" x14ac:dyDescent="0.2">
      <c r="B65" s="72" t="s">
        <v>77</v>
      </c>
      <c r="C65" s="21" t="s">
        <v>78</v>
      </c>
      <c r="D65" s="20">
        <v>1750000</v>
      </c>
    </row>
    <row r="66" spans="2:15" x14ac:dyDescent="0.2">
      <c r="B66" s="72" t="s">
        <v>149</v>
      </c>
      <c r="C66" s="21" t="s">
        <v>82</v>
      </c>
      <c r="D66" s="20">
        <v>150000</v>
      </c>
    </row>
    <row r="67" spans="2:15" x14ac:dyDescent="0.2">
      <c r="B67" s="18" t="s">
        <v>38</v>
      </c>
      <c r="C67" s="21" t="s">
        <v>24</v>
      </c>
      <c r="D67" s="20">
        <f>(SUM(D63:D66))*0.27</f>
        <v>519750.00000000006</v>
      </c>
    </row>
    <row r="68" spans="2:15" x14ac:dyDescent="0.2">
      <c r="B68" s="98" t="s">
        <v>27</v>
      </c>
      <c r="C68" s="99"/>
      <c r="D68" s="41">
        <f>SUM(D63:D67)</f>
        <v>2444750</v>
      </c>
      <c r="G68" s="84">
        <f>SUM(D68)</f>
        <v>2444750</v>
      </c>
    </row>
    <row r="69" spans="2:15" x14ac:dyDescent="0.2">
      <c r="B69" s="42"/>
      <c r="C69" s="7"/>
      <c r="D69" s="43"/>
    </row>
    <row r="70" spans="2:15" x14ac:dyDescent="0.2">
      <c r="B70" s="44"/>
      <c r="C70" s="12"/>
      <c r="D70" s="45"/>
    </row>
    <row r="71" spans="2:15" s="14" customFormat="1" x14ac:dyDescent="0.2">
      <c r="B71" s="96" t="s">
        <v>44</v>
      </c>
      <c r="C71" s="97"/>
      <c r="D71" s="97"/>
      <c r="E71" s="74"/>
      <c r="F71" s="83"/>
      <c r="G71" s="83"/>
      <c r="H71" s="83"/>
      <c r="I71" s="74"/>
      <c r="J71" s="74"/>
      <c r="K71" s="74"/>
      <c r="L71" s="74"/>
      <c r="M71" s="74"/>
      <c r="N71" s="74"/>
      <c r="O71" s="74"/>
    </row>
    <row r="72" spans="2:15" s="49" customFormat="1" ht="24" x14ac:dyDescent="0.2">
      <c r="B72" s="46" t="s">
        <v>0</v>
      </c>
      <c r="C72" s="47" t="s">
        <v>1</v>
      </c>
      <c r="D72" s="48" t="s">
        <v>2</v>
      </c>
      <c r="E72" s="75"/>
      <c r="F72" s="83"/>
      <c r="G72" s="83"/>
      <c r="H72" s="83"/>
      <c r="I72" s="76"/>
      <c r="J72" s="76"/>
      <c r="K72" s="76"/>
      <c r="L72" s="76"/>
      <c r="M72" s="75"/>
      <c r="N72" s="75"/>
      <c r="O72" s="75"/>
    </row>
    <row r="73" spans="2:15" x14ac:dyDescent="0.2">
      <c r="B73" s="26" t="s">
        <v>45</v>
      </c>
      <c r="C73" s="27" t="s">
        <v>3</v>
      </c>
      <c r="D73" s="28">
        <v>20787030</v>
      </c>
    </row>
    <row r="74" spans="2:15" ht="24" x14ac:dyDescent="0.2">
      <c r="B74" s="18" t="s">
        <v>46</v>
      </c>
      <c r="C74" s="21" t="s">
        <v>4</v>
      </c>
      <c r="D74" s="20">
        <v>23497200</v>
      </c>
    </row>
    <row r="75" spans="2:15" ht="24" x14ac:dyDescent="0.2">
      <c r="B75" s="18" t="s">
        <v>47</v>
      </c>
      <c r="C75" s="21" t="s">
        <v>5</v>
      </c>
      <c r="D75" s="20">
        <f>SUM(D76:D79)</f>
        <v>12328240</v>
      </c>
    </row>
    <row r="76" spans="2:15" x14ac:dyDescent="0.2">
      <c r="B76" s="51"/>
      <c r="C76" s="52" t="s">
        <v>89</v>
      </c>
      <c r="D76" s="20">
        <v>8101000</v>
      </c>
    </row>
    <row r="77" spans="2:15" x14ac:dyDescent="0.2">
      <c r="B77" s="51"/>
      <c r="C77" s="52" t="s">
        <v>90</v>
      </c>
      <c r="D77" s="20">
        <v>276800</v>
      </c>
    </row>
    <row r="78" spans="2:15" x14ac:dyDescent="0.2">
      <c r="B78" s="51"/>
      <c r="C78" s="52" t="s">
        <v>92</v>
      </c>
      <c r="D78" s="20">
        <v>3100000</v>
      </c>
    </row>
    <row r="79" spans="2:15" x14ac:dyDescent="0.2">
      <c r="B79" s="51"/>
      <c r="C79" s="52" t="s">
        <v>91</v>
      </c>
      <c r="D79" s="20">
        <v>850440</v>
      </c>
    </row>
    <row r="80" spans="2:15" x14ac:dyDescent="0.2">
      <c r="B80" s="18" t="s">
        <v>48</v>
      </c>
      <c r="C80" s="21" t="s">
        <v>6</v>
      </c>
      <c r="D80" s="20">
        <v>8435000</v>
      </c>
    </row>
    <row r="81" spans="2:15" x14ac:dyDescent="0.2">
      <c r="B81" s="92" t="s">
        <v>8</v>
      </c>
      <c r="C81" s="93"/>
      <c r="D81" s="22">
        <f>SUM(D73,D74,D75,D80)</f>
        <v>65047470</v>
      </c>
      <c r="F81" s="84">
        <f>SUM(D81)</f>
        <v>65047470</v>
      </c>
    </row>
    <row r="82" spans="2:15" x14ac:dyDescent="0.2">
      <c r="B82" s="53"/>
      <c r="C82" s="4"/>
      <c r="D82" s="54"/>
    </row>
    <row r="83" spans="2:15" x14ac:dyDescent="0.2">
      <c r="B83" s="32"/>
      <c r="C83" s="3"/>
      <c r="D83" s="40"/>
    </row>
    <row r="84" spans="2:15" x14ac:dyDescent="0.2">
      <c r="B84" s="96" t="s">
        <v>49</v>
      </c>
      <c r="C84" s="97"/>
      <c r="D84" s="97"/>
    </row>
    <row r="85" spans="2:15" s="49" customFormat="1" ht="24" x14ac:dyDescent="0.2">
      <c r="B85" s="46" t="s">
        <v>0</v>
      </c>
      <c r="C85" s="47" t="s">
        <v>1</v>
      </c>
      <c r="D85" s="48" t="s">
        <v>2</v>
      </c>
      <c r="E85" s="75"/>
      <c r="F85" s="83"/>
      <c r="G85" s="83"/>
      <c r="H85" s="83"/>
      <c r="I85" s="76"/>
      <c r="J85" s="76"/>
      <c r="K85" s="76"/>
      <c r="L85" s="76"/>
      <c r="M85" s="75"/>
      <c r="N85" s="75"/>
      <c r="O85" s="75"/>
    </row>
    <row r="86" spans="2:15" x14ac:dyDescent="0.2">
      <c r="B86" s="18" t="s">
        <v>50</v>
      </c>
      <c r="C86" s="21" t="s">
        <v>174</v>
      </c>
      <c r="D86" s="20">
        <v>23497200</v>
      </c>
    </row>
    <row r="87" spans="2:15" ht="24" x14ac:dyDescent="0.2">
      <c r="B87" s="18" t="s">
        <v>83</v>
      </c>
      <c r="C87" s="21" t="s">
        <v>84</v>
      </c>
      <c r="D87" s="61">
        <v>3432709</v>
      </c>
    </row>
    <row r="88" spans="2:15" s="14" customFormat="1" ht="24" x14ac:dyDescent="0.2">
      <c r="B88" s="59" t="s">
        <v>83</v>
      </c>
      <c r="C88" s="60" t="s">
        <v>104</v>
      </c>
      <c r="D88" s="61">
        <v>1684963</v>
      </c>
      <c r="E88" s="74"/>
      <c r="F88" s="83"/>
      <c r="G88" s="83"/>
      <c r="H88" s="83"/>
      <c r="I88" s="74"/>
      <c r="J88" s="74"/>
      <c r="K88" s="74"/>
      <c r="L88" s="74"/>
      <c r="M88" s="74"/>
      <c r="N88" s="74"/>
      <c r="O88" s="74"/>
    </row>
    <row r="89" spans="2:15" x14ac:dyDescent="0.2">
      <c r="B89" s="92" t="s">
        <v>27</v>
      </c>
      <c r="C89" s="93"/>
      <c r="D89" s="22">
        <f>SUM(D86:D88)</f>
        <v>28614872</v>
      </c>
      <c r="G89" s="84">
        <f>SUM(D89)</f>
        <v>28614872</v>
      </c>
    </row>
    <row r="90" spans="2:15" x14ac:dyDescent="0.2">
      <c r="B90" s="53"/>
      <c r="C90" s="4"/>
      <c r="D90" s="54"/>
    </row>
    <row r="91" spans="2:15" x14ac:dyDescent="0.2">
      <c r="B91" s="32"/>
      <c r="C91" s="3"/>
      <c r="D91" s="40"/>
    </row>
    <row r="92" spans="2:15" x14ac:dyDescent="0.2">
      <c r="B92" s="96" t="s">
        <v>51</v>
      </c>
      <c r="C92" s="97"/>
      <c r="D92" s="97"/>
    </row>
    <row r="93" spans="2:15" s="49" customFormat="1" ht="24" x14ac:dyDescent="0.2">
      <c r="B93" s="46" t="s">
        <v>0</v>
      </c>
      <c r="C93" s="55" t="s">
        <v>1</v>
      </c>
      <c r="D93" s="48" t="s">
        <v>2</v>
      </c>
      <c r="E93" s="75"/>
      <c r="F93" s="83"/>
      <c r="G93" s="83"/>
      <c r="H93" s="83"/>
      <c r="I93" s="76"/>
      <c r="J93" s="76"/>
      <c r="K93" s="76"/>
      <c r="L93" s="76"/>
      <c r="M93" s="75"/>
      <c r="N93" s="75"/>
      <c r="O93" s="75"/>
    </row>
    <row r="94" spans="2:15" ht="24" x14ac:dyDescent="0.2">
      <c r="B94" s="18" t="s">
        <v>52</v>
      </c>
      <c r="C94" s="21" t="s">
        <v>53</v>
      </c>
      <c r="D94" s="20">
        <v>35670000</v>
      </c>
    </row>
    <row r="95" spans="2:15" x14ac:dyDescent="0.2">
      <c r="B95" s="100" t="s">
        <v>8</v>
      </c>
      <c r="C95" s="101"/>
      <c r="D95" s="22">
        <f>SUM(D94)</f>
        <v>35670000</v>
      </c>
      <c r="F95" s="84">
        <f>SUM(D95)</f>
        <v>35670000</v>
      </c>
    </row>
    <row r="96" spans="2:15" x14ac:dyDescent="0.2">
      <c r="B96" s="18" t="s">
        <v>54</v>
      </c>
      <c r="C96" s="21" t="s">
        <v>55</v>
      </c>
      <c r="D96" s="20">
        <v>18350000</v>
      </c>
    </row>
    <row r="97" spans="2:15" x14ac:dyDescent="0.2">
      <c r="B97" s="18" t="s">
        <v>14</v>
      </c>
      <c r="C97" s="21" t="s">
        <v>15</v>
      </c>
      <c r="D97" s="20">
        <v>3760000</v>
      </c>
    </row>
    <row r="98" spans="2:15" x14ac:dyDescent="0.2">
      <c r="B98" s="100" t="s">
        <v>27</v>
      </c>
      <c r="C98" s="101"/>
      <c r="D98" s="22">
        <f>SUM(D96:D97)</f>
        <v>22110000</v>
      </c>
      <c r="G98" s="84">
        <f>SUM(D98)</f>
        <v>22110000</v>
      </c>
    </row>
    <row r="99" spans="2:15" x14ac:dyDescent="0.2">
      <c r="B99" s="56"/>
      <c r="C99" s="8"/>
      <c r="D99" s="57"/>
      <c r="E99" s="77"/>
    </row>
    <row r="100" spans="2:15" s="49" customFormat="1" x14ac:dyDescent="0.2">
      <c r="B100" s="32"/>
      <c r="C100" s="3"/>
      <c r="D100" s="40"/>
      <c r="E100" s="75"/>
      <c r="F100" s="83"/>
      <c r="G100" s="83"/>
      <c r="H100" s="83"/>
      <c r="I100" s="76"/>
      <c r="J100" s="76"/>
      <c r="K100" s="76"/>
      <c r="L100" s="76"/>
      <c r="M100" s="75"/>
      <c r="N100" s="75"/>
      <c r="O100" s="75"/>
    </row>
    <row r="101" spans="2:15" s="14" customFormat="1" x14ac:dyDescent="0.2">
      <c r="B101" s="96" t="s">
        <v>56</v>
      </c>
      <c r="C101" s="97"/>
      <c r="D101" s="97"/>
      <c r="E101" s="74"/>
      <c r="F101" s="83"/>
      <c r="G101" s="83"/>
      <c r="H101" s="83"/>
      <c r="I101" s="74"/>
      <c r="J101" s="74"/>
      <c r="K101" s="74"/>
      <c r="L101" s="74"/>
      <c r="M101" s="74"/>
      <c r="N101" s="74"/>
      <c r="O101" s="74"/>
    </row>
    <row r="102" spans="2:15" ht="24" x14ac:dyDescent="0.2">
      <c r="B102" s="46" t="s">
        <v>0</v>
      </c>
      <c r="C102" s="47" t="s">
        <v>1</v>
      </c>
      <c r="D102" s="48" t="s">
        <v>2</v>
      </c>
    </row>
    <row r="103" spans="2:15" x14ac:dyDescent="0.2">
      <c r="B103" s="26" t="s">
        <v>34</v>
      </c>
      <c r="C103" s="27" t="s">
        <v>35</v>
      </c>
      <c r="D103" s="28">
        <v>100000</v>
      </c>
    </row>
    <row r="104" spans="2:15" x14ac:dyDescent="0.2">
      <c r="B104" s="26" t="s">
        <v>16</v>
      </c>
      <c r="C104" s="27" t="s">
        <v>17</v>
      </c>
      <c r="D104" s="28">
        <v>100000</v>
      </c>
    </row>
    <row r="105" spans="2:15" x14ac:dyDescent="0.2">
      <c r="B105" s="26" t="s">
        <v>38</v>
      </c>
      <c r="C105" s="27" t="s">
        <v>24</v>
      </c>
      <c r="D105" s="28">
        <v>54000</v>
      </c>
    </row>
    <row r="106" spans="2:15" x14ac:dyDescent="0.2">
      <c r="B106" s="94" t="s">
        <v>27</v>
      </c>
      <c r="C106" s="95"/>
      <c r="D106" s="38">
        <f>SUM(D103:D105)</f>
        <v>254000</v>
      </c>
      <c r="G106" s="84">
        <f>SUM(D106)</f>
        <v>254000</v>
      </c>
    </row>
    <row r="107" spans="2:15" x14ac:dyDescent="0.2">
      <c r="B107" s="44"/>
      <c r="C107" s="12"/>
      <c r="D107" s="45"/>
    </row>
    <row r="108" spans="2:15" x14ac:dyDescent="0.2">
      <c r="B108" s="44"/>
      <c r="C108" s="12"/>
      <c r="D108" s="45"/>
    </row>
    <row r="109" spans="2:15" x14ac:dyDescent="0.2">
      <c r="B109" s="44"/>
      <c r="C109" s="69"/>
      <c r="D109" s="45"/>
    </row>
    <row r="110" spans="2:15" x14ac:dyDescent="0.2">
      <c r="B110" s="44"/>
      <c r="C110" s="69"/>
      <c r="D110" s="45"/>
    </row>
    <row r="111" spans="2:15" x14ac:dyDescent="0.2">
      <c r="B111" s="44"/>
      <c r="C111" s="69"/>
      <c r="D111" s="45"/>
    </row>
    <row r="112" spans="2:15" s="14" customFormat="1" x14ac:dyDescent="0.2">
      <c r="B112" s="96" t="s">
        <v>57</v>
      </c>
      <c r="C112" s="97"/>
      <c r="D112" s="97"/>
      <c r="E112" s="74"/>
      <c r="F112" s="83"/>
      <c r="G112" s="83"/>
      <c r="H112" s="83"/>
      <c r="I112" s="74"/>
      <c r="J112" s="74"/>
      <c r="K112" s="74"/>
      <c r="L112" s="74"/>
      <c r="M112" s="74"/>
      <c r="N112" s="74"/>
      <c r="O112" s="74"/>
    </row>
    <row r="113" spans="2:15" ht="24" x14ac:dyDescent="0.2">
      <c r="B113" s="46" t="s">
        <v>0</v>
      </c>
      <c r="C113" s="47" t="s">
        <v>1</v>
      </c>
      <c r="D113" s="48" t="s">
        <v>2</v>
      </c>
    </row>
    <row r="114" spans="2:15" x14ac:dyDescent="0.2">
      <c r="B114" s="26" t="s">
        <v>20</v>
      </c>
      <c r="C114" s="27" t="s">
        <v>21</v>
      </c>
      <c r="D114" s="28">
        <v>1500000</v>
      </c>
    </row>
    <row r="115" spans="2:15" x14ac:dyDescent="0.2">
      <c r="B115" s="81" t="s">
        <v>144</v>
      </c>
      <c r="C115" s="27" t="s">
        <v>145</v>
      </c>
      <c r="D115" s="28">
        <v>800000</v>
      </c>
    </row>
    <row r="116" spans="2:15" x14ac:dyDescent="0.2">
      <c r="B116" s="26" t="s">
        <v>37</v>
      </c>
      <c r="C116" s="27" t="s">
        <v>23</v>
      </c>
      <c r="D116" s="28">
        <v>300000</v>
      </c>
    </row>
    <row r="117" spans="2:15" x14ac:dyDescent="0.2">
      <c r="B117" s="26" t="s">
        <v>38</v>
      </c>
      <c r="C117" s="27" t="s">
        <v>24</v>
      </c>
      <c r="D117" s="28">
        <f>(D114+D116)*0.27</f>
        <v>486000.00000000006</v>
      </c>
    </row>
    <row r="118" spans="2:15" x14ac:dyDescent="0.2">
      <c r="B118" s="94" t="s">
        <v>27</v>
      </c>
      <c r="C118" s="95"/>
      <c r="D118" s="38">
        <f>SUM(D114:D117)</f>
        <v>3086000</v>
      </c>
      <c r="G118" s="84">
        <f>SUM(D118)</f>
        <v>3086000</v>
      </c>
    </row>
    <row r="119" spans="2:15" s="14" customFormat="1" x14ac:dyDescent="0.2">
      <c r="B119" s="44"/>
      <c r="C119" s="69"/>
      <c r="D119" s="45"/>
      <c r="E119" s="74"/>
      <c r="F119" s="83"/>
      <c r="G119" s="83"/>
      <c r="H119" s="83"/>
      <c r="I119" s="74"/>
      <c r="J119" s="74"/>
      <c r="K119" s="74"/>
      <c r="L119" s="74"/>
      <c r="M119" s="74"/>
      <c r="N119" s="74"/>
      <c r="O119" s="74"/>
    </row>
    <row r="120" spans="2:15" s="14" customFormat="1" x14ac:dyDescent="0.2">
      <c r="B120" s="44"/>
      <c r="C120" s="69"/>
      <c r="D120" s="45"/>
      <c r="E120" s="74"/>
      <c r="F120" s="83"/>
      <c r="G120" s="83"/>
      <c r="H120" s="83"/>
      <c r="I120" s="74"/>
      <c r="J120" s="74"/>
      <c r="K120" s="74"/>
      <c r="L120" s="74"/>
      <c r="M120" s="74"/>
      <c r="N120" s="74"/>
      <c r="O120" s="74"/>
    </row>
    <row r="121" spans="2:15" s="14" customFormat="1" x14ac:dyDescent="0.2">
      <c r="B121" s="102" t="s">
        <v>58</v>
      </c>
      <c r="C121" s="103"/>
      <c r="D121" s="103"/>
      <c r="E121" s="74"/>
      <c r="F121" s="83"/>
      <c r="G121" s="83"/>
      <c r="H121" s="83"/>
      <c r="I121" s="74"/>
      <c r="J121" s="74"/>
      <c r="K121" s="74"/>
      <c r="L121" s="74"/>
      <c r="M121" s="74"/>
      <c r="N121" s="74"/>
      <c r="O121" s="74"/>
    </row>
    <row r="122" spans="2:15" s="58" customFormat="1" ht="24" x14ac:dyDescent="0.2">
      <c r="B122" s="15" t="s">
        <v>0</v>
      </c>
      <c r="C122" s="16" t="s">
        <v>1</v>
      </c>
      <c r="D122" s="17" t="s">
        <v>2</v>
      </c>
      <c r="E122" s="78"/>
      <c r="F122" s="85"/>
      <c r="G122" s="85"/>
      <c r="H122" s="85"/>
      <c r="I122" s="79"/>
      <c r="J122" s="79"/>
      <c r="K122" s="79"/>
      <c r="L122" s="79"/>
      <c r="M122" s="78"/>
      <c r="N122" s="78"/>
      <c r="O122" s="78"/>
    </row>
    <row r="123" spans="2:15" ht="16.5" customHeight="1" x14ac:dyDescent="0.2">
      <c r="B123" s="18" t="s">
        <v>73</v>
      </c>
      <c r="C123" s="19" t="s">
        <v>74</v>
      </c>
      <c r="D123" s="20">
        <v>31400000</v>
      </c>
    </row>
    <row r="124" spans="2:15" x14ac:dyDescent="0.2">
      <c r="B124" s="18" t="s">
        <v>93</v>
      </c>
      <c r="C124" s="21" t="s">
        <v>94</v>
      </c>
      <c r="D124" s="20">
        <v>200000</v>
      </c>
    </row>
    <row r="125" spans="2:15" x14ac:dyDescent="0.2">
      <c r="B125" s="18" t="s">
        <v>29</v>
      </c>
      <c r="C125" s="21" t="s">
        <v>7</v>
      </c>
      <c r="D125" s="20">
        <v>500000</v>
      </c>
    </row>
    <row r="126" spans="2:15" x14ac:dyDescent="0.2">
      <c r="B126" s="100" t="s">
        <v>8</v>
      </c>
      <c r="C126" s="101"/>
      <c r="D126" s="22">
        <f>SUM(D123:D125)</f>
        <v>32100000</v>
      </c>
      <c r="F126" s="84">
        <f>SUM(D126)</f>
        <v>32100000</v>
      </c>
    </row>
    <row r="127" spans="2:15" x14ac:dyDescent="0.2">
      <c r="B127" s="18" t="s">
        <v>9</v>
      </c>
      <c r="C127" s="21" t="s">
        <v>10</v>
      </c>
      <c r="D127" s="20">
        <v>1880000</v>
      </c>
    </row>
    <row r="128" spans="2:15" x14ac:dyDescent="0.2">
      <c r="B128" s="18" t="s">
        <v>14</v>
      </c>
      <c r="C128" s="21" t="s">
        <v>15</v>
      </c>
      <c r="D128" s="20">
        <v>373000</v>
      </c>
    </row>
    <row r="129" spans="2:15" x14ac:dyDescent="0.2">
      <c r="B129" s="104" t="s">
        <v>69</v>
      </c>
      <c r="C129" s="104"/>
      <c r="D129" s="31">
        <f>SUM(D127:D128)</f>
        <v>2253000</v>
      </c>
    </row>
    <row r="130" spans="2:15" x14ac:dyDescent="0.2">
      <c r="B130" s="71" t="s">
        <v>146</v>
      </c>
      <c r="C130" s="29" t="s">
        <v>141</v>
      </c>
      <c r="D130" s="20">
        <v>4780000</v>
      </c>
    </row>
    <row r="131" spans="2:15" x14ac:dyDescent="0.2">
      <c r="B131" s="72" t="s">
        <v>77</v>
      </c>
      <c r="C131" s="21" t="s">
        <v>78</v>
      </c>
      <c r="D131" s="20">
        <v>270000</v>
      </c>
    </row>
    <row r="132" spans="2:15" x14ac:dyDescent="0.2">
      <c r="B132" s="18" t="s">
        <v>37</v>
      </c>
      <c r="C132" s="21" t="s">
        <v>23</v>
      </c>
      <c r="D132" s="20">
        <v>500000</v>
      </c>
    </row>
    <row r="133" spans="2:15" x14ac:dyDescent="0.2">
      <c r="B133" s="72" t="s">
        <v>79</v>
      </c>
      <c r="C133" s="21" t="s">
        <v>82</v>
      </c>
      <c r="D133" s="20">
        <v>650000</v>
      </c>
    </row>
    <row r="134" spans="2:15" x14ac:dyDescent="0.2">
      <c r="B134" s="18" t="s">
        <v>38</v>
      </c>
      <c r="C134" s="21" t="s">
        <v>24</v>
      </c>
      <c r="D134" s="20">
        <f>(SUM(D130:D133))*0.27</f>
        <v>1674000</v>
      </c>
    </row>
    <row r="135" spans="2:15" x14ac:dyDescent="0.2">
      <c r="B135" s="107" t="s">
        <v>68</v>
      </c>
      <c r="C135" s="108"/>
      <c r="D135" s="31">
        <f>SUM(D130:D134)</f>
        <v>7874000</v>
      </c>
    </row>
    <row r="136" spans="2:15" x14ac:dyDescent="0.2">
      <c r="B136" s="72" t="s">
        <v>170</v>
      </c>
      <c r="C136" s="21" t="s">
        <v>172</v>
      </c>
      <c r="D136" s="20">
        <v>24730000</v>
      </c>
    </row>
    <row r="137" spans="2:15" x14ac:dyDescent="0.2">
      <c r="B137" s="18" t="s">
        <v>177</v>
      </c>
      <c r="C137" s="21" t="s">
        <v>26</v>
      </c>
      <c r="D137" s="20">
        <f>(SUM(D136:D136))*0.27</f>
        <v>6677100</v>
      </c>
    </row>
    <row r="138" spans="2:15" x14ac:dyDescent="0.2">
      <c r="B138" s="107" t="s">
        <v>173</v>
      </c>
      <c r="C138" s="108"/>
      <c r="D138" s="31">
        <f>SUM(D136:D137)</f>
        <v>31407100</v>
      </c>
    </row>
    <row r="139" spans="2:15" x14ac:dyDescent="0.2">
      <c r="B139" s="100" t="s">
        <v>27</v>
      </c>
      <c r="C139" s="101"/>
      <c r="D139" s="22">
        <f>D129+D135+D138</f>
        <v>41534100</v>
      </c>
      <c r="G139" s="84">
        <f>SUM(D139)</f>
        <v>41534100</v>
      </c>
    </row>
    <row r="140" spans="2:15" x14ac:dyDescent="0.2">
      <c r="B140" s="44"/>
      <c r="C140" s="12"/>
      <c r="D140" s="45"/>
    </row>
    <row r="141" spans="2:15" x14ac:dyDescent="0.2">
      <c r="B141" s="44"/>
      <c r="C141" s="69"/>
      <c r="D141" s="45"/>
    </row>
    <row r="142" spans="2:15" s="14" customFormat="1" x14ac:dyDescent="0.2">
      <c r="B142" s="105" t="s">
        <v>101</v>
      </c>
      <c r="C142" s="106"/>
      <c r="D142" s="106"/>
      <c r="E142" s="74"/>
      <c r="F142" s="83"/>
      <c r="G142" s="83"/>
      <c r="H142" s="83"/>
      <c r="I142" s="74"/>
      <c r="J142" s="74"/>
      <c r="K142" s="74"/>
      <c r="L142" s="74"/>
      <c r="M142" s="74"/>
      <c r="N142" s="74"/>
      <c r="O142" s="74"/>
    </row>
    <row r="143" spans="2:15" s="50" customFormat="1" ht="24" x14ac:dyDescent="0.2">
      <c r="B143" s="15" t="s">
        <v>0</v>
      </c>
      <c r="C143" s="16" t="s">
        <v>1</v>
      </c>
      <c r="D143" s="17" t="s">
        <v>2</v>
      </c>
      <c r="E143" s="76"/>
      <c r="F143" s="83"/>
      <c r="G143" s="83"/>
      <c r="H143" s="83"/>
      <c r="I143" s="76"/>
      <c r="J143" s="76"/>
      <c r="K143" s="76"/>
      <c r="L143" s="76"/>
      <c r="M143" s="76"/>
      <c r="N143" s="76"/>
      <c r="O143" s="76"/>
    </row>
    <row r="144" spans="2:15" s="14" customFormat="1" x14ac:dyDescent="0.2">
      <c r="B144" s="59" t="s">
        <v>156</v>
      </c>
      <c r="C144" s="60" t="s">
        <v>61</v>
      </c>
      <c r="D144" s="61">
        <v>50000</v>
      </c>
      <c r="E144" s="74"/>
      <c r="F144" s="83"/>
      <c r="G144" s="83"/>
      <c r="H144" s="83"/>
      <c r="I144" s="74"/>
      <c r="J144" s="74"/>
      <c r="K144" s="74"/>
      <c r="L144" s="74"/>
      <c r="M144" s="74"/>
      <c r="N144" s="74"/>
      <c r="O144" s="74"/>
    </row>
    <row r="145" spans="2:15" s="14" customFormat="1" x14ac:dyDescent="0.2">
      <c r="B145" s="59" t="s">
        <v>157</v>
      </c>
      <c r="C145" s="60" t="s">
        <v>19</v>
      </c>
      <c r="D145" s="61">
        <v>50000</v>
      </c>
      <c r="E145" s="74"/>
      <c r="F145" s="83"/>
      <c r="G145" s="83"/>
      <c r="H145" s="83"/>
      <c r="I145" s="74"/>
      <c r="J145" s="74"/>
      <c r="K145" s="74"/>
      <c r="L145" s="74"/>
      <c r="M145" s="74"/>
      <c r="N145" s="74"/>
      <c r="O145" s="74"/>
    </row>
    <row r="146" spans="2:15" s="14" customFormat="1" x14ac:dyDescent="0.2">
      <c r="B146" s="59" t="s">
        <v>77</v>
      </c>
      <c r="C146" s="60" t="s">
        <v>78</v>
      </c>
      <c r="D146" s="61">
        <v>350000</v>
      </c>
      <c r="E146" s="74"/>
      <c r="F146" s="83"/>
      <c r="G146" s="83"/>
      <c r="H146" s="83"/>
      <c r="I146" s="74"/>
      <c r="J146" s="74"/>
      <c r="K146" s="74"/>
      <c r="L146" s="74"/>
      <c r="M146" s="74"/>
      <c r="N146" s="74"/>
      <c r="O146" s="74"/>
    </row>
    <row r="147" spans="2:15" s="14" customFormat="1" x14ac:dyDescent="0.2">
      <c r="B147" s="72" t="s">
        <v>79</v>
      </c>
      <c r="C147" s="21" t="s">
        <v>82</v>
      </c>
      <c r="D147" s="61">
        <v>100000</v>
      </c>
      <c r="E147" s="74"/>
      <c r="F147" s="83"/>
      <c r="G147" s="83"/>
      <c r="H147" s="83"/>
      <c r="I147" s="74"/>
      <c r="J147" s="74"/>
      <c r="K147" s="74"/>
      <c r="L147" s="74"/>
      <c r="M147" s="74"/>
      <c r="N147" s="74"/>
      <c r="O147" s="74"/>
    </row>
    <row r="148" spans="2:15" s="14" customFormat="1" x14ac:dyDescent="0.2">
      <c r="B148" s="59" t="s">
        <v>38</v>
      </c>
      <c r="C148" s="60" t="s">
        <v>24</v>
      </c>
      <c r="D148" s="61">
        <f>(SUM(D144:D147))*0.27</f>
        <v>148500</v>
      </c>
      <c r="E148" s="74"/>
      <c r="F148" s="83"/>
      <c r="G148" s="83"/>
      <c r="H148" s="83"/>
      <c r="I148" s="74"/>
      <c r="J148" s="74"/>
      <c r="K148" s="74"/>
      <c r="L148" s="74"/>
      <c r="M148" s="74"/>
      <c r="N148" s="74"/>
      <c r="O148" s="74"/>
    </row>
    <row r="149" spans="2:15" s="14" customFormat="1" ht="12.75" customHeight="1" x14ac:dyDescent="0.2">
      <c r="B149" s="100" t="s">
        <v>27</v>
      </c>
      <c r="C149" s="101"/>
      <c r="D149" s="22">
        <f>SUM(D144:D148)</f>
        <v>698500</v>
      </c>
      <c r="E149" s="74"/>
      <c r="F149" s="83"/>
      <c r="G149" s="84">
        <f>SUM(D149)</f>
        <v>698500</v>
      </c>
      <c r="H149" s="83"/>
      <c r="I149" s="74"/>
      <c r="J149" s="74"/>
      <c r="K149" s="74"/>
      <c r="L149" s="74"/>
      <c r="M149" s="74"/>
      <c r="N149" s="74"/>
      <c r="O149" s="74"/>
    </row>
    <row r="150" spans="2:15" s="14" customFormat="1" x14ac:dyDescent="0.2">
      <c r="B150" s="9"/>
      <c r="C150" s="10"/>
      <c r="D150" s="11"/>
      <c r="E150" s="74"/>
      <c r="F150" s="83"/>
      <c r="G150" s="83"/>
      <c r="H150" s="83"/>
      <c r="I150" s="74"/>
      <c r="J150" s="74"/>
      <c r="K150" s="74"/>
      <c r="L150" s="74"/>
      <c r="M150" s="74"/>
      <c r="N150" s="74"/>
      <c r="O150" s="74"/>
    </row>
    <row r="151" spans="2:15" s="14" customFormat="1" x14ac:dyDescent="0.2">
      <c r="B151" s="9"/>
      <c r="C151" s="10"/>
      <c r="D151" s="11"/>
      <c r="E151" s="74"/>
      <c r="F151" s="83"/>
      <c r="G151" s="83"/>
      <c r="H151" s="83"/>
      <c r="I151" s="74"/>
      <c r="J151" s="74"/>
      <c r="K151" s="74"/>
      <c r="L151" s="74"/>
      <c r="M151" s="74"/>
      <c r="N151" s="74"/>
      <c r="O151" s="74"/>
    </row>
    <row r="152" spans="2:15" s="14" customFormat="1" x14ac:dyDescent="0.2">
      <c r="B152" s="105" t="s">
        <v>99</v>
      </c>
      <c r="C152" s="106"/>
      <c r="D152" s="106"/>
      <c r="E152" s="74"/>
      <c r="F152" s="83"/>
      <c r="G152" s="83"/>
      <c r="H152" s="83"/>
      <c r="I152" s="74"/>
      <c r="J152" s="74"/>
      <c r="K152" s="74"/>
      <c r="L152" s="74"/>
      <c r="M152" s="74"/>
      <c r="N152" s="74"/>
      <c r="O152" s="74"/>
    </row>
    <row r="153" spans="2:15" s="50" customFormat="1" ht="24" x14ac:dyDescent="0.2">
      <c r="B153" s="15" t="s">
        <v>0</v>
      </c>
      <c r="C153" s="16" t="s">
        <v>1</v>
      </c>
      <c r="D153" s="17" t="s">
        <v>2</v>
      </c>
      <c r="E153" s="76"/>
      <c r="F153" s="83"/>
      <c r="G153" s="83"/>
      <c r="H153" s="83"/>
      <c r="I153" s="76"/>
      <c r="J153" s="76"/>
      <c r="K153" s="76"/>
      <c r="L153" s="76"/>
      <c r="M153" s="76"/>
      <c r="N153" s="76"/>
      <c r="O153" s="76"/>
    </row>
    <row r="154" spans="2:15" s="14" customFormat="1" ht="24" x14ac:dyDescent="0.2">
      <c r="B154" s="59" t="s">
        <v>97</v>
      </c>
      <c r="C154" s="60" t="s">
        <v>98</v>
      </c>
      <c r="D154" s="61">
        <v>3300000</v>
      </c>
      <c r="E154" s="74"/>
      <c r="F154" s="83"/>
      <c r="G154" s="83"/>
      <c r="H154" s="83"/>
      <c r="I154" s="74"/>
      <c r="J154" s="74"/>
      <c r="K154" s="74"/>
      <c r="L154" s="74"/>
      <c r="M154" s="74"/>
      <c r="N154" s="74"/>
      <c r="O154" s="74"/>
    </row>
    <row r="155" spans="2:15" s="14" customFormat="1" ht="12.75" customHeight="1" x14ac:dyDescent="0.2">
      <c r="B155" s="100" t="s">
        <v>8</v>
      </c>
      <c r="C155" s="101"/>
      <c r="D155" s="22">
        <f>SUM(D154)</f>
        <v>3300000</v>
      </c>
      <c r="E155" s="74"/>
      <c r="F155" s="84">
        <f>SUM(D155)</f>
        <v>3300000</v>
      </c>
      <c r="G155" s="83"/>
      <c r="H155" s="83"/>
      <c r="I155" s="74"/>
      <c r="J155" s="74"/>
      <c r="K155" s="74"/>
      <c r="L155" s="74"/>
      <c r="M155" s="74"/>
      <c r="N155" s="74"/>
      <c r="O155" s="74"/>
    </row>
    <row r="156" spans="2:15" x14ac:dyDescent="0.2">
      <c r="B156" s="18" t="s">
        <v>9</v>
      </c>
      <c r="C156" s="21" t="s">
        <v>10</v>
      </c>
      <c r="D156" s="20">
        <v>2950000</v>
      </c>
    </row>
    <row r="157" spans="2:15" x14ac:dyDescent="0.2">
      <c r="B157" s="18" t="s">
        <v>95</v>
      </c>
      <c r="C157" s="21" t="s">
        <v>96</v>
      </c>
      <c r="D157" s="20">
        <v>75000</v>
      </c>
    </row>
    <row r="158" spans="2:15" x14ac:dyDescent="0.2">
      <c r="B158" s="23" t="s">
        <v>14</v>
      </c>
      <c r="C158" s="24" t="s">
        <v>15</v>
      </c>
      <c r="D158" s="25">
        <v>600000</v>
      </c>
    </row>
    <row r="159" spans="2:15" s="14" customFormat="1" x14ac:dyDescent="0.2">
      <c r="B159" s="113" t="s">
        <v>69</v>
      </c>
      <c r="C159" s="114"/>
      <c r="D159" s="31">
        <f>SUM(D156:D158)</f>
        <v>3625000</v>
      </c>
      <c r="E159" s="74"/>
      <c r="F159" s="83"/>
      <c r="G159" s="83"/>
      <c r="H159" s="83"/>
      <c r="I159" s="74"/>
      <c r="J159" s="74"/>
      <c r="K159" s="74"/>
      <c r="L159" s="74"/>
      <c r="M159" s="74"/>
      <c r="N159" s="74"/>
      <c r="O159" s="74"/>
    </row>
    <row r="160" spans="2:15" s="14" customFormat="1" x14ac:dyDescent="0.2">
      <c r="B160" s="82" t="s">
        <v>159</v>
      </c>
      <c r="C160" s="60" t="s">
        <v>158</v>
      </c>
      <c r="D160" s="61">
        <v>100000</v>
      </c>
      <c r="E160" s="74"/>
      <c r="F160" s="83"/>
      <c r="G160" s="83"/>
      <c r="H160" s="83"/>
      <c r="I160" s="74"/>
      <c r="J160" s="74"/>
      <c r="K160" s="74"/>
      <c r="L160" s="74"/>
      <c r="M160" s="74"/>
      <c r="N160" s="74"/>
      <c r="O160" s="74"/>
    </row>
    <row r="161" spans="2:15" s="14" customFormat="1" x14ac:dyDescent="0.2">
      <c r="B161" s="59" t="s">
        <v>18</v>
      </c>
      <c r="C161" s="60" t="s">
        <v>19</v>
      </c>
      <c r="D161" s="61">
        <v>70000</v>
      </c>
      <c r="E161" s="74"/>
      <c r="F161" s="83"/>
      <c r="G161" s="83"/>
      <c r="H161" s="83"/>
      <c r="I161" s="74"/>
      <c r="J161" s="74"/>
      <c r="K161" s="74"/>
      <c r="L161" s="74"/>
      <c r="M161" s="74"/>
      <c r="N161" s="74"/>
      <c r="O161" s="74"/>
    </row>
    <row r="162" spans="2:15" s="14" customFormat="1" x14ac:dyDescent="0.2">
      <c r="B162" s="59" t="s">
        <v>77</v>
      </c>
      <c r="C162" s="60" t="s">
        <v>78</v>
      </c>
      <c r="D162" s="61">
        <v>150000</v>
      </c>
      <c r="E162" s="74"/>
      <c r="F162" s="83"/>
      <c r="G162" s="83"/>
      <c r="H162" s="83"/>
      <c r="I162" s="74"/>
      <c r="J162" s="74"/>
      <c r="K162" s="74"/>
      <c r="L162" s="74"/>
      <c r="M162" s="74"/>
      <c r="N162" s="74"/>
      <c r="O162" s="74"/>
    </row>
    <row r="163" spans="2:15" s="14" customFormat="1" x14ac:dyDescent="0.2">
      <c r="B163" s="72" t="s">
        <v>79</v>
      </c>
      <c r="C163" s="21" t="s">
        <v>82</v>
      </c>
      <c r="D163" s="61">
        <v>100000</v>
      </c>
      <c r="E163" s="74"/>
      <c r="F163" s="83"/>
      <c r="G163" s="83"/>
      <c r="H163" s="83"/>
      <c r="I163" s="74"/>
      <c r="J163" s="74"/>
      <c r="K163" s="74"/>
      <c r="L163" s="74"/>
      <c r="M163" s="74"/>
      <c r="N163" s="74"/>
      <c r="O163" s="74"/>
    </row>
    <row r="164" spans="2:15" s="14" customFormat="1" ht="12.75" customHeight="1" x14ac:dyDescent="0.2">
      <c r="B164" s="59" t="s">
        <v>38</v>
      </c>
      <c r="C164" s="60" t="s">
        <v>24</v>
      </c>
      <c r="D164" s="61">
        <f>(SUM(D160:D163))*0.27</f>
        <v>113400.00000000001</v>
      </c>
      <c r="E164" s="74"/>
      <c r="F164" s="83"/>
      <c r="G164" s="84"/>
      <c r="H164" s="83"/>
      <c r="I164" s="74"/>
      <c r="J164" s="74"/>
      <c r="K164" s="74"/>
      <c r="L164" s="74"/>
      <c r="M164" s="74"/>
      <c r="N164" s="74"/>
      <c r="O164" s="74"/>
    </row>
    <row r="165" spans="2:15" x14ac:dyDescent="0.2">
      <c r="B165" s="107" t="s">
        <v>68</v>
      </c>
      <c r="C165" s="108"/>
      <c r="D165" s="31">
        <f>SUM(D160:D164)</f>
        <v>533400</v>
      </c>
    </row>
    <row r="166" spans="2:15" x14ac:dyDescent="0.2">
      <c r="B166" s="100" t="s">
        <v>27</v>
      </c>
      <c r="C166" s="101"/>
      <c r="D166" s="22">
        <f>D159+D165</f>
        <v>4158400</v>
      </c>
      <c r="G166" s="84">
        <f>SUM(D166)</f>
        <v>4158400</v>
      </c>
    </row>
    <row r="168" spans="2:15" x14ac:dyDescent="0.2">
      <c r="B168" s="44"/>
      <c r="C168" s="12"/>
      <c r="D168" s="45"/>
    </row>
    <row r="169" spans="2:15" x14ac:dyDescent="0.2">
      <c r="B169" s="44"/>
      <c r="C169" s="69"/>
      <c r="D169" s="45"/>
    </row>
    <row r="170" spans="2:15" x14ac:dyDescent="0.2">
      <c r="B170" s="96" t="s">
        <v>100</v>
      </c>
      <c r="C170" s="97"/>
      <c r="D170" s="97"/>
    </row>
    <row r="171" spans="2:15" ht="24" x14ac:dyDescent="0.2">
      <c r="B171" s="46" t="s">
        <v>0</v>
      </c>
      <c r="C171" s="47" t="s">
        <v>1</v>
      </c>
      <c r="D171" s="48" t="s">
        <v>2</v>
      </c>
    </row>
    <row r="172" spans="2:15" x14ac:dyDescent="0.2">
      <c r="B172" s="18" t="s">
        <v>9</v>
      </c>
      <c r="C172" s="21" t="s">
        <v>10</v>
      </c>
      <c r="D172" s="20">
        <v>1650000</v>
      </c>
    </row>
    <row r="173" spans="2:15" x14ac:dyDescent="0.2">
      <c r="B173" s="18" t="s">
        <v>14</v>
      </c>
      <c r="C173" s="21" t="s">
        <v>15</v>
      </c>
      <c r="D173" s="20">
        <v>330000</v>
      </c>
    </row>
    <row r="174" spans="2:15" s="14" customFormat="1" x14ac:dyDescent="0.2">
      <c r="B174" s="113" t="s">
        <v>69</v>
      </c>
      <c r="C174" s="114"/>
      <c r="D174" s="31">
        <f>SUM(D172:D173)</f>
        <v>1980000</v>
      </c>
      <c r="E174" s="74"/>
      <c r="F174" s="83"/>
      <c r="G174" s="83"/>
      <c r="H174" s="83"/>
      <c r="I174" s="74"/>
      <c r="J174" s="74"/>
      <c r="K174" s="74"/>
      <c r="L174" s="74"/>
      <c r="M174" s="74"/>
      <c r="N174" s="74"/>
      <c r="O174" s="74"/>
    </row>
    <row r="175" spans="2:15" x14ac:dyDescent="0.2">
      <c r="B175" s="100" t="s">
        <v>27</v>
      </c>
      <c r="C175" s="101"/>
      <c r="D175" s="22">
        <f>D174</f>
        <v>1980000</v>
      </c>
      <c r="G175" s="84">
        <f>SUM(D175)</f>
        <v>1980000</v>
      </c>
    </row>
    <row r="176" spans="2:15" x14ac:dyDescent="0.2">
      <c r="B176" s="62"/>
      <c r="C176" s="12"/>
      <c r="D176" s="45"/>
    </row>
    <row r="177" spans="2:15" x14ac:dyDescent="0.2">
      <c r="B177" s="62"/>
      <c r="C177" s="69"/>
      <c r="D177" s="45"/>
    </row>
    <row r="178" spans="2:15" x14ac:dyDescent="0.2">
      <c r="B178" s="96" t="s">
        <v>102</v>
      </c>
      <c r="C178" s="97"/>
      <c r="D178" s="97"/>
    </row>
    <row r="179" spans="2:15" ht="24" x14ac:dyDescent="0.2">
      <c r="B179" s="46" t="s">
        <v>0</v>
      </c>
      <c r="C179" s="47" t="s">
        <v>1</v>
      </c>
      <c r="D179" s="48" t="s">
        <v>2</v>
      </c>
    </row>
    <row r="180" spans="2:15" x14ac:dyDescent="0.2">
      <c r="B180" s="26" t="s">
        <v>29</v>
      </c>
      <c r="C180" s="27" t="s">
        <v>7</v>
      </c>
      <c r="D180" s="28">
        <v>700000</v>
      </c>
    </row>
    <row r="181" spans="2:15" x14ac:dyDescent="0.2">
      <c r="B181" s="109" t="s">
        <v>8</v>
      </c>
      <c r="C181" s="110"/>
      <c r="D181" s="63">
        <f>SUM(D180:D180)</f>
        <v>700000</v>
      </c>
      <c r="F181" s="84">
        <f>SUM(D181)</f>
        <v>700000</v>
      </c>
    </row>
    <row r="182" spans="2:15" x14ac:dyDescent="0.2">
      <c r="B182" s="18" t="s">
        <v>9</v>
      </c>
      <c r="C182" s="21" t="s">
        <v>10</v>
      </c>
      <c r="D182" s="20">
        <v>4530000</v>
      </c>
    </row>
    <row r="183" spans="2:15" x14ac:dyDescent="0.2">
      <c r="B183" s="18" t="s">
        <v>95</v>
      </c>
      <c r="C183" s="21" t="s">
        <v>96</v>
      </c>
      <c r="D183" s="20">
        <v>75000</v>
      </c>
    </row>
    <row r="184" spans="2:15" x14ac:dyDescent="0.2">
      <c r="B184" s="18" t="s">
        <v>14</v>
      </c>
      <c r="C184" s="21" t="s">
        <v>15</v>
      </c>
      <c r="D184" s="20">
        <v>915000</v>
      </c>
    </row>
    <row r="185" spans="2:15" s="14" customFormat="1" x14ac:dyDescent="0.2">
      <c r="B185" s="113" t="s">
        <v>69</v>
      </c>
      <c r="C185" s="114"/>
      <c r="D185" s="31">
        <f>SUM(D182:D184)</f>
        <v>5520000</v>
      </c>
      <c r="E185" s="74"/>
      <c r="F185" s="83"/>
      <c r="G185" s="83"/>
      <c r="H185" s="83"/>
      <c r="I185" s="74"/>
      <c r="J185" s="74"/>
      <c r="K185" s="74"/>
      <c r="L185" s="74"/>
      <c r="M185" s="74"/>
      <c r="N185" s="74"/>
      <c r="O185" s="74"/>
    </row>
    <row r="186" spans="2:15" s="14" customFormat="1" x14ac:dyDescent="0.2">
      <c r="B186" s="72" t="s">
        <v>159</v>
      </c>
      <c r="C186" s="21" t="s">
        <v>141</v>
      </c>
      <c r="D186" s="20">
        <v>900000</v>
      </c>
      <c r="E186" s="74"/>
      <c r="F186" s="83"/>
      <c r="G186" s="83"/>
      <c r="H186" s="83"/>
      <c r="I186" s="74"/>
      <c r="J186" s="74"/>
      <c r="K186" s="74"/>
      <c r="L186" s="74"/>
      <c r="M186" s="74"/>
      <c r="N186" s="74"/>
      <c r="O186" s="74"/>
    </row>
    <row r="187" spans="2:15" x14ac:dyDescent="0.2">
      <c r="B187" s="59" t="s">
        <v>60</v>
      </c>
      <c r="C187" s="60" t="s">
        <v>61</v>
      </c>
      <c r="D187" s="61">
        <v>100000</v>
      </c>
    </row>
    <row r="188" spans="2:15" x14ac:dyDescent="0.2">
      <c r="B188" s="59" t="s">
        <v>18</v>
      </c>
      <c r="C188" s="60" t="s">
        <v>19</v>
      </c>
      <c r="D188" s="61">
        <v>50000</v>
      </c>
    </row>
    <row r="189" spans="2:15" x14ac:dyDescent="0.2">
      <c r="B189" s="59" t="s">
        <v>77</v>
      </c>
      <c r="C189" s="60" t="s">
        <v>78</v>
      </c>
      <c r="D189" s="20">
        <v>150000</v>
      </c>
    </row>
    <row r="190" spans="2:15" x14ac:dyDescent="0.2">
      <c r="B190" s="18" t="s">
        <v>37</v>
      </c>
      <c r="C190" s="21" t="s">
        <v>23</v>
      </c>
      <c r="D190" s="20">
        <v>350000</v>
      </c>
    </row>
    <row r="191" spans="2:15" x14ac:dyDescent="0.2">
      <c r="B191" s="72" t="s">
        <v>79</v>
      </c>
      <c r="C191" s="21" t="s">
        <v>82</v>
      </c>
      <c r="D191" s="20">
        <v>200000</v>
      </c>
    </row>
    <row r="192" spans="2:15" x14ac:dyDescent="0.2">
      <c r="B192" s="18" t="s">
        <v>38</v>
      </c>
      <c r="C192" s="21" t="s">
        <v>24</v>
      </c>
      <c r="D192" s="20">
        <f>(SUM(D186:D191))*0.27</f>
        <v>472500.00000000006</v>
      </c>
    </row>
    <row r="193" spans="2:7" x14ac:dyDescent="0.2">
      <c r="B193" s="111" t="s">
        <v>68</v>
      </c>
      <c r="C193" s="112"/>
      <c r="D193" s="31">
        <f>SUM(D186:D192)</f>
        <v>2222500</v>
      </c>
    </row>
    <row r="194" spans="2:7" x14ac:dyDescent="0.2">
      <c r="B194" s="100" t="s">
        <v>27</v>
      </c>
      <c r="C194" s="101"/>
      <c r="D194" s="22">
        <f>D185+D193</f>
        <v>7742500</v>
      </c>
      <c r="G194" s="84">
        <f>SUM(D194)</f>
        <v>7742500</v>
      </c>
    </row>
    <row r="197" spans="2:7" x14ac:dyDescent="0.2">
      <c r="B197" s="96" t="s">
        <v>160</v>
      </c>
      <c r="C197" s="97"/>
      <c r="D197" s="97"/>
    </row>
    <row r="198" spans="2:7" ht="24" x14ac:dyDescent="0.2">
      <c r="B198" s="46" t="s">
        <v>0</v>
      </c>
      <c r="C198" s="47" t="s">
        <v>1</v>
      </c>
      <c r="D198" s="48" t="s">
        <v>2</v>
      </c>
    </row>
    <row r="199" spans="2:7" x14ac:dyDescent="0.2">
      <c r="B199" s="81" t="s">
        <v>161</v>
      </c>
      <c r="C199" s="27" t="s">
        <v>162</v>
      </c>
      <c r="D199" s="28">
        <v>99000000</v>
      </c>
    </row>
    <row r="200" spans="2:7" x14ac:dyDescent="0.2">
      <c r="B200" s="109" t="s">
        <v>8</v>
      </c>
      <c r="C200" s="110"/>
      <c r="D200" s="63">
        <f>SUM(D199:D199)</f>
        <v>99000000</v>
      </c>
      <c r="F200" s="84">
        <f>SUM(D200)</f>
        <v>99000000</v>
      </c>
    </row>
    <row r="201" spans="2:7" x14ac:dyDescent="0.2">
      <c r="B201" s="72" t="s">
        <v>79</v>
      </c>
      <c r="C201" s="21" t="s">
        <v>82</v>
      </c>
      <c r="D201" s="20">
        <v>1600000</v>
      </c>
    </row>
    <row r="202" spans="2:7" x14ac:dyDescent="0.2">
      <c r="B202" s="18" t="s">
        <v>38</v>
      </c>
      <c r="C202" s="21" t="s">
        <v>24</v>
      </c>
      <c r="D202" s="20">
        <f>(SUM(D201:D201))*0.27</f>
        <v>432000</v>
      </c>
    </row>
    <row r="203" spans="2:7" x14ac:dyDescent="0.2">
      <c r="B203" s="72" t="s">
        <v>167</v>
      </c>
      <c r="C203" s="21" t="s">
        <v>168</v>
      </c>
      <c r="D203" s="20">
        <v>6300000</v>
      </c>
    </row>
    <row r="204" spans="2:7" x14ac:dyDescent="0.2">
      <c r="B204" s="72" t="s">
        <v>163</v>
      </c>
      <c r="C204" s="21" t="s">
        <v>164</v>
      </c>
      <c r="D204" s="20">
        <v>64760000</v>
      </c>
    </row>
    <row r="205" spans="2:7" x14ac:dyDescent="0.2">
      <c r="B205" s="72" t="s">
        <v>165</v>
      </c>
      <c r="C205" s="21" t="s">
        <v>166</v>
      </c>
      <c r="D205" s="20">
        <v>5300000</v>
      </c>
    </row>
    <row r="206" spans="2:7" x14ac:dyDescent="0.2">
      <c r="B206" s="18" t="s">
        <v>41</v>
      </c>
      <c r="C206" s="21" t="s">
        <v>26</v>
      </c>
      <c r="D206" s="20">
        <f>(SUM(D203:D205))*0.27</f>
        <v>20617200</v>
      </c>
    </row>
    <row r="207" spans="2:7" x14ac:dyDescent="0.2">
      <c r="B207" s="100" t="s">
        <v>27</v>
      </c>
      <c r="C207" s="101"/>
      <c r="D207" s="22">
        <f>SUM(D201:D206)</f>
        <v>99009200</v>
      </c>
      <c r="G207" s="84">
        <f>SUM(D207)</f>
        <v>99009200</v>
      </c>
    </row>
    <row r="208" spans="2:7" x14ac:dyDescent="0.2">
      <c r="B208" s="62"/>
      <c r="C208" s="69"/>
      <c r="D208" s="45"/>
      <c r="G208" s="84"/>
    </row>
    <row r="209" spans="2:15" x14ac:dyDescent="0.2">
      <c r="B209" s="62"/>
      <c r="C209" s="69"/>
      <c r="D209" s="45"/>
      <c r="G209" s="84"/>
    </row>
    <row r="210" spans="2:15" x14ac:dyDescent="0.2">
      <c r="B210" s="96" t="s">
        <v>59</v>
      </c>
      <c r="C210" s="97"/>
      <c r="D210" s="97"/>
    </row>
    <row r="211" spans="2:15" ht="24" x14ac:dyDescent="0.2">
      <c r="B211" s="46" t="s">
        <v>0</v>
      </c>
      <c r="C211" s="47" t="s">
        <v>1</v>
      </c>
      <c r="D211" s="48" t="s">
        <v>2</v>
      </c>
    </row>
    <row r="212" spans="2:15" x14ac:dyDescent="0.2">
      <c r="B212" s="72" t="s">
        <v>159</v>
      </c>
      <c r="C212" s="21" t="s">
        <v>141</v>
      </c>
      <c r="D212" s="20">
        <v>550000</v>
      </c>
    </row>
    <row r="213" spans="2:15" x14ac:dyDescent="0.2">
      <c r="B213" s="59" t="s">
        <v>77</v>
      </c>
      <c r="C213" s="60" t="s">
        <v>78</v>
      </c>
      <c r="D213" s="20">
        <v>150000</v>
      </c>
    </row>
    <row r="214" spans="2:15" x14ac:dyDescent="0.2">
      <c r="B214" s="72" t="s">
        <v>79</v>
      </c>
      <c r="C214" s="21" t="s">
        <v>82</v>
      </c>
      <c r="D214" s="20">
        <v>600000</v>
      </c>
    </row>
    <row r="215" spans="2:15" x14ac:dyDescent="0.2">
      <c r="B215" s="18" t="s">
        <v>38</v>
      </c>
      <c r="C215" s="21" t="s">
        <v>24</v>
      </c>
      <c r="D215" s="20">
        <f>(SUM(D212:D214))*0.27</f>
        <v>351000</v>
      </c>
    </row>
    <row r="216" spans="2:15" s="14" customFormat="1" x14ac:dyDescent="0.2">
      <c r="B216" s="111" t="s">
        <v>68</v>
      </c>
      <c r="C216" s="112"/>
      <c r="D216" s="31">
        <f>SUM(D212:D215)</f>
        <v>1651000</v>
      </c>
      <c r="E216" s="74"/>
      <c r="F216" s="83"/>
      <c r="G216" s="83"/>
      <c r="H216" s="83"/>
      <c r="I216" s="74"/>
      <c r="J216" s="74"/>
      <c r="K216" s="74"/>
      <c r="L216" s="74"/>
      <c r="M216" s="74"/>
      <c r="N216" s="74"/>
      <c r="O216" s="74"/>
    </row>
    <row r="217" spans="2:15" s="14" customFormat="1" x14ac:dyDescent="0.2">
      <c r="B217" s="100" t="s">
        <v>27</v>
      </c>
      <c r="C217" s="101"/>
      <c r="D217" s="22">
        <f>D216</f>
        <v>1651000</v>
      </c>
      <c r="E217" s="74"/>
      <c r="F217" s="83"/>
      <c r="G217" s="84">
        <f>SUM(D217)</f>
        <v>1651000</v>
      </c>
      <c r="H217" s="83"/>
      <c r="I217" s="74"/>
      <c r="J217" s="74"/>
      <c r="K217" s="74"/>
      <c r="L217" s="74"/>
      <c r="M217" s="74"/>
      <c r="N217" s="74"/>
      <c r="O217" s="74"/>
    </row>
    <row r="218" spans="2:15" s="49" customFormat="1" x14ac:dyDescent="0.2">
      <c r="B218" s="44"/>
      <c r="C218" s="12"/>
      <c r="D218" s="45"/>
      <c r="E218" s="75"/>
      <c r="F218" s="83"/>
      <c r="G218" s="83"/>
      <c r="H218" s="83"/>
      <c r="I218" s="76"/>
      <c r="J218" s="76"/>
      <c r="K218" s="76"/>
      <c r="L218" s="76"/>
      <c r="M218" s="75"/>
      <c r="N218" s="75"/>
      <c r="O218" s="75"/>
    </row>
    <row r="219" spans="2:15" s="49" customFormat="1" x14ac:dyDescent="0.2">
      <c r="B219" s="44"/>
      <c r="C219" s="69"/>
      <c r="D219" s="45"/>
      <c r="E219" s="75"/>
      <c r="F219" s="83"/>
      <c r="G219" s="83"/>
      <c r="H219" s="83"/>
      <c r="I219" s="76"/>
      <c r="J219" s="76"/>
      <c r="K219" s="76"/>
      <c r="L219" s="76"/>
      <c r="M219" s="75"/>
      <c r="N219" s="75"/>
      <c r="O219" s="75"/>
    </row>
    <row r="220" spans="2:15" x14ac:dyDescent="0.2">
      <c r="B220" s="96" t="s">
        <v>169</v>
      </c>
      <c r="C220" s="97"/>
      <c r="D220" s="97"/>
    </row>
    <row r="221" spans="2:15" ht="24" x14ac:dyDescent="0.2">
      <c r="B221" s="46" t="s">
        <v>0</v>
      </c>
      <c r="C221" s="47" t="s">
        <v>1</v>
      </c>
      <c r="D221" s="48" t="s">
        <v>2</v>
      </c>
    </row>
    <row r="222" spans="2:15" x14ac:dyDescent="0.2">
      <c r="B222" s="81" t="s">
        <v>161</v>
      </c>
      <c r="C222" s="27" t="s">
        <v>162</v>
      </c>
      <c r="D222" s="28">
        <v>49500000</v>
      </c>
    </row>
    <row r="223" spans="2:15" x14ac:dyDescent="0.2">
      <c r="B223" s="109" t="s">
        <v>8</v>
      </c>
      <c r="C223" s="110"/>
      <c r="D223" s="63">
        <f>SUM(D222:D222)</f>
        <v>49500000</v>
      </c>
      <c r="F223" s="84">
        <f>SUM(D223)</f>
        <v>49500000</v>
      </c>
    </row>
    <row r="224" spans="2:15" x14ac:dyDescent="0.2">
      <c r="B224" s="72" t="s">
        <v>79</v>
      </c>
      <c r="C224" s="21" t="s">
        <v>82</v>
      </c>
      <c r="D224" s="20">
        <v>9000000</v>
      </c>
    </row>
    <row r="225" spans="2:15" x14ac:dyDescent="0.2">
      <c r="B225" s="18" t="s">
        <v>38</v>
      </c>
      <c r="C225" s="21" t="s">
        <v>24</v>
      </c>
      <c r="D225" s="20">
        <f>(SUM(D224:D224))*0.27</f>
        <v>2430000</v>
      </c>
    </row>
    <row r="226" spans="2:15" x14ac:dyDescent="0.2">
      <c r="B226" s="72" t="s">
        <v>170</v>
      </c>
      <c r="C226" s="21" t="s">
        <v>171</v>
      </c>
      <c r="D226" s="20">
        <v>30000000</v>
      </c>
    </row>
    <row r="227" spans="2:15" x14ac:dyDescent="0.2">
      <c r="B227" s="18" t="s">
        <v>177</v>
      </c>
      <c r="C227" s="21" t="s">
        <v>26</v>
      </c>
      <c r="D227" s="20">
        <f>(SUM(D226:D226))*0.27</f>
        <v>8100000.0000000009</v>
      </c>
    </row>
    <row r="228" spans="2:15" x14ac:dyDescent="0.2">
      <c r="B228" s="100" t="s">
        <v>27</v>
      </c>
      <c r="C228" s="101"/>
      <c r="D228" s="22">
        <f>SUM(D224:D227)</f>
        <v>49530000</v>
      </c>
      <c r="G228" s="84">
        <f>SUM(D228)</f>
        <v>49530000</v>
      </c>
    </row>
    <row r="229" spans="2:15" x14ac:dyDescent="0.2">
      <c r="B229" s="62"/>
      <c r="C229" s="69"/>
      <c r="D229" s="45"/>
      <c r="G229" s="84"/>
    </row>
    <row r="230" spans="2:15" x14ac:dyDescent="0.2">
      <c r="B230" s="62"/>
      <c r="C230" s="69"/>
      <c r="D230" s="45"/>
      <c r="G230" s="84"/>
    </row>
    <row r="231" spans="2:15" x14ac:dyDescent="0.2">
      <c r="B231" s="116" t="s">
        <v>62</v>
      </c>
      <c r="C231" s="117"/>
      <c r="D231" s="117"/>
    </row>
    <row r="232" spans="2:15" ht="24" x14ac:dyDescent="0.2">
      <c r="B232" s="46" t="s">
        <v>0</v>
      </c>
      <c r="C232" s="47" t="s">
        <v>1</v>
      </c>
      <c r="D232" s="48" t="s">
        <v>2</v>
      </c>
    </row>
    <row r="233" spans="2:15" x14ac:dyDescent="0.2">
      <c r="B233" s="18" t="s">
        <v>36</v>
      </c>
      <c r="C233" s="21" t="s">
        <v>22</v>
      </c>
      <c r="D233" s="20">
        <v>400000</v>
      </c>
    </row>
    <row r="234" spans="2:15" x14ac:dyDescent="0.2">
      <c r="B234" s="18" t="s">
        <v>38</v>
      </c>
      <c r="C234" s="21" t="s">
        <v>24</v>
      </c>
      <c r="D234" s="20">
        <f>D233*0.27</f>
        <v>108000</v>
      </c>
    </row>
    <row r="235" spans="2:15" s="14" customFormat="1" x14ac:dyDescent="0.2">
      <c r="B235" s="115" t="s">
        <v>27</v>
      </c>
      <c r="C235" s="101"/>
      <c r="D235" s="64">
        <f>SUM(D233:D234)</f>
        <v>508000</v>
      </c>
      <c r="E235" s="74"/>
      <c r="F235" s="83"/>
      <c r="G235" s="84">
        <f>SUM(D235)</f>
        <v>508000</v>
      </c>
      <c r="H235" s="83"/>
      <c r="I235" s="74"/>
      <c r="J235" s="74"/>
      <c r="K235" s="74"/>
      <c r="L235" s="74"/>
      <c r="M235" s="74"/>
      <c r="N235" s="74"/>
      <c r="O235" s="74"/>
    </row>
    <row r="236" spans="2:15" s="14" customFormat="1" x14ac:dyDescent="0.2">
      <c r="B236" s="44"/>
      <c r="C236" s="12"/>
      <c r="D236" s="45"/>
      <c r="E236" s="74"/>
      <c r="F236" s="83"/>
      <c r="G236" s="83"/>
      <c r="H236" s="83"/>
      <c r="I236" s="74"/>
      <c r="J236" s="74"/>
      <c r="K236" s="74"/>
      <c r="L236" s="74"/>
      <c r="M236" s="74"/>
      <c r="N236" s="74"/>
      <c r="O236" s="74"/>
    </row>
    <row r="237" spans="2:15" s="49" customFormat="1" x14ac:dyDescent="0.2">
      <c r="B237" s="44"/>
      <c r="C237" s="12"/>
      <c r="D237" s="45"/>
      <c r="E237" s="75"/>
      <c r="F237" s="83"/>
      <c r="G237" s="83"/>
      <c r="H237" s="83"/>
      <c r="I237" s="76"/>
      <c r="J237" s="76"/>
      <c r="K237" s="76"/>
      <c r="L237" s="76"/>
      <c r="M237" s="75"/>
      <c r="N237" s="75"/>
      <c r="O237" s="75"/>
    </row>
    <row r="238" spans="2:15" x14ac:dyDescent="0.2">
      <c r="B238" s="116" t="s">
        <v>103</v>
      </c>
      <c r="C238" s="117"/>
      <c r="D238" s="117"/>
    </row>
    <row r="239" spans="2:15" ht="24" x14ac:dyDescent="0.2">
      <c r="B239" s="46" t="s">
        <v>0</v>
      </c>
      <c r="C239" s="47" t="s">
        <v>1</v>
      </c>
      <c r="D239" s="48" t="s">
        <v>2</v>
      </c>
    </row>
    <row r="240" spans="2:15" x14ac:dyDescent="0.2">
      <c r="B240" s="18" t="s">
        <v>36</v>
      </c>
      <c r="C240" s="21" t="s">
        <v>22</v>
      </c>
      <c r="D240" s="20">
        <v>400000</v>
      </c>
    </row>
    <row r="241" spans="2:15" x14ac:dyDescent="0.2">
      <c r="B241" s="18" t="s">
        <v>38</v>
      </c>
      <c r="C241" s="21" t="s">
        <v>24</v>
      </c>
      <c r="D241" s="20">
        <f>D240*0.27</f>
        <v>108000</v>
      </c>
    </row>
    <row r="242" spans="2:15" s="14" customFormat="1" x14ac:dyDescent="0.2">
      <c r="B242" s="115" t="s">
        <v>27</v>
      </c>
      <c r="C242" s="101"/>
      <c r="D242" s="64">
        <f>SUM(D240:D241)</f>
        <v>508000</v>
      </c>
      <c r="E242" s="74"/>
      <c r="F242" s="83"/>
      <c r="G242" s="84">
        <f>SUM(D242)</f>
        <v>508000</v>
      </c>
      <c r="H242" s="83"/>
      <c r="I242" s="74"/>
      <c r="J242" s="74"/>
      <c r="K242" s="74"/>
      <c r="L242" s="74"/>
      <c r="M242" s="74"/>
      <c r="N242" s="74"/>
      <c r="O242" s="74"/>
    </row>
    <row r="243" spans="2:15" s="49" customFormat="1" x14ac:dyDescent="0.2">
      <c r="B243" s="44"/>
      <c r="C243" s="12"/>
      <c r="D243" s="45"/>
      <c r="E243" s="75"/>
      <c r="F243" s="83"/>
      <c r="G243" s="83"/>
      <c r="H243" s="83"/>
      <c r="I243" s="76"/>
      <c r="J243" s="76"/>
      <c r="K243" s="76"/>
      <c r="L243" s="76"/>
      <c r="M243" s="75"/>
      <c r="N243" s="75"/>
      <c r="O243" s="75"/>
    </row>
    <row r="245" spans="2:15" x14ac:dyDescent="0.2">
      <c r="B245" s="90" t="s">
        <v>63</v>
      </c>
      <c r="C245" s="91"/>
      <c r="D245" s="91"/>
    </row>
    <row r="246" spans="2:15" ht="24" x14ac:dyDescent="0.2">
      <c r="B246" s="15" t="s">
        <v>0</v>
      </c>
      <c r="C246" s="16" t="s">
        <v>1</v>
      </c>
      <c r="D246" s="17" t="s">
        <v>2</v>
      </c>
    </row>
    <row r="247" spans="2:15" x14ac:dyDescent="0.2">
      <c r="B247" s="26" t="s">
        <v>135</v>
      </c>
      <c r="C247" s="27" t="s">
        <v>136</v>
      </c>
      <c r="D247" s="28">
        <v>370000</v>
      </c>
    </row>
    <row r="248" spans="2:15" x14ac:dyDescent="0.2">
      <c r="B248" s="109" t="s">
        <v>8</v>
      </c>
      <c r="C248" s="110"/>
      <c r="D248" s="63">
        <f>SUM(D247:D247)</f>
        <v>370000</v>
      </c>
      <c r="F248" s="84">
        <f>SUM(D248)</f>
        <v>370000</v>
      </c>
    </row>
    <row r="249" spans="2:15" x14ac:dyDescent="0.2">
      <c r="B249" s="18" t="s">
        <v>36</v>
      </c>
      <c r="C249" s="21" t="s">
        <v>22</v>
      </c>
      <c r="D249" s="20">
        <v>610000</v>
      </c>
    </row>
    <row r="250" spans="2:15" x14ac:dyDescent="0.2">
      <c r="B250" s="18" t="s">
        <v>38</v>
      </c>
      <c r="C250" s="21" t="s">
        <v>24</v>
      </c>
      <c r="D250" s="20">
        <f>(D249)*0.27</f>
        <v>164700</v>
      </c>
    </row>
    <row r="251" spans="2:15" s="14" customFormat="1" x14ac:dyDescent="0.2">
      <c r="B251" s="100" t="s">
        <v>27</v>
      </c>
      <c r="C251" s="101"/>
      <c r="D251" s="22">
        <f>SUM(D249:D250)</f>
        <v>774700</v>
      </c>
      <c r="E251" s="74"/>
      <c r="F251" s="83"/>
      <c r="G251" s="84">
        <f>SUM(D251)</f>
        <v>774700</v>
      </c>
      <c r="H251" s="83"/>
      <c r="I251" s="74"/>
      <c r="J251" s="74"/>
      <c r="K251" s="74"/>
      <c r="L251" s="74"/>
      <c r="M251" s="74"/>
      <c r="N251" s="74"/>
      <c r="O251" s="74"/>
    </row>
    <row r="252" spans="2:15" s="49" customFormat="1" x14ac:dyDescent="0.2">
      <c r="B252" s="65"/>
      <c r="C252" s="5"/>
      <c r="D252" s="40"/>
      <c r="E252" s="75"/>
      <c r="F252" s="83"/>
      <c r="G252" s="83"/>
      <c r="H252" s="83"/>
      <c r="I252" s="76"/>
      <c r="J252" s="76"/>
      <c r="K252" s="76"/>
      <c r="L252" s="76"/>
      <c r="M252" s="75"/>
      <c r="N252" s="75"/>
      <c r="O252" s="75"/>
    </row>
    <row r="253" spans="2:15" s="58" customFormat="1" x14ac:dyDescent="0.2">
      <c r="B253" s="6"/>
      <c r="C253" s="1"/>
      <c r="D253" s="2"/>
      <c r="E253" s="78"/>
      <c r="F253" s="83"/>
      <c r="G253" s="85"/>
      <c r="H253" s="85"/>
      <c r="I253" s="79"/>
      <c r="J253" s="79"/>
      <c r="K253" s="79"/>
      <c r="L253" s="79"/>
      <c r="M253" s="78"/>
      <c r="N253" s="78"/>
      <c r="O253" s="78"/>
    </row>
    <row r="254" spans="2:15" x14ac:dyDescent="0.2">
      <c r="B254" s="102" t="s">
        <v>105</v>
      </c>
      <c r="C254" s="103"/>
      <c r="D254" s="103"/>
      <c r="F254" s="85"/>
    </row>
    <row r="255" spans="2:15" ht="24" x14ac:dyDescent="0.2">
      <c r="B255" s="15" t="s">
        <v>0</v>
      </c>
      <c r="C255" s="16" t="s">
        <v>1</v>
      </c>
      <c r="D255" s="17" t="s">
        <v>2</v>
      </c>
    </row>
    <row r="256" spans="2:15" x14ac:dyDescent="0.2">
      <c r="B256" s="18" t="s">
        <v>9</v>
      </c>
      <c r="C256" s="21" t="s">
        <v>10</v>
      </c>
      <c r="D256" s="20">
        <v>3255000</v>
      </c>
    </row>
    <row r="257" spans="2:15" x14ac:dyDescent="0.2">
      <c r="B257" s="18" t="s">
        <v>95</v>
      </c>
      <c r="C257" s="21" t="s">
        <v>96</v>
      </c>
      <c r="D257" s="20">
        <v>149000</v>
      </c>
    </row>
    <row r="258" spans="2:15" x14ac:dyDescent="0.2">
      <c r="B258" s="72" t="s">
        <v>30</v>
      </c>
      <c r="C258" s="21" t="s">
        <v>11</v>
      </c>
      <c r="D258" s="20">
        <v>100000</v>
      </c>
    </row>
    <row r="259" spans="2:15" x14ac:dyDescent="0.2">
      <c r="B259" s="18" t="s">
        <v>14</v>
      </c>
      <c r="C259" s="21" t="s">
        <v>15</v>
      </c>
      <c r="D259" s="20">
        <v>690000</v>
      </c>
    </row>
    <row r="260" spans="2:15" x14ac:dyDescent="0.2">
      <c r="B260" s="104" t="s">
        <v>69</v>
      </c>
      <c r="C260" s="104"/>
      <c r="D260" s="31">
        <f>SUM(D256:D259)</f>
        <v>4194000</v>
      </c>
    </row>
    <row r="261" spans="2:15" x14ac:dyDescent="0.2">
      <c r="B261" s="72" t="s">
        <v>159</v>
      </c>
      <c r="C261" s="21" t="s">
        <v>141</v>
      </c>
      <c r="D261" s="20">
        <v>700000</v>
      </c>
    </row>
    <row r="262" spans="2:15" x14ac:dyDescent="0.2">
      <c r="B262" s="18" t="s">
        <v>37</v>
      </c>
      <c r="C262" s="21" t="s">
        <v>23</v>
      </c>
      <c r="D262" s="20">
        <v>50000</v>
      </c>
    </row>
    <row r="263" spans="2:15" x14ac:dyDescent="0.2">
      <c r="B263" s="72" t="s">
        <v>79</v>
      </c>
      <c r="C263" s="21" t="s">
        <v>82</v>
      </c>
      <c r="D263" s="20">
        <v>100000</v>
      </c>
    </row>
    <row r="264" spans="2:15" x14ac:dyDescent="0.2">
      <c r="B264" s="18" t="s">
        <v>38</v>
      </c>
      <c r="C264" s="21" t="s">
        <v>24</v>
      </c>
      <c r="D264" s="20">
        <f>(SUM(D261:D263))*0.27</f>
        <v>229500.00000000003</v>
      </c>
    </row>
    <row r="265" spans="2:15" s="66" customFormat="1" x14ac:dyDescent="0.2">
      <c r="B265" s="107" t="s">
        <v>68</v>
      </c>
      <c r="C265" s="108"/>
      <c r="D265" s="31">
        <f>SUM(D261:D264)</f>
        <v>1079500</v>
      </c>
      <c r="E265" s="80"/>
      <c r="F265" s="83"/>
      <c r="G265" s="86"/>
      <c r="H265" s="86"/>
      <c r="I265" s="80"/>
      <c r="J265" s="80"/>
      <c r="K265" s="80"/>
      <c r="L265" s="80"/>
      <c r="M265" s="80"/>
      <c r="N265" s="80"/>
      <c r="O265" s="80"/>
    </row>
    <row r="266" spans="2:15" s="66" customFormat="1" x14ac:dyDescent="0.2">
      <c r="B266" s="100" t="s">
        <v>27</v>
      </c>
      <c r="C266" s="101"/>
      <c r="D266" s="22">
        <f>D260+D265</f>
        <v>5273500</v>
      </c>
      <c r="E266" s="80"/>
      <c r="F266" s="86"/>
      <c r="G266" s="87">
        <f>SUM(D266)</f>
        <v>5273500</v>
      </c>
      <c r="H266" s="86"/>
      <c r="I266" s="80"/>
      <c r="J266" s="80"/>
      <c r="K266" s="80"/>
      <c r="L266" s="80"/>
      <c r="M266" s="80"/>
      <c r="N266" s="80"/>
      <c r="O266" s="80"/>
    </row>
    <row r="267" spans="2:15" s="14" customFormat="1" x14ac:dyDescent="0.2">
      <c r="B267" s="66"/>
      <c r="C267" s="66"/>
      <c r="D267" s="66"/>
      <c r="E267" s="74"/>
      <c r="F267" s="86"/>
      <c r="G267" s="83"/>
      <c r="H267" s="83"/>
      <c r="I267" s="74"/>
      <c r="J267" s="74"/>
      <c r="K267" s="74"/>
      <c r="L267" s="74"/>
      <c r="M267" s="74"/>
      <c r="N267" s="74"/>
      <c r="O267" s="74"/>
    </row>
    <row r="268" spans="2:15" s="14" customFormat="1" x14ac:dyDescent="0.2">
      <c r="B268" s="66"/>
      <c r="C268" s="66"/>
      <c r="D268" s="66"/>
      <c r="E268" s="74"/>
      <c r="F268" s="83"/>
      <c r="G268" s="83"/>
      <c r="H268" s="83"/>
      <c r="I268" s="74"/>
      <c r="J268" s="74"/>
      <c r="K268" s="74"/>
      <c r="L268" s="74"/>
      <c r="M268" s="74"/>
      <c r="N268" s="74"/>
      <c r="O268" s="74"/>
    </row>
    <row r="269" spans="2:15" x14ac:dyDescent="0.2">
      <c r="B269" s="90" t="s">
        <v>64</v>
      </c>
      <c r="C269" s="91"/>
      <c r="D269" s="91"/>
    </row>
    <row r="270" spans="2:15" ht="24" x14ac:dyDescent="0.2">
      <c r="B270" s="15" t="s">
        <v>0</v>
      </c>
      <c r="C270" s="16" t="s">
        <v>1</v>
      </c>
      <c r="D270" s="17" t="s">
        <v>2</v>
      </c>
    </row>
    <row r="271" spans="2:15" s="14" customFormat="1" ht="24" x14ac:dyDescent="0.2">
      <c r="B271" s="18" t="s">
        <v>65</v>
      </c>
      <c r="C271" s="21" t="s">
        <v>132</v>
      </c>
      <c r="D271" s="20">
        <v>400000</v>
      </c>
      <c r="E271" s="74"/>
      <c r="F271" s="83"/>
      <c r="G271" s="83"/>
      <c r="H271" s="83"/>
      <c r="I271" s="74"/>
      <c r="J271" s="74"/>
      <c r="K271" s="74"/>
      <c r="L271" s="74"/>
      <c r="M271" s="74"/>
      <c r="N271" s="74"/>
      <c r="O271" s="74"/>
    </row>
    <row r="272" spans="2:15" s="14" customFormat="1" x14ac:dyDescent="0.2">
      <c r="B272" s="100" t="s">
        <v>8</v>
      </c>
      <c r="C272" s="101"/>
      <c r="D272" s="22">
        <f>SUM(D271:D271)</f>
        <v>400000</v>
      </c>
      <c r="E272" s="74"/>
      <c r="F272" s="84">
        <f>SUM(D272)</f>
        <v>400000</v>
      </c>
      <c r="G272" s="83"/>
      <c r="H272" s="83"/>
      <c r="I272" s="74"/>
      <c r="J272" s="74"/>
      <c r="K272" s="74"/>
      <c r="L272" s="74"/>
      <c r="M272" s="74"/>
      <c r="N272" s="74"/>
      <c r="O272" s="74"/>
    </row>
    <row r="273" spans="2:15" s="14" customFormat="1" x14ac:dyDescent="0.2">
      <c r="B273" s="18" t="s">
        <v>106</v>
      </c>
      <c r="C273" s="52" t="s">
        <v>107</v>
      </c>
      <c r="D273" s="20">
        <v>200000</v>
      </c>
      <c r="E273" s="74"/>
      <c r="F273" s="83"/>
      <c r="G273" s="83"/>
      <c r="H273" s="83"/>
      <c r="I273" s="74"/>
      <c r="J273" s="74"/>
      <c r="K273" s="74"/>
      <c r="L273" s="74"/>
      <c r="M273" s="74"/>
      <c r="N273" s="74"/>
      <c r="O273" s="74"/>
    </row>
    <row r="274" spans="2:15" s="14" customFormat="1" x14ac:dyDescent="0.2">
      <c r="B274" s="18" t="s">
        <v>112</v>
      </c>
      <c r="C274" s="52" t="s">
        <v>113</v>
      </c>
      <c r="D274" s="20">
        <v>200000</v>
      </c>
      <c r="E274" s="74"/>
      <c r="F274" s="83"/>
      <c r="G274" s="83"/>
      <c r="H274" s="83"/>
      <c r="I274" s="74"/>
      <c r="J274" s="74"/>
      <c r="K274" s="74"/>
      <c r="L274" s="74"/>
      <c r="M274" s="74"/>
      <c r="N274" s="74"/>
      <c r="O274" s="74"/>
    </row>
    <row r="275" spans="2:15" s="14" customFormat="1" ht="24" x14ac:dyDescent="0.2">
      <c r="B275" s="18" t="s">
        <v>108</v>
      </c>
      <c r="C275" s="52" t="s">
        <v>109</v>
      </c>
      <c r="D275" s="20">
        <v>3500000</v>
      </c>
      <c r="E275" s="74"/>
      <c r="F275" s="83"/>
      <c r="G275" s="83"/>
      <c r="H275" s="83"/>
      <c r="I275" s="74"/>
      <c r="J275" s="74"/>
      <c r="K275" s="74"/>
      <c r="L275" s="74"/>
      <c r="M275" s="74"/>
      <c r="N275" s="74"/>
      <c r="O275" s="74"/>
    </row>
    <row r="276" spans="2:15" s="14" customFormat="1" ht="24" x14ac:dyDescent="0.2">
      <c r="B276" s="18" t="s">
        <v>110</v>
      </c>
      <c r="C276" s="52" t="s">
        <v>111</v>
      </c>
      <c r="D276" s="20">
        <v>1500000</v>
      </c>
      <c r="E276" s="74"/>
      <c r="F276" s="83"/>
      <c r="G276" s="83"/>
      <c r="H276" s="83"/>
      <c r="I276" s="74"/>
      <c r="J276" s="74"/>
      <c r="K276" s="74"/>
      <c r="L276" s="74"/>
      <c r="M276" s="74"/>
      <c r="N276" s="74"/>
      <c r="O276" s="74"/>
    </row>
    <row r="277" spans="2:15" s="14" customFormat="1" x14ac:dyDescent="0.2">
      <c r="B277" s="100" t="s">
        <v>27</v>
      </c>
      <c r="C277" s="101"/>
      <c r="D277" s="22">
        <f>SUM(D273:D276)</f>
        <v>5400000</v>
      </c>
      <c r="E277" s="74"/>
      <c r="F277" s="83"/>
      <c r="G277" s="84">
        <f>SUM(D277)</f>
        <v>5400000</v>
      </c>
      <c r="H277" s="83"/>
      <c r="I277" s="74"/>
      <c r="J277" s="74"/>
      <c r="K277" s="74"/>
      <c r="L277" s="74"/>
      <c r="M277" s="74"/>
      <c r="N277" s="74"/>
      <c r="O277" s="74"/>
    </row>
    <row r="278" spans="2:15" x14ac:dyDescent="0.2">
      <c r="B278" s="44"/>
      <c r="C278" s="12"/>
      <c r="D278" s="45"/>
    </row>
    <row r="279" spans="2:15" x14ac:dyDescent="0.2">
      <c r="B279" s="44"/>
      <c r="C279" s="12"/>
      <c r="D279" s="45"/>
    </row>
    <row r="280" spans="2:15" x14ac:dyDescent="0.2">
      <c r="B280" s="32"/>
      <c r="C280" s="3"/>
      <c r="D280" s="40"/>
    </row>
    <row r="281" spans="2:15" x14ac:dyDescent="0.2">
      <c r="B281" s="32"/>
      <c r="C281" s="3"/>
      <c r="D281" s="40"/>
    </row>
    <row r="282" spans="2:15" x14ac:dyDescent="0.2">
      <c r="B282" s="32"/>
      <c r="C282" s="3"/>
      <c r="D282" s="40"/>
    </row>
    <row r="283" spans="2:15" x14ac:dyDescent="0.2">
      <c r="B283" s="32"/>
      <c r="C283" s="3"/>
      <c r="D283" s="40"/>
    </row>
    <row r="284" spans="2:15" x14ac:dyDescent="0.2">
      <c r="B284" s="32"/>
      <c r="C284" s="3"/>
      <c r="D284" s="40"/>
    </row>
    <row r="285" spans="2:15" x14ac:dyDescent="0.2">
      <c r="B285" s="90" t="s">
        <v>66</v>
      </c>
      <c r="C285" s="91"/>
      <c r="D285" s="91"/>
    </row>
    <row r="286" spans="2:15" ht="24" x14ac:dyDescent="0.2">
      <c r="B286" s="15" t="s">
        <v>0</v>
      </c>
      <c r="C286" s="16" t="s">
        <v>1</v>
      </c>
      <c r="D286" s="17" t="s">
        <v>2</v>
      </c>
    </row>
    <row r="287" spans="2:15" x14ac:dyDescent="0.2">
      <c r="B287" s="18" t="s">
        <v>116</v>
      </c>
      <c r="C287" s="21" t="s">
        <v>117</v>
      </c>
      <c r="D287" s="20">
        <v>500000</v>
      </c>
    </row>
    <row r="288" spans="2:15" ht="12" customHeight="1" x14ac:dyDescent="0.2">
      <c r="B288" s="18" t="s">
        <v>118</v>
      </c>
      <c r="C288" s="21" t="s">
        <v>119</v>
      </c>
      <c r="D288" s="20">
        <v>4050000</v>
      </c>
    </row>
    <row r="289" spans="2:15" ht="14.25" customHeight="1" x14ac:dyDescent="0.2">
      <c r="B289" s="18" t="s">
        <v>120</v>
      </c>
      <c r="C289" s="21" t="s">
        <v>121</v>
      </c>
      <c r="D289" s="20">
        <v>300000</v>
      </c>
    </row>
    <row r="290" spans="2:15" ht="24" x14ac:dyDescent="0.2">
      <c r="B290" s="18" t="s">
        <v>122</v>
      </c>
      <c r="C290" s="21" t="s">
        <v>123</v>
      </c>
      <c r="D290" s="20">
        <v>2500000</v>
      </c>
    </row>
    <row r="291" spans="2:15" ht="24" x14ac:dyDescent="0.2">
      <c r="B291" s="18" t="s">
        <v>67</v>
      </c>
      <c r="C291" s="21" t="s">
        <v>124</v>
      </c>
      <c r="D291" s="20">
        <v>1000000</v>
      </c>
    </row>
    <row r="292" spans="2:15" s="14" customFormat="1" x14ac:dyDescent="0.2">
      <c r="B292" s="18" t="s">
        <v>114</v>
      </c>
      <c r="C292" s="21" t="s">
        <v>115</v>
      </c>
      <c r="D292" s="20">
        <v>300000</v>
      </c>
      <c r="E292" s="74"/>
      <c r="F292" s="83"/>
      <c r="G292" s="83"/>
      <c r="H292" s="83"/>
      <c r="I292" s="74"/>
      <c r="J292" s="74"/>
      <c r="K292" s="74"/>
      <c r="L292" s="74"/>
      <c r="M292" s="74"/>
      <c r="N292" s="74"/>
      <c r="O292" s="74"/>
    </row>
    <row r="293" spans="2:15" x14ac:dyDescent="0.2">
      <c r="B293" s="18" t="s">
        <v>125</v>
      </c>
      <c r="C293" s="21" t="s">
        <v>126</v>
      </c>
      <c r="D293" s="20">
        <v>100000</v>
      </c>
    </row>
    <row r="294" spans="2:15" x14ac:dyDescent="0.2">
      <c r="B294" s="18" t="s">
        <v>127</v>
      </c>
      <c r="C294" s="21" t="s">
        <v>128</v>
      </c>
      <c r="D294" s="20">
        <v>50000</v>
      </c>
    </row>
    <row r="295" spans="2:15" x14ac:dyDescent="0.2">
      <c r="B295" s="18" t="s">
        <v>129</v>
      </c>
      <c r="C295" s="21" t="s">
        <v>130</v>
      </c>
      <c r="D295" s="20">
        <v>200000</v>
      </c>
    </row>
    <row r="296" spans="2:15" x14ac:dyDescent="0.2">
      <c r="B296" s="100" t="s">
        <v>8</v>
      </c>
      <c r="C296" s="101"/>
      <c r="D296" s="22">
        <f>SUM(D287:D295)</f>
        <v>9000000</v>
      </c>
      <c r="F296" s="84">
        <f>SUM(D296)</f>
        <v>9000000</v>
      </c>
    </row>
    <row r="297" spans="2:15" x14ac:dyDescent="0.2">
      <c r="B297" s="62"/>
      <c r="C297" s="69"/>
      <c r="D297" s="45"/>
    </row>
    <row r="298" spans="2:15" x14ac:dyDescent="0.2">
      <c r="B298" s="62"/>
      <c r="C298" s="69"/>
      <c r="D298" s="45"/>
    </row>
    <row r="299" spans="2:15" x14ac:dyDescent="0.2">
      <c r="B299" s="62"/>
      <c r="C299" s="69"/>
      <c r="D299" s="45"/>
    </row>
    <row r="300" spans="2:15" x14ac:dyDescent="0.2">
      <c r="F300" s="83" t="s">
        <v>153</v>
      </c>
      <c r="G300" s="83" t="s">
        <v>154</v>
      </c>
    </row>
    <row r="301" spans="2:15" x14ac:dyDescent="0.2">
      <c r="H301" s="83" t="s">
        <v>155</v>
      </c>
    </row>
    <row r="302" spans="2:15" x14ac:dyDescent="0.2">
      <c r="F302" s="88">
        <f>SUM(F7:F296)</f>
        <v>300282470</v>
      </c>
      <c r="G302" s="88">
        <f>SUM(G7:G296)</f>
        <v>300282470</v>
      </c>
      <c r="H302" s="89">
        <f>F302-G302</f>
        <v>0</v>
      </c>
    </row>
  </sheetData>
  <mergeCells count="74">
    <mergeCell ref="B207:C207"/>
    <mergeCell ref="B220:D220"/>
    <mergeCell ref="B223:C223"/>
    <mergeCell ref="B228:C228"/>
    <mergeCell ref="B159:C159"/>
    <mergeCell ref="B165:C165"/>
    <mergeCell ref="B197:D197"/>
    <mergeCell ref="B200:C200"/>
    <mergeCell ref="B217:C217"/>
    <mergeCell ref="B1:D1"/>
    <mergeCell ref="B2:D2"/>
    <mergeCell ref="B19:C19"/>
    <mergeCell ref="B34:C34"/>
    <mergeCell ref="B53:C53"/>
    <mergeCell ref="B49:C49"/>
    <mergeCell ref="B3:D3"/>
    <mergeCell ref="B11:C11"/>
    <mergeCell ref="B5:D5"/>
    <mergeCell ref="B30:C30"/>
    <mergeCell ref="B40:D40"/>
    <mergeCell ref="B36:C36"/>
    <mergeCell ref="B52:C52"/>
    <mergeCell ref="B44:C44"/>
    <mergeCell ref="B296:C296"/>
    <mergeCell ref="B260:C260"/>
    <mergeCell ref="B265:C265"/>
    <mergeCell ref="B266:C266"/>
    <mergeCell ref="B272:C272"/>
    <mergeCell ref="B269:D269"/>
    <mergeCell ref="B277:C277"/>
    <mergeCell ref="B231:D231"/>
    <mergeCell ref="B238:D238"/>
    <mergeCell ref="B242:C242"/>
    <mergeCell ref="B285:D285"/>
    <mergeCell ref="B251:C251"/>
    <mergeCell ref="B254:D254"/>
    <mergeCell ref="B248:C248"/>
    <mergeCell ref="B149:C149"/>
    <mergeCell ref="B152:D152"/>
    <mergeCell ref="B181:C181"/>
    <mergeCell ref="B210:D210"/>
    <mergeCell ref="B216:C216"/>
    <mergeCell ref="B166:C166"/>
    <mergeCell ref="B170:D170"/>
    <mergeCell ref="B174:C174"/>
    <mergeCell ref="B175:C175"/>
    <mergeCell ref="B178:D178"/>
    <mergeCell ref="B185:C185"/>
    <mergeCell ref="B194:C194"/>
    <mergeCell ref="B193:C193"/>
    <mergeCell ref="B245:D245"/>
    <mergeCell ref="B235:C235"/>
    <mergeCell ref="B126:C126"/>
    <mergeCell ref="B121:D121"/>
    <mergeCell ref="B118:C118"/>
    <mergeCell ref="B112:D112"/>
    <mergeCell ref="B155:C155"/>
    <mergeCell ref="B129:C129"/>
    <mergeCell ref="B142:D142"/>
    <mergeCell ref="B139:C139"/>
    <mergeCell ref="B135:C135"/>
    <mergeCell ref="B138:C138"/>
    <mergeCell ref="B58:D58"/>
    <mergeCell ref="B62:C62"/>
    <mergeCell ref="B106:C106"/>
    <mergeCell ref="B101:D101"/>
    <mergeCell ref="B71:D71"/>
    <mergeCell ref="B68:C68"/>
    <mergeCell ref="B92:D92"/>
    <mergeCell ref="B89:C89"/>
    <mergeCell ref="B84:D84"/>
    <mergeCell ref="B81:C81"/>
    <mergeCell ref="B98:C98"/>
    <mergeCell ref="B95:C95"/>
  </mergeCells>
  <phoneticPr fontId="0" type="noConversion"/>
  <pageMargins left="0.39370078740157483" right="0.39370078740157483" top="0.39370078740157483" bottom="0.39370078740157483" header="0.39370078740157483" footer="0.39370078740157483"/>
  <pageSetup paperSize="9" orientation="portrait" r:id="rId1"/>
  <headerFooter alignWithMargins="0">
    <oddFooter>&amp;L&amp;C&amp;R</oddFooter>
  </headerFooter>
  <ignoredErrors>
    <ignoredError sqref="B1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4.melléklet</vt:lpstr>
      <vt:lpstr>'4.melléklet'!Nyomtatási_terület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2016-02-05T09:17:07Z</dcterms:created>
  <dcterms:modified xsi:type="dcterms:W3CDTF">2018-02-12T09:21:57Z</dcterms:modified>
</cp:coreProperties>
</file>