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985" tabRatio="598" firstSheet="17" activeTab="23"/>
  </bookViews>
  <sheets>
    <sheet name="Adatlap" sheetId="1" r:id="rId1"/>
    <sheet name="Mérleg_Összevont" sheetId="2" r:id="rId2"/>
    <sheet name="Mérleg_Összevont_Eszköz" sheetId="3" r:id="rId3"/>
    <sheet name="Mérleg_Összevont_Forrás" sheetId="4" r:id="rId4"/>
    <sheet name="Mérleg_Intézm_Összes" sheetId="5" r:id="rId5"/>
    <sheet name="Vagyonkimut_Összevont_Mérleg" sheetId="6" r:id="rId6"/>
    <sheet name="Ktv-jelelentés" sheetId="7" r:id="rId7"/>
    <sheet name="Ktv-jelelentés_nettó" sheetId="8" r:id="rId8"/>
    <sheet name="Ktv-Jel_műk_felh" sheetId="9" r:id="rId9"/>
    <sheet name="Ktv-Jel_köt-önk" sheetId="10" r:id="rId10"/>
    <sheet name="Ktv-Jel_Intézm_Össz" sheetId="11" r:id="rId11"/>
    <sheet name="Közhatalmi" sheetId="12" r:id="rId12"/>
    <sheet name="Felhalmozás" sheetId="13" r:id="rId13"/>
    <sheet name="Létszám" sheetId="14" r:id="rId14"/>
    <sheet name="közvetett tám" sheetId="15" r:id="rId15"/>
    <sheet name="adott tám" sheetId="16" r:id="rId16"/>
    <sheet name="Részesedés" sheetId="17" r:id="rId17"/>
    <sheet name="Adósság" sheetId="18" r:id="rId18"/>
    <sheet name="Normatíva" sheetId="19" r:id="rId19"/>
    <sheet name="Maradványkimutatás" sheetId="20" r:id="rId20"/>
    <sheet name="Maradványkimutatás_Int_Össz" sheetId="21" r:id="rId21"/>
    <sheet name="Eredményménykimutatás" sheetId="22" r:id="rId22"/>
    <sheet name="Eredmény_Kimut_Int_Össz" sheetId="23" r:id="rId23"/>
    <sheet name="EU forrás" sheetId="24" r:id="rId24"/>
  </sheets>
  <externalReferences>
    <externalReference r:id="rId27"/>
    <externalReference r:id="rId28"/>
    <externalReference r:id="rId29"/>
  </externalReferences>
  <definedNames>
    <definedName name="kst">#REF!</definedName>
    <definedName name="nev">'[2]kod'!$CD$8:$CD$3150</definedName>
    <definedName name="_xlnm.Print_Titles" localSheetId="22">'Eredmény_Kimut_Int_Össz'!$A:$B</definedName>
    <definedName name="_xlnm.Print_Titles" localSheetId="10">'Ktv-Jel_Intézm_Össz'!$A:$B</definedName>
    <definedName name="_xlnm.Print_Titles" localSheetId="6">'Ktv-jelelentés'!$A:$B</definedName>
    <definedName name="_xlnm.Print_Titles" localSheetId="7">'Ktv-jelelentés_nettó'!$A:$B</definedName>
    <definedName name="_xlnm.Print_Titles" localSheetId="20">'Maradványkimutatás_Int_Össz'!$A:$B</definedName>
    <definedName name="_xlnm.Print_Titles" localSheetId="4">'Mérleg_Intézm_Összes'!$A:$B</definedName>
    <definedName name="_xlnm.Print_Titles" localSheetId="5">'Vagyonkimut_Összevont_Mérleg'!$A:$F</definedName>
    <definedName name="_xlnm.Print_Area" localSheetId="22">'Eredmény_Kimut_Int_Össz'!$A$1:$L$41</definedName>
    <definedName name="_xlnm.Print_Area" localSheetId="21">'Eredményménykimutatás'!$A$1:$E$43</definedName>
    <definedName name="_xlnm.Print_Area" localSheetId="10">'Ktv-Jel_Intézm_Össz'!$A$1:$AK$58</definedName>
    <definedName name="_xlnm.Print_Area" localSheetId="19">'Maradványkimutatás'!$A$1:$C$25</definedName>
    <definedName name="_xlnm.Print_Area" localSheetId="20">'Maradványkimutatás_Int_Össz'!$A$1:$G$22</definedName>
    <definedName name="_xlnm.Print_Area" localSheetId="4">'Mérleg_Intézm_Összes'!$A$9:$L$47</definedName>
    <definedName name="_xlnm.Print_Area" localSheetId="2">'Mérleg_Összevont_Eszköz'!$A$1:$I$76</definedName>
    <definedName name="_xlnm.Print_Area" localSheetId="3">'Mérleg_Összevont_Forrás'!$A$1:$I$48</definedName>
    <definedName name="_xlnm.Print_Area" localSheetId="5">'Vagyonkimut_Összevont_Mérleg'!$A$2:$R$44</definedName>
    <definedName name="onev">'[3]kod'!$BT$34:$BT$3184</definedName>
    <definedName name="pr612" localSheetId="22">'Eredmény_Kimut_Int_Össz'!$B$5</definedName>
    <definedName name="pr612" localSheetId="21">'Eredményménykimutatás'!$B$7</definedName>
    <definedName name="pr612" localSheetId="19">'Maradványkimutatás'!$B$8</definedName>
    <definedName name="pr612" localSheetId="20">'Maradványkimutatás_Int_Össz'!$B$5</definedName>
    <definedName name="pr613" localSheetId="22">'Eredmény_Kimut_Int_Össz'!$B$6</definedName>
    <definedName name="pr613" localSheetId="21">'Eredményménykimutatás'!$B$8</definedName>
    <definedName name="pr613" localSheetId="19">'Maradványkimutatás'!$B$9</definedName>
    <definedName name="pr613" localSheetId="20">'Maradványkimutatás_Int_Össz'!$B$6</definedName>
    <definedName name="pr614" localSheetId="22">'Eredmény_Kimut_Int_Össz'!$B$7</definedName>
    <definedName name="pr614" localSheetId="21">'Eredményménykimutatás'!$B$9</definedName>
    <definedName name="pr614" localSheetId="19">'Maradványkimutatás'!$B$10</definedName>
    <definedName name="pr614" localSheetId="20">'Maradványkimutatás_Int_Össz'!$B$7</definedName>
    <definedName name="pr615" localSheetId="22">'Eredmény_Kimut_Int_Össz'!$B$8</definedName>
    <definedName name="pr615" localSheetId="21">'Eredményménykimutatás'!$B$10</definedName>
    <definedName name="pr615" localSheetId="19">'Maradványkimutatás'!$B$11</definedName>
    <definedName name="pr615" localSheetId="20">'Maradványkimutatás_Int_Össz'!$B$8</definedName>
    <definedName name="pr616" localSheetId="22">'Eredmény_Kimut_Int_Össz'!$B$9</definedName>
    <definedName name="pr616" localSheetId="21">'Eredményménykimutatás'!$B$11</definedName>
    <definedName name="pr616" localSheetId="19">'Maradványkimutatás'!$B$12</definedName>
    <definedName name="pr616" localSheetId="20">'Maradványkimutatás_Int_Össz'!$B$9</definedName>
    <definedName name="pr617" localSheetId="22">'Eredmény_Kimut_Int_Össz'!$B$10</definedName>
    <definedName name="pr617" localSheetId="21">'Eredményménykimutatás'!$B$12</definedName>
    <definedName name="pr617" localSheetId="19">'Maradványkimutatás'!$B$13</definedName>
    <definedName name="pr617" localSheetId="20">'Maradványkimutatás_Int_Össz'!$B$10</definedName>
    <definedName name="pr618" localSheetId="22">'Eredmény_Kimut_Int_Össz'!$B$11</definedName>
    <definedName name="pr618" localSheetId="21">'Eredményménykimutatás'!$B$13</definedName>
    <definedName name="pr618" localSheetId="19">'Maradványkimutatás'!$B$14</definedName>
    <definedName name="pr618" localSheetId="20">'Maradványkimutatás_Int_Össz'!$B$11</definedName>
    <definedName name="pr619" localSheetId="22">'Eredmény_Kimut_Int_Össz'!$B$12</definedName>
    <definedName name="pr619" localSheetId="21">'Eredményménykimutatás'!$B$14</definedName>
    <definedName name="pr619" localSheetId="19">'Maradványkimutatás'!$B$15</definedName>
    <definedName name="pr619" localSheetId="20">'Maradványkimutatás_Int_Össz'!$B$12</definedName>
    <definedName name="pr620" localSheetId="22">'Eredmény_Kimut_Int_Össz'!$B$13</definedName>
    <definedName name="pr620" localSheetId="21">'Eredményménykimutatás'!$B$15</definedName>
    <definedName name="pr620" localSheetId="19">'Maradványkimutatás'!$B$16</definedName>
    <definedName name="pr620" localSheetId="20">'Maradványkimutatás_Int_Össz'!$B$13</definedName>
    <definedName name="pr621" localSheetId="22">'Eredmény_Kimut_Int_Össz'!$B$14</definedName>
    <definedName name="pr621" localSheetId="21">'Eredményménykimutatás'!$B$17</definedName>
    <definedName name="pr621" localSheetId="19">'Maradványkimutatás'!$B$17</definedName>
    <definedName name="pr621" localSheetId="20">'Maradványkimutatás_Int_Össz'!$B$14</definedName>
    <definedName name="pr622" localSheetId="22">'Eredmény_Kimut_Int_Össz'!$B$15</definedName>
    <definedName name="pr622" localSheetId="21">'Eredményménykimutatás'!$B$18</definedName>
    <definedName name="pr622" localSheetId="19">'Maradványkimutatás'!$B$18</definedName>
    <definedName name="pr622" localSheetId="20">'Maradványkimutatás_Int_Össz'!$B$15</definedName>
    <definedName name="pr623" localSheetId="22">'Eredmény_Kimut_Int_Össz'!$B$16</definedName>
    <definedName name="pr623" localSheetId="21">'Eredményménykimutatás'!$B$19</definedName>
    <definedName name="pr623" localSheetId="19">'Maradványkimutatás'!$B$19</definedName>
    <definedName name="pr623" localSheetId="20">'Maradványkimutatás_Int_Össz'!$B$16</definedName>
    <definedName name="pr624" localSheetId="22">'Eredmény_Kimut_Int_Össz'!$B$17</definedName>
    <definedName name="pr624" localSheetId="21">'Eredményménykimutatás'!$B$20</definedName>
    <definedName name="pr624" localSheetId="19">'Maradványkimutatás'!$B$20</definedName>
    <definedName name="pr624" localSheetId="20">'Maradványkimutatás_Int_Össz'!$B$17</definedName>
    <definedName name="pr625" localSheetId="22">'Eredmény_Kimut_Int_Össz'!$B$18</definedName>
    <definedName name="pr625" localSheetId="21">'Eredményménykimutatás'!$B$21</definedName>
    <definedName name="pr625" localSheetId="19">'Maradványkimutatás'!$B$21</definedName>
    <definedName name="pr625" localSheetId="20">'Maradványkimutatás_Int_Össz'!$B$18</definedName>
    <definedName name="pr626" localSheetId="22">'Eredmény_Kimut_Int_Össz'!$B$19</definedName>
    <definedName name="pr626" localSheetId="21">'Eredményménykimutatás'!$B$22</definedName>
    <definedName name="pr626" localSheetId="19">'Maradványkimutatás'!$B$22</definedName>
    <definedName name="pr626" localSheetId="20">'Maradványkimutatás_Int_Össz'!$B$19</definedName>
    <definedName name="pr627" localSheetId="22">'Eredmény_Kimut_Int_Össz'!$B$20</definedName>
    <definedName name="pr627" localSheetId="21">'Eredményménykimutatás'!$B$23</definedName>
    <definedName name="pr627" localSheetId="19">'Maradványkimutatás'!$B$23</definedName>
    <definedName name="pr627" localSheetId="20">'Maradványkimutatás_Int_Össz'!$B$20</definedName>
    <definedName name="pr628" localSheetId="22">'Eredmény_Kimut_Int_Össz'!$B$21</definedName>
    <definedName name="pr628" localSheetId="21">'Eredményménykimutatás'!$B$24</definedName>
    <definedName name="pr628" localSheetId="19">'Maradványkimutatás'!$B$24</definedName>
    <definedName name="pr628" localSheetId="20">'Maradványkimutatás_Int_Össz'!$B$21</definedName>
    <definedName name="pr629" localSheetId="22">'Eredmény_Kimut_Int_Össz'!$B$22</definedName>
    <definedName name="pr629" localSheetId="21">'Eredményménykimutatás'!$B$25</definedName>
    <definedName name="pr629" localSheetId="19">'Maradványkimutatás'!$B$25</definedName>
    <definedName name="pr629" localSheetId="20">'Maradványkimutatás_Int_Össz'!$B$22</definedName>
    <definedName name="pr830" localSheetId="22">'Eredmény_Kimut_Int_Össz'!$B$5</definedName>
    <definedName name="pr830" localSheetId="21">'Eredményménykimutatás'!$B$7</definedName>
    <definedName name="pr831" localSheetId="22">'Eredmény_Kimut_Int_Össz'!$B$6</definedName>
    <definedName name="pr831" localSheetId="21">'Eredményménykimutatás'!$B$8</definedName>
    <definedName name="pr832" localSheetId="22">'Eredmény_Kimut_Int_Össz'!$B$7</definedName>
    <definedName name="pr832" localSheetId="21">'Eredményménykimutatás'!$B$9</definedName>
    <definedName name="pr833" localSheetId="22">'Eredmény_Kimut_Int_Össz'!$B$8</definedName>
    <definedName name="pr833" localSheetId="21">'Eredményménykimutatás'!$B$10</definedName>
    <definedName name="pr834" localSheetId="22">'Eredmény_Kimut_Int_Össz'!$B$9</definedName>
    <definedName name="pr834" localSheetId="21">'Eredményménykimutatás'!$B$11</definedName>
    <definedName name="pr835" localSheetId="22">'Eredmény_Kimut_Int_Össz'!$B$10</definedName>
    <definedName name="pr835" localSheetId="21">'Eredményménykimutatás'!$B$12</definedName>
    <definedName name="pr836" localSheetId="22">'Eredmény_Kimut_Int_Össz'!$B$11</definedName>
    <definedName name="pr836" localSheetId="21">'Eredményménykimutatás'!$B$13</definedName>
    <definedName name="pr837" localSheetId="22">'Eredmény_Kimut_Int_Össz'!$B$12</definedName>
    <definedName name="pr837" localSheetId="21">'Eredményménykimutatás'!$B$14</definedName>
    <definedName name="pr838" localSheetId="22">'Eredmény_Kimut_Int_Össz'!$B$13</definedName>
    <definedName name="pr838" localSheetId="21">'Eredményménykimutatás'!$B$15</definedName>
    <definedName name="pr839" localSheetId="22">'Eredmény_Kimut_Int_Össz'!$B$14</definedName>
    <definedName name="pr839" localSheetId="21">'Eredményménykimutatás'!$B$17</definedName>
    <definedName name="pr840" localSheetId="22">'Eredmény_Kimut_Int_Össz'!$B$15</definedName>
    <definedName name="pr840" localSheetId="21">'Eredményménykimutatás'!$B$18</definedName>
    <definedName name="pr841" localSheetId="22">'Eredmény_Kimut_Int_Össz'!$B$16</definedName>
    <definedName name="pr841" localSheetId="21">'Eredményménykimutatás'!$B$19</definedName>
    <definedName name="pr842" localSheetId="22">'Eredmény_Kimut_Int_Össz'!$B$17</definedName>
    <definedName name="pr842" localSheetId="21">'Eredményménykimutatás'!$B$20</definedName>
    <definedName name="pr843" localSheetId="22">'Eredmény_Kimut_Int_Össz'!$B$18</definedName>
    <definedName name="pr843" localSheetId="21">'Eredményménykimutatás'!$B$21</definedName>
    <definedName name="pr844" localSheetId="22">'Eredmény_Kimut_Int_Össz'!$B$19</definedName>
    <definedName name="pr844" localSheetId="21">'Eredményménykimutatás'!$B$22</definedName>
    <definedName name="pr845" localSheetId="22">'Eredmény_Kimut_Int_Össz'!$B$20</definedName>
    <definedName name="pr845" localSheetId="21">'Eredményménykimutatás'!$B$23</definedName>
    <definedName name="pr846" localSheetId="22">'Eredmény_Kimut_Int_Össz'!$B$21</definedName>
    <definedName name="pr846" localSheetId="21">'Eredményménykimutatás'!$B$24</definedName>
    <definedName name="pr847" localSheetId="22">'Eredmény_Kimut_Int_Össz'!$B$22</definedName>
    <definedName name="pr847" localSheetId="21">'Eredményménykimutatás'!$B$25</definedName>
    <definedName name="pr848" localSheetId="22">'Eredmény_Kimut_Int_Össz'!$B$23</definedName>
    <definedName name="pr848" localSheetId="21">'Eredményménykimutatás'!$B$26</definedName>
    <definedName name="pr849" localSheetId="22">'Eredmény_Kimut_Int_Össz'!$B$24</definedName>
    <definedName name="pr849" localSheetId="21">'Eredményménykimutatás'!$B$27</definedName>
    <definedName name="pr850" localSheetId="22">'Eredmény_Kimut_Int_Össz'!$B$25</definedName>
    <definedName name="pr850" localSheetId="21">'Eredményménykimutatás'!$B$28</definedName>
    <definedName name="pr851" localSheetId="22">'Eredmény_Kimut_Int_Össz'!$B$26</definedName>
    <definedName name="pr851" localSheetId="21">'Eredményménykimutatás'!$B$29</definedName>
    <definedName name="pr852" localSheetId="22">'Eredmény_Kimut_Int_Össz'!$B$27</definedName>
    <definedName name="pr852" localSheetId="21">'Eredményménykimutatás'!$B$30</definedName>
    <definedName name="pr853" localSheetId="22">'Eredmény_Kimut_Int_Össz'!$B$28</definedName>
    <definedName name="pr853" localSheetId="21">'Eredményménykimutatás'!$B$31</definedName>
    <definedName name="pr854" localSheetId="22">'Eredmény_Kimut_Int_Össz'!$B$29</definedName>
    <definedName name="pr854" localSheetId="21">'Eredményménykimutatás'!$B$32</definedName>
    <definedName name="pr855" localSheetId="22">'Eredmény_Kimut_Int_Össz'!$B$30</definedName>
    <definedName name="pr855" localSheetId="21">'Eredményménykimutatás'!#REF!</definedName>
    <definedName name="pr856" localSheetId="22">'Eredmény_Kimut_Int_Össz'!$B$31</definedName>
    <definedName name="pr856" localSheetId="21">'Eredményménykimutatás'!$B$35</definedName>
    <definedName name="pr857" localSheetId="22">'Eredmény_Kimut_Int_Össz'!$B$32</definedName>
    <definedName name="pr857" localSheetId="21">'Eredményménykimutatás'!$B$36</definedName>
    <definedName name="pr858" localSheetId="22">'Eredmény_Kimut_Int_Össz'!$B$33</definedName>
    <definedName name="pr858" localSheetId="21">'Eredményménykimutatás'!$B$37</definedName>
    <definedName name="pr859" localSheetId="22">'Eredmény_Kimut_Int_Össz'!$B$34</definedName>
    <definedName name="pr859" localSheetId="21">'Eredményménykimutatás'!$B$38</definedName>
    <definedName name="pr860" localSheetId="22">'Eredmény_Kimut_Int_Össz'!$B$35</definedName>
    <definedName name="pr860" localSheetId="21">'Eredményménykimutatás'!$B$39</definedName>
    <definedName name="pr861" localSheetId="22">'Eredmény_Kimut_Int_Össz'!$B$36</definedName>
    <definedName name="pr861" localSheetId="21">'Eredményménykimutatás'!$B$41</definedName>
    <definedName name="pr862" localSheetId="22">'Eredmény_Kimut_Int_Össz'!$B$37</definedName>
    <definedName name="pr862" localSheetId="21">'Eredményménykimutatás'!$B$42</definedName>
    <definedName name="pr863" localSheetId="22">'Eredmény_Kimut_Int_Össz'!$B$38</definedName>
    <definedName name="pr863" localSheetId="21">'Eredményménykimutatás'!$B$43</definedName>
    <definedName name="pr864" localSheetId="22">'Eredmény_Kimut_Int_Össz'!$B$39</definedName>
    <definedName name="pr864" localSheetId="21">'Eredményménykimutatás'!#REF!</definedName>
    <definedName name="pr865" localSheetId="22">'Eredmény_Kimut_Int_Össz'!$B$40</definedName>
    <definedName name="pr865" localSheetId="21">'Eredményménykimutatás'!#REF!</definedName>
    <definedName name="pr866" localSheetId="22">'Eredmény_Kimut_Int_Össz'!$B$41</definedName>
    <definedName name="pr866" localSheetId="21">'Eredményménykimutatás'!#REF!</definedName>
    <definedName name="pr867" localSheetId="22">'Eredmény_Kimut_Int_Össz'!#REF!</definedName>
    <definedName name="pr867" localSheetId="21">'Eredményménykimutatás'!#REF!</definedName>
    <definedName name="pr868" localSheetId="22">'Eredmény_Kimut_Int_Össz'!#REF!</definedName>
    <definedName name="pr868" localSheetId="21">'Eredményménykimutatás'!#REF!</definedName>
    <definedName name="pr869" localSheetId="22">'Eredmény_Kimut_Int_Össz'!#REF!</definedName>
    <definedName name="pr869" localSheetId="21">'Eredményménykimutatás'!#REF!</definedName>
  </definedNames>
  <calcPr fullCalcOnLoad="1"/>
</workbook>
</file>

<file path=xl/sharedStrings.xml><?xml version="1.0" encoding="utf-8"?>
<sst xmlns="http://schemas.openxmlformats.org/spreadsheetml/2006/main" count="1186" uniqueCount="527">
  <si>
    <t>ESZKÖZÖK ÖSSZESEN</t>
  </si>
  <si>
    <t>Előző év végi állapot szerint</t>
  </si>
  <si>
    <t>III.</t>
  </si>
  <si>
    <t>Megnevezés</t>
  </si>
  <si>
    <t>Törzsvagyon</t>
  </si>
  <si>
    <t>Forgalom-képes vagyon</t>
  </si>
  <si>
    <t>Idegen ingatlanhoz kapcsolódó vagyon</t>
  </si>
  <si>
    <t>korlátozottan forgalom-képes</t>
  </si>
  <si>
    <t>összesen</t>
  </si>
  <si>
    <t>Immateriális javak</t>
  </si>
  <si>
    <t>Tárgyi eszközök</t>
  </si>
  <si>
    <t>Készletek</t>
  </si>
  <si>
    <t>Követelések</t>
  </si>
  <si>
    <t>Értékpapírok</t>
  </si>
  <si>
    <t>Pénzeszközök</t>
  </si>
  <si>
    <t>A</t>
  </si>
  <si>
    <t>I</t>
  </si>
  <si>
    <t>II</t>
  </si>
  <si>
    <t>III</t>
  </si>
  <si>
    <t>Befektetett pü-i eszközök</t>
  </si>
  <si>
    <t>IV</t>
  </si>
  <si>
    <t>B</t>
  </si>
  <si>
    <t>V</t>
  </si>
  <si>
    <t>C</t>
  </si>
  <si>
    <t>D</t>
  </si>
  <si>
    <t>E</t>
  </si>
  <si>
    <t>FORRÁSOK ÖSSZESEN</t>
  </si>
  <si>
    <t>MÉRLEG: ESZKÖZÖK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</si>
  <si>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</si>
  <si>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</si>
  <si>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</si>
  <si>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</si>
  <si>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</si>
  <si>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</si>
  <si>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</si>
  <si>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</si>
  <si>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</si>
  <si>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</si>
  <si>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</si>
  <si>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</si>
  <si>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</si>
  <si>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 xml:space="preserve">     Növendék-, hízó- és egyéb állat</t>
  </si>
  <si>
    <r>
      <t>I.   Készletek</t>
    </r>
    <r>
      <rPr>
        <sz val="11"/>
        <rFont val="CG Omega"/>
        <family val="2"/>
      </rPr>
      <t xml:space="preserve"> </t>
    </r>
  </si>
  <si>
    <t>MÉRLEG: FORRÁSOK</t>
  </si>
  <si>
    <t>Önkormányzat</t>
  </si>
  <si>
    <t>Önkormányzat összesen</t>
  </si>
  <si>
    <t>Sor-szám</t>
  </si>
  <si>
    <t>Mellékletszám</t>
  </si>
  <si>
    <t>Mérleg-Vagyonkimutatás forgalomképesség szerint</t>
  </si>
  <si>
    <t>Megnevezés: Eszközök</t>
  </si>
  <si>
    <t>Eszközök összesen</t>
  </si>
  <si>
    <t>Megnevezés: Források</t>
  </si>
  <si>
    <t>Saját tőke</t>
  </si>
  <si>
    <t>Kötelezettségek</t>
  </si>
  <si>
    <t>Források összesen</t>
  </si>
  <si>
    <t>Eredeti</t>
  </si>
  <si>
    <t>Módosított</t>
  </si>
  <si>
    <t>Teljesítés</t>
  </si>
  <si>
    <t xml:space="preserve">                     Előirányzat</t>
  </si>
  <si>
    <t>Személyi juttatások</t>
  </si>
  <si>
    <t>Ellátottak pénzbeli juttatásiai</t>
  </si>
  <si>
    <t>F</t>
  </si>
  <si>
    <t xml:space="preserve">            Megnevezés</t>
  </si>
  <si>
    <t xml:space="preserve">     Gép, berendezés, felszerelés, jármű</t>
  </si>
  <si>
    <t>IV.  Koncesszióba, vagyonkez-be adott eszközök</t>
  </si>
  <si>
    <t xml:space="preserve">    Koncesszióba, vagyonkez-be adott e.ért.hely.</t>
  </si>
  <si>
    <t xml:space="preserve">    Koncesszióba, vagyonkez-be adott eszköz</t>
  </si>
  <si>
    <t>A. NEMZETI VAGYONBA TARTOZÓ BEF. ESZKÖZ</t>
  </si>
  <si>
    <t>B. NEMZETI VAGYONBA TART. FORGÓESZKÖZ</t>
  </si>
  <si>
    <t xml:space="preserve">     Vásárolt készletek</t>
  </si>
  <si>
    <t xml:space="preserve">     Átsorolt, követelés fejében átvett készlet</t>
  </si>
  <si>
    <t xml:space="preserve">     Egyéb készlet</t>
  </si>
  <si>
    <t xml:space="preserve">     Befejezetlen termelés, fékész termék, késztermék</t>
  </si>
  <si>
    <t>II.  Értékpapírok</t>
  </si>
  <si>
    <t xml:space="preserve">     Nem tartós részesedések</t>
  </si>
  <si>
    <t>C.  PÉNZESZKÖZÖK</t>
  </si>
  <si>
    <t>II.  Pénztárak, csekkek, betétkönyvek</t>
  </si>
  <si>
    <t>III. Forintszámlák</t>
  </si>
  <si>
    <t>IV. Devizaszámlák</t>
  </si>
  <si>
    <t>D.  KÖVETELÉSEK</t>
  </si>
  <si>
    <t>I.   Ktv.-i évben esedékes követelés</t>
  </si>
  <si>
    <t xml:space="preserve">    Működési támog.bevételére Áh-on belülről</t>
  </si>
  <si>
    <t xml:space="preserve">    Felhalmozási támog.bevételére Áh-on belülről</t>
  </si>
  <si>
    <t xml:space="preserve">    Közhatalmi bevételre</t>
  </si>
  <si>
    <t xml:space="preserve">    Működési bevételre</t>
  </si>
  <si>
    <t xml:space="preserve">    Felhalmozási bevételre</t>
  </si>
  <si>
    <t xml:space="preserve">    Működési célú átevtt bevételre</t>
  </si>
  <si>
    <t xml:space="preserve">    Felhalmozási célú átevtt bevételre</t>
  </si>
  <si>
    <t xml:space="preserve">    Finanszírozási bevételre</t>
  </si>
  <si>
    <t>III.   Követelés jellegű sajátos elszámolások</t>
  </si>
  <si>
    <t>II.   Ktv.-i évet követően esedékes követelés</t>
  </si>
  <si>
    <t xml:space="preserve">    Adott előlegek</t>
  </si>
  <si>
    <t xml:space="preserve">    Továbbadási célból folyós.támogatás, ellátás elszám.</t>
  </si>
  <si>
    <t xml:space="preserve">    Más által beszedett bevételek elszámolása</t>
  </si>
  <si>
    <t xml:space="preserve">    Forgótőke elszámolása</t>
  </si>
  <si>
    <t xml:space="preserve">    Vagyonk-be adott eszk-zel kapcs.visszapótl.követ.elsz.</t>
  </si>
  <si>
    <t xml:space="preserve">    Nem Tb-alapjait terh. Kifizetett ellátás megtér.elsz.</t>
  </si>
  <si>
    <t xml:space="preserve">    Folyós.,megelőleg.Tb-és családtámogatási ellátás elsz.</t>
  </si>
  <si>
    <t>E.  EGYÉB SAJÁTOS ESZKÖZOLD.ELSZÁMOLÁS</t>
  </si>
  <si>
    <t>F.  AKTÍV IDŐBELI ELHATÁROLÁS</t>
  </si>
  <si>
    <t xml:space="preserve">    Eredményszemléletű bevételek aktív időbeli elhatárolása</t>
  </si>
  <si>
    <t xml:space="preserve">    Költségek, ráfordítások aktív időbeli elhatárolása</t>
  </si>
  <si>
    <t xml:space="preserve">    Halasztott ráfordítások</t>
  </si>
  <si>
    <t>G. SAJÁT TŐKE</t>
  </si>
  <si>
    <t>III.  Egyéb eszközök induláskori értéke és változásai</t>
  </si>
  <si>
    <t>IV.  Felhalmozott eredmény</t>
  </si>
  <si>
    <t>V.   Eszközök értékhelyesbítésének forrása</t>
  </si>
  <si>
    <t>I.    Nemzeti vagyon induláskori értéke</t>
  </si>
  <si>
    <t>II.   Nemzeti vagyon változásai</t>
  </si>
  <si>
    <t>VI.   Mérleg szerinti eredmény</t>
  </si>
  <si>
    <t>H.    KÖTELEZETTSÉGEK</t>
  </si>
  <si>
    <t>I.   Ktv.-i évben esedékes kötelezettségek</t>
  </si>
  <si>
    <t xml:space="preserve">    Személyi juttatásokra</t>
  </si>
  <si>
    <t xml:space="preserve">    Munkaadót terhelő járulék és szociális hozzájárulási adó</t>
  </si>
  <si>
    <t xml:space="preserve">    Dologi kiadásokra</t>
  </si>
  <si>
    <t xml:space="preserve">    Ellátottak pénzbei juttatásaira</t>
  </si>
  <si>
    <t xml:space="preserve">    Egyéb működési célú kiadásokra</t>
  </si>
  <si>
    <t xml:space="preserve">    Beruházásokra</t>
  </si>
  <si>
    <t xml:space="preserve">    Felújításokra</t>
  </si>
  <si>
    <t xml:space="preserve">    Egyéb felhalmozási célú kiadásokra</t>
  </si>
  <si>
    <t xml:space="preserve">    Finanszírozási célú kiadásokra</t>
  </si>
  <si>
    <t>II.   Ktv.-i évet követően esedékes kötelezettség</t>
  </si>
  <si>
    <t xml:space="preserve">    Kapott előlegek</t>
  </si>
  <si>
    <t xml:space="preserve">    Továbbadási célból folyós.támogatás, ellátás elszámolása</t>
  </si>
  <si>
    <t xml:space="preserve">    Más szervezetet megillető bevételek elszámolása</t>
  </si>
  <si>
    <t xml:space="preserve">    Vagyonk-be vett eszk-zel kapcs.visszapótl.kötelezettség elsz.</t>
  </si>
  <si>
    <t xml:space="preserve">    Nem Tb-alapjait terh.kifizetett ellátás megtérítésének elsz.</t>
  </si>
  <si>
    <t xml:space="preserve">    Munkáltató által korengedm.nyugdíjhoz fizetett hj.elsz.</t>
  </si>
  <si>
    <t xml:space="preserve">    Költségek, ráfordítások passzív időbeli elhatárolása</t>
  </si>
  <si>
    <t xml:space="preserve">    Halasztott eredményszemléletű bevételek</t>
  </si>
  <si>
    <t>III.   Kötelezettségjellegű sajátos elszámolások</t>
  </si>
  <si>
    <t xml:space="preserve">    Eredményszemléletű bevételek passzív időbeli elhatár.</t>
  </si>
  <si>
    <t xml:space="preserve">     Forgatási célkú hitelvisz-t megtestesítő értékpapírok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</si>
  <si>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</si>
  <si>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</si>
  <si>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</si>
  <si>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</si>
  <si>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</si>
  <si>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</si>
  <si>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</si>
  <si>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</si>
  <si>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</si>
  <si>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</si>
  <si>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</si>
  <si>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</si>
  <si>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t>Ellenőrzés / önellenőrzés</t>
  </si>
  <si>
    <t>Előző évi beszámoló</t>
  </si>
  <si>
    <t>MARADVÁNY-KIMUTATÁS</t>
  </si>
  <si>
    <t>Tárgy évi beszámoló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</si>
  <si>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</si>
  <si>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</si>
  <si>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</si>
  <si>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</si>
  <si>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</si>
  <si>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</si>
  <si>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</si>
  <si>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EREDMÉNY-KIMUTATÁS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</si>
  <si>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</si>
  <si>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</si>
  <si>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</si>
  <si>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</si>
  <si>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</si>
  <si>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</si>
  <si>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</si>
  <si>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</si>
  <si>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</si>
  <si>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</si>
  <si>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</si>
  <si>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>A) Tevékenység eredménye (I±II+III-IV-V-VI-VII.)</t>
  </si>
  <si>
    <t>B) Pénzügyi műveletek eredménye (VIII-IX.)</t>
  </si>
  <si>
    <t>Nemzeti vagyonba tartozó befekt.eszk.</t>
  </si>
  <si>
    <t>Koncesszióba, vagyonkezelésbe adott eszköz</t>
  </si>
  <si>
    <t>Nemzeti vagyonba tartozó forgóeszk.</t>
  </si>
  <si>
    <t>Egyéb sajátos eszközold.elszámolás</t>
  </si>
  <si>
    <t>Aktív időbeli elhatárolás</t>
  </si>
  <si>
    <t>G</t>
  </si>
  <si>
    <t>VI</t>
  </si>
  <si>
    <t>Nemzeti vagyon induláskori értéke</t>
  </si>
  <si>
    <t>Nemzeti vagyon változásai</t>
  </si>
  <si>
    <t>Egyéb vagyon induláskori értéke és változásai</t>
  </si>
  <si>
    <t>Mérleg szerinti eredmény</t>
  </si>
  <si>
    <t>H</t>
  </si>
  <si>
    <t>Ktv.évben esedékes</t>
  </si>
  <si>
    <t>Ktv.évet követő évben esedékes</t>
  </si>
  <si>
    <t>Kötelez.jellegű sajátos elszámolások</t>
  </si>
  <si>
    <t>J</t>
  </si>
  <si>
    <t>Követelés jellegű sajátos elszámolás</t>
  </si>
  <si>
    <t>Saját</t>
  </si>
  <si>
    <t>I-IV</t>
  </si>
  <si>
    <t>kizárólagos vagy kiemelt jelentőségű</t>
  </si>
  <si>
    <t>Előirányzatokra vonatkozó</t>
  </si>
  <si>
    <t>Teljesítés-eredeti előirányzat</t>
  </si>
  <si>
    <t>Teljesítés-módosított előirányzat</t>
  </si>
  <si>
    <t>Teljesítés-Köt.váll/követelés</t>
  </si>
  <si>
    <t>Teljesítés/     eredeti előirányzat (%)</t>
  </si>
  <si>
    <t>Teljesítés/     módosított előirányzat (%)</t>
  </si>
  <si>
    <t>Teljesítés/     Köt.váll vagy követelés(%)</t>
  </si>
  <si>
    <t>Követelések vagy</t>
  </si>
  <si>
    <t>Kötelezettség-vállalások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</si>
  <si>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</si>
  <si>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</si>
  <si>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</si>
  <si>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</si>
  <si>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</si>
  <si>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</si>
  <si>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</si>
  <si>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</si>
  <si>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</si>
  <si>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</si>
  <si>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</si>
  <si>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</si>
  <si>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</si>
  <si>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</si>
  <si>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</si>
  <si>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</si>
  <si>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</si>
  <si>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</si>
  <si>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</si>
  <si>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</si>
  <si>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</si>
  <si>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</si>
  <si>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</si>
  <si>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</si>
  <si>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</si>
  <si>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</si>
  <si>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</si>
  <si>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</si>
  <si>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</si>
  <si>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</si>
  <si>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</si>
  <si>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Központi, irányítószervi támogatás</t>
  </si>
  <si>
    <t>Betétek megszüntetése</t>
  </si>
  <si>
    <t>Központi költségvetés sajátos finanszírozási bevételei</t>
  </si>
  <si>
    <t>Egyéb bevétel</t>
  </si>
  <si>
    <t>Költségvetési bevételek és kiadások különbsége (38-13) [ktgv hiány (-), ktgv többlet (+)]</t>
  </si>
  <si>
    <t>Passzív időbeli elhatárolás</t>
  </si>
  <si>
    <t>Tárgyévi nyitó</t>
  </si>
  <si>
    <t>Ellenőrzés, önellenőrzés</t>
  </si>
  <si>
    <t>Tárgyévi záró</t>
  </si>
  <si>
    <t>Előző évi záró</t>
  </si>
  <si>
    <t>Előző év vége</t>
  </si>
  <si>
    <t>Tárgyév vége</t>
  </si>
  <si>
    <t>Egyszerűsített (összevont) mérleg</t>
  </si>
  <si>
    <t>Eszközök értékhelyesbít.forrása</t>
  </si>
  <si>
    <t>Működési kiadások-áfa</t>
  </si>
  <si>
    <t>Felhalmozási kiadások-áfa</t>
  </si>
  <si>
    <t>H. Kötelezettségek</t>
  </si>
  <si>
    <t>I. Ktv.évben esedékes</t>
  </si>
  <si>
    <t>II. Ktv.évet követő évben esedékes</t>
  </si>
  <si>
    <t>III. Kötelez.jellegű sajátos elszámolások</t>
  </si>
  <si>
    <t xml:space="preserve">I.   Készletek </t>
  </si>
  <si>
    <t xml:space="preserve">I.   Hosszú lejáratú bankbetétek </t>
  </si>
  <si>
    <t>Mindösszesen</t>
  </si>
  <si>
    <t>Tárgyév végi állapot szerint</t>
  </si>
  <si>
    <t>Költségvetési jelentés (Önkormányzati összevont): működési-felhalmozási</t>
  </si>
  <si>
    <t>Költségvetési jelentés (Önkormányzati összevont): kötelező-önként vállalt-állami</t>
  </si>
  <si>
    <t>Eredménykimutatás</t>
  </si>
  <si>
    <t>Maradványkimutatás</t>
  </si>
  <si>
    <t>Költségvetési jelentés (Önkormányzati összevont)</t>
  </si>
  <si>
    <t>Költségvetési jelentés (Intézményi összesítő)</t>
  </si>
  <si>
    <t>Egyéb</t>
  </si>
  <si>
    <t>ÉVES BESZÁMOLÓ TARTALOMJEGYZÉK</t>
  </si>
  <si>
    <r>
      <t>I.   Lekötött bankbetétek</t>
    </r>
    <r>
      <rPr>
        <sz val="11"/>
        <rFont val="CG Omega"/>
        <family val="2"/>
      </rPr>
      <t xml:space="preserve"> </t>
    </r>
  </si>
  <si>
    <t xml:space="preserve">    Gazd.társ.alapítása, jegyzett tőke emelése s.átadott pénzeszköz</t>
  </si>
  <si>
    <t xml:space="preserve">    Letétre, megőrzésre, fed.kezelésre átadott p.esz., biztosíték</t>
  </si>
  <si>
    <t xml:space="preserve">    Letétre, megőrzésre, fed.kezelésre átvett p.esz., biztosíték</t>
  </si>
  <si>
    <t xml:space="preserve">    Nemzetközi támogatási programok pénzeszközei</t>
  </si>
  <si>
    <t xml:space="preserve">    ÁKK Zrt-nél elhelyezett fedezeti betétek</t>
  </si>
  <si>
    <t>I.  KINCSTÁRI SZLA-VEZETÉSSEL KAPCS. ELSZÁM.</t>
  </si>
  <si>
    <t>J.  PASSZÍV IDŐBELI ELHATÁROLÁS</t>
  </si>
  <si>
    <t>Kincstári szla-vez-sel kapcs.elszám.</t>
  </si>
  <si>
    <t>I. Kincstári szla-vezetéssel kapcs.elszámolás</t>
  </si>
  <si>
    <t>J. Passzív időbeli elhatárolás</t>
  </si>
  <si>
    <t>Ellátottak pénzbeli juttatásai</t>
  </si>
  <si>
    <t>Pénzeszközök lekötött betétkénti elhelyezése</t>
  </si>
  <si>
    <t>Pénzügyi lízing kiadásai</t>
  </si>
  <si>
    <t>Finanszírozási kiadások összesen(14+..+21)</t>
  </si>
  <si>
    <t>Kiadások összesen (13+22)</t>
  </si>
  <si>
    <t>Tulajdonosi kölcsön kiadásai</t>
  </si>
  <si>
    <t>Hitel, kölcsönfelvétel pénzügyi vállalkozástól</t>
  </si>
  <si>
    <t>Lekötött banbetétek megszüntetése</t>
  </si>
  <si>
    <t>Tulajdonosi kölcsönök bevételei</t>
  </si>
  <si>
    <t>- ebből: részesedésszerzés és -növelés</t>
  </si>
  <si>
    <t>Finanszírozási bevételek összesen (39+…+48)</t>
  </si>
  <si>
    <t>Bevételek összesen (38+49)</t>
  </si>
  <si>
    <t>Finanszírozási műveletek eredménye(49-22)</t>
  </si>
  <si>
    <t>Bevételek és kiadások különbsége (50-23)</t>
  </si>
  <si>
    <t>Közös Hivatal</t>
  </si>
  <si>
    <t xml:space="preserve">EGYSZERŰSÍTETT (ÖSSZEVONT/KONSZOLIDÁLT) MÉRLEG </t>
  </si>
  <si>
    <t>Eszközök értékhelyesbítésének forrása</t>
  </si>
  <si>
    <t>Kincstári szla-vezetéssel kapcs.elszámolás</t>
  </si>
  <si>
    <t>Nagyrédei Kastély Óvoda</t>
  </si>
  <si>
    <t>Közös Önkormányzati Hivatal</t>
  </si>
  <si>
    <t>Felhalm.célú támogatások államháztart-on belülről</t>
  </si>
  <si>
    <t>1.sz. melléklet</t>
  </si>
  <si>
    <t>Felhalmozott eredmény</t>
  </si>
  <si>
    <t>eFt</t>
  </si>
  <si>
    <t>2.sz.melléklet</t>
  </si>
  <si>
    <t>Mérleg-Eszközök Részletes Konszolidált (Önkormányzati összevont)</t>
  </si>
  <si>
    <t>3.sz.melléklet</t>
  </si>
  <si>
    <t>Mérleg-Források Részletes Konszolidált (Önkormányzati összevont)</t>
  </si>
  <si>
    <t>4.sz.melléklet</t>
  </si>
  <si>
    <t>Mérleg Intézményi összesítő</t>
  </si>
  <si>
    <r>
      <t>Finanszírozási bevételek összesen</t>
    </r>
    <r>
      <rPr>
        <b/>
        <sz val="10"/>
        <rFont val="Garamond"/>
        <family val="1"/>
      </rPr>
      <t xml:space="preserve"> (39+…+48)</t>
    </r>
  </si>
  <si>
    <t>Előirányzatok-ra vonatkozó</t>
  </si>
  <si>
    <t>Működési</t>
  </si>
  <si>
    <t>Felhalmozási</t>
  </si>
  <si>
    <t>Összesen</t>
  </si>
  <si>
    <t>Előirányzat</t>
  </si>
  <si>
    <t>ÁH-on belüli megelőlegezések törlesztése</t>
  </si>
  <si>
    <t>Költségvetési egyenleg</t>
  </si>
  <si>
    <t>Belső finanszírozás</t>
  </si>
  <si>
    <t>Külső finanszírozási igény</t>
  </si>
  <si>
    <t>Kötelező</t>
  </si>
  <si>
    <t>Önként vállalt</t>
  </si>
  <si>
    <t>ÖNKORMÁNYZAT ÖSSZESEN</t>
  </si>
  <si>
    <t>Eredeti előirányzat</t>
  </si>
  <si>
    <t>Módosított előirányzat</t>
  </si>
  <si>
    <t>Index %</t>
  </si>
  <si>
    <t>Iparűzési adó</t>
  </si>
  <si>
    <t>Építményadó</t>
  </si>
  <si>
    <t>Magánszemélyek kommunális adója</t>
  </si>
  <si>
    <t>Idegenforgalmi adó</t>
  </si>
  <si>
    <t>Bírság, pótlék</t>
  </si>
  <si>
    <t>Talajterhelési díj</t>
  </si>
  <si>
    <t>Gépjárműadó (40% )</t>
  </si>
  <si>
    <t>KÖZHATALMI BEVÉTELEK ÖSSZESEN</t>
  </si>
  <si>
    <t>ÖNKORMÁNYZAT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</si>
  <si>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</si>
  <si>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</si>
  <si>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</si>
  <si>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</si>
  <si>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</si>
  <si>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ÓVODA</t>
  </si>
  <si>
    <t>KÖZÖS HIVATAL</t>
  </si>
  <si>
    <t>Nagyréde</t>
  </si>
  <si>
    <t>Szűcsi</t>
  </si>
  <si>
    <t>Fejezet</t>
  </si>
  <si>
    <t>Al-</t>
  </si>
  <si>
    <t xml:space="preserve">Eredeti előirányzat </t>
  </si>
  <si>
    <t>cím</t>
  </si>
  <si>
    <t>Intézmény neve</t>
  </si>
  <si>
    <t>teljes</t>
  </si>
  <si>
    <t>rész</t>
  </si>
  <si>
    <t>száma</t>
  </si>
  <si>
    <t>fő</t>
  </si>
  <si>
    <t>I.</t>
  </si>
  <si>
    <t>Polgármester                            (választott tisztségviselő)</t>
  </si>
  <si>
    <t>Védőnő                                                    (közalkalmazott)</t>
  </si>
  <si>
    <t>Hivatalsegéd, takarító               (munka törvénykönyves)</t>
  </si>
  <si>
    <t>Családi napközi gondozónő                 (közalkalmazott)</t>
  </si>
  <si>
    <t>Dajka                                                       (közalkalmazott)</t>
  </si>
  <si>
    <t>Technikai dolgozó                                (közalkalmazott)</t>
  </si>
  <si>
    <t>Gondozónő                                             (közalkalmazott)</t>
  </si>
  <si>
    <t>Könyvtáros                                   (megbízási jogviszony)</t>
  </si>
  <si>
    <t>II.</t>
  </si>
  <si>
    <t>Nagyrédei 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</si>
  <si>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</si>
  <si>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</si>
  <si>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</si>
  <si>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Vezető pedagógus                                  (közalkalmazott)</t>
  </si>
  <si>
    <t>Óvónő      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</si>
  <si>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</si>
  <si>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</si>
  <si>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>Élelmezésvezető                                      (közalkalmazott)</t>
  </si>
  <si>
    <t>Konyhai dolgozó                                      (közalkalmazott)</t>
  </si>
  <si>
    <t>Önkormányzat intézményei összesen</t>
  </si>
  <si>
    <t>Közfoglalkoztatottak létszám-előirányzata</t>
  </si>
  <si>
    <t xml:space="preserve">Módosított előirányzat </t>
  </si>
  <si>
    <t>Jogcíme (jellege)</t>
  </si>
  <si>
    <t>Kedvezményezettek száma (fő)</t>
  </si>
  <si>
    <t>Gépjárműadó</t>
  </si>
  <si>
    <t xml:space="preserve">                - műszakilag nem tud rácsatlakozni</t>
  </si>
  <si>
    <t xml:space="preserve">                - 70 éven felüli egyedül élő</t>
  </si>
  <si>
    <t xml:space="preserve">                 - kerti csap</t>
  </si>
  <si>
    <t>ÖSSZESEN</t>
  </si>
  <si>
    <t>Ellátottak térítési díjának elengedése</t>
  </si>
  <si>
    <t>Ssz.</t>
  </si>
  <si>
    <t>Cím, alcím megnevezése</t>
  </si>
  <si>
    <t xml:space="preserve">Eredeti előirányzat                            </t>
  </si>
  <si>
    <t>Pénzátadás, egyéb támogatás működésre</t>
  </si>
  <si>
    <t>Pénzátadás, egyéb támogatás felhalm.</t>
  </si>
  <si>
    <t>Kiadások MINDÖSZ-SZESEN</t>
  </si>
  <si>
    <t>Sportegyesület</t>
  </si>
  <si>
    <t>Polgárőrség</t>
  </si>
  <si>
    <t>Céljelleggel adott támogatások MINDÖSSZESEN</t>
  </si>
  <si>
    <t>Társaság megnevezése</t>
  </si>
  <si>
    <t>Önkormányzat tulajdona</t>
  </si>
  <si>
    <t>Névérték Ft/db</t>
  </si>
  <si>
    <t>Névérték Ft</t>
  </si>
  <si>
    <t xml:space="preserve">Szerződés szerinti összeg </t>
  </si>
  <si>
    <t>Köt.váll. éve</t>
  </si>
  <si>
    <t>Záró állomány</t>
  </si>
  <si>
    <t>I. Hitelek</t>
  </si>
  <si>
    <t>Felhalmozási hitel összesen</t>
  </si>
  <si>
    <t>Jogcím</t>
  </si>
  <si>
    <t>ÖNKORMÁNYZATI FELADATOK</t>
  </si>
  <si>
    <t>I. A helyi önkormányzatok működésének általános támogatása</t>
  </si>
  <si>
    <t>III. Települési önkormányzatok szociális és gyermekjóléti feladatainak támogatása</t>
  </si>
  <si>
    <t>IV. Könyvtári, közművelődési és múzeumi feladatok támogatása</t>
  </si>
  <si>
    <t xml:space="preserve">Módosított előirányzat                            </t>
  </si>
  <si>
    <t>Innova Térségfejlesztő Szociális Szövetkezet</t>
  </si>
  <si>
    <t>6 db</t>
  </si>
  <si>
    <t>Részjegy mennyisége</t>
  </si>
  <si>
    <t>Felhalmozási hitel tőke 
K&amp;H Bank</t>
  </si>
  <si>
    <t>Nyitó állomány</t>
  </si>
  <si>
    <t>Lejárat</t>
  </si>
  <si>
    <t>Törlesztés</t>
  </si>
  <si>
    <t>ADÓSSÁGÁLLOMÁNY</t>
  </si>
  <si>
    <t>5.sz.melléklet</t>
  </si>
  <si>
    <t>6. sz.melléklet</t>
  </si>
  <si>
    <t>7. sz.melléklet</t>
  </si>
  <si>
    <t>Költségvetési jelentés (Nettósított)</t>
  </si>
  <si>
    <t>8. sz.melléklet</t>
  </si>
  <si>
    <t>9. sz.melléklet</t>
  </si>
  <si>
    <t>10. sz.melléklet</t>
  </si>
  <si>
    <t>11. sz.melléklet</t>
  </si>
  <si>
    <t>12. sz.melléklet</t>
  </si>
  <si>
    <t>13. sz.melléklet</t>
  </si>
  <si>
    <t>14. sz.melléklet</t>
  </si>
  <si>
    <t>15. sz.melléklet</t>
  </si>
  <si>
    <t>16. sz.melléklet</t>
  </si>
  <si>
    <t>17. sz.melléklet</t>
  </si>
  <si>
    <t>Fejlesztési- felújítási kiadás</t>
  </si>
  <si>
    <t>Létszám</t>
  </si>
  <si>
    <t>Közvetett támogatások</t>
  </si>
  <si>
    <t>Adott támogatások</t>
  </si>
  <si>
    <t>Részesedések</t>
  </si>
  <si>
    <t>18. sz.melléklet</t>
  </si>
  <si>
    <t>19. sz.melléklet</t>
  </si>
  <si>
    <t>20. sz.melléklet</t>
  </si>
  <si>
    <t>21. sz.melléklet</t>
  </si>
  <si>
    <t>22. sz.melléklet</t>
  </si>
  <si>
    <t>Adósságállomány</t>
  </si>
  <si>
    <t>Az önkormányzat normatív állami támogatása</t>
  </si>
  <si>
    <t>Eredménykimutatás Intézményi összesítő</t>
  </si>
  <si>
    <t>Maradványkimutatás Intézményi összesítő</t>
  </si>
  <si>
    <t>Nagyréde Nagyközség Önkormányzata</t>
  </si>
  <si>
    <t>Ft</t>
  </si>
  <si>
    <t>III.   Egyéb sajátos eszközoldali elszámolások</t>
  </si>
  <si>
    <t>I.   Előzetesen felszámított áfa elszámolása</t>
  </si>
  <si>
    <t>Nagyrédei Gondozási Központ</t>
  </si>
  <si>
    <t>Kerékpár út</t>
  </si>
  <si>
    <t>Ügyintéző                                                 (közalkalmazott)</t>
  </si>
  <si>
    <t>Vezető nappali ellátás                          (közalkalmazott)</t>
  </si>
  <si>
    <t>Fejlesztési és Koordinációs Központ Nonprofit Kft</t>
  </si>
  <si>
    <t>4 db</t>
  </si>
  <si>
    <t>Közvetett támogatás összege (Ft)</t>
  </si>
  <si>
    <t>Normatíva összege Ft</t>
  </si>
  <si>
    <t>Összeg</t>
  </si>
  <si>
    <t>21.sz.melléklet</t>
  </si>
  <si>
    <t>08. Felhalmozási célú támogatások eredményszemléletű 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</si>
  <si>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</si>
  <si>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</si>
  <si>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</si>
  <si>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</si>
  <si>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</si>
  <si>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14. Bérköltség</t>
  </si>
  <si>
    <t>15. Személyi jellegű egyéb kifizetések</t>
  </si>
  <si>
    <t>16. Bérjárulékok</t>
  </si>
  <si>
    <t>17. Kapott (járó) osztalék és részesedés</t>
  </si>
  <si>
    <t>18. Részesedésekből származó eredmányszemléletű bevételek, árfolyamnyereségek</t>
  </si>
  <si>
    <t>19. Befektetett pénzügyi eszközökből származó eredményszemléletű bevételek, árfolyamnyereségek</t>
  </si>
  <si>
    <t>20. Egyéb kapott (járó kamatok és kamatjellegű eredményszemléletű eredmények</t>
  </si>
  <si>
    <t>21. Pénzügyi műveletek egyéb eredményszemléletű bevételei</t>
  </si>
  <si>
    <t>22. Részesedésekből származó ráfordítások, árfolyamnyereségek</t>
  </si>
  <si>
    <t>23. Befektetett pénzügyi eszközökből származó ráfordítások, árfolyamveszteségek</t>
  </si>
  <si>
    <t>24. Fizetendő kamatok és kamatjellegű ráfordítások</t>
  </si>
  <si>
    <t>25. Részesedések, értékpapírok, pénzeszközök értékvesztése</t>
  </si>
  <si>
    <t>26. Pénzügyi műveletek egyéb ráfordításai</t>
  </si>
  <si>
    <t>III. Egyéb eredményszemléletű bevételek (06+07+08+09)</t>
  </si>
  <si>
    <t>IV. Anyagjellegű ráfordítások (10+11+12+13)</t>
  </si>
  <si>
    <t>V. Személyi jellegű ráfordítások (14+15+16)</t>
  </si>
  <si>
    <t>VIII. Pénzügyi műveletek eredményszemléletű bevételei (17+18+19+20+21)</t>
  </si>
  <si>
    <t>IX. Pénzügyi műveletek ráfordításai (22+23+24+25+26)</t>
  </si>
  <si>
    <t>C) Mérleg szerinti eredmény (±A±B)</t>
  </si>
  <si>
    <t>II.  Fizetendő áfa</t>
  </si>
  <si>
    <t>Szabálysértési pénz- és helyszíni bírság, egyéb</t>
  </si>
  <si>
    <t>Terepjáró gépjármű</t>
  </si>
  <si>
    <t>Külterületi gépek pályázat</t>
  </si>
  <si>
    <t>Fáy-kastély felújítás</t>
  </si>
  <si>
    <t>IV.</t>
  </si>
  <si>
    <t>Egyházközség</t>
  </si>
  <si>
    <t>Turisztikai Egyesület</t>
  </si>
  <si>
    <t>Apránként az Aprókért Közhasznú Egyesület</t>
  </si>
  <si>
    <t>Támogatási Keretösszeg</t>
  </si>
  <si>
    <t>II. A települési önkormányzatok egyes köznevelési feladatainak támogatása</t>
  </si>
  <si>
    <t>Eredeti előirányyzat</t>
  </si>
  <si>
    <t>V. Működési célú költségvetési támogatások és kiegészítő támogatások</t>
  </si>
  <si>
    <t>VI. Elszámolásból származó bevételek</t>
  </si>
  <si>
    <t>Önkormányzatok működési támogatásai összesen</t>
  </si>
  <si>
    <t>Fordulónap: 2018.12.31.</t>
  </si>
  <si>
    <t>23. sz.melléklet</t>
  </si>
  <si>
    <t>EU forrásból megvalósult projektek</t>
  </si>
  <si>
    <t>Korábbi évek megszűnt adónemei áthúzódó befizetései</t>
  </si>
  <si>
    <t>Helyi piac</t>
  </si>
  <si>
    <t>Elnöki bútor</t>
  </si>
  <si>
    <t>Gyógyszertár</t>
  </si>
  <si>
    <t>Településrendezési terv</t>
  </si>
  <si>
    <t>Járda felújítás Fő út önerő</t>
  </si>
  <si>
    <t>Útfelújítás</t>
  </si>
  <si>
    <t>Mikszáth út ivóvíz gerinc</t>
  </si>
  <si>
    <t>Atkári úti parkoló kialakítás</t>
  </si>
  <si>
    <t>Hivatal gázkazán</t>
  </si>
  <si>
    <t>Egészségház kapu</t>
  </si>
  <si>
    <t>Konyhabútor, gardrób dajka szoba</t>
  </si>
  <si>
    <t>Óvoda dajka szoba</t>
  </si>
  <si>
    <t>Orvosi R bevezető út aszfaltozás</t>
  </si>
  <si>
    <t>Templom toronyóra építészeti tervezés</t>
  </si>
  <si>
    <t>Számítógép fogorvosi rendelő</t>
  </si>
  <si>
    <t>Kamerarendszer műv ház</t>
  </si>
  <si>
    <t>Fogászati kezelőegység előleg</t>
  </si>
  <si>
    <t>Kisértékű és egyéb tárgyieszközök</t>
  </si>
  <si>
    <t>2. Szennyvízátemelő szekrény rekonstrukciója</t>
  </si>
  <si>
    <t>GONDOZÁSI KÖZPONT</t>
  </si>
  <si>
    <t>Takarító (műv ház, eü, tornaterem)        (közalkalmazott)</t>
  </si>
  <si>
    <t>Kulturális szervező                                (közalkalmazott)</t>
  </si>
  <si>
    <t>Országos Mentőszolgálat Alapítvány</t>
  </si>
  <si>
    <t>2018. év</t>
  </si>
  <si>
    <t>Projekt megnevezése</t>
  </si>
  <si>
    <t>Eredetei előirányzat</t>
  </si>
  <si>
    <t>Bevételek</t>
  </si>
  <si>
    <t>Kiadások</t>
  </si>
  <si>
    <t>EU támogatás</t>
  </si>
  <si>
    <t>Egyéb bevételek és önerő</t>
  </si>
  <si>
    <t>Fáy-kastély</t>
  </si>
  <si>
    <t>Esély Otthon pályázat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</si>
</sst>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0.0%"/>
    <numFmt numFmtId="179" formatCode="#,##0.000"/>
    <numFmt numFmtId="180" formatCode="#,##0.0"/>
    <numFmt numFmtId="181" formatCode="_(* #,##0.00_);_(* \(#,##0.00\);_(* &quot;-&quot;??_);_(@_)"/>
    <numFmt numFmtId="182" formatCode="_-* #,##0\ _F_t_-;\-* #,##0\ _F_t_-;_-* &quot;-&quot;??\ _F_t_-;_-@_-"/>
    <numFmt numFmtId="183" formatCode="[$-40E]yyyy\.\ mmmm\ d\.\,\ dddd"/>
    <numFmt numFmtId="184" formatCode="#,##0\ _F_t"/>
  </numFmts>
  <fonts count="99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G Omega"/>
      <family val="2"/>
    </font>
    <font>
      <sz val="11"/>
      <name val="CG Omega"/>
      <family val="2"/>
    </font>
    <font>
      <sz val="10"/>
      <name val="Arial"/>
      <family val="2"/>
    </font>
    <font>
      <sz val="12"/>
      <name val="Arial CE"/>
      <family val="0"/>
    </font>
    <font>
      <sz val="10"/>
      <name val="Times New Roman"/>
      <family val="1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1"/>
      <name val="Times New Roman CE"/>
      <family val="1"/>
    </font>
    <font>
      <sz val="10"/>
      <name val="CG Omega"/>
      <family val="2"/>
    </font>
    <font>
      <u val="single"/>
      <sz val="10"/>
      <name val="Arial"/>
      <family val="2"/>
    </font>
    <font>
      <b/>
      <sz val="12"/>
      <color indexed="63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Garamond"/>
      <family val="1"/>
    </font>
    <font>
      <b/>
      <sz val="13"/>
      <name val="Arial"/>
      <family val="2"/>
    </font>
    <font>
      <b/>
      <sz val="13"/>
      <name val="Arial CE"/>
      <family val="0"/>
    </font>
    <font>
      <sz val="14"/>
      <name val="Century Gothic"/>
      <family val="2"/>
    </font>
    <font>
      <sz val="12"/>
      <name val="Times New Roman"/>
      <family val="1"/>
    </font>
    <font>
      <b/>
      <sz val="9"/>
      <name val="Garamond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2"/>
      <color indexed="10"/>
      <name val="Garamond"/>
      <family val="1"/>
    </font>
    <font>
      <sz val="10"/>
      <color indexed="10"/>
      <name val="Arial"/>
      <family val="2"/>
    </font>
    <font>
      <sz val="11"/>
      <color indexed="10"/>
      <name val="Garamond"/>
      <family val="1"/>
    </font>
    <font>
      <sz val="10"/>
      <color indexed="10"/>
      <name val="Arial CE"/>
      <family val="0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18"/>
      <name val="Garamond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002060"/>
      <name val="Garamond"/>
      <family val="1"/>
    </font>
    <font>
      <sz val="11"/>
      <color rgb="FFC00000"/>
      <name val="Garamond"/>
      <family val="1"/>
    </font>
    <font>
      <sz val="12"/>
      <color rgb="FFC00000"/>
      <name val="Garamond"/>
      <family val="1"/>
    </font>
    <font>
      <sz val="10"/>
      <color rgb="FFC0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109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3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9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4" fillId="0" borderId="0">
      <alignment/>
      <protection/>
    </xf>
    <xf numFmtId="3" fontId="0" fillId="0" borderId="0">
      <alignment vertical="center"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9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2" fillId="22" borderId="1" applyNumberFormat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53">
    <xf numFmtId="3" fontId="0" fillId="0" borderId="0" xfId="0" applyAlignment="1">
      <alignment vertical="center"/>
    </xf>
    <xf numFmtId="0" fontId="11" fillId="0" borderId="0" xfId="85">
      <alignment/>
      <protection/>
    </xf>
    <xf numFmtId="0" fontId="12" fillId="0" borderId="0" xfId="85" applyFont="1" applyAlignment="1">
      <alignment horizontal="center"/>
      <protection/>
    </xf>
    <xf numFmtId="0" fontId="12" fillId="0" borderId="0" xfId="85" applyFont="1">
      <alignment/>
      <protection/>
    </xf>
    <xf numFmtId="49" fontId="15" fillId="0" borderId="0" xfId="85" applyNumberFormat="1" applyFont="1">
      <alignment/>
      <protection/>
    </xf>
    <xf numFmtId="3" fontId="7" fillId="0" borderId="0" xfId="0" applyFont="1" applyAlignment="1">
      <alignment vertical="center"/>
    </xf>
    <xf numFmtId="3" fontId="45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35" fillId="0" borderId="0" xfId="67" applyNumberFormat="1" applyFont="1">
      <alignment/>
      <protection/>
    </xf>
    <xf numFmtId="0" fontId="11" fillId="0" borderId="0" xfId="67">
      <alignment/>
      <protection/>
    </xf>
    <xf numFmtId="0" fontId="35" fillId="0" borderId="0" xfId="67" applyFont="1">
      <alignment/>
      <protection/>
    </xf>
    <xf numFmtId="0" fontId="11" fillId="0" borderId="0" xfId="67" applyFont="1">
      <alignment/>
      <protection/>
    </xf>
    <xf numFmtId="3" fontId="11" fillId="0" borderId="0" xfId="67" applyNumberFormat="1">
      <alignment/>
      <protection/>
    </xf>
    <xf numFmtId="3" fontId="42" fillId="0" borderId="0" xfId="67" applyNumberFormat="1" applyFont="1">
      <alignment/>
      <protection/>
    </xf>
    <xf numFmtId="0" fontId="49" fillId="0" borderId="0" xfId="67" applyFont="1">
      <alignment/>
      <protection/>
    </xf>
    <xf numFmtId="3" fontId="49" fillId="0" borderId="0" xfId="67" applyNumberFormat="1" applyFont="1">
      <alignment/>
      <protection/>
    </xf>
    <xf numFmtId="0" fontId="39" fillId="0" borderId="10" xfId="85" applyFont="1" applyFill="1" applyBorder="1" applyAlignment="1">
      <alignment horizontal="center" vertical="center"/>
      <protection/>
    </xf>
    <xf numFmtId="0" fontId="39" fillId="0" borderId="10" xfId="85" applyFont="1" applyFill="1" applyBorder="1">
      <alignment/>
      <protection/>
    </xf>
    <xf numFmtId="0" fontId="39" fillId="0" borderId="11" xfId="85" applyFont="1" applyFill="1" applyBorder="1">
      <alignment/>
      <protection/>
    </xf>
    <xf numFmtId="0" fontId="14" fillId="0" borderId="0" xfId="85" applyFont="1" applyBorder="1">
      <alignment/>
      <protection/>
    </xf>
    <xf numFmtId="0" fontId="14" fillId="0" borderId="11" xfId="85" applyFont="1" applyBorder="1">
      <alignment/>
      <protection/>
    </xf>
    <xf numFmtId="0" fontId="35" fillId="24" borderId="0" xfId="67" applyFont="1" applyFill="1" applyBorder="1" applyAlignment="1">
      <alignment horizontal="center" vertical="center"/>
      <protection/>
    </xf>
    <xf numFmtId="0" fontId="35" fillId="24" borderId="0" xfId="67" applyFont="1" applyFill="1">
      <alignment/>
      <protection/>
    </xf>
    <xf numFmtId="3" fontId="35" fillId="24" borderId="0" xfId="67" applyNumberFormat="1" applyFont="1" applyFill="1">
      <alignment/>
      <protection/>
    </xf>
    <xf numFmtId="0" fontId="8" fillId="0" borderId="0" xfId="67" applyFont="1">
      <alignment/>
      <protection/>
    </xf>
    <xf numFmtId="3" fontId="8" fillId="0" borderId="0" xfId="67" applyNumberFormat="1" applyFont="1">
      <alignment/>
      <protection/>
    </xf>
    <xf numFmtId="3" fontId="50" fillId="0" borderId="0" xfId="67" applyNumberFormat="1" applyFont="1">
      <alignment/>
      <protection/>
    </xf>
    <xf numFmtId="0" fontId="40" fillId="0" borderId="0" xfId="67" applyFont="1">
      <alignment/>
      <protection/>
    </xf>
    <xf numFmtId="3" fontId="40" fillId="0" borderId="0" xfId="67" applyNumberFormat="1" applyFont="1">
      <alignment/>
      <protection/>
    </xf>
    <xf numFmtId="3" fontId="40" fillId="0" borderId="0" xfId="67" applyNumberFormat="1" applyFont="1" applyAlignment="1">
      <alignment horizontal="right"/>
      <protection/>
    </xf>
    <xf numFmtId="0" fontId="7" fillId="24" borderId="12" xfId="67" applyFont="1" applyFill="1" applyBorder="1" applyAlignment="1">
      <alignment horizontal="center" vertical="center"/>
      <protection/>
    </xf>
    <xf numFmtId="3" fontId="70" fillId="24" borderId="12" xfId="0" applyFont="1" applyFill="1" applyBorder="1" applyAlignment="1">
      <alignment horizontal="justify" vertical="center" wrapText="1"/>
    </xf>
    <xf numFmtId="3" fontId="8" fillId="24" borderId="12" xfId="67" applyNumberFormat="1" applyFont="1" applyFill="1" applyBorder="1" applyAlignment="1">
      <alignment vertical="center"/>
      <protection/>
    </xf>
    <xf numFmtId="3" fontId="71" fillId="24" borderId="12" xfId="0" applyFont="1" applyFill="1" applyBorder="1" applyAlignment="1">
      <alignment horizontal="justify" vertical="center" wrapText="1"/>
    </xf>
    <xf numFmtId="3" fontId="7" fillId="24" borderId="12" xfId="67" applyNumberFormat="1" applyFont="1" applyFill="1" applyBorder="1">
      <alignment/>
      <protection/>
    </xf>
    <xf numFmtId="0" fontId="8" fillId="24" borderId="12" xfId="67" applyFont="1" applyFill="1" applyBorder="1" applyAlignment="1">
      <alignment horizontal="center" vertical="center"/>
      <protection/>
    </xf>
    <xf numFmtId="3" fontId="8" fillId="24" borderId="12" xfId="67" applyNumberFormat="1" applyFont="1" applyFill="1" applyBorder="1">
      <alignment/>
      <protection/>
    </xf>
    <xf numFmtId="0" fontId="10" fillId="24" borderId="12" xfId="67" applyFont="1" applyFill="1" applyBorder="1" applyAlignment="1">
      <alignment horizontal="center" vertical="center"/>
      <protection/>
    </xf>
    <xf numFmtId="3" fontId="72" fillId="0" borderId="0" xfId="0" applyFont="1" applyBorder="1" applyAlignment="1">
      <alignment horizontal="justify" vertical="center" wrapText="1"/>
    </xf>
    <xf numFmtId="3" fontId="7" fillId="0" borderId="12" xfId="67" applyNumberFormat="1" applyFont="1" applyBorder="1">
      <alignment/>
      <protection/>
    </xf>
    <xf numFmtId="3" fontId="33" fillId="24" borderId="13" xfId="67" applyNumberFormat="1" applyFont="1" applyFill="1" applyBorder="1">
      <alignment/>
      <protection/>
    </xf>
    <xf numFmtId="3" fontId="34" fillId="24" borderId="14" xfId="67" applyNumberFormat="1" applyFont="1" applyFill="1" applyBorder="1">
      <alignment/>
      <protection/>
    </xf>
    <xf numFmtId="3" fontId="33" fillId="24" borderId="14" xfId="67" applyNumberFormat="1" applyFont="1" applyFill="1" applyBorder="1">
      <alignment/>
      <protection/>
    </xf>
    <xf numFmtId="3" fontId="35" fillId="24" borderId="0" xfId="67" applyNumberFormat="1" applyFont="1" applyFill="1" applyBorder="1">
      <alignment/>
      <protection/>
    </xf>
    <xf numFmtId="0" fontId="37" fillId="24" borderId="14" xfId="67" applyFont="1" applyFill="1" applyBorder="1" applyAlignment="1">
      <alignment horizontal="center"/>
      <protection/>
    </xf>
    <xf numFmtId="0" fontId="35" fillId="24" borderId="14" xfId="67" applyFont="1" applyFill="1" applyBorder="1" applyAlignment="1">
      <alignment horizontal="center"/>
      <protection/>
    </xf>
    <xf numFmtId="0" fontId="35" fillId="24" borderId="14" xfId="67" applyFont="1" applyFill="1" applyBorder="1" applyAlignment="1">
      <alignment horizontal="left" vertical="center" wrapText="1"/>
      <protection/>
    </xf>
    <xf numFmtId="0" fontId="37" fillId="24" borderId="13" xfId="67" applyFont="1" applyFill="1" applyBorder="1" applyAlignment="1">
      <alignment horizontal="center"/>
      <protection/>
    </xf>
    <xf numFmtId="3" fontId="7" fillId="0" borderId="0" xfId="67" applyNumberFormat="1" applyFont="1">
      <alignment/>
      <protection/>
    </xf>
    <xf numFmtId="0" fontId="52" fillId="0" borderId="0" xfId="67" applyFont="1">
      <alignment/>
      <protection/>
    </xf>
    <xf numFmtId="3" fontId="52" fillId="0" borderId="0" xfId="67" applyNumberFormat="1" applyFont="1">
      <alignment/>
      <protection/>
    </xf>
    <xf numFmtId="3" fontId="52" fillId="0" borderId="0" xfId="67" applyNumberFormat="1" applyFont="1" applyAlignment="1">
      <alignment horizontal="right"/>
      <protection/>
    </xf>
    <xf numFmtId="0" fontId="58" fillId="0" borderId="14" xfId="67" applyFont="1" applyBorder="1" applyAlignment="1">
      <alignment horizontal="center"/>
      <protection/>
    </xf>
    <xf numFmtId="0" fontId="58" fillId="0" borderId="14" xfId="67" applyFont="1" applyBorder="1" applyAlignment="1">
      <alignment vertical="center"/>
      <protection/>
    </xf>
    <xf numFmtId="3" fontId="57" fillId="0" borderId="14" xfId="67" applyNumberFormat="1" applyFont="1" applyBorder="1" applyAlignment="1">
      <alignment vertical="center"/>
      <protection/>
    </xf>
    <xf numFmtId="178" fontId="58" fillId="0" borderId="14" xfId="67" applyNumberFormat="1" applyFont="1" applyBorder="1" applyAlignment="1">
      <alignment vertical="center"/>
      <protection/>
    </xf>
    <xf numFmtId="3" fontId="57" fillId="0" borderId="14" xfId="67" applyNumberFormat="1" applyFont="1" applyFill="1" applyBorder="1" applyAlignment="1">
      <alignment vertical="center"/>
      <protection/>
    </xf>
    <xf numFmtId="49" fontId="58" fillId="0" borderId="14" xfId="67" applyNumberFormat="1" applyFont="1" applyBorder="1" applyAlignment="1">
      <alignment vertical="center"/>
      <protection/>
    </xf>
    <xf numFmtId="0" fontId="53" fillId="0" borderId="14" xfId="67" applyFont="1" applyBorder="1" applyAlignment="1">
      <alignment horizontal="center"/>
      <protection/>
    </xf>
    <xf numFmtId="0" fontId="53" fillId="0" borderId="14" xfId="67" applyFont="1" applyBorder="1" applyAlignment="1">
      <alignment vertical="center"/>
      <protection/>
    </xf>
    <xf numFmtId="3" fontId="54" fillId="0" borderId="14" xfId="67" applyNumberFormat="1" applyFont="1" applyBorder="1" applyAlignment="1">
      <alignment vertical="center"/>
      <protection/>
    </xf>
    <xf numFmtId="3" fontId="53" fillId="0" borderId="14" xfId="67" applyNumberFormat="1" applyFont="1" applyBorder="1" applyAlignment="1">
      <alignment vertical="center"/>
      <protection/>
    </xf>
    <xf numFmtId="49" fontId="58" fillId="0" borderId="14" xfId="67" applyNumberFormat="1" applyFont="1" applyBorder="1" applyAlignment="1">
      <alignment horizontal="left" vertical="center" wrapText="1"/>
      <protection/>
    </xf>
    <xf numFmtId="3" fontId="54" fillId="0" borderId="14" xfId="67" applyNumberFormat="1" applyFont="1" applyFill="1" applyBorder="1" applyAlignment="1">
      <alignment vertical="center"/>
      <protection/>
    </xf>
    <xf numFmtId="3" fontId="53" fillId="0" borderId="14" xfId="67" applyNumberFormat="1" applyFont="1" applyFill="1" applyBorder="1" applyAlignment="1">
      <alignment vertical="center"/>
      <protection/>
    </xf>
    <xf numFmtId="0" fontId="58" fillId="0" borderId="14" xfId="67" applyFont="1" applyBorder="1" applyAlignment="1">
      <alignment horizontal="center" vertical="center"/>
      <protection/>
    </xf>
    <xf numFmtId="0" fontId="53" fillId="0" borderId="14" xfId="67" applyFont="1" applyBorder="1" applyAlignment="1">
      <alignment horizontal="center" vertical="center"/>
      <protection/>
    </xf>
    <xf numFmtId="0" fontId="58" fillId="0" borderId="14" xfId="67" applyFont="1" applyBorder="1" applyAlignment="1">
      <alignment vertical="center" wrapText="1"/>
      <protection/>
    </xf>
    <xf numFmtId="49" fontId="58" fillId="0" borderId="14" xfId="67" applyNumberFormat="1" applyFont="1" applyBorder="1" applyAlignment="1">
      <alignment vertical="center" wrapText="1"/>
      <protection/>
    </xf>
    <xf numFmtId="0" fontId="53" fillId="0" borderId="14" xfId="67" applyFont="1" applyBorder="1" applyAlignment="1">
      <alignment vertical="center" wrapText="1"/>
      <protection/>
    </xf>
    <xf numFmtId="0" fontId="37" fillId="24" borderId="13" xfId="67" applyFont="1" applyFill="1" applyBorder="1" applyAlignment="1">
      <alignment wrapText="1"/>
      <protection/>
    </xf>
    <xf numFmtId="0" fontId="35" fillId="24" borderId="14" xfId="67" applyFont="1" applyFill="1" applyBorder="1" applyAlignment="1">
      <alignment wrapText="1"/>
      <protection/>
    </xf>
    <xf numFmtId="0" fontId="37" fillId="24" borderId="14" xfId="67" applyFont="1" applyFill="1" applyBorder="1" applyAlignment="1">
      <alignment wrapText="1"/>
      <protection/>
    </xf>
    <xf numFmtId="3" fontId="7" fillId="24" borderId="14" xfId="67" applyNumberFormat="1" applyFont="1" applyFill="1" applyBorder="1">
      <alignment/>
      <protection/>
    </xf>
    <xf numFmtId="3" fontId="8" fillId="24" borderId="14" xfId="67" applyNumberFormat="1" applyFont="1" applyFill="1" applyBorder="1" applyAlignment="1">
      <alignment vertical="center"/>
      <protection/>
    </xf>
    <xf numFmtId="3" fontId="7" fillId="0" borderId="14" xfId="67" applyNumberFormat="1" applyFont="1" applyBorder="1">
      <alignment/>
      <protection/>
    </xf>
    <xf numFmtId="0" fontId="60" fillId="0" borderId="0" xfId="85" applyFont="1">
      <alignment/>
      <protection/>
    </xf>
    <xf numFmtId="3" fontId="12" fillId="0" borderId="0" xfId="85" applyNumberFormat="1" applyFont="1">
      <alignment/>
      <protection/>
    </xf>
    <xf numFmtId="3" fontId="58" fillId="0" borderId="14" xfId="67" applyNumberFormat="1" applyFont="1" applyBorder="1" applyAlignment="1">
      <alignment vertical="center"/>
      <protection/>
    </xf>
    <xf numFmtId="3" fontId="58" fillId="0" borderId="14" xfId="67" applyNumberFormat="1" applyFont="1" applyFill="1" applyBorder="1" applyAlignment="1">
      <alignment vertical="center"/>
      <protection/>
    </xf>
    <xf numFmtId="3" fontId="58" fillId="0" borderId="14" xfId="0" applyNumberFormat="1" applyFont="1" applyBorder="1" applyAlignment="1">
      <alignment horizontal="right" vertical="top" wrapText="1"/>
    </xf>
    <xf numFmtId="3" fontId="58" fillId="0" borderId="0" xfId="0" applyNumberFormat="1" applyFont="1" applyAlignment="1">
      <alignment horizontal="right" vertical="top" wrapText="1"/>
    </xf>
    <xf numFmtId="3" fontId="12" fillId="0" borderId="0" xfId="67" applyNumberFormat="1" applyFont="1">
      <alignment/>
      <protection/>
    </xf>
    <xf numFmtId="0" fontId="7" fillId="24" borderId="14" xfId="67" applyFont="1" applyFill="1" applyBorder="1" applyAlignment="1">
      <alignment horizontal="center" vertical="center"/>
      <protection/>
    </xf>
    <xf numFmtId="3" fontId="70" fillId="24" borderId="14" xfId="0" applyFont="1" applyFill="1" applyBorder="1" applyAlignment="1">
      <alignment horizontal="justify" vertical="center"/>
    </xf>
    <xf numFmtId="3" fontId="7" fillId="24" borderId="14" xfId="67" applyNumberFormat="1" applyFont="1" applyFill="1" applyBorder="1" applyAlignment="1">
      <alignment vertical="center"/>
      <protection/>
    </xf>
    <xf numFmtId="3" fontId="71" fillId="24" borderId="14" xfId="0" applyFont="1" applyFill="1" applyBorder="1" applyAlignment="1">
      <alignment horizontal="justify" vertical="center"/>
    </xf>
    <xf numFmtId="0" fontId="8" fillId="24" borderId="14" xfId="67" applyFont="1" applyFill="1" applyBorder="1" applyAlignment="1">
      <alignment horizontal="center" vertical="center"/>
      <protection/>
    </xf>
    <xf numFmtId="3" fontId="8" fillId="24" borderId="14" xfId="67" applyNumberFormat="1" applyFont="1" applyFill="1" applyBorder="1">
      <alignment/>
      <protection/>
    </xf>
    <xf numFmtId="0" fontId="10" fillId="24" borderId="14" xfId="67" applyFont="1" applyFill="1" applyBorder="1" applyAlignment="1">
      <alignment horizontal="center" vertical="center"/>
      <protection/>
    </xf>
    <xf numFmtId="0" fontId="10" fillId="0" borderId="14" xfId="67" applyFont="1" applyBorder="1" applyAlignment="1">
      <alignment horizontal="center"/>
      <protection/>
    </xf>
    <xf numFmtId="3" fontId="61" fillId="0" borderId="0" xfId="85" applyNumberFormat="1" applyFont="1">
      <alignment/>
      <protection/>
    </xf>
    <xf numFmtId="0" fontId="15" fillId="0" borderId="0" xfId="85" applyFont="1" applyAlignment="1">
      <alignment horizontal="center"/>
      <protection/>
    </xf>
    <xf numFmtId="0" fontId="13" fillId="0" borderId="0" xfId="85" applyFont="1" applyAlignment="1">
      <alignment horizontal="center"/>
      <protection/>
    </xf>
    <xf numFmtId="14" fontId="13" fillId="0" borderId="0" xfId="85" applyNumberFormat="1" applyFont="1" applyAlignment="1">
      <alignment horizontal="center"/>
      <protection/>
    </xf>
    <xf numFmtId="3" fontId="62" fillId="0" borderId="0" xfId="67" applyNumberFormat="1" applyFont="1">
      <alignment/>
      <protection/>
    </xf>
    <xf numFmtId="3" fontId="70" fillId="24" borderId="14" xfId="0" applyFont="1" applyFill="1" applyBorder="1" applyAlignment="1">
      <alignment horizontal="justify" vertical="center" wrapText="1"/>
    </xf>
    <xf numFmtId="3" fontId="73" fillId="0" borderId="14" xfId="0" applyFont="1" applyBorder="1" applyAlignment="1">
      <alignment horizontal="justify" vertical="center" wrapText="1"/>
    </xf>
    <xf numFmtId="3" fontId="63" fillId="0" borderId="0" xfId="67" applyNumberFormat="1" applyFont="1">
      <alignment/>
      <protection/>
    </xf>
    <xf numFmtId="3" fontId="33" fillId="24" borderId="15" xfId="67" applyNumberFormat="1" applyFont="1" applyFill="1" applyBorder="1">
      <alignment/>
      <protection/>
    </xf>
    <xf numFmtId="3" fontId="33" fillId="24" borderId="16" xfId="67" applyNumberFormat="1" applyFont="1" applyFill="1" applyBorder="1">
      <alignment/>
      <protection/>
    </xf>
    <xf numFmtId="3" fontId="34" fillId="24" borderId="17" xfId="67" applyNumberFormat="1" applyFont="1" applyFill="1" applyBorder="1">
      <alignment/>
      <protection/>
    </xf>
    <xf numFmtId="3" fontId="33" fillId="24" borderId="17" xfId="67" applyNumberFormat="1" applyFont="1" applyFill="1" applyBorder="1">
      <alignment/>
      <protection/>
    </xf>
    <xf numFmtId="3" fontId="64" fillId="0" borderId="0" xfId="67" applyNumberFormat="1" applyFont="1">
      <alignment/>
      <protection/>
    </xf>
    <xf numFmtId="0" fontId="35" fillId="0" borderId="0" xfId="85" applyFont="1">
      <alignment/>
      <protection/>
    </xf>
    <xf numFmtId="3" fontId="33" fillId="24" borderId="14" xfId="85" applyNumberFormat="1" applyFont="1" applyFill="1" applyBorder="1">
      <alignment/>
      <protection/>
    </xf>
    <xf numFmtId="0" fontId="52" fillId="0" borderId="14" xfId="67" applyFont="1" applyBorder="1" applyAlignment="1">
      <alignment vertical="center"/>
      <protection/>
    </xf>
    <xf numFmtId="0" fontId="37" fillId="24" borderId="14" xfId="67" applyFont="1" applyFill="1" applyBorder="1" applyAlignment="1">
      <alignment vertical="center" wrapText="1"/>
      <protection/>
    </xf>
    <xf numFmtId="3" fontId="63" fillId="24" borderId="0" xfId="0" applyFont="1" applyFill="1" applyBorder="1" applyAlignment="1">
      <alignment horizontal="left" vertical="center"/>
    </xf>
    <xf numFmtId="3" fontId="33" fillId="0" borderId="0" xfId="67" applyNumberFormat="1" applyFont="1">
      <alignment/>
      <protection/>
    </xf>
    <xf numFmtId="0" fontId="33" fillId="0" borderId="0" xfId="67" applyFont="1">
      <alignment/>
      <protection/>
    </xf>
    <xf numFmtId="3" fontId="34" fillId="0" borderId="0" xfId="67" applyNumberFormat="1" applyFont="1">
      <alignment/>
      <protection/>
    </xf>
    <xf numFmtId="3" fontId="34" fillId="0" borderId="0" xfId="67" applyNumberFormat="1" applyFont="1" applyAlignment="1">
      <alignment horizontal="right"/>
      <protection/>
    </xf>
    <xf numFmtId="0" fontId="65" fillId="0" borderId="0" xfId="67" applyFont="1" applyAlignment="1">
      <alignment horizontal="center"/>
      <protection/>
    </xf>
    <xf numFmtId="14" fontId="36" fillId="0" borderId="0" xfId="67" applyNumberFormat="1" applyFont="1" applyAlignment="1">
      <alignment horizontal="center"/>
      <protection/>
    </xf>
    <xf numFmtId="0" fontId="37" fillId="24" borderId="13" xfId="67" applyFont="1" applyFill="1" applyBorder="1" applyAlignment="1">
      <alignment horizontal="center" vertical="center"/>
      <protection/>
    </xf>
    <xf numFmtId="0" fontId="37" fillId="24" borderId="13" xfId="67" applyFont="1" applyFill="1" applyBorder="1">
      <alignment/>
      <protection/>
    </xf>
    <xf numFmtId="3" fontId="33" fillId="24" borderId="13" xfId="67" applyNumberFormat="1" applyFont="1" applyFill="1" applyBorder="1" applyAlignment="1">
      <alignment horizontal="right" vertical="center"/>
      <protection/>
    </xf>
    <xf numFmtId="0" fontId="35" fillId="24" borderId="14" xfId="67" applyFont="1" applyFill="1" applyBorder="1" applyAlignment="1">
      <alignment horizontal="center" vertical="center"/>
      <protection/>
    </xf>
    <xf numFmtId="0" fontId="35" fillId="24" borderId="14" xfId="67" applyFont="1" applyFill="1" applyBorder="1">
      <alignment/>
      <protection/>
    </xf>
    <xf numFmtId="3" fontId="34" fillId="24" borderId="14" xfId="67" applyNumberFormat="1" applyFont="1" applyFill="1" applyBorder="1" applyAlignment="1">
      <alignment horizontal="right" vertical="center"/>
      <protection/>
    </xf>
    <xf numFmtId="0" fontId="37" fillId="24" borderId="14" xfId="67" applyFont="1" applyFill="1" applyBorder="1" applyAlignment="1">
      <alignment horizontal="center" vertical="center"/>
      <protection/>
    </xf>
    <xf numFmtId="0" fontId="37" fillId="24" borderId="14" xfId="67" applyFont="1" applyFill="1" applyBorder="1">
      <alignment/>
      <protection/>
    </xf>
    <xf numFmtId="3" fontId="33" fillId="24" borderId="14" xfId="67" applyNumberFormat="1" applyFont="1" applyFill="1" applyBorder="1" applyAlignment="1">
      <alignment horizontal="right" vertical="center"/>
      <protection/>
    </xf>
    <xf numFmtId="0" fontId="35" fillId="24" borderId="0" xfId="67" applyFont="1" applyFill="1" applyBorder="1">
      <alignment/>
      <protection/>
    </xf>
    <xf numFmtId="3" fontId="74" fillId="0" borderId="14" xfId="67" applyNumberFormat="1" applyFont="1" applyBorder="1" applyAlignment="1">
      <alignment vertical="center"/>
      <protection/>
    </xf>
    <xf numFmtId="3" fontId="40" fillId="0" borderId="14" xfId="0" applyNumberFormat="1" applyFont="1" applyBorder="1" applyAlignment="1">
      <alignment horizontal="right" vertical="top" wrapText="1"/>
    </xf>
    <xf numFmtId="0" fontId="52" fillId="0" borderId="14" xfId="67" applyFont="1" applyBorder="1" applyAlignment="1">
      <alignment vertical="center" wrapText="1"/>
      <protection/>
    </xf>
    <xf numFmtId="3" fontId="75" fillId="0" borderId="14" xfId="0" applyNumberFormat="1" applyFont="1" applyBorder="1" applyAlignment="1">
      <alignment horizontal="right" vertical="top" wrapText="1"/>
    </xf>
    <xf numFmtId="3" fontId="13" fillId="24" borderId="14" xfId="85" applyNumberFormat="1" applyFont="1" applyFill="1" applyBorder="1">
      <alignment/>
      <protection/>
    </xf>
    <xf numFmtId="3" fontId="41" fillId="24" borderId="14" xfId="85" applyNumberFormat="1" applyFont="1" applyFill="1" applyBorder="1">
      <alignment/>
      <protection/>
    </xf>
    <xf numFmtId="0" fontId="39" fillId="0" borderId="14" xfId="85" applyFont="1" applyFill="1" applyBorder="1" applyAlignment="1">
      <alignment horizontal="center" vertical="center"/>
      <protection/>
    </xf>
    <xf numFmtId="0" fontId="39" fillId="0" borderId="18" xfId="85" applyFont="1" applyFill="1" applyBorder="1">
      <alignment/>
      <protection/>
    </xf>
    <xf numFmtId="0" fontId="14" fillId="0" borderId="19" xfId="85" applyFont="1" applyFill="1" applyBorder="1">
      <alignment/>
      <protection/>
    </xf>
    <xf numFmtId="0" fontId="14" fillId="0" borderId="20" xfId="85" applyFont="1" applyFill="1" applyBorder="1">
      <alignment/>
      <protection/>
    </xf>
    <xf numFmtId="0" fontId="39" fillId="0" borderId="18" xfId="85" applyFont="1" applyBorder="1">
      <alignment/>
      <protection/>
    </xf>
    <xf numFmtId="0" fontId="14" fillId="0" borderId="19" xfId="85" applyFont="1" applyFill="1" applyBorder="1" applyAlignment="1">
      <alignment/>
      <protection/>
    </xf>
    <xf numFmtId="0" fontId="39" fillId="0" borderId="18" xfId="85" applyFont="1" applyFill="1" applyBorder="1" applyAlignment="1">
      <alignment/>
      <protection/>
    </xf>
    <xf numFmtId="0" fontId="39" fillId="24" borderId="14" xfId="85" applyFont="1" applyFill="1" applyBorder="1" applyAlignment="1">
      <alignment horizontal="center" vertical="center"/>
      <protection/>
    </xf>
    <xf numFmtId="0" fontId="39" fillId="0" borderId="14" xfId="85" applyFont="1" applyFill="1" applyBorder="1" applyAlignment="1">
      <alignment horizontal="center" vertical="center"/>
      <protection/>
    </xf>
    <xf numFmtId="0" fontId="49" fillId="0" borderId="18" xfId="85" applyFont="1" applyFill="1" applyBorder="1">
      <alignment/>
      <protection/>
    </xf>
    <xf numFmtId="0" fontId="14" fillId="0" borderId="19" xfId="85" applyFont="1" applyBorder="1">
      <alignment/>
      <protection/>
    </xf>
    <xf numFmtId="0" fontId="14" fillId="0" borderId="20" xfId="85" applyFont="1" applyBorder="1">
      <alignment/>
      <protection/>
    </xf>
    <xf numFmtId="0" fontId="39" fillId="0" borderId="20" xfId="85" applyFont="1" applyFill="1" applyBorder="1">
      <alignment/>
      <protection/>
    </xf>
    <xf numFmtId="0" fontId="39" fillId="0" borderId="19" xfId="85" applyFont="1" applyFill="1" applyBorder="1">
      <alignment/>
      <protection/>
    </xf>
    <xf numFmtId="0" fontId="39" fillId="0" borderId="21" xfId="85" applyFont="1" applyFill="1" applyBorder="1">
      <alignment/>
      <protection/>
    </xf>
    <xf numFmtId="0" fontId="39" fillId="0" borderId="22" xfId="85" applyFont="1" applyFill="1" applyBorder="1">
      <alignment/>
      <protection/>
    </xf>
    <xf numFmtId="0" fontId="39" fillId="0" borderId="23" xfId="85" applyFont="1" applyFill="1" applyBorder="1">
      <alignment/>
      <protection/>
    </xf>
    <xf numFmtId="0" fontId="11" fillId="0" borderId="0" xfId="85" applyAlignment="1">
      <alignment horizontal="right"/>
      <protection/>
    </xf>
    <xf numFmtId="3" fontId="66" fillId="0" borderId="0" xfId="67" applyNumberFormat="1" applyFont="1" applyAlignment="1">
      <alignment horizontal="right"/>
      <protection/>
    </xf>
    <xf numFmtId="14" fontId="15" fillId="0" borderId="0" xfId="85" applyNumberFormat="1" applyFont="1" applyAlignment="1">
      <alignment horizontal="left"/>
      <protection/>
    </xf>
    <xf numFmtId="0" fontId="12" fillId="0" borderId="0" xfId="85" applyFont="1" applyAlignment="1">
      <alignment horizontal="right"/>
      <protection/>
    </xf>
    <xf numFmtId="0" fontId="11" fillId="0" borderId="0" xfId="67" applyAlignment="1">
      <alignment horizontal="right"/>
      <protection/>
    </xf>
    <xf numFmtId="0" fontId="37" fillId="0" borderId="0" xfId="67" applyFont="1" applyFill="1" applyBorder="1" applyAlignment="1">
      <alignment horizontal="center" vertical="center" wrapText="1"/>
      <protection/>
    </xf>
    <xf numFmtId="0" fontId="37" fillId="0" borderId="0" xfId="67" applyFont="1" applyFill="1" applyBorder="1" applyAlignment="1">
      <alignment wrapText="1"/>
      <protection/>
    </xf>
    <xf numFmtId="3" fontId="33" fillId="0" borderId="0" xfId="67" applyNumberFormat="1" applyFont="1" applyFill="1" applyBorder="1">
      <alignment/>
      <protection/>
    </xf>
    <xf numFmtId="0" fontId="35" fillId="0" borderId="0" xfId="67" applyFont="1" applyFill="1" applyBorder="1" applyAlignment="1">
      <alignment wrapText="1"/>
      <protection/>
    </xf>
    <xf numFmtId="3" fontId="35" fillId="0" borderId="0" xfId="67" applyNumberFormat="1" applyFont="1" applyFill="1" applyBorder="1">
      <alignment/>
      <protection/>
    </xf>
    <xf numFmtId="0" fontId="37" fillId="24" borderId="15" xfId="67" applyFont="1" applyFill="1" applyBorder="1" applyAlignment="1">
      <alignment horizontal="center" vertical="center" wrapText="1"/>
      <protection/>
    </xf>
    <xf numFmtId="0" fontId="35" fillId="24" borderId="17" xfId="67" applyFont="1" applyFill="1" applyBorder="1" applyAlignment="1">
      <alignment horizontal="center" vertical="center" wrapText="1"/>
      <protection/>
    </xf>
    <xf numFmtId="0" fontId="37" fillId="24" borderId="17" xfId="67" applyFont="1" applyFill="1" applyBorder="1" applyAlignment="1">
      <alignment horizontal="center" vertical="center" wrapText="1"/>
      <protection/>
    </xf>
    <xf numFmtId="0" fontId="37" fillId="24" borderId="15" xfId="67" applyFont="1" applyFill="1" applyBorder="1" applyAlignment="1">
      <alignment horizontal="center"/>
      <protection/>
    </xf>
    <xf numFmtId="0" fontId="35" fillId="24" borderId="17" xfId="67" applyFont="1" applyFill="1" applyBorder="1" applyAlignment="1">
      <alignment horizontal="center"/>
      <protection/>
    </xf>
    <xf numFmtId="0" fontId="37" fillId="24" borderId="17" xfId="67" applyFont="1" applyFill="1" applyBorder="1" applyAlignment="1">
      <alignment horizontal="center"/>
      <protection/>
    </xf>
    <xf numFmtId="3" fontId="34" fillId="24" borderId="14" xfId="85" applyNumberFormat="1" applyFont="1" applyFill="1" applyBorder="1">
      <alignment/>
      <protection/>
    </xf>
    <xf numFmtId="3" fontId="34" fillId="0" borderId="14" xfId="85" applyNumberFormat="1" applyFont="1" applyFill="1" applyBorder="1">
      <alignment/>
      <protection/>
    </xf>
    <xf numFmtId="0" fontId="41" fillId="0" borderId="0" xfId="85" applyFont="1">
      <alignment/>
      <protection/>
    </xf>
    <xf numFmtId="3" fontId="33" fillId="0" borderId="0" xfId="85" applyNumberFormat="1" applyFont="1">
      <alignment/>
      <protection/>
    </xf>
    <xf numFmtId="0" fontId="34" fillId="0" borderId="0" xfId="85" applyFont="1">
      <alignment/>
      <protection/>
    </xf>
    <xf numFmtId="0" fontId="33" fillId="0" borderId="0" xfId="85" applyFont="1" applyAlignment="1">
      <alignment horizontal="center"/>
      <protection/>
    </xf>
    <xf numFmtId="14" fontId="33" fillId="0" borderId="0" xfId="85" applyNumberFormat="1" applyFont="1" applyAlignment="1">
      <alignment horizontal="center"/>
      <protection/>
    </xf>
    <xf numFmtId="49" fontId="13" fillId="0" borderId="0" xfId="85" applyNumberFormat="1" applyFont="1">
      <alignment/>
      <protection/>
    </xf>
    <xf numFmtId="0" fontId="41" fillId="0" borderId="0" xfId="85" applyFont="1" applyAlignment="1">
      <alignment horizontal="right"/>
      <protection/>
    </xf>
    <xf numFmtId="0" fontId="34" fillId="0" borderId="14" xfId="85" applyFont="1" applyFill="1" applyBorder="1" applyAlignment="1">
      <alignment horizontal="center" vertical="center"/>
      <protection/>
    </xf>
    <xf numFmtId="0" fontId="34" fillId="0" borderId="18" xfId="85" applyFont="1" applyFill="1" applyBorder="1">
      <alignment/>
      <protection/>
    </xf>
    <xf numFmtId="0" fontId="34" fillId="0" borderId="19" xfId="85" applyFont="1" applyFill="1" applyBorder="1">
      <alignment/>
      <protection/>
    </xf>
    <xf numFmtId="0" fontId="34" fillId="0" borderId="20" xfId="85" applyFont="1" applyFill="1" applyBorder="1">
      <alignment/>
      <protection/>
    </xf>
    <xf numFmtId="0" fontId="34" fillId="0" borderId="18" xfId="85" applyFont="1" applyBorder="1">
      <alignment/>
      <protection/>
    </xf>
    <xf numFmtId="0" fontId="34" fillId="24" borderId="14" xfId="85" applyFont="1" applyFill="1" applyBorder="1" applyAlignment="1">
      <alignment horizontal="center" vertical="center"/>
      <protection/>
    </xf>
    <xf numFmtId="0" fontId="34" fillId="0" borderId="14" xfId="85" applyFont="1" applyBorder="1" applyAlignment="1">
      <alignment horizontal="center"/>
      <protection/>
    </xf>
    <xf numFmtId="0" fontId="34" fillId="0" borderId="14" xfId="85" applyFont="1" applyBorder="1">
      <alignment/>
      <protection/>
    </xf>
    <xf numFmtId="178" fontId="76" fillId="0" borderId="14" xfId="67" applyNumberFormat="1" applyFont="1" applyBorder="1" applyAlignment="1">
      <alignment vertical="center"/>
      <protection/>
    </xf>
    <xf numFmtId="0" fontId="77" fillId="0" borderId="0" xfId="67" applyFont="1">
      <alignment/>
      <protection/>
    </xf>
    <xf numFmtId="0" fontId="76" fillId="0" borderId="14" xfId="67" applyFont="1" applyBorder="1" applyAlignment="1">
      <alignment horizontal="center" vertical="center"/>
      <protection/>
    </xf>
    <xf numFmtId="0" fontId="76" fillId="0" borderId="14" xfId="67" applyFont="1" applyBorder="1" applyAlignment="1">
      <alignment vertical="center" wrapText="1"/>
      <protection/>
    </xf>
    <xf numFmtId="3" fontId="76" fillId="0" borderId="14" xfId="67" applyNumberFormat="1" applyFont="1" applyBorder="1" applyAlignment="1">
      <alignment vertical="center"/>
      <protection/>
    </xf>
    <xf numFmtId="178" fontId="52" fillId="0" borderId="14" xfId="67" applyNumberFormat="1" applyFont="1" applyBorder="1" applyAlignment="1">
      <alignment vertical="center"/>
      <protection/>
    </xf>
    <xf numFmtId="49" fontId="52" fillId="0" borderId="14" xfId="67" applyNumberFormat="1" applyFont="1" applyBorder="1" applyAlignment="1">
      <alignment vertical="center"/>
      <protection/>
    </xf>
    <xf numFmtId="49" fontId="52" fillId="0" borderId="14" xfId="67" applyNumberFormat="1" applyFont="1" applyBorder="1" applyAlignment="1">
      <alignment horizontal="left" vertical="center" wrapText="1"/>
      <protection/>
    </xf>
    <xf numFmtId="3" fontId="8" fillId="0" borderId="0" xfId="63" applyFont="1">
      <alignment vertical="center"/>
      <protection/>
    </xf>
    <xf numFmtId="3" fontId="8" fillId="0" borderId="0" xfId="82" applyFont="1" applyBorder="1" applyAlignment="1">
      <alignment horizontal="right" vertical="center"/>
      <protection/>
    </xf>
    <xf numFmtId="3" fontId="78" fillId="0" borderId="0" xfId="82" applyFont="1" applyBorder="1" applyAlignment="1">
      <alignment horizontal="right" vertical="center"/>
      <protection/>
    </xf>
    <xf numFmtId="3" fontId="7" fillId="0" borderId="14" xfId="63" applyFont="1" applyBorder="1">
      <alignment vertical="center"/>
      <protection/>
    </xf>
    <xf numFmtId="3" fontId="7" fillId="0" borderId="14" xfId="63" applyNumberFormat="1" applyFont="1" applyFill="1" applyBorder="1">
      <alignment vertical="center"/>
      <protection/>
    </xf>
    <xf numFmtId="3" fontId="8" fillId="0" borderId="14" xfId="63" applyNumberFormat="1" applyFont="1" applyFill="1" applyBorder="1">
      <alignment vertical="center"/>
      <protection/>
    </xf>
    <xf numFmtId="3" fontId="7" fillId="0" borderId="14" xfId="63" applyFont="1" applyBorder="1" applyAlignment="1">
      <alignment horizontal="left" vertical="center"/>
      <protection/>
    </xf>
    <xf numFmtId="3" fontId="8" fillId="0" borderId="14" xfId="63" applyFont="1" applyBorder="1" applyAlignment="1">
      <alignment horizontal="left" vertical="center"/>
      <protection/>
    </xf>
    <xf numFmtId="3" fontId="8" fillId="0" borderId="14" xfId="63" applyNumberFormat="1" applyFont="1" applyBorder="1">
      <alignment vertical="center"/>
      <protection/>
    </xf>
    <xf numFmtId="3" fontId="7" fillId="0" borderId="0" xfId="82" applyFont="1">
      <alignment vertical="center"/>
      <protection/>
    </xf>
    <xf numFmtId="3" fontId="7" fillId="0" borderId="0" xfId="82" applyNumberFormat="1" applyFont="1">
      <alignment vertical="center"/>
      <protection/>
    </xf>
    <xf numFmtId="3" fontId="79" fillId="0" borderId="0" xfId="82" applyNumberFormat="1" applyFont="1">
      <alignment vertical="center"/>
      <protection/>
    </xf>
    <xf numFmtId="3" fontId="79" fillId="0" borderId="0" xfId="82" applyNumberFormat="1" applyFont="1" applyFill="1">
      <alignment vertical="center"/>
      <protection/>
    </xf>
    <xf numFmtId="3" fontId="7" fillId="0" borderId="0" xfId="82" applyFont="1" applyFill="1" applyBorder="1" applyAlignment="1">
      <alignment horizontal="right" vertical="center"/>
      <protection/>
    </xf>
    <xf numFmtId="3" fontId="7" fillId="0" borderId="14" xfId="63" applyNumberFormat="1" applyFont="1" applyBorder="1">
      <alignment vertical="center"/>
      <protection/>
    </xf>
    <xf numFmtId="178" fontId="7" fillId="0" borderId="14" xfId="102" applyNumberFormat="1" applyFont="1" applyFill="1" applyBorder="1" applyAlignment="1">
      <alignment vertical="center"/>
    </xf>
    <xf numFmtId="49" fontId="7" fillId="0" borderId="0" xfId="82" applyNumberFormat="1" applyFont="1" applyAlignment="1">
      <alignment horizontal="center" vertical="center"/>
      <protection/>
    </xf>
    <xf numFmtId="3" fontId="7" fillId="0" borderId="14" xfId="63" applyFont="1" applyBorder="1" applyAlignment="1">
      <alignment horizontal="right" vertical="center"/>
      <protection/>
    </xf>
    <xf numFmtId="3" fontId="7" fillId="0" borderId="14" xfId="63" applyFont="1" applyFill="1" applyBorder="1" applyAlignment="1">
      <alignment horizontal="left" vertical="center"/>
      <protection/>
    </xf>
    <xf numFmtId="3" fontId="8" fillId="0" borderId="14" xfId="82" applyNumberFormat="1" applyFont="1" applyBorder="1">
      <alignment vertical="center"/>
      <protection/>
    </xf>
    <xf numFmtId="3" fontId="8" fillId="0" borderId="14" xfId="63" applyFont="1" applyFill="1" applyBorder="1" applyAlignment="1">
      <alignment vertical="center"/>
      <protection/>
    </xf>
    <xf numFmtId="49" fontId="69" fillId="0" borderId="14" xfId="82" applyNumberFormat="1" applyFont="1" applyBorder="1" applyAlignment="1">
      <alignment horizontal="center" vertical="center"/>
      <protection/>
    </xf>
    <xf numFmtId="3" fontId="69" fillId="0" borderId="14" xfId="82" applyFont="1" applyBorder="1">
      <alignment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4" xfId="63" applyFont="1" applyBorder="1" applyAlignment="1">
      <alignment vertical="center"/>
      <protection/>
    </xf>
    <xf numFmtId="3" fontId="8" fillId="0" borderId="14" xfId="63" applyNumberFormat="1" applyFont="1" applyBorder="1" applyAlignment="1">
      <alignment vertical="center"/>
      <protection/>
    </xf>
    <xf numFmtId="3" fontId="8" fillId="0" borderId="14" xfId="63" applyFont="1" applyFill="1" applyBorder="1">
      <alignment vertical="center"/>
      <protection/>
    </xf>
    <xf numFmtId="3" fontId="0" fillId="0" borderId="14" xfId="0" applyBorder="1" applyAlignment="1">
      <alignment vertical="center"/>
    </xf>
    <xf numFmtId="3" fontId="7" fillId="0" borderId="14" xfId="63" applyFont="1" applyFill="1" applyBorder="1" applyAlignment="1">
      <alignment horizontal="right" vertical="center"/>
      <protection/>
    </xf>
    <xf numFmtId="3" fontId="0" fillId="0" borderId="0" xfId="82" applyFont="1" applyBorder="1" applyAlignment="1">
      <alignment horizontal="center" vertical="center"/>
      <protection/>
    </xf>
    <xf numFmtId="3" fontId="0" fillId="0" borderId="0" xfId="82" applyFont="1" applyBorder="1" applyAlignment="1">
      <alignment vertical="center" wrapText="1"/>
      <protection/>
    </xf>
    <xf numFmtId="3" fontId="8" fillId="0" borderId="14" xfId="82" applyFont="1" applyFill="1" applyBorder="1" applyAlignment="1">
      <alignment horizontal="left" vertical="center" wrapText="1"/>
      <protection/>
    </xf>
    <xf numFmtId="3" fontId="8" fillId="0" borderId="14" xfId="82" applyFont="1" applyFill="1" applyBorder="1" applyAlignment="1">
      <alignment vertical="center" wrapText="1"/>
      <protection/>
    </xf>
    <xf numFmtId="3" fontId="7" fillId="0" borderId="14" xfId="82" applyFont="1" applyFill="1" applyBorder="1" applyAlignment="1">
      <alignment horizontal="left" vertical="center" wrapText="1"/>
      <protection/>
    </xf>
    <xf numFmtId="3" fontId="7" fillId="0" borderId="14" xfId="82" applyFont="1" applyFill="1" applyBorder="1" applyAlignment="1">
      <alignment vertical="center" wrapText="1"/>
      <protection/>
    </xf>
    <xf numFmtId="3" fontId="8" fillId="0" borderId="14" xfId="82" applyFont="1" applyBorder="1" applyAlignment="1">
      <alignment horizontal="left" vertical="center"/>
      <protection/>
    </xf>
    <xf numFmtId="3" fontId="8" fillId="0" borderId="14" xfId="82" applyFont="1" applyFill="1" applyBorder="1" applyAlignment="1">
      <alignment horizontal="right" vertical="center"/>
      <protection/>
    </xf>
    <xf numFmtId="1" fontId="8" fillId="0" borderId="0" xfId="63" applyNumberFormat="1" applyFont="1" applyFill="1" applyBorder="1" applyAlignment="1">
      <alignment horizontal="right"/>
      <protection/>
    </xf>
    <xf numFmtId="3" fontId="80" fillId="0" borderId="0" xfId="66" applyNumberFormat="1" applyFont="1" applyBorder="1">
      <alignment/>
      <protection/>
    </xf>
    <xf numFmtId="0" fontId="92" fillId="0" borderId="0" xfId="66" applyBorder="1">
      <alignment/>
      <protection/>
    </xf>
    <xf numFmtId="0" fontId="13" fillId="0" borderId="0" xfId="67" applyFont="1" applyAlignment="1">
      <alignment horizontal="center"/>
      <protection/>
    </xf>
    <xf numFmtId="14" fontId="81" fillId="0" borderId="14" xfId="66" applyNumberFormat="1" applyFont="1" applyBorder="1" applyAlignment="1">
      <alignment vertical="center"/>
      <protection/>
    </xf>
    <xf numFmtId="3" fontId="68" fillId="24" borderId="14" xfId="49" applyNumberFormat="1" applyFont="1" applyFill="1" applyBorder="1" applyAlignment="1">
      <alignment horizontal="center" vertical="center"/>
    </xf>
    <xf numFmtId="3" fontId="68" fillId="24" borderId="14" xfId="108" applyNumberFormat="1" applyFont="1" applyFill="1" applyBorder="1" applyAlignment="1">
      <alignment vertical="center"/>
    </xf>
    <xf numFmtId="0" fontId="7" fillId="0" borderId="0" xfId="88" applyFont="1" applyAlignment="1">
      <alignment horizontal="centerContinuous" vertical="center" wrapText="1"/>
      <protection/>
    </xf>
    <xf numFmtId="0" fontId="7" fillId="0" borderId="0" xfId="88" applyFont="1" applyAlignment="1">
      <alignment vertical="center" wrapText="1"/>
      <protection/>
    </xf>
    <xf numFmtId="0" fontId="45" fillId="0" borderId="0" xfId="88" applyFont="1" applyAlignment="1">
      <alignment horizontal="center" vertical="center" wrapText="1"/>
      <protection/>
    </xf>
    <xf numFmtId="0" fontId="8" fillId="0" borderId="0" xfId="88" applyFont="1" applyAlignment="1">
      <alignment horizontal="right" vertical="center"/>
      <protection/>
    </xf>
    <xf numFmtId="0" fontId="7" fillId="0" borderId="20" xfId="88" applyFont="1" applyFill="1" applyBorder="1" applyAlignment="1">
      <alignment vertical="center" wrapText="1"/>
      <protection/>
    </xf>
    <xf numFmtId="3" fontId="7" fillId="0" borderId="14" xfId="88" applyNumberFormat="1" applyFont="1" applyFill="1" applyBorder="1" applyAlignment="1">
      <alignment horizontal="center" vertical="center" wrapText="1"/>
      <protection/>
    </xf>
    <xf numFmtId="3" fontId="7" fillId="0" borderId="14" xfId="88" applyNumberFormat="1" applyFont="1" applyFill="1" applyBorder="1" applyAlignment="1">
      <alignment vertical="center" wrapText="1"/>
      <protection/>
    </xf>
    <xf numFmtId="0" fontId="40" fillId="0" borderId="0" xfId="83" applyFont="1">
      <alignment vertical="center"/>
      <protection/>
    </xf>
    <xf numFmtId="0" fontId="40" fillId="0" borderId="0" xfId="83" applyFont="1" applyFill="1">
      <alignment vertical="center"/>
      <protection/>
    </xf>
    <xf numFmtId="3" fontId="40" fillId="0" borderId="14" xfId="83" applyNumberFormat="1" applyFont="1" applyFill="1" applyBorder="1">
      <alignment vertical="center"/>
      <protection/>
    </xf>
    <xf numFmtId="3" fontId="10" fillId="0" borderId="14" xfId="63" applyFont="1" applyFill="1" applyBorder="1" applyAlignment="1">
      <alignment horizontal="center" vertical="center"/>
      <protection/>
    </xf>
    <xf numFmtId="3" fontId="10" fillId="0" borderId="14" xfId="63" applyFont="1" applyFill="1" applyBorder="1">
      <alignment vertical="center"/>
      <protection/>
    </xf>
    <xf numFmtId="3" fontId="10" fillId="0" borderId="14" xfId="63" applyNumberFormat="1" applyFont="1" applyFill="1" applyBorder="1">
      <alignment vertical="center"/>
      <protection/>
    </xf>
    <xf numFmtId="3" fontId="0" fillId="0" borderId="0" xfId="0" applyAlignment="1">
      <alignment horizontal="right" vertical="center"/>
    </xf>
    <xf numFmtId="3" fontId="7" fillId="0" borderId="18" xfId="88" applyNumberFormat="1" applyFont="1" applyFill="1" applyBorder="1" applyAlignment="1">
      <alignment vertical="center" wrapText="1"/>
      <protection/>
    </xf>
    <xf numFmtId="0" fontId="7" fillId="0" borderId="24" xfId="88" applyFont="1" applyBorder="1" applyAlignment="1">
      <alignment horizontal="center" vertical="center" wrapText="1"/>
      <protection/>
    </xf>
    <xf numFmtId="3" fontId="7" fillId="0" borderId="14" xfId="88" applyNumberFormat="1" applyFont="1" applyFill="1" applyBorder="1" applyAlignment="1">
      <alignment horizontal="right" vertical="center" wrapText="1"/>
      <protection/>
    </xf>
    <xf numFmtId="0" fontId="84" fillId="0" borderId="0" xfId="83" applyFont="1">
      <alignment vertical="center"/>
      <protection/>
    </xf>
    <xf numFmtId="3" fontId="40" fillId="0" borderId="14" xfId="83" applyNumberFormat="1" applyFont="1" applyFill="1" applyBorder="1" applyAlignment="1">
      <alignment vertical="center" wrapText="1"/>
      <protection/>
    </xf>
    <xf numFmtId="3" fontId="8" fillId="0" borderId="0" xfId="67" applyNumberFormat="1" applyFont="1" applyAlignment="1">
      <alignment vertical="center"/>
      <protection/>
    </xf>
    <xf numFmtId="3" fontId="7" fillId="0" borderId="0" xfId="67" applyNumberFormat="1" applyFont="1" applyAlignment="1">
      <alignment horizontal="right" vertical="center"/>
      <protection/>
    </xf>
    <xf numFmtId="3" fontId="87" fillId="0" borderId="0" xfId="67" applyNumberFormat="1" applyFont="1">
      <alignment/>
      <protection/>
    </xf>
    <xf numFmtId="0" fontId="41" fillId="0" borderId="0" xfId="67" applyFont="1">
      <alignment/>
      <protection/>
    </xf>
    <xf numFmtId="3" fontId="72" fillId="0" borderId="14" xfId="0" applyFont="1" applyBorder="1" applyAlignment="1">
      <alignment horizontal="justify" vertical="center" wrapText="1"/>
    </xf>
    <xf numFmtId="0" fontId="41" fillId="0" borderId="0" xfId="67" applyFont="1" applyAlignment="1">
      <alignment horizontal="right"/>
      <protection/>
    </xf>
    <xf numFmtId="3" fontId="7" fillId="0" borderId="14" xfId="0" applyFont="1" applyBorder="1" applyAlignment="1">
      <alignment horizontal="center" vertical="center" wrapText="1"/>
    </xf>
    <xf numFmtId="0" fontId="68" fillId="0" borderId="14" xfId="0" applyNumberFormat="1" applyFont="1" applyBorder="1" applyAlignment="1">
      <alignment vertical="center"/>
    </xf>
    <xf numFmtId="3" fontId="7" fillId="0" borderId="14" xfId="0" applyFont="1" applyBorder="1" applyAlignment="1">
      <alignment horizontal="left" vertical="center"/>
    </xf>
    <xf numFmtId="3" fontId="7" fillId="0" borderId="14" xfId="0" applyFont="1" applyBorder="1" applyAlignment="1">
      <alignment vertical="center"/>
    </xf>
    <xf numFmtId="3" fontId="46" fillId="0" borderId="14" xfId="0" applyFont="1" applyFill="1" applyBorder="1" applyAlignment="1">
      <alignment horizontal="center" vertical="center" wrapText="1"/>
    </xf>
    <xf numFmtId="3" fontId="46" fillId="0" borderId="14" xfId="0" applyFont="1" applyFill="1" applyBorder="1" applyAlignment="1">
      <alignment horizontal="center" vertical="center"/>
    </xf>
    <xf numFmtId="3" fontId="7" fillId="0" borderId="0" xfId="84" applyNumberFormat="1" applyFont="1" applyBorder="1" applyAlignment="1">
      <alignment vertical="center"/>
      <protection/>
    </xf>
    <xf numFmtId="3" fontId="8" fillId="0" borderId="0" xfId="63" applyFont="1" applyBorder="1">
      <alignment vertical="center"/>
      <protection/>
    </xf>
    <xf numFmtId="3" fontId="8" fillId="0" borderId="0" xfId="63" applyFont="1" applyBorder="1" applyAlignment="1">
      <alignment horizontal="left" vertical="center" wrapText="1"/>
      <protection/>
    </xf>
    <xf numFmtId="0" fontId="7" fillId="0" borderId="0" xfId="84" applyFont="1" applyFill="1" applyBorder="1">
      <alignment/>
      <protection/>
    </xf>
    <xf numFmtId="3" fontId="8" fillId="0" borderId="0" xfId="63" applyFont="1" applyBorder="1" applyAlignment="1">
      <alignment horizontal="right" vertical="center"/>
      <protection/>
    </xf>
    <xf numFmtId="3" fontId="8" fillId="0" borderId="14" xfId="63" applyFont="1" applyBorder="1" applyAlignment="1">
      <alignment horizontal="center" vertical="center" wrapText="1"/>
      <protection/>
    </xf>
    <xf numFmtId="3" fontId="8" fillId="0" borderId="14" xfId="63" applyFont="1" applyBorder="1" applyAlignment="1">
      <alignment horizontal="left" vertical="center" wrapText="1"/>
      <protection/>
    </xf>
    <xf numFmtId="3" fontId="8" fillId="0" borderId="14" xfId="84" applyNumberFormat="1" applyFont="1" applyFill="1" applyBorder="1" applyAlignment="1">
      <alignment horizontal="center" vertical="center"/>
      <protection/>
    </xf>
    <xf numFmtId="3" fontId="7" fillId="0" borderId="14" xfId="63" applyFont="1" applyBorder="1" applyAlignment="1">
      <alignment horizontal="center" vertical="center"/>
      <protection/>
    </xf>
    <xf numFmtId="3" fontId="7" fillId="0" borderId="14" xfId="63" applyFont="1" applyBorder="1" applyAlignment="1">
      <alignment horizontal="left" vertical="center" wrapText="1"/>
      <protection/>
    </xf>
    <xf numFmtId="3" fontId="7" fillId="0" borderId="14" xfId="84" applyNumberFormat="1" applyFont="1" applyFill="1" applyBorder="1" applyAlignment="1">
      <alignment horizontal="center" vertical="center"/>
      <protection/>
    </xf>
    <xf numFmtId="3" fontId="7" fillId="0" borderId="14" xfId="84" applyNumberFormat="1" applyFont="1" applyFill="1" applyBorder="1" applyAlignment="1">
      <alignment vertical="center"/>
      <protection/>
    </xf>
    <xf numFmtId="0" fontId="7" fillId="0" borderId="14" xfId="84" applyFont="1" applyBorder="1" applyAlignment="1">
      <alignment horizontal="center" vertical="center"/>
      <protection/>
    </xf>
    <xf numFmtId="0" fontId="7" fillId="0" borderId="14" xfId="84" applyFont="1" applyBorder="1" applyAlignment="1">
      <alignment vertical="center"/>
      <protection/>
    </xf>
    <xf numFmtId="0" fontId="8" fillId="0" borderId="14" xfId="84" applyFont="1" applyBorder="1" applyAlignment="1">
      <alignment horizontal="center" vertical="center"/>
      <protection/>
    </xf>
    <xf numFmtId="0" fontId="8" fillId="0" borderId="14" xfId="84" applyFont="1" applyBorder="1" applyAlignment="1">
      <alignment vertical="center" wrapText="1"/>
      <protection/>
    </xf>
    <xf numFmtId="3" fontId="8" fillId="0" borderId="14" xfId="84" applyNumberFormat="1" applyFont="1" applyFill="1" applyBorder="1" applyAlignment="1">
      <alignment vertical="center"/>
      <protection/>
    </xf>
    <xf numFmtId="0" fontId="8" fillId="0" borderId="14" xfId="84" applyFont="1" applyBorder="1" applyAlignment="1">
      <alignment horizontal="center" vertical="center" wrapText="1"/>
      <protection/>
    </xf>
    <xf numFmtId="0" fontId="7" fillId="0" borderId="14" xfId="84" applyFont="1" applyBorder="1" applyAlignment="1">
      <alignment vertical="center" wrapText="1"/>
      <protection/>
    </xf>
    <xf numFmtId="3" fontId="7" fillId="0" borderId="14" xfId="63" applyFont="1" applyBorder="1" applyAlignment="1">
      <alignment horizontal="center" vertical="center" wrapText="1"/>
      <protection/>
    </xf>
    <xf numFmtId="0" fontId="8" fillId="0" borderId="14" xfId="84" applyFont="1" applyBorder="1" applyAlignment="1">
      <alignment horizontal="left" vertical="center"/>
      <protection/>
    </xf>
    <xf numFmtId="3" fontId="7" fillId="0" borderId="14" xfId="89" applyFont="1" applyBorder="1">
      <alignment vertical="center"/>
      <protection/>
    </xf>
    <xf numFmtId="0" fontId="7" fillId="0" borderId="14" xfId="84" applyFont="1" applyFill="1" applyBorder="1">
      <alignment/>
      <protection/>
    </xf>
    <xf numFmtId="3" fontId="40" fillId="0" borderId="14" xfId="83" applyNumberFormat="1" applyFont="1" applyFill="1" applyBorder="1" applyAlignment="1">
      <alignment horizontal="right" vertical="center"/>
      <protection/>
    </xf>
    <xf numFmtId="3" fontId="34" fillId="24" borderId="25" xfId="67" applyNumberFormat="1" applyFont="1" applyFill="1" applyBorder="1">
      <alignment/>
      <protection/>
    </xf>
    <xf numFmtId="3" fontId="33" fillId="24" borderId="25" xfId="67" applyNumberFormat="1" applyFont="1" applyFill="1" applyBorder="1">
      <alignment/>
      <protection/>
    </xf>
    <xf numFmtId="3" fontId="0" fillId="0" borderId="0" xfId="82" applyFont="1" applyBorder="1" applyAlignment="1">
      <alignment horizontal="left" vertical="center"/>
      <protection/>
    </xf>
    <xf numFmtId="0" fontId="38" fillId="24" borderId="18" xfId="85" applyFont="1" applyFill="1" applyBorder="1" applyAlignment="1">
      <alignment/>
      <protection/>
    </xf>
    <xf numFmtId="0" fontId="14" fillId="24" borderId="19" xfId="85" applyFont="1" applyFill="1" applyBorder="1" applyAlignment="1">
      <alignment/>
      <protection/>
    </xf>
    <xf numFmtId="0" fontId="14" fillId="24" borderId="20" xfId="85" applyFont="1" applyFill="1" applyBorder="1" applyAlignment="1">
      <alignment/>
      <protection/>
    </xf>
    <xf numFmtId="3" fontId="34" fillId="24" borderId="0" xfId="67" applyNumberFormat="1" applyFont="1" applyFill="1" applyBorder="1" applyAlignment="1">
      <alignment horizontal="right" vertical="center"/>
      <protection/>
    </xf>
    <xf numFmtId="0" fontId="11" fillId="0" borderId="0" xfId="67" applyBorder="1">
      <alignment/>
      <protection/>
    </xf>
    <xf numFmtId="178" fontId="53" fillId="0" borderId="14" xfId="67" applyNumberFormat="1" applyFont="1" applyBorder="1" applyAlignment="1">
      <alignment vertical="center"/>
      <protection/>
    </xf>
    <xf numFmtId="3" fontId="7" fillId="0" borderId="20" xfId="63" applyFont="1" applyFill="1" applyBorder="1" applyAlignment="1">
      <alignment horizontal="right" vertical="center"/>
      <protection/>
    </xf>
    <xf numFmtId="3" fontId="7" fillId="0" borderId="18" xfId="63" applyFont="1" applyBorder="1">
      <alignment vertical="center"/>
      <protection/>
    </xf>
    <xf numFmtId="3" fontId="7" fillId="0" borderId="23" xfId="63" applyNumberFormat="1" applyFont="1" applyFill="1" applyBorder="1">
      <alignment vertical="center"/>
      <protection/>
    </xf>
    <xf numFmtId="0" fontId="40" fillId="0" borderId="14" xfId="83" applyFont="1" applyFill="1" applyBorder="1" applyAlignment="1">
      <alignment vertical="center"/>
      <protection/>
    </xf>
    <xf numFmtId="0" fontId="40" fillId="0" borderId="14" xfId="83" applyFont="1" applyFill="1" applyBorder="1" applyAlignment="1">
      <alignment horizontal="center" vertical="center"/>
      <protection/>
    </xf>
    <xf numFmtId="3" fontId="40" fillId="0" borderId="14" xfId="83" applyNumberFormat="1" applyFont="1" applyFill="1" applyBorder="1" applyAlignment="1">
      <alignment horizontal="left" vertical="center"/>
      <protection/>
    </xf>
    <xf numFmtId="3" fontId="70" fillId="24" borderId="14" xfId="0" applyFont="1" applyFill="1" applyBorder="1" applyAlignment="1">
      <alignment horizontal="left" vertical="center"/>
    </xf>
    <xf numFmtId="3" fontId="37" fillId="25" borderId="26" xfId="67" applyNumberFormat="1" applyFont="1" applyFill="1" applyBorder="1" applyAlignment="1">
      <alignment horizontal="center" vertical="center" wrapText="1"/>
      <protection/>
    </xf>
    <xf numFmtId="0" fontId="37" fillId="25" borderId="14" xfId="67" applyFont="1" applyFill="1" applyBorder="1" applyAlignment="1">
      <alignment horizontal="center" vertical="center"/>
      <protection/>
    </xf>
    <xf numFmtId="0" fontId="37" fillId="25" borderId="14" xfId="67" applyFont="1" applyFill="1" applyBorder="1">
      <alignment/>
      <protection/>
    </xf>
    <xf numFmtId="3" fontId="33" fillId="25" borderId="14" xfId="67" applyNumberFormat="1" applyFont="1" applyFill="1" applyBorder="1" applyAlignment="1">
      <alignment horizontal="right" vertical="center"/>
      <protection/>
    </xf>
    <xf numFmtId="0" fontId="35" fillId="25" borderId="14" xfId="67" applyFont="1" applyFill="1" applyBorder="1" applyAlignment="1">
      <alignment horizontal="center"/>
      <protection/>
    </xf>
    <xf numFmtId="3" fontId="33" fillId="25" borderId="14" xfId="67" applyNumberFormat="1" applyFont="1" applyFill="1" applyBorder="1">
      <alignment/>
      <protection/>
    </xf>
    <xf numFmtId="0" fontId="39" fillId="25" borderId="14" xfId="85" applyFont="1" applyFill="1" applyBorder="1" applyAlignment="1">
      <alignment horizontal="center" vertical="center"/>
      <protection/>
    </xf>
    <xf numFmtId="3" fontId="13" fillId="25" borderId="14" xfId="85" applyNumberFormat="1" applyFont="1" applyFill="1" applyBorder="1">
      <alignment/>
      <protection/>
    </xf>
    <xf numFmtId="0" fontId="39" fillId="25" borderId="18" xfId="85" applyFont="1" applyFill="1" applyBorder="1" applyAlignment="1">
      <alignment horizontal="center" vertical="center"/>
      <protection/>
    </xf>
    <xf numFmtId="0" fontId="13" fillId="25" borderId="14" xfId="85" applyFont="1" applyFill="1" applyBorder="1">
      <alignment/>
      <protection/>
    </xf>
    <xf numFmtId="3" fontId="37" fillId="25" borderId="27" xfId="67" applyNumberFormat="1" applyFont="1" applyFill="1" applyBorder="1" applyAlignment="1">
      <alignment horizontal="center" vertical="center" wrapText="1"/>
      <protection/>
    </xf>
    <xf numFmtId="3" fontId="37" fillId="25" borderId="28" xfId="67" applyNumberFormat="1" applyFont="1" applyFill="1" applyBorder="1" applyAlignment="1">
      <alignment horizontal="center" vertical="center" wrapText="1"/>
      <protection/>
    </xf>
    <xf numFmtId="3" fontId="37" fillId="25" borderId="29" xfId="67" applyNumberFormat="1" applyFont="1" applyFill="1" applyBorder="1" applyAlignment="1">
      <alignment horizontal="center" vertical="center" wrapText="1"/>
      <protection/>
    </xf>
    <xf numFmtId="0" fontId="37" fillId="25" borderId="28" xfId="67" applyFont="1" applyFill="1" applyBorder="1" applyAlignment="1">
      <alignment horizontal="center" vertical="center" wrapText="1"/>
      <protection/>
    </xf>
    <xf numFmtId="0" fontId="37" fillId="25" borderId="27" xfId="67" applyFont="1" applyFill="1" applyBorder="1" applyAlignment="1">
      <alignment wrapText="1"/>
      <protection/>
    </xf>
    <xf numFmtId="3" fontId="33" fillId="25" borderId="27" xfId="67" applyNumberFormat="1" applyFont="1" applyFill="1" applyBorder="1">
      <alignment/>
      <protection/>
    </xf>
    <xf numFmtId="3" fontId="33" fillId="25" borderId="28" xfId="67" applyNumberFormat="1" applyFont="1" applyFill="1" applyBorder="1">
      <alignment/>
      <protection/>
    </xf>
    <xf numFmtId="3" fontId="33" fillId="25" borderId="30" xfId="67" applyNumberFormat="1" applyFont="1" applyFill="1" applyBorder="1">
      <alignment/>
      <protection/>
    </xf>
    <xf numFmtId="0" fontId="35" fillId="25" borderId="28" xfId="67" applyFont="1" applyFill="1" applyBorder="1" applyAlignment="1">
      <alignment horizontal="center"/>
      <protection/>
    </xf>
    <xf numFmtId="3" fontId="8" fillId="25" borderId="14" xfId="87" applyFont="1" applyFill="1" applyBorder="1" applyAlignment="1">
      <alignment horizontal="center" vertical="center" wrapText="1"/>
      <protection/>
    </xf>
    <xf numFmtId="0" fontId="34" fillId="25" borderId="14" xfId="85" applyFont="1" applyFill="1" applyBorder="1" applyAlignment="1">
      <alignment horizontal="center" vertical="center"/>
      <protection/>
    </xf>
    <xf numFmtId="3" fontId="33" fillId="25" borderId="14" xfId="85" applyNumberFormat="1" applyFont="1" applyFill="1" applyBorder="1">
      <alignment/>
      <protection/>
    </xf>
    <xf numFmtId="0" fontId="33" fillId="25" borderId="13" xfId="85" applyFont="1" applyFill="1" applyBorder="1">
      <alignment/>
      <protection/>
    </xf>
    <xf numFmtId="3" fontId="33" fillId="25" borderId="24" xfId="85" applyNumberFormat="1" applyFont="1" applyFill="1" applyBorder="1">
      <alignment/>
      <protection/>
    </xf>
    <xf numFmtId="3" fontId="13" fillId="25" borderId="12" xfId="85" applyNumberFormat="1" applyFont="1" applyFill="1" applyBorder="1">
      <alignment/>
      <protection/>
    </xf>
    <xf numFmtId="0" fontId="34" fillId="25" borderId="14" xfId="85" applyFont="1" applyFill="1" applyBorder="1" applyAlignment="1">
      <alignment horizontal="center"/>
      <protection/>
    </xf>
    <xf numFmtId="0" fontId="33" fillId="25" borderId="14" xfId="85" applyFont="1" applyFill="1" applyBorder="1">
      <alignment/>
      <protection/>
    </xf>
    <xf numFmtId="3" fontId="54" fillId="25" borderId="14" xfId="67" applyNumberFormat="1" applyFont="1" applyFill="1" applyBorder="1" applyAlignment="1">
      <alignment horizontal="center" wrapText="1"/>
      <protection/>
    </xf>
    <xf numFmtId="3" fontId="56" fillId="25" borderId="14" xfId="67" applyNumberFormat="1" applyFont="1" applyFill="1" applyBorder="1" applyAlignment="1">
      <alignment horizontal="center" vertical="center" wrapText="1"/>
      <protection/>
    </xf>
    <xf numFmtId="3" fontId="54" fillId="25" borderId="14" xfId="67" applyNumberFormat="1" applyFont="1" applyFill="1" applyBorder="1">
      <alignment/>
      <protection/>
    </xf>
    <xf numFmtId="3" fontId="57" fillId="25" borderId="14" xfId="67" applyNumberFormat="1" applyFont="1" applyFill="1" applyBorder="1">
      <alignment/>
      <protection/>
    </xf>
    <xf numFmtId="3" fontId="56" fillId="25" borderId="14" xfId="67" applyNumberFormat="1" applyFont="1" applyFill="1" applyBorder="1" applyAlignment="1">
      <alignment horizontal="center" wrapText="1"/>
      <protection/>
    </xf>
    <xf numFmtId="0" fontId="53" fillId="25" borderId="14" xfId="67" applyFont="1" applyFill="1" applyBorder="1" applyAlignment="1">
      <alignment horizontal="center"/>
      <protection/>
    </xf>
    <xf numFmtId="0" fontId="53" fillId="25" borderId="14" xfId="67" applyFont="1" applyFill="1" applyBorder="1" applyAlignment="1">
      <alignment vertical="center"/>
      <protection/>
    </xf>
    <xf numFmtId="3" fontId="54" fillId="25" borderId="14" xfId="67" applyNumberFormat="1" applyFont="1" applyFill="1" applyBorder="1" applyAlignment="1">
      <alignment vertical="center"/>
      <protection/>
    </xf>
    <xf numFmtId="178" fontId="53" fillId="25" borderId="14" xfId="67" applyNumberFormat="1" applyFont="1" applyFill="1" applyBorder="1" applyAlignment="1">
      <alignment vertical="center"/>
      <protection/>
    </xf>
    <xf numFmtId="0" fontId="53" fillId="25" borderId="14" xfId="67" applyFont="1" applyFill="1" applyBorder="1" applyAlignment="1">
      <alignment vertical="center" wrapText="1"/>
      <protection/>
    </xf>
    <xf numFmtId="0" fontId="53" fillId="25" borderId="14" xfId="67" applyFont="1" applyFill="1" applyBorder="1" applyAlignment="1">
      <alignment horizontal="left" vertical="center" wrapText="1"/>
      <protection/>
    </xf>
    <xf numFmtId="0" fontId="95" fillId="0" borderId="14" xfId="67" applyFont="1" applyBorder="1" applyAlignment="1">
      <alignment vertical="center"/>
      <protection/>
    </xf>
    <xf numFmtId="0" fontId="96" fillId="0" borderId="14" xfId="67" applyFont="1" applyBorder="1" applyAlignment="1">
      <alignment horizontal="center"/>
      <protection/>
    </xf>
    <xf numFmtId="0" fontId="96" fillId="0" borderId="14" xfId="67" applyFont="1" applyBorder="1" applyAlignment="1">
      <alignment vertical="center"/>
      <protection/>
    </xf>
    <xf numFmtId="3" fontId="97" fillId="0" borderId="14" xfId="67" applyNumberFormat="1" applyFont="1" applyBorder="1" applyAlignment="1">
      <alignment vertical="center"/>
      <protection/>
    </xf>
    <xf numFmtId="178" fontId="96" fillId="0" borderId="14" xfId="67" applyNumberFormat="1" applyFont="1" applyBorder="1" applyAlignment="1">
      <alignment vertical="center"/>
      <protection/>
    </xf>
    <xf numFmtId="0" fontId="98" fillId="0" borderId="0" xfId="67" applyFont="1">
      <alignment/>
      <protection/>
    </xf>
    <xf numFmtId="3" fontId="67" fillId="25" borderId="14" xfId="67" applyNumberFormat="1" applyFont="1" applyFill="1" applyBorder="1" applyAlignment="1">
      <alignment horizontal="center" vertical="center" wrapText="1"/>
      <protection/>
    </xf>
    <xf numFmtId="0" fontId="55" fillId="25" borderId="14" xfId="67" applyFont="1" applyFill="1" applyBorder="1" applyAlignment="1">
      <alignment horizontal="center" vertical="center"/>
      <protection/>
    </xf>
    <xf numFmtId="3" fontId="55" fillId="25" borderId="14" xfId="67" applyNumberFormat="1" applyFont="1" applyFill="1" applyBorder="1" applyAlignment="1">
      <alignment horizontal="center" vertical="center"/>
      <protection/>
    </xf>
    <xf numFmtId="3" fontId="55" fillId="25" borderId="14" xfId="67" applyNumberFormat="1" applyFont="1" applyFill="1" applyBorder="1" applyAlignment="1">
      <alignment horizontal="center" vertical="center" wrapText="1"/>
      <protection/>
    </xf>
    <xf numFmtId="0" fontId="55" fillId="25" borderId="14" xfId="67" applyFont="1" applyFill="1" applyBorder="1" applyAlignment="1">
      <alignment vertical="center"/>
      <protection/>
    </xf>
    <xf numFmtId="3" fontId="53" fillId="25" borderId="14" xfId="67" applyNumberFormat="1" applyFont="1" applyFill="1" applyBorder="1" applyAlignment="1">
      <alignment vertical="center"/>
      <protection/>
    </xf>
    <xf numFmtId="178" fontId="52" fillId="25" borderId="14" xfId="67" applyNumberFormat="1" applyFont="1" applyFill="1" applyBorder="1" applyAlignment="1">
      <alignment vertical="center"/>
      <protection/>
    </xf>
    <xf numFmtId="0" fontId="67" fillId="25" borderId="14" xfId="67" applyFont="1" applyFill="1" applyBorder="1" applyAlignment="1">
      <alignment vertical="center"/>
      <protection/>
    </xf>
    <xf numFmtId="0" fontId="55" fillId="25" borderId="14" xfId="67" applyFont="1" applyFill="1" applyBorder="1" applyAlignment="1">
      <alignment vertical="center" wrapText="1"/>
      <protection/>
    </xf>
    <xf numFmtId="0" fontId="37" fillId="25" borderId="15" xfId="67" applyFont="1" applyFill="1" applyBorder="1" applyAlignment="1">
      <alignment horizontal="center" vertical="center"/>
      <protection/>
    </xf>
    <xf numFmtId="0" fontId="55" fillId="25" borderId="14" xfId="67" applyFont="1" applyFill="1" applyBorder="1">
      <alignment/>
      <protection/>
    </xf>
    <xf numFmtId="3" fontId="53" fillId="25" borderId="14" xfId="67" applyNumberFormat="1" applyFont="1" applyFill="1" applyBorder="1">
      <alignment/>
      <protection/>
    </xf>
    <xf numFmtId="0" fontId="37" fillId="25" borderId="17" xfId="67" applyFont="1" applyFill="1" applyBorder="1" applyAlignment="1">
      <alignment horizontal="center" vertical="center"/>
      <protection/>
    </xf>
    <xf numFmtId="0" fontId="37" fillId="25" borderId="28" xfId="67" applyFont="1" applyFill="1" applyBorder="1" applyAlignment="1">
      <alignment horizontal="center" vertical="center"/>
      <protection/>
    </xf>
    <xf numFmtId="0" fontId="35" fillId="0" borderId="0" xfId="67" applyFont="1" applyFill="1">
      <alignment/>
      <protection/>
    </xf>
    <xf numFmtId="3" fontId="35" fillId="0" borderId="0" xfId="67" applyNumberFormat="1" applyFont="1" applyFill="1">
      <alignment/>
      <protection/>
    </xf>
    <xf numFmtId="0" fontId="58" fillId="25" borderId="14" xfId="67" applyFont="1" applyFill="1" applyBorder="1" applyAlignment="1">
      <alignment horizontal="center"/>
      <protection/>
    </xf>
    <xf numFmtId="0" fontId="53" fillId="25" borderId="14" xfId="67" applyFont="1" applyFill="1" applyBorder="1" applyAlignment="1">
      <alignment horizontal="center" vertical="center"/>
      <protection/>
    </xf>
    <xf numFmtId="3" fontId="8" fillId="25" borderId="14" xfId="63" applyFont="1" applyFill="1" applyBorder="1" applyAlignment="1">
      <alignment horizontal="left" vertical="center"/>
      <protection/>
    </xf>
    <xf numFmtId="3" fontId="8" fillId="25" borderId="14" xfId="63" applyNumberFormat="1" applyFont="1" applyFill="1" applyBorder="1">
      <alignment vertical="center"/>
      <protection/>
    </xf>
    <xf numFmtId="178" fontId="8" fillId="25" borderId="14" xfId="102" applyNumberFormat="1" applyFont="1" applyFill="1" applyBorder="1" applyAlignment="1">
      <alignment vertical="center"/>
    </xf>
    <xf numFmtId="3" fontId="8" fillId="25" borderId="14" xfId="63" applyFont="1" applyFill="1" applyBorder="1" applyAlignment="1">
      <alignment horizontal="center" vertical="center"/>
      <protection/>
    </xf>
    <xf numFmtId="3" fontId="8" fillId="25" borderId="14" xfId="63" applyFont="1" applyFill="1" applyBorder="1" applyAlignment="1">
      <alignment horizontal="center" vertical="center" wrapText="1"/>
      <protection/>
    </xf>
    <xf numFmtId="0" fontId="8" fillId="25" borderId="14" xfId="84" applyFont="1" applyFill="1" applyBorder="1" applyAlignment="1">
      <alignment horizontal="center"/>
      <protection/>
    </xf>
    <xf numFmtId="0" fontId="8" fillId="25" borderId="14" xfId="84" applyFont="1" applyFill="1" applyBorder="1" applyAlignment="1">
      <alignment horizontal="centerContinuous" vertical="center"/>
      <protection/>
    </xf>
    <xf numFmtId="3" fontId="8" fillId="25" borderId="14" xfId="63" applyFont="1" applyFill="1" applyBorder="1" applyAlignment="1">
      <alignment horizontal="centerContinuous" vertical="center"/>
      <protection/>
    </xf>
    <xf numFmtId="0" fontId="7" fillId="25" borderId="14" xfId="84" applyFont="1" applyFill="1" applyBorder="1" applyAlignment="1">
      <alignment vertical="center"/>
      <protection/>
    </xf>
    <xf numFmtId="3" fontId="9" fillId="25" borderId="14" xfId="63" applyFont="1" applyFill="1" applyBorder="1" applyAlignment="1">
      <alignment horizontal="center" vertical="center"/>
      <protection/>
    </xf>
    <xf numFmtId="3" fontId="9" fillId="25" borderId="14" xfId="63" applyFont="1" applyFill="1" applyBorder="1" applyAlignment="1">
      <alignment horizontal="left" vertical="center"/>
      <protection/>
    </xf>
    <xf numFmtId="3" fontId="9" fillId="25" borderId="14" xfId="63" applyFont="1" applyFill="1" applyBorder="1" applyAlignment="1">
      <alignment horizontal="right" vertical="center"/>
      <protection/>
    </xf>
    <xf numFmtId="0" fontId="68" fillId="25" borderId="14" xfId="66" applyFont="1" applyFill="1" applyBorder="1" applyAlignment="1">
      <alignment horizontal="center" vertical="center" wrapText="1"/>
      <protection/>
    </xf>
    <xf numFmtId="0" fontId="82" fillId="25" borderId="14" xfId="66" applyFont="1" applyFill="1" applyBorder="1" applyAlignment="1">
      <alignment vertical="center"/>
      <protection/>
    </xf>
    <xf numFmtId="3" fontId="83" fillId="25" borderId="14" xfId="49" applyNumberFormat="1" applyFont="1" applyFill="1" applyBorder="1" applyAlignment="1">
      <alignment vertical="center"/>
    </xf>
    <xf numFmtId="0" fontId="8" fillId="25" borderId="14" xfId="88" applyFont="1" applyFill="1" applyBorder="1" applyAlignment="1">
      <alignment horizontal="center" vertical="center" wrapText="1"/>
      <protection/>
    </xf>
    <xf numFmtId="0" fontId="8" fillId="25" borderId="18" xfId="88" applyFont="1" applyFill="1" applyBorder="1" applyAlignment="1">
      <alignment horizontal="center" vertical="center" wrapText="1"/>
      <protection/>
    </xf>
    <xf numFmtId="3" fontId="8" fillId="25" borderId="18" xfId="88" applyNumberFormat="1" applyFont="1" applyFill="1" applyBorder="1" applyAlignment="1">
      <alignment vertical="center" wrapText="1"/>
      <protection/>
    </xf>
    <xf numFmtId="3" fontId="0" fillId="25" borderId="14" xfId="0" applyFill="1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0" fontId="84" fillId="25" borderId="14" xfId="83" applyFont="1" applyFill="1" applyBorder="1" applyAlignment="1">
      <alignment horizontal="center" vertical="center" wrapText="1"/>
      <protection/>
    </xf>
    <xf numFmtId="3" fontId="84" fillId="25" borderId="14" xfId="83" applyNumberFormat="1" applyFont="1" applyFill="1" applyBorder="1">
      <alignment vertical="center"/>
      <protection/>
    </xf>
    <xf numFmtId="0" fontId="8" fillId="25" borderId="14" xfId="67" applyFont="1" applyFill="1" applyBorder="1" applyAlignment="1">
      <alignment horizontal="center" vertical="center" wrapText="1"/>
      <protection/>
    </xf>
    <xf numFmtId="0" fontId="8" fillId="25" borderId="14" xfId="67" applyFont="1" applyFill="1" applyBorder="1" applyAlignment="1">
      <alignment horizontal="left" vertical="center"/>
      <protection/>
    </xf>
    <xf numFmtId="3" fontId="8" fillId="25" borderId="14" xfId="67" applyNumberFormat="1" applyFont="1" applyFill="1" applyBorder="1" applyAlignment="1">
      <alignment horizontal="center" vertical="center" wrapText="1"/>
      <protection/>
    </xf>
    <xf numFmtId="0" fontId="8" fillId="25" borderId="14" xfId="67" applyFont="1" applyFill="1" applyBorder="1" applyAlignment="1">
      <alignment horizontal="center" vertical="center"/>
      <protection/>
    </xf>
    <xf numFmtId="3" fontId="71" fillId="25" borderId="14" xfId="0" applyFont="1" applyFill="1" applyBorder="1" applyAlignment="1">
      <alignment horizontal="justify" vertical="center" wrapText="1"/>
    </xf>
    <xf numFmtId="3" fontId="8" fillId="25" borderId="14" xfId="67" applyNumberFormat="1" applyFont="1" applyFill="1" applyBorder="1" applyAlignment="1">
      <alignment vertical="center"/>
      <protection/>
    </xf>
    <xf numFmtId="3" fontId="8" fillId="25" borderId="14" xfId="67" applyNumberFormat="1" applyFont="1" applyFill="1" applyBorder="1">
      <alignment/>
      <protection/>
    </xf>
    <xf numFmtId="3" fontId="33" fillId="25" borderId="14" xfId="67" applyNumberFormat="1" applyFont="1" applyFill="1" applyBorder="1" applyAlignment="1">
      <alignment horizontal="center" vertical="center" wrapText="1"/>
      <protection/>
    </xf>
    <xf numFmtId="3" fontId="71" fillId="25" borderId="14" xfId="0" applyFont="1" applyFill="1" applyBorder="1" applyAlignment="1">
      <alignment horizontal="justify" vertical="center"/>
    </xf>
    <xf numFmtId="0" fontId="9" fillId="25" borderId="14" xfId="67" applyFont="1" applyFill="1" applyBorder="1" applyAlignment="1">
      <alignment horizontal="center" vertical="center" wrapText="1"/>
      <protection/>
    </xf>
    <xf numFmtId="0" fontId="9" fillId="25" borderId="14" xfId="67" applyFont="1" applyFill="1" applyBorder="1" applyAlignment="1">
      <alignment horizontal="left" vertical="center"/>
      <protection/>
    </xf>
    <xf numFmtId="3" fontId="9" fillId="25" borderId="20" xfId="67" applyNumberFormat="1" applyFont="1" applyFill="1" applyBorder="1" applyAlignment="1">
      <alignment horizontal="center" vertical="center" wrapText="1"/>
      <protection/>
    </xf>
    <xf numFmtId="3" fontId="9" fillId="25" borderId="14" xfId="67" applyNumberFormat="1" applyFont="1" applyFill="1" applyBorder="1" applyAlignment="1">
      <alignment horizontal="center" vertical="center" wrapText="1"/>
      <protection/>
    </xf>
    <xf numFmtId="0" fontId="10" fillId="25" borderId="14" xfId="67" applyFont="1" applyFill="1" applyBorder="1" applyAlignment="1">
      <alignment horizontal="center"/>
      <protection/>
    </xf>
    <xf numFmtId="3" fontId="72" fillId="25" borderId="31" xfId="0" applyFont="1" applyFill="1" applyBorder="1" applyAlignment="1">
      <alignment horizontal="justify" vertical="center" wrapText="1"/>
    </xf>
    <xf numFmtId="3" fontId="8" fillId="25" borderId="24" xfId="67" applyNumberFormat="1" applyFont="1" applyFill="1" applyBorder="1">
      <alignment/>
      <protection/>
    </xf>
    <xf numFmtId="3" fontId="72" fillId="25" borderId="18" xfId="0" applyFont="1" applyFill="1" applyBorder="1" applyAlignment="1">
      <alignment horizontal="justify" vertical="center" wrapText="1"/>
    </xf>
    <xf numFmtId="3" fontId="72" fillId="25" borderId="14" xfId="0" applyFont="1" applyFill="1" applyBorder="1" applyAlignment="1">
      <alignment horizontal="justify" vertical="center" wrapText="1"/>
    </xf>
    <xf numFmtId="3" fontId="45" fillId="25" borderId="14" xfId="0" applyFont="1" applyFill="1" applyBorder="1" applyAlignment="1">
      <alignment horizontal="center" vertical="center" wrapText="1"/>
    </xf>
    <xf numFmtId="3" fontId="47" fillId="25" borderId="14" xfId="0" applyFont="1" applyFill="1" applyBorder="1" applyAlignment="1">
      <alignment vertical="center" wrapText="1"/>
    </xf>
    <xf numFmtId="3" fontId="59" fillId="25" borderId="14" xfId="0" applyFont="1" applyFill="1" applyBorder="1" applyAlignment="1">
      <alignment vertical="center" wrapText="1"/>
    </xf>
    <xf numFmtId="0" fontId="36" fillId="0" borderId="0" xfId="67" applyFont="1" applyAlignment="1">
      <alignment horizontal="center"/>
      <protection/>
    </xf>
    <xf numFmtId="0" fontId="65" fillId="0" borderId="0" xfId="67" applyFont="1" applyAlignment="1">
      <alignment horizontal="center"/>
      <protection/>
    </xf>
    <xf numFmtId="14" fontId="36" fillId="0" borderId="0" xfId="67" applyNumberFormat="1" applyFont="1" applyAlignment="1">
      <alignment horizontal="center"/>
      <protection/>
    </xf>
    <xf numFmtId="0" fontId="37" fillId="25" borderId="26" xfId="67" applyFont="1" applyFill="1" applyBorder="1" applyAlignment="1">
      <alignment horizontal="center" vertical="center"/>
      <protection/>
    </xf>
    <xf numFmtId="0" fontId="35" fillId="25" borderId="26" xfId="67" applyFont="1" applyFill="1" applyBorder="1" applyAlignment="1">
      <alignment horizontal="center" vertical="center"/>
      <protection/>
    </xf>
    <xf numFmtId="0" fontId="15" fillId="25" borderId="18" xfId="85" applyFont="1" applyFill="1" applyBorder="1" applyAlignment="1">
      <alignment horizontal="center" vertical="center" wrapText="1"/>
      <protection/>
    </xf>
    <xf numFmtId="0" fontId="15" fillId="25" borderId="19" xfId="85" applyFont="1" applyFill="1" applyBorder="1" applyAlignment="1">
      <alignment horizontal="center" vertical="center" wrapText="1"/>
      <protection/>
    </xf>
    <xf numFmtId="0" fontId="38" fillId="25" borderId="18" xfId="85" applyFont="1" applyFill="1" applyBorder="1" applyAlignment="1">
      <alignment vertical="center" wrapText="1"/>
      <protection/>
    </xf>
    <xf numFmtId="0" fontId="14" fillId="25" borderId="19" xfId="85" applyFont="1" applyFill="1" applyBorder="1" applyAlignment="1">
      <alignment wrapText="1"/>
      <protection/>
    </xf>
    <xf numFmtId="0" fontId="38" fillId="0" borderId="14" xfId="85" applyFont="1" applyFill="1" applyBorder="1" applyAlignment="1">
      <alignment wrapText="1"/>
      <protection/>
    </xf>
    <xf numFmtId="0" fontId="14" fillId="0" borderId="14" xfId="85" applyFont="1" applyFill="1" applyBorder="1" applyAlignment="1">
      <alignment wrapText="1"/>
      <protection/>
    </xf>
    <xf numFmtId="0" fontId="14" fillId="0" borderId="14" xfId="85" applyFont="1" applyFill="1" applyBorder="1" applyAlignment="1">
      <alignment/>
      <protection/>
    </xf>
    <xf numFmtId="0" fontId="39" fillId="0" borderId="18" xfId="85" applyFont="1" applyFill="1" applyBorder="1" applyAlignment="1">
      <alignment wrapText="1"/>
      <protection/>
    </xf>
    <xf numFmtId="0" fontId="14" fillId="0" borderId="19" xfId="85" applyFont="1" applyFill="1" applyBorder="1" applyAlignment="1">
      <alignment wrapText="1"/>
      <protection/>
    </xf>
    <xf numFmtId="0" fontId="14" fillId="0" borderId="20" xfId="85" applyFont="1" applyFill="1" applyBorder="1" applyAlignment="1">
      <alignment/>
      <protection/>
    </xf>
    <xf numFmtId="0" fontId="38" fillId="0" borderId="18" xfId="85" applyFont="1" applyFill="1" applyBorder="1" applyAlignment="1">
      <alignment horizontal="left" vertical="center" wrapText="1"/>
      <protection/>
    </xf>
    <xf numFmtId="0" fontId="14" fillId="0" borderId="19" xfId="85" applyFont="1" applyFill="1" applyBorder="1" applyAlignment="1">
      <alignment horizontal="left" vertical="center" wrapText="1"/>
      <protection/>
    </xf>
    <xf numFmtId="0" fontId="14" fillId="0" borderId="20" xfId="85" applyFont="1" applyFill="1" applyBorder="1" applyAlignment="1">
      <alignment horizontal="left" vertical="center" wrapText="1"/>
      <protection/>
    </xf>
    <xf numFmtId="0" fontId="38" fillId="0" borderId="18" xfId="85" applyFont="1" applyFill="1" applyBorder="1" applyAlignment="1">
      <alignment vertical="center" wrapText="1"/>
      <protection/>
    </xf>
    <xf numFmtId="3" fontId="48" fillId="0" borderId="19" xfId="0" applyFont="1" applyBorder="1" applyAlignment="1">
      <alignment vertical="center" wrapText="1"/>
    </xf>
    <xf numFmtId="3" fontId="48" fillId="0" borderId="20" xfId="0" applyFont="1" applyBorder="1" applyAlignment="1">
      <alignment vertical="center" wrapText="1"/>
    </xf>
    <xf numFmtId="0" fontId="38" fillId="0" borderId="14" xfId="85" applyFont="1" applyFill="1" applyBorder="1" applyAlignment="1">
      <alignment/>
      <protection/>
    </xf>
    <xf numFmtId="0" fontId="38" fillId="25" borderId="18" xfId="85" applyFont="1" applyFill="1" applyBorder="1" applyAlignment="1">
      <alignment wrapText="1"/>
      <protection/>
    </xf>
    <xf numFmtId="0" fontId="14" fillId="25" borderId="20" xfId="85" applyFont="1" applyFill="1" applyBorder="1" applyAlignment="1">
      <alignment wrapText="1"/>
      <protection/>
    </xf>
    <xf numFmtId="0" fontId="39" fillId="0" borderId="18" xfId="85" applyFont="1" applyFill="1" applyBorder="1" applyAlignment="1">
      <alignment/>
      <protection/>
    </xf>
    <xf numFmtId="0" fontId="14" fillId="0" borderId="19" xfId="85" applyFont="1" applyFill="1" applyBorder="1" applyAlignment="1">
      <alignment/>
      <protection/>
    </xf>
    <xf numFmtId="0" fontId="38" fillId="0" borderId="18" xfId="85" applyFont="1" applyFill="1" applyBorder="1" applyAlignment="1">
      <alignment wrapText="1"/>
      <protection/>
    </xf>
    <xf numFmtId="0" fontId="38" fillId="0" borderId="18" xfId="85" applyFont="1" applyFill="1" applyBorder="1" applyAlignment="1">
      <alignment/>
      <protection/>
    </xf>
    <xf numFmtId="0" fontId="15" fillId="0" borderId="19" xfId="85" applyFont="1" applyFill="1" applyBorder="1" applyAlignment="1">
      <alignment/>
      <protection/>
    </xf>
    <xf numFmtId="0" fontId="15" fillId="0" borderId="20" xfId="85" applyFont="1" applyFill="1" applyBorder="1" applyAlignment="1">
      <alignment/>
      <protection/>
    </xf>
    <xf numFmtId="0" fontId="39" fillId="0" borderId="18" xfId="85" applyFont="1" applyFill="1" applyBorder="1" applyAlignment="1">
      <alignment vertical="center"/>
      <protection/>
    </xf>
    <xf numFmtId="0" fontId="14" fillId="0" borderId="19" xfId="85" applyFont="1" applyFill="1" applyBorder="1" applyAlignment="1">
      <alignment vertical="center"/>
      <protection/>
    </xf>
    <xf numFmtId="3" fontId="48" fillId="0" borderId="20" xfId="0" applyFont="1" applyBorder="1" applyAlignment="1">
      <alignment vertical="center"/>
    </xf>
    <xf numFmtId="0" fontId="38" fillId="24" borderId="18" xfId="85" applyFont="1" applyFill="1" applyBorder="1" applyAlignment="1">
      <alignment/>
      <protection/>
    </xf>
    <xf numFmtId="0" fontId="14" fillId="24" borderId="19" xfId="85" applyFont="1" applyFill="1" applyBorder="1" applyAlignment="1">
      <alignment/>
      <protection/>
    </xf>
    <xf numFmtId="0" fontId="14" fillId="24" borderId="20" xfId="85" applyFont="1" applyFill="1" applyBorder="1" applyAlignment="1">
      <alignment/>
      <protection/>
    </xf>
    <xf numFmtId="0" fontId="39" fillId="0" borderId="18" xfId="85" applyFont="1" applyFill="1" applyBorder="1" applyAlignment="1">
      <alignment horizontal="center"/>
      <protection/>
    </xf>
    <xf numFmtId="0" fontId="39" fillId="0" borderId="19" xfId="85" applyFont="1" applyFill="1" applyBorder="1" applyAlignment="1">
      <alignment horizontal="center"/>
      <protection/>
    </xf>
    <xf numFmtId="0" fontId="39" fillId="0" borderId="20" xfId="85" applyFont="1" applyFill="1" applyBorder="1" applyAlignment="1">
      <alignment horizontal="center"/>
      <protection/>
    </xf>
    <xf numFmtId="0" fontId="38" fillId="0" borderId="14" xfId="85" applyFont="1" applyFill="1" applyBorder="1" applyAlignment="1">
      <alignment vertical="center" wrapText="1"/>
      <protection/>
    </xf>
    <xf numFmtId="3" fontId="48" fillId="0" borderId="14" xfId="0" applyFont="1" applyBorder="1" applyAlignment="1">
      <alignment vertical="center" wrapText="1"/>
    </xf>
    <xf numFmtId="0" fontId="38" fillId="0" borderId="14" xfId="85" applyFont="1" applyFill="1" applyBorder="1" applyAlignment="1">
      <alignment horizontal="left" vertical="center" wrapText="1"/>
      <protection/>
    </xf>
    <xf numFmtId="0" fontId="14" fillId="0" borderId="14" xfId="85" applyFont="1" applyFill="1" applyBorder="1" applyAlignment="1">
      <alignment horizontal="left" vertical="center" wrapText="1"/>
      <protection/>
    </xf>
    <xf numFmtId="0" fontId="38" fillId="25" borderId="18" xfId="85" applyFont="1" applyFill="1" applyBorder="1" applyAlignment="1">
      <alignment horizontal="left" vertical="center" wrapText="1"/>
      <protection/>
    </xf>
    <xf numFmtId="3" fontId="48" fillId="25" borderId="19" xfId="0" applyFont="1" applyFill="1" applyBorder="1" applyAlignment="1">
      <alignment horizontal="left" vertical="center" wrapText="1"/>
    </xf>
    <xf numFmtId="3" fontId="48" fillId="25" borderId="20" xfId="0" applyFont="1" applyFill="1" applyBorder="1" applyAlignment="1">
      <alignment horizontal="left" vertical="center" wrapText="1"/>
    </xf>
    <xf numFmtId="0" fontId="13" fillId="25" borderId="18" xfId="85" applyFont="1" applyFill="1" applyBorder="1" applyAlignment="1">
      <alignment horizontal="center" vertical="center" wrapText="1"/>
      <protection/>
    </xf>
    <xf numFmtId="0" fontId="13" fillId="25" borderId="19" xfId="85" applyFont="1" applyFill="1" applyBorder="1" applyAlignment="1">
      <alignment horizontal="center" vertical="center" wrapText="1"/>
      <protection/>
    </xf>
    <xf numFmtId="14" fontId="33" fillId="0" borderId="0" xfId="67" applyNumberFormat="1" applyFont="1" applyBorder="1" applyAlignment="1">
      <alignment horizontal="left"/>
      <protection/>
    </xf>
    <xf numFmtId="0" fontId="33" fillId="0" borderId="0" xfId="67" applyFont="1" applyBorder="1" applyAlignment="1">
      <alignment horizontal="left"/>
      <protection/>
    </xf>
    <xf numFmtId="0" fontId="37" fillId="25" borderId="32" xfId="67" applyFont="1" applyFill="1" applyBorder="1" applyAlignment="1">
      <alignment horizontal="center" vertical="center" wrapText="1"/>
      <protection/>
    </xf>
    <xf numFmtId="0" fontId="37" fillId="25" borderId="33" xfId="67" applyFont="1" applyFill="1" applyBorder="1" applyAlignment="1">
      <alignment horizontal="center" vertical="center" wrapText="1"/>
      <protection/>
    </xf>
    <xf numFmtId="0" fontId="37" fillId="25" borderId="34" xfId="67" applyFont="1" applyFill="1" applyBorder="1" applyAlignment="1">
      <alignment horizontal="center" vertical="center"/>
      <protection/>
    </xf>
    <xf numFmtId="0" fontId="37" fillId="25" borderId="27" xfId="67" applyFont="1" applyFill="1" applyBorder="1" applyAlignment="1">
      <alignment horizontal="center" vertical="center"/>
      <protection/>
    </xf>
    <xf numFmtId="3" fontId="37" fillId="25" borderId="34" xfId="67" applyNumberFormat="1" applyFont="1" applyFill="1" applyBorder="1" applyAlignment="1">
      <alignment horizontal="center" vertical="center" wrapText="1"/>
      <protection/>
    </xf>
    <xf numFmtId="0" fontId="37" fillId="25" borderId="35" xfId="67" applyFont="1" applyFill="1" applyBorder="1" applyAlignment="1">
      <alignment horizontal="center" vertical="center" wrapText="1"/>
      <protection/>
    </xf>
    <xf numFmtId="0" fontId="37" fillId="25" borderId="28" xfId="67" applyFont="1" applyFill="1" applyBorder="1" applyAlignment="1">
      <alignment horizontal="center" vertical="center" wrapText="1"/>
      <protection/>
    </xf>
    <xf numFmtId="3" fontId="37" fillId="25" borderId="36" xfId="67" applyNumberFormat="1" applyFont="1" applyFill="1" applyBorder="1" applyAlignment="1">
      <alignment horizontal="center" vertical="center" wrapText="1"/>
      <protection/>
    </xf>
    <xf numFmtId="3" fontId="37" fillId="25" borderId="37" xfId="67" applyNumberFormat="1" applyFont="1" applyFill="1" applyBorder="1" applyAlignment="1">
      <alignment horizontal="center" vertical="center" wrapText="1"/>
      <protection/>
    </xf>
    <xf numFmtId="3" fontId="37" fillId="25" borderId="35" xfId="67" applyNumberFormat="1" applyFont="1" applyFill="1" applyBorder="1" applyAlignment="1">
      <alignment horizontal="center" vertical="center" wrapText="1"/>
      <protection/>
    </xf>
    <xf numFmtId="3" fontId="37" fillId="25" borderId="38" xfId="67" applyNumberFormat="1" applyFont="1" applyFill="1" applyBorder="1" applyAlignment="1">
      <alignment horizontal="center" vertical="center" wrapText="1"/>
      <protection/>
    </xf>
    <xf numFmtId="0" fontId="33" fillId="25" borderId="18" xfId="85" applyFont="1" applyFill="1" applyBorder="1" applyAlignment="1">
      <alignment vertical="center" wrapText="1"/>
      <protection/>
    </xf>
    <xf numFmtId="0" fontId="34" fillId="25" borderId="19" xfId="85" applyFont="1" applyFill="1" applyBorder="1" applyAlignment="1">
      <alignment wrapText="1"/>
      <protection/>
    </xf>
    <xf numFmtId="0" fontId="33" fillId="0" borderId="18" xfId="85" applyFont="1" applyFill="1" applyBorder="1" applyAlignment="1">
      <alignment wrapText="1"/>
      <protection/>
    </xf>
    <xf numFmtId="0" fontId="34" fillId="0" borderId="19" xfId="85" applyFont="1" applyFill="1" applyBorder="1" applyAlignment="1">
      <alignment wrapText="1"/>
      <protection/>
    </xf>
    <xf numFmtId="0" fontId="34" fillId="0" borderId="20" xfId="85" applyFont="1" applyFill="1" applyBorder="1" applyAlignment="1">
      <alignment/>
      <protection/>
    </xf>
    <xf numFmtId="0" fontId="33" fillId="0" borderId="18" xfId="85" applyFont="1" applyFill="1" applyBorder="1" applyAlignment="1">
      <alignment vertical="center" wrapText="1"/>
      <protection/>
    </xf>
    <xf numFmtId="3" fontId="34" fillId="0" borderId="19" xfId="0" applyFont="1" applyBorder="1" applyAlignment="1">
      <alignment vertical="center" wrapText="1"/>
    </xf>
    <xf numFmtId="3" fontId="34" fillId="0" borderId="20" xfId="0" applyFont="1" applyBorder="1" applyAlignment="1">
      <alignment vertical="center" wrapText="1"/>
    </xf>
    <xf numFmtId="0" fontId="33" fillId="25" borderId="14" xfId="85" applyFont="1" applyFill="1" applyBorder="1" applyAlignment="1">
      <alignment wrapText="1"/>
      <protection/>
    </xf>
    <xf numFmtId="0" fontId="34" fillId="25" borderId="14" xfId="85" applyFont="1" applyFill="1" applyBorder="1" applyAlignment="1">
      <alignment wrapText="1"/>
      <protection/>
    </xf>
    <xf numFmtId="0" fontId="34" fillId="0" borderId="14" xfId="85" applyFont="1" applyFill="1" applyBorder="1" applyAlignment="1">
      <alignment/>
      <protection/>
    </xf>
    <xf numFmtId="0" fontId="33" fillId="0" borderId="18" xfId="85" applyFont="1" applyFill="1" applyBorder="1" applyAlignment="1">
      <alignment horizontal="left" vertical="center" wrapText="1"/>
      <protection/>
    </xf>
    <xf numFmtId="0" fontId="34" fillId="0" borderId="19" xfId="85" applyFont="1" applyFill="1" applyBorder="1" applyAlignment="1">
      <alignment horizontal="left" vertical="center" wrapText="1"/>
      <protection/>
    </xf>
    <xf numFmtId="0" fontId="34" fillId="0" borderId="20" xfId="85" applyFont="1" applyFill="1" applyBorder="1" applyAlignment="1">
      <alignment horizontal="left" vertical="center" wrapText="1"/>
      <protection/>
    </xf>
    <xf numFmtId="0" fontId="33" fillId="25" borderId="18" xfId="85" applyFont="1" applyFill="1" applyBorder="1" applyAlignment="1">
      <alignment wrapText="1"/>
      <protection/>
    </xf>
    <xf numFmtId="0" fontId="34" fillId="25" borderId="20" xfId="85" applyFont="1" applyFill="1" applyBorder="1" applyAlignment="1">
      <alignment wrapText="1"/>
      <protection/>
    </xf>
    <xf numFmtId="0" fontId="34" fillId="0" borderId="18" xfId="85" applyFont="1" applyFill="1" applyBorder="1" applyAlignment="1">
      <alignment wrapText="1"/>
      <protection/>
    </xf>
    <xf numFmtId="0" fontId="33" fillId="25" borderId="18" xfId="85" applyFont="1" applyFill="1" applyBorder="1" applyAlignment="1">
      <alignment horizontal="left" wrapText="1"/>
      <protection/>
    </xf>
    <xf numFmtId="0" fontId="33" fillId="25" borderId="19" xfId="85" applyFont="1" applyFill="1" applyBorder="1" applyAlignment="1">
      <alignment horizontal="left" wrapText="1"/>
      <protection/>
    </xf>
    <xf numFmtId="0" fontId="33" fillId="25" borderId="20" xfId="85" applyFont="1" applyFill="1" applyBorder="1" applyAlignment="1">
      <alignment horizontal="left" wrapText="1"/>
      <protection/>
    </xf>
    <xf numFmtId="0" fontId="34" fillId="0" borderId="14" xfId="85" applyFont="1" applyFill="1" applyBorder="1" applyAlignment="1">
      <alignment wrapText="1"/>
      <protection/>
    </xf>
    <xf numFmtId="3" fontId="8" fillId="25" borderId="39" xfId="87" applyFont="1" applyFill="1" applyBorder="1" applyAlignment="1">
      <alignment horizontal="center" vertical="center"/>
      <protection/>
    </xf>
    <xf numFmtId="3" fontId="8" fillId="25" borderId="40" xfId="87" applyFont="1" applyFill="1" applyBorder="1" applyAlignment="1">
      <alignment horizontal="center" vertical="center"/>
      <protection/>
    </xf>
    <xf numFmtId="3" fontId="8" fillId="25" borderId="41" xfId="87" applyFont="1" applyFill="1" applyBorder="1" applyAlignment="1">
      <alignment horizontal="center" vertical="center"/>
      <protection/>
    </xf>
    <xf numFmtId="3" fontId="8" fillId="25" borderId="18" xfId="87" applyFont="1" applyFill="1" applyBorder="1" applyAlignment="1">
      <alignment horizontal="center" vertical="center" wrapText="1"/>
      <protection/>
    </xf>
    <xf numFmtId="3" fontId="8" fillId="25" borderId="20" xfId="87" applyFont="1" applyFill="1" applyBorder="1" applyAlignment="1">
      <alignment horizontal="center" vertical="center" wrapText="1"/>
      <protection/>
    </xf>
    <xf numFmtId="3" fontId="8" fillId="25" borderId="42" xfId="87" applyFont="1" applyFill="1" applyBorder="1" applyAlignment="1">
      <alignment horizontal="center" vertical="center" wrapText="1"/>
      <protection/>
    </xf>
    <xf numFmtId="3" fontId="8" fillId="25" borderId="23" xfId="87" applyFont="1" applyFill="1" applyBorder="1" applyAlignment="1">
      <alignment horizontal="center" vertical="center" wrapText="1"/>
      <protection/>
    </xf>
    <xf numFmtId="3" fontId="8" fillId="25" borderId="24" xfId="87" applyFont="1" applyFill="1" applyBorder="1" applyAlignment="1">
      <alignment horizontal="center" vertical="center" wrapText="1"/>
      <protection/>
    </xf>
    <xf numFmtId="3" fontId="8" fillId="25" borderId="13" xfId="87" applyFont="1" applyFill="1" applyBorder="1" applyAlignment="1">
      <alignment horizontal="center" vertical="center" wrapText="1"/>
      <protection/>
    </xf>
    <xf numFmtId="3" fontId="8" fillId="25" borderId="43" xfId="87" applyFont="1" applyFill="1" applyBorder="1" applyAlignment="1">
      <alignment horizontal="center" vertical="center" wrapText="1"/>
      <protection/>
    </xf>
    <xf numFmtId="3" fontId="8" fillId="25" borderId="16" xfId="87" applyFont="1" applyFill="1" applyBorder="1" applyAlignment="1">
      <alignment horizontal="center" vertical="center" wrapText="1"/>
      <protection/>
    </xf>
    <xf numFmtId="0" fontId="34" fillId="24" borderId="14" xfId="67" applyFont="1" applyFill="1" applyBorder="1" applyAlignment="1">
      <alignment horizontal="left"/>
      <protection/>
    </xf>
    <xf numFmtId="0" fontId="33" fillId="25" borderId="14" xfId="67" applyFont="1" applyFill="1" applyBorder="1" applyAlignment="1">
      <alignment horizontal="left"/>
      <protection/>
    </xf>
    <xf numFmtId="0" fontId="33" fillId="25" borderId="31" xfId="85" applyFont="1" applyFill="1" applyBorder="1" applyAlignment="1">
      <alignment wrapText="1"/>
      <protection/>
    </xf>
    <xf numFmtId="0" fontId="34" fillId="25" borderId="44" xfId="85" applyFont="1" applyFill="1" applyBorder="1" applyAlignment="1">
      <alignment wrapText="1"/>
      <protection/>
    </xf>
    <xf numFmtId="0" fontId="34" fillId="25" borderId="42" xfId="85" applyFont="1" applyFill="1" applyBorder="1" applyAlignment="1">
      <alignment wrapText="1"/>
      <protection/>
    </xf>
    <xf numFmtId="3" fontId="8" fillId="25" borderId="43" xfId="87" applyFont="1" applyFill="1" applyBorder="1" applyAlignment="1">
      <alignment horizontal="right" vertical="center" wrapText="1"/>
      <protection/>
    </xf>
    <xf numFmtId="3" fontId="8" fillId="25" borderId="16" xfId="87" applyFont="1" applyFill="1" applyBorder="1" applyAlignment="1">
      <alignment horizontal="right" vertical="center" wrapText="1"/>
      <protection/>
    </xf>
    <xf numFmtId="0" fontId="33" fillId="25" borderId="31" xfId="85" applyFont="1" applyFill="1" applyBorder="1" applyAlignment="1">
      <alignment horizontal="center" vertical="center" wrapText="1"/>
      <protection/>
    </xf>
    <xf numFmtId="0" fontId="33" fillId="25" borderId="44" xfId="85" applyFont="1" applyFill="1" applyBorder="1" applyAlignment="1">
      <alignment horizontal="center" vertical="center" wrapText="1"/>
      <protection/>
    </xf>
    <xf numFmtId="0" fontId="33" fillId="25" borderId="42" xfId="85" applyFont="1" applyFill="1" applyBorder="1" applyAlignment="1">
      <alignment horizontal="center" vertical="center" wrapText="1"/>
      <protection/>
    </xf>
    <xf numFmtId="0" fontId="33" fillId="25" borderId="10" xfId="85" applyFont="1" applyFill="1" applyBorder="1" applyAlignment="1">
      <alignment horizontal="center" vertical="center" wrapText="1"/>
      <protection/>
    </xf>
    <xf numFmtId="0" fontId="33" fillId="25" borderId="0" xfId="85" applyFont="1" applyFill="1" applyBorder="1" applyAlignment="1">
      <alignment horizontal="center" vertical="center" wrapText="1"/>
      <protection/>
    </xf>
    <xf numFmtId="0" fontId="33" fillId="25" borderId="11" xfId="85" applyFont="1" applyFill="1" applyBorder="1" applyAlignment="1">
      <alignment horizontal="center" vertical="center" wrapText="1"/>
      <protection/>
    </xf>
    <xf numFmtId="0" fontId="33" fillId="25" borderId="21" xfId="85" applyFont="1" applyFill="1" applyBorder="1" applyAlignment="1">
      <alignment horizontal="center" vertical="center" wrapText="1"/>
      <protection/>
    </xf>
    <xf numFmtId="0" fontId="33" fillId="25" borderId="22" xfId="85" applyFont="1" applyFill="1" applyBorder="1" applyAlignment="1">
      <alignment horizontal="center" vertical="center" wrapText="1"/>
      <protection/>
    </xf>
    <xf numFmtId="0" fontId="33" fillId="25" borderId="23" xfId="85" applyFont="1" applyFill="1" applyBorder="1" applyAlignment="1">
      <alignment horizontal="center" vertical="center" wrapText="1"/>
      <protection/>
    </xf>
    <xf numFmtId="0" fontId="53" fillId="25" borderId="14" xfId="67" applyFont="1" applyFill="1" applyBorder="1" applyAlignment="1">
      <alignment horizontal="center" vertical="center" wrapText="1"/>
      <protection/>
    </xf>
    <xf numFmtId="0" fontId="54" fillId="25" borderId="14" xfId="67" applyFont="1" applyFill="1" applyBorder="1" applyAlignment="1">
      <alignment horizontal="center" vertical="center"/>
      <protection/>
    </xf>
    <xf numFmtId="3" fontId="54" fillId="25" borderId="14" xfId="67" applyNumberFormat="1" applyFont="1" applyFill="1" applyBorder="1" applyAlignment="1">
      <alignment horizontal="center" vertical="center"/>
      <protection/>
    </xf>
    <xf numFmtId="3" fontId="55" fillId="25" borderId="24" xfId="67" applyNumberFormat="1" applyFont="1" applyFill="1" applyBorder="1" applyAlignment="1">
      <alignment horizontal="center" vertical="center" wrapText="1"/>
      <protection/>
    </xf>
    <xf numFmtId="3" fontId="55" fillId="25" borderId="12" xfId="67" applyNumberFormat="1" applyFont="1" applyFill="1" applyBorder="1" applyAlignment="1">
      <alignment horizontal="center" vertical="center" wrapText="1"/>
      <protection/>
    </xf>
    <xf numFmtId="3" fontId="55" fillId="25" borderId="13" xfId="67" applyNumberFormat="1" applyFont="1" applyFill="1" applyBorder="1" applyAlignment="1">
      <alignment horizontal="center" vertical="center" wrapText="1"/>
      <protection/>
    </xf>
    <xf numFmtId="3" fontId="54" fillId="25" borderId="31" xfId="67" applyNumberFormat="1" applyFont="1" applyFill="1" applyBorder="1" applyAlignment="1">
      <alignment horizontal="center" vertical="center"/>
      <protection/>
    </xf>
    <xf numFmtId="3" fontId="54" fillId="25" borderId="44" xfId="67" applyNumberFormat="1" applyFont="1" applyFill="1" applyBorder="1" applyAlignment="1">
      <alignment horizontal="center" vertical="center"/>
      <protection/>
    </xf>
    <xf numFmtId="3" fontId="54" fillId="25" borderId="42" xfId="67" applyNumberFormat="1" applyFont="1" applyFill="1" applyBorder="1" applyAlignment="1">
      <alignment horizontal="center" vertical="center"/>
      <protection/>
    </xf>
    <xf numFmtId="3" fontId="55" fillId="25" borderId="18" xfId="67" applyNumberFormat="1" applyFont="1" applyFill="1" applyBorder="1" applyAlignment="1">
      <alignment horizontal="center" vertical="center"/>
      <protection/>
    </xf>
    <xf numFmtId="3" fontId="55" fillId="25" borderId="19" xfId="67" applyNumberFormat="1" applyFont="1" applyFill="1" applyBorder="1" applyAlignment="1">
      <alignment horizontal="center" vertical="center"/>
      <protection/>
    </xf>
    <xf numFmtId="3" fontId="55" fillId="25" borderId="20" xfId="67" applyNumberFormat="1" applyFont="1" applyFill="1" applyBorder="1" applyAlignment="1">
      <alignment horizontal="center" vertical="center"/>
      <protection/>
    </xf>
    <xf numFmtId="0" fontId="53" fillId="25" borderId="24" xfId="67" applyFont="1" applyFill="1" applyBorder="1" applyAlignment="1">
      <alignment horizontal="center" vertical="center" wrapText="1"/>
      <protection/>
    </xf>
    <xf numFmtId="0" fontId="53" fillId="25" borderId="12" xfId="67" applyFont="1" applyFill="1" applyBorder="1" applyAlignment="1">
      <alignment horizontal="center" vertical="center" wrapText="1"/>
      <protection/>
    </xf>
    <xf numFmtId="0" fontId="53" fillId="25" borderId="13" xfId="67" applyFont="1" applyFill="1" applyBorder="1" applyAlignment="1">
      <alignment horizontal="center" vertical="center" wrapText="1"/>
      <protection/>
    </xf>
    <xf numFmtId="3" fontId="54" fillId="25" borderId="18" xfId="67" applyNumberFormat="1" applyFont="1" applyFill="1" applyBorder="1" applyAlignment="1">
      <alignment horizontal="center" vertical="center"/>
      <protection/>
    </xf>
    <xf numFmtId="3" fontId="54" fillId="25" borderId="19" xfId="67" applyNumberFormat="1" applyFont="1" applyFill="1" applyBorder="1" applyAlignment="1">
      <alignment horizontal="center" vertical="center"/>
      <protection/>
    </xf>
    <xf numFmtId="3" fontId="54" fillId="25" borderId="20" xfId="67" applyNumberFormat="1" applyFont="1" applyFill="1" applyBorder="1" applyAlignment="1">
      <alignment horizontal="center" vertical="center"/>
      <protection/>
    </xf>
    <xf numFmtId="180" fontId="8" fillId="25" borderId="14" xfId="71" applyNumberFormat="1" applyFont="1" applyFill="1" applyBorder="1" applyAlignment="1">
      <alignment horizontal="center" vertical="center" wrapText="1"/>
      <protection/>
    </xf>
    <xf numFmtId="3" fontId="46" fillId="25" borderId="14" xfId="63" applyFont="1" applyFill="1" applyBorder="1" applyAlignment="1">
      <alignment horizontal="center" vertical="center" wrapText="1"/>
      <protection/>
    </xf>
    <xf numFmtId="3" fontId="8" fillId="25" borderId="14" xfId="91" applyFont="1" applyFill="1" applyBorder="1" applyAlignment="1">
      <alignment horizontal="center" vertical="center" wrapText="1"/>
      <protection/>
    </xf>
    <xf numFmtId="3" fontId="46" fillId="0" borderId="14" xfId="63" applyFont="1" applyFill="1" applyBorder="1" applyAlignment="1">
      <alignment horizontal="left" vertical="center"/>
      <protection/>
    </xf>
    <xf numFmtId="3" fontId="8" fillId="0" borderId="14" xfId="63" applyFont="1" applyBorder="1" applyAlignment="1">
      <alignment horizontal="left" vertical="center"/>
      <protection/>
    </xf>
    <xf numFmtId="3" fontId="8" fillId="24" borderId="14" xfId="63" applyFont="1" applyFill="1" applyBorder="1" applyAlignment="1">
      <alignment horizontal="left" vertical="center"/>
      <protection/>
    </xf>
    <xf numFmtId="3" fontId="8" fillId="24" borderId="18" xfId="63" applyFont="1" applyFill="1" applyBorder="1" applyAlignment="1">
      <alignment horizontal="left" vertical="center"/>
      <protection/>
    </xf>
    <xf numFmtId="3" fontId="8" fillId="24" borderId="19" xfId="63" applyFont="1" applyFill="1" applyBorder="1" applyAlignment="1">
      <alignment horizontal="left" vertical="center"/>
      <protection/>
    </xf>
    <xf numFmtId="3" fontId="8" fillId="24" borderId="20" xfId="63" applyFont="1" applyFill="1" applyBorder="1" applyAlignment="1">
      <alignment horizontal="left" vertical="center"/>
      <protection/>
    </xf>
    <xf numFmtId="3" fontId="7" fillId="0" borderId="14" xfId="82" applyFont="1" applyBorder="1" applyAlignment="1">
      <alignment horizontal="center" vertical="center"/>
      <protection/>
    </xf>
    <xf numFmtId="3" fontId="7" fillId="0" borderId="14" xfId="63" applyFont="1" applyBorder="1" applyAlignment="1">
      <alignment horizontal="left" vertical="center" wrapText="1"/>
      <protection/>
    </xf>
    <xf numFmtId="0" fontId="8" fillId="25" borderId="14" xfId="84" applyFont="1" applyFill="1" applyBorder="1" applyAlignment="1">
      <alignment horizontal="center" vertical="center" wrapText="1"/>
      <protection/>
    </xf>
    <xf numFmtId="0" fontId="8" fillId="25" borderId="14" xfId="84" applyFont="1" applyFill="1" applyBorder="1" applyAlignment="1">
      <alignment horizontal="center" vertical="center"/>
      <protection/>
    </xf>
    <xf numFmtId="0" fontId="84" fillId="25" borderId="14" xfId="84" applyFont="1" applyFill="1" applyBorder="1" applyAlignment="1">
      <alignment vertical="center" textRotation="255"/>
      <protection/>
    </xf>
    <xf numFmtId="3" fontId="8" fillId="0" borderId="14" xfId="82" applyFont="1" applyFill="1" applyBorder="1" applyAlignment="1">
      <alignment horizontal="center" vertical="center"/>
      <protection/>
    </xf>
    <xf numFmtId="3" fontId="8" fillId="25" borderId="14" xfId="82" applyFont="1" applyFill="1" applyBorder="1" applyAlignment="1">
      <alignment horizontal="center" vertical="center"/>
      <protection/>
    </xf>
    <xf numFmtId="3" fontId="8" fillId="25" borderId="14" xfId="82" applyFont="1" applyFill="1" applyBorder="1" applyAlignment="1">
      <alignment horizontal="center" vertical="center" wrapText="1"/>
      <protection/>
    </xf>
    <xf numFmtId="3" fontId="7" fillId="0" borderId="18" xfId="82" applyFont="1" applyFill="1" applyBorder="1" applyAlignment="1">
      <alignment horizontal="center" vertical="center"/>
      <protection/>
    </xf>
    <xf numFmtId="3" fontId="7" fillId="0" borderId="20" xfId="82" applyFont="1" applyFill="1" applyBorder="1" applyAlignment="1">
      <alignment horizontal="center" vertical="center"/>
      <protection/>
    </xf>
    <xf numFmtId="3" fontId="7" fillId="0" borderId="14" xfId="82" applyFont="1" applyFill="1" applyBorder="1" applyAlignment="1">
      <alignment horizontal="center" vertical="center"/>
      <protection/>
    </xf>
    <xf numFmtId="3" fontId="9" fillId="25" borderId="14" xfId="63" applyFont="1" applyFill="1" applyBorder="1" applyAlignment="1">
      <alignment horizontal="center" vertical="center" wrapText="1"/>
      <protection/>
    </xf>
    <xf numFmtId="3" fontId="9" fillId="25" borderId="14" xfId="63" applyFont="1" applyFill="1" applyBorder="1" applyAlignment="1">
      <alignment horizontal="center" vertical="center"/>
      <protection/>
    </xf>
    <xf numFmtId="3" fontId="9" fillId="25" borderId="14" xfId="63" applyFont="1" applyFill="1" applyBorder="1" applyAlignment="1">
      <alignment horizontal="center" vertical="center" textRotation="90" wrapText="1"/>
      <protection/>
    </xf>
    <xf numFmtId="0" fontId="68" fillId="25" borderId="14" xfId="66" applyFont="1" applyFill="1" applyBorder="1" applyAlignment="1">
      <alignment horizontal="center" vertical="center" wrapText="1"/>
      <protection/>
    </xf>
    <xf numFmtId="0" fontId="68" fillId="25" borderId="14" xfId="66" applyFont="1" applyFill="1" applyBorder="1" applyAlignment="1">
      <alignment horizontal="center" wrapText="1"/>
      <protection/>
    </xf>
    <xf numFmtId="3" fontId="8" fillId="0" borderId="0" xfId="88" applyNumberFormat="1" applyFont="1" applyBorder="1" applyAlignment="1">
      <alignment horizontal="left" vertical="center" wrapText="1"/>
      <protection/>
    </xf>
    <xf numFmtId="0" fontId="45" fillId="0" borderId="0" xfId="88" applyFont="1" applyAlignment="1">
      <alignment horizontal="center" vertical="center" wrapText="1"/>
      <protection/>
    </xf>
    <xf numFmtId="14" fontId="45" fillId="0" borderId="0" xfId="88" applyNumberFormat="1" applyFont="1" applyAlignment="1">
      <alignment horizontal="center" vertical="center" wrapText="1"/>
      <protection/>
    </xf>
    <xf numFmtId="3" fontId="8" fillId="25" borderId="14" xfId="0" applyFont="1" applyFill="1" applyBorder="1" applyAlignment="1">
      <alignment horizontal="center" vertical="center"/>
    </xf>
    <xf numFmtId="0" fontId="8" fillId="0" borderId="21" xfId="88" applyFont="1" applyFill="1" applyBorder="1" applyAlignment="1">
      <alignment horizontal="left" vertical="center"/>
      <protection/>
    </xf>
    <xf numFmtId="0" fontId="8" fillId="0" borderId="22" xfId="88" applyFont="1" applyFill="1" applyBorder="1" applyAlignment="1">
      <alignment horizontal="left" vertical="center"/>
      <protection/>
    </xf>
    <xf numFmtId="0" fontId="8" fillId="0" borderId="23" xfId="88" applyFont="1" applyFill="1" applyBorder="1" applyAlignment="1">
      <alignment horizontal="left" vertical="center"/>
      <protection/>
    </xf>
    <xf numFmtId="0" fontId="8" fillId="25" borderId="18" xfId="88" applyFont="1" applyFill="1" applyBorder="1" applyAlignment="1">
      <alignment horizontal="left" vertical="center" wrapText="1"/>
      <protection/>
    </xf>
    <xf numFmtId="0" fontId="8" fillId="25" borderId="20" xfId="88" applyFont="1" applyFill="1" applyBorder="1" applyAlignment="1">
      <alignment horizontal="left" vertical="center" wrapText="1"/>
      <protection/>
    </xf>
    <xf numFmtId="0" fontId="8" fillId="25" borderId="14" xfId="88" applyFont="1" applyFill="1" applyBorder="1" applyAlignment="1">
      <alignment horizontal="center" vertical="center" wrapText="1"/>
      <protection/>
    </xf>
    <xf numFmtId="0" fontId="8" fillId="25" borderId="24" xfId="88" applyFont="1" applyFill="1" applyBorder="1" applyAlignment="1">
      <alignment horizontal="center" vertical="center" wrapText="1"/>
      <protection/>
    </xf>
    <xf numFmtId="0" fontId="8" fillId="25" borderId="13" xfId="88" applyFont="1" applyFill="1" applyBorder="1" applyAlignment="1">
      <alignment horizontal="center" vertical="center" wrapText="1"/>
      <protection/>
    </xf>
    <xf numFmtId="0" fontId="8" fillId="25" borderId="18" xfId="88" applyFont="1" applyFill="1" applyBorder="1" applyAlignment="1">
      <alignment horizontal="center" vertical="center" wrapText="1"/>
      <protection/>
    </xf>
    <xf numFmtId="3" fontId="40" fillId="0" borderId="18" xfId="83" applyNumberFormat="1" applyFont="1" applyFill="1" applyBorder="1" applyAlignment="1">
      <alignment horizontal="left" vertical="center"/>
      <protection/>
    </xf>
    <xf numFmtId="3" fontId="40" fillId="0" borderId="20" xfId="83" applyNumberFormat="1" applyFont="1" applyFill="1" applyBorder="1" applyAlignment="1">
      <alignment horizontal="left" vertical="center"/>
      <protection/>
    </xf>
    <xf numFmtId="0" fontId="84" fillId="25" borderId="18" xfId="83" applyFont="1" applyFill="1" applyBorder="1" applyAlignment="1">
      <alignment horizontal="center" vertical="center" wrapText="1"/>
      <protection/>
    </xf>
    <xf numFmtId="0" fontId="84" fillId="25" borderId="20" xfId="83" applyFont="1" applyFill="1" applyBorder="1" applyAlignment="1">
      <alignment horizontal="center" vertical="center" wrapText="1"/>
      <protection/>
    </xf>
    <xf numFmtId="0" fontId="84" fillId="25" borderId="31" xfId="83" applyFont="1" applyFill="1" applyBorder="1" applyAlignment="1">
      <alignment horizontal="center" vertical="center"/>
      <protection/>
    </xf>
    <xf numFmtId="0" fontId="84" fillId="25" borderId="42" xfId="83" applyFont="1" applyFill="1" applyBorder="1" applyAlignment="1">
      <alignment horizontal="center" vertical="center"/>
      <protection/>
    </xf>
    <xf numFmtId="0" fontId="84" fillId="25" borderId="21" xfId="83" applyFont="1" applyFill="1" applyBorder="1" applyAlignment="1">
      <alignment horizontal="center" vertical="center"/>
      <protection/>
    </xf>
    <xf numFmtId="0" fontId="84" fillId="25" borderId="23" xfId="83" applyFont="1" applyFill="1" applyBorder="1" applyAlignment="1">
      <alignment horizontal="center" vertical="center"/>
      <protection/>
    </xf>
    <xf numFmtId="3" fontId="40" fillId="0" borderId="14" xfId="83" applyNumberFormat="1" applyFont="1" applyFill="1" applyBorder="1" applyAlignment="1">
      <alignment vertical="center"/>
      <protection/>
    </xf>
    <xf numFmtId="0" fontId="84" fillId="0" borderId="14" xfId="83" applyFont="1" applyFill="1" applyBorder="1" applyAlignment="1">
      <alignment horizontal="center" vertical="center"/>
      <protection/>
    </xf>
    <xf numFmtId="0" fontId="85" fillId="25" borderId="18" xfId="83" applyFont="1" applyFill="1" applyBorder="1" applyAlignment="1">
      <alignment horizontal="center" vertical="center" wrapText="1"/>
      <protection/>
    </xf>
    <xf numFmtId="0" fontId="85" fillId="25" borderId="19" xfId="83" applyFont="1" applyFill="1" applyBorder="1" applyAlignment="1">
      <alignment horizontal="center" vertical="center" wrapText="1"/>
      <protection/>
    </xf>
    <xf numFmtId="0" fontId="85" fillId="25" borderId="20" xfId="83" applyFont="1" applyFill="1" applyBorder="1" applyAlignment="1">
      <alignment horizontal="center" vertical="center" wrapText="1"/>
      <protection/>
    </xf>
    <xf numFmtId="0" fontId="46" fillId="0" borderId="0" xfId="67" applyFont="1" applyAlignment="1">
      <alignment horizontal="center"/>
      <protection/>
    </xf>
    <xf numFmtId="0" fontId="44" fillId="0" borderId="0" xfId="67" applyFont="1" applyAlignment="1">
      <alignment horizontal="center"/>
      <protection/>
    </xf>
    <xf numFmtId="0" fontId="40" fillId="0" borderId="0" xfId="67" applyFont="1" applyAlignment="1">
      <alignment/>
      <protection/>
    </xf>
    <xf numFmtId="14" fontId="46" fillId="0" borderId="0" xfId="67" applyNumberFormat="1" applyFont="1" applyAlignment="1">
      <alignment horizontal="center"/>
      <protection/>
    </xf>
    <xf numFmtId="0" fontId="8" fillId="25" borderId="14" xfId="67" applyFont="1" applyFill="1" applyBorder="1" applyAlignment="1">
      <alignment horizontal="center" vertical="center" wrapText="1"/>
      <protection/>
    </xf>
    <xf numFmtId="0" fontId="8" fillId="25" borderId="14" xfId="67" applyFont="1" applyFill="1" applyBorder="1" applyAlignment="1">
      <alignment horizontal="center" vertical="center"/>
      <protection/>
    </xf>
    <xf numFmtId="3" fontId="8" fillId="25" borderId="14" xfId="67" applyNumberFormat="1" applyFont="1" applyFill="1" applyBorder="1" applyAlignment="1">
      <alignment horizontal="center" vertical="center" wrapText="1"/>
      <protection/>
    </xf>
    <xf numFmtId="3" fontId="33" fillId="25" borderId="14" xfId="67" applyNumberFormat="1" applyFont="1" applyFill="1" applyBorder="1" applyAlignment="1">
      <alignment horizontal="center" vertical="center" wrapText="1"/>
      <protection/>
    </xf>
    <xf numFmtId="3" fontId="8" fillId="0" borderId="0" xfId="63" applyFont="1" applyAlignment="1">
      <alignment horizontal="right"/>
      <protection/>
    </xf>
    <xf numFmtId="3" fontId="91" fillId="0" borderId="0" xfId="63" applyFont="1" applyAlignment="1">
      <alignment horizontal="right"/>
      <protection/>
    </xf>
    <xf numFmtId="3" fontId="78" fillId="0" borderId="0" xfId="63" applyFont="1">
      <alignment vertical="center"/>
      <protection/>
    </xf>
    <xf numFmtId="3" fontId="9" fillId="0" borderId="0" xfId="63" applyFont="1" applyAlignment="1">
      <alignment horizontal="right"/>
      <protection/>
    </xf>
    <xf numFmtId="3" fontId="9" fillId="24" borderId="45" xfId="63" applyFont="1" applyFill="1" applyBorder="1" applyAlignment="1">
      <alignment horizontal="center" vertical="center"/>
      <protection/>
    </xf>
    <xf numFmtId="3" fontId="9" fillId="24" borderId="46" xfId="63" applyFont="1" applyFill="1" applyBorder="1" applyAlignment="1">
      <alignment horizontal="center" vertical="center"/>
      <protection/>
    </xf>
    <xf numFmtId="3" fontId="9" fillId="24" borderId="47" xfId="63" applyFont="1" applyFill="1" applyBorder="1" applyAlignment="1">
      <alignment horizontal="center" vertical="center"/>
      <protection/>
    </xf>
    <xf numFmtId="3" fontId="9" fillId="24" borderId="48" xfId="63" applyFont="1" applyFill="1" applyBorder="1" applyAlignment="1">
      <alignment horizontal="center" vertical="center"/>
      <protection/>
    </xf>
    <xf numFmtId="3" fontId="9" fillId="24" borderId="49" xfId="63" applyFont="1" applyFill="1" applyBorder="1" applyAlignment="1">
      <alignment horizontal="center" vertical="center"/>
      <protection/>
    </xf>
    <xf numFmtId="3" fontId="9" fillId="24" borderId="50" xfId="63" applyFont="1" applyFill="1" applyBorder="1" applyAlignment="1">
      <alignment horizontal="center" vertical="center"/>
      <protection/>
    </xf>
    <xf numFmtId="3" fontId="10" fillId="0" borderId="51" xfId="63" applyFont="1" applyFill="1" applyBorder="1" applyAlignment="1">
      <alignment horizontal="center" vertical="center" wrapText="1"/>
      <protection/>
    </xf>
    <xf numFmtId="3" fontId="10" fillId="0" borderId="52" xfId="63" applyFont="1" applyFill="1" applyBorder="1" applyAlignment="1">
      <alignment horizontal="left" vertical="center" wrapText="1"/>
      <protection/>
    </xf>
    <xf numFmtId="3" fontId="10" fillId="0" borderId="53" xfId="63" applyFont="1" applyFill="1" applyBorder="1" applyAlignment="1">
      <alignment vertical="center" wrapText="1"/>
      <protection/>
    </xf>
    <xf numFmtId="3" fontId="10" fillId="0" borderId="14" xfId="63" applyFont="1" applyFill="1" applyBorder="1" applyAlignment="1">
      <alignment vertical="center" wrapText="1"/>
      <protection/>
    </xf>
    <xf numFmtId="3" fontId="10" fillId="0" borderId="13" xfId="63" applyFont="1" applyFill="1" applyBorder="1" applyAlignment="1">
      <alignment vertical="center" wrapText="1"/>
      <protection/>
    </xf>
    <xf numFmtId="3" fontId="10" fillId="0" borderId="54" xfId="63" applyNumberFormat="1" applyFont="1" applyFill="1" applyBorder="1" applyAlignment="1">
      <alignment vertical="center" wrapText="1"/>
      <protection/>
    </xf>
    <xf numFmtId="3" fontId="10" fillId="0" borderId="42" xfId="63" applyFont="1" applyFill="1" applyBorder="1" applyAlignment="1">
      <alignment vertical="center" wrapText="1"/>
      <protection/>
    </xf>
    <xf numFmtId="3" fontId="10" fillId="0" borderId="42" xfId="63" applyNumberFormat="1" applyFont="1" applyFill="1" applyBorder="1" applyAlignment="1">
      <alignment vertical="center" wrapText="1"/>
      <protection/>
    </xf>
    <xf numFmtId="3" fontId="10" fillId="0" borderId="55" xfId="63" applyNumberFormat="1" applyFont="1" applyFill="1" applyBorder="1" applyAlignment="1">
      <alignment vertical="center" wrapText="1"/>
      <protection/>
    </xf>
    <xf numFmtId="3" fontId="10" fillId="0" borderId="56" xfId="63" applyFont="1" applyFill="1" applyBorder="1" applyAlignment="1">
      <alignment horizontal="left" vertical="center" wrapText="1"/>
      <protection/>
    </xf>
    <xf numFmtId="3" fontId="10" fillId="0" borderId="24" xfId="63" applyNumberFormat="1" applyFont="1" applyFill="1" applyBorder="1" applyAlignment="1">
      <alignment vertical="center" wrapText="1"/>
      <protection/>
    </xf>
    <xf numFmtId="3" fontId="10" fillId="0" borderId="25" xfId="63" applyFont="1" applyFill="1" applyBorder="1" applyAlignment="1">
      <alignment horizontal="left" vertical="center" wrapText="1"/>
      <protection/>
    </xf>
    <xf numFmtId="3" fontId="10" fillId="0" borderId="17" xfId="63" applyFont="1" applyFill="1" applyBorder="1" applyAlignment="1">
      <alignment vertical="center" wrapText="1"/>
      <protection/>
    </xf>
    <xf numFmtId="3" fontId="10" fillId="0" borderId="14" xfId="63" applyNumberFormat="1" applyFont="1" applyFill="1" applyBorder="1" applyAlignment="1">
      <alignment vertical="center" wrapText="1"/>
      <protection/>
    </xf>
    <xf numFmtId="3" fontId="10" fillId="0" borderId="20" xfId="63" applyFont="1" applyFill="1" applyBorder="1" applyAlignment="1">
      <alignment vertical="center" wrapText="1"/>
      <protection/>
    </xf>
    <xf numFmtId="3" fontId="10" fillId="0" borderId="20" xfId="63" applyNumberFormat="1" applyFont="1" applyFill="1" applyBorder="1" applyAlignment="1">
      <alignment vertical="center" wrapText="1"/>
      <protection/>
    </xf>
    <xf numFmtId="3" fontId="10" fillId="0" borderId="57" xfId="63" applyNumberFormat="1" applyFont="1" applyFill="1" applyBorder="1" applyAlignment="1">
      <alignment vertical="center" wrapText="1"/>
      <protection/>
    </xf>
    <xf numFmtId="3" fontId="10" fillId="0" borderId="58" xfId="63" applyFont="1" applyFill="1" applyBorder="1" applyAlignment="1">
      <alignment horizontal="center" vertical="center" wrapText="1"/>
      <protection/>
    </xf>
    <xf numFmtId="3" fontId="9" fillId="25" borderId="59" xfId="63" applyFont="1" applyFill="1" applyBorder="1" applyAlignment="1">
      <alignment horizontal="center" vertical="center"/>
      <protection/>
    </xf>
    <xf numFmtId="3" fontId="9" fillId="25" borderId="60" xfId="63" applyFont="1" applyFill="1" applyBorder="1" applyAlignment="1">
      <alignment horizontal="center" vertical="center"/>
      <protection/>
    </xf>
    <xf numFmtId="3" fontId="9" fillId="25" borderId="61" xfId="63" applyFont="1" applyFill="1" applyBorder="1" applyAlignment="1">
      <alignment horizontal="center" vertical="center"/>
      <protection/>
    </xf>
    <xf numFmtId="3" fontId="9" fillId="25" borderId="40" xfId="63" applyFont="1" applyFill="1" applyBorder="1" applyAlignment="1">
      <alignment horizontal="center" vertical="center"/>
      <protection/>
    </xf>
    <xf numFmtId="3" fontId="9" fillId="25" borderId="62" xfId="63" applyFont="1" applyFill="1" applyBorder="1" applyAlignment="1">
      <alignment horizontal="center" vertical="center"/>
      <protection/>
    </xf>
    <xf numFmtId="3" fontId="9" fillId="25" borderId="39" xfId="63" applyFont="1" applyFill="1" applyBorder="1" applyAlignment="1">
      <alignment horizontal="center" vertical="center" wrapText="1"/>
      <protection/>
    </xf>
    <xf numFmtId="3" fontId="9" fillId="25" borderId="40" xfId="63" applyFont="1" applyFill="1" applyBorder="1" applyAlignment="1">
      <alignment horizontal="center" vertical="center" wrapText="1"/>
      <protection/>
    </xf>
    <xf numFmtId="3" fontId="9" fillId="25" borderId="62" xfId="63" applyFont="1" applyFill="1" applyBorder="1" applyAlignment="1">
      <alignment horizontal="center" vertical="center"/>
      <protection/>
    </xf>
    <xf numFmtId="3" fontId="9" fillId="25" borderId="39" xfId="63" applyFont="1" applyFill="1" applyBorder="1" applyAlignment="1">
      <alignment horizontal="center" vertical="center"/>
      <protection/>
    </xf>
    <xf numFmtId="3" fontId="9" fillId="25" borderId="63" xfId="63" applyFont="1" applyFill="1" applyBorder="1" applyAlignment="1">
      <alignment horizontal="center" vertical="center"/>
      <protection/>
    </xf>
    <xf numFmtId="3" fontId="9" fillId="25" borderId="64" xfId="63" applyFont="1" applyFill="1" applyBorder="1" applyAlignment="1">
      <alignment horizontal="center" vertical="center"/>
      <protection/>
    </xf>
    <xf numFmtId="3" fontId="9" fillId="25" borderId="65" xfId="63" applyFont="1" applyFill="1" applyBorder="1" applyAlignment="1">
      <alignment horizontal="center" vertical="center"/>
      <protection/>
    </xf>
    <xf numFmtId="3" fontId="9" fillId="25" borderId="66" xfId="63" applyFont="1" applyFill="1" applyBorder="1" applyAlignment="1">
      <alignment horizontal="center" vertical="center" wrapText="1"/>
      <protection/>
    </xf>
    <xf numFmtId="3" fontId="9" fillId="25" borderId="19" xfId="63" applyFont="1" applyFill="1" applyBorder="1" applyAlignment="1">
      <alignment horizontal="center" vertical="center" wrapText="1"/>
      <protection/>
    </xf>
    <xf numFmtId="3" fontId="9" fillId="25" borderId="20" xfId="63" applyFont="1" applyFill="1" applyBorder="1" applyAlignment="1">
      <alignment horizontal="center" vertical="center" wrapText="1"/>
      <protection/>
    </xf>
    <xf numFmtId="3" fontId="9" fillId="25" borderId="67" xfId="63" applyFont="1" applyFill="1" applyBorder="1" applyAlignment="1">
      <alignment horizontal="center" vertical="center" wrapText="1"/>
      <protection/>
    </xf>
    <xf numFmtId="3" fontId="9" fillId="25" borderId="68" xfId="63" applyFont="1" applyFill="1" applyBorder="1" applyAlignment="1">
      <alignment horizontal="center" vertical="center"/>
      <protection/>
    </xf>
    <xf numFmtId="3" fontId="9" fillId="25" borderId="16" xfId="63" applyFont="1" applyFill="1" applyBorder="1" applyAlignment="1">
      <alignment horizontal="center" vertical="center"/>
      <protection/>
    </xf>
    <xf numFmtId="3" fontId="9" fillId="25" borderId="15" xfId="63" applyFont="1" applyFill="1" applyBorder="1" applyAlignment="1">
      <alignment horizontal="center" vertical="center" wrapText="1"/>
      <protection/>
    </xf>
    <xf numFmtId="3" fontId="9" fillId="25" borderId="13" xfId="63" applyFont="1" applyFill="1" applyBorder="1" applyAlignment="1">
      <alignment horizontal="center" vertical="center" wrapText="1"/>
      <protection/>
    </xf>
    <xf numFmtId="3" fontId="9" fillId="25" borderId="23" xfId="63" applyFont="1" applyFill="1" applyBorder="1" applyAlignment="1">
      <alignment horizontal="center" vertical="center" wrapText="1"/>
      <protection/>
    </xf>
    <xf numFmtId="3" fontId="9" fillId="25" borderId="69" xfId="63" applyFont="1" applyFill="1" applyBorder="1" applyAlignment="1">
      <alignment horizontal="center" vertical="center" wrapText="1"/>
      <protection/>
    </xf>
    <xf numFmtId="3" fontId="9" fillId="25" borderId="70" xfId="63" applyFont="1" applyFill="1" applyBorder="1" applyAlignment="1">
      <alignment horizontal="center" vertical="center" wrapText="1"/>
      <protection/>
    </xf>
    <xf numFmtId="3" fontId="9" fillId="25" borderId="71" xfId="63" applyFont="1" applyFill="1" applyBorder="1" applyAlignment="1">
      <alignment horizontal="center" vertical="center" wrapText="1"/>
      <protection/>
    </xf>
    <xf numFmtId="3" fontId="9" fillId="25" borderId="72" xfId="63" applyFont="1" applyFill="1" applyBorder="1" applyAlignment="1">
      <alignment vertical="center" wrapText="1"/>
      <protection/>
    </xf>
    <xf numFmtId="3" fontId="9" fillId="25" borderId="73" xfId="63" applyFont="1" applyFill="1" applyBorder="1" applyAlignment="1">
      <alignment vertical="center" wrapText="1"/>
      <protection/>
    </xf>
    <xf numFmtId="3" fontId="9" fillId="25" borderId="74" xfId="63" applyFont="1" applyFill="1" applyBorder="1" applyAlignment="1">
      <alignment vertical="center" wrapText="1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Ezres 6" xfId="50"/>
    <cellStyle name="Figyelmeztetés" xfId="51"/>
    <cellStyle name="Hiperhivatkozás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ktsgv" xfId="63"/>
    <cellStyle name="Magyarázó szöveg" xfId="64"/>
    <cellStyle name="Már látott hiperhivatkozás" xfId="65"/>
    <cellStyle name="Normál 10" xfId="66"/>
    <cellStyle name="Normál 2" xfId="67"/>
    <cellStyle name="Normál 2 2" xfId="68"/>
    <cellStyle name="Normál 2 3" xfId="69"/>
    <cellStyle name="Normál 3" xfId="70"/>
    <cellStyle name="Normál 3 2" xfId="71"/>
    <cellStyle name="Normál 4" xfId="72"/>
    <cellStyle name="Normál 4 2" xfId="73"/>
    <cellStyle name="Normál 5" xfId="74"/>
    <cellStyle name="Normál 5 2" xfId="75"/>
    <cellStyle name="Normál 6" xfId="76"/>
    <cellStyle name="Normál 6 2" xfId="77"/>
    <cellStyle name="Normál 7" xfId="78"/>
    <cellStyle name="Normál 8" xfId="79"/>
    <cellStyle name="Normál 9" xfId="80"/>
    <cellStyle name="Normal_1997os osztalékkorlát" xfId="81"/>
    <cellStyle name="Normál_2012 évi költségvetés KT I forduló" xfId="82"/>
    <cellStyle name="Normál_2012 évi normatíva intézményenként" xfId="83"/>
    <cellStyle name="Normál_bevételek" xfId="84"/>
    <cellStyle name="Normál_Gy_PH_Mérleg_Analitika2" xfId="85"/>
    <cellStyle name="Normal_KARSZJ3" xfId="86"/>
    <cellStyle name="Normál_Költségvetés - Beszámoló MINTA" xfId="87"/>
    <cellStyle name="Normál_kötelezettségvállalások" xfId="88"/>
    <cellStyle name="Normál_Ktgvetrendmód-0615" xfId="89"/>
    <cellStyle name="Normal_KTRSZJ" xfId="90"/>
    <cellStyle name="Normál_rendelet-módosítás 10-16" xfId="91"/>
    <cellStyle name="Normál12" xfId="92"/>
    <cellStyle name="Összesen" xfId="93"/>
    <cellStyle name="Currency" xfId="94"/>
    <cellStyle name="Currency [0]" xfId="95"/>
    <cellStyle name="Pénznem 2" xfId="96"/>
    <cellStyle name="Rossz" xfId="97"/>
    <cellStyle name="Semleges" xfId="98"/>
    <cellStyle name="SIMA" xfId="99"/>
    <cellStyle name="Standard_BRPRINT" xfId="100"/>
    <cellStyle name="Számítás" xfId="101"/>
    <cellStyle name="Percent" xfId="102"/>
    <cellStyle name="Százalék 2" xfId="103"/>
    <cellStyle name="Százalék 2 2" xfId="104"/>
    <cellStyle name="Százalék 2 3" xfId="105"/>
    <cellStyle name="Százalék 3" xfId="106"/>
    <cellStyle name="Százalék 4" xfId="107"/>
    <cellStyle name="Százalék 5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37" style="0" customWidth="1"/>
    <col min="2" max="2" width="80" style="0" customWidth="1"/>
    <col min="3" max="3" width="45" style="0" customWidth="1"/>
  </cols>
  <sheetData>
    <row r="1" spans="1:7" ht="32.25" customHeight="1">
      <c r="A1" s="111" t="s">
        <v>437</v>
      </c>
      <c r="B1" s="6"/>
      <c r="C1" s="5"/>
      <c r="D1" s="5"/>
      <c r="E1" s="5"/>
      <c r="F1" s="5"/>
      <c r="G1" s="5"/>
    </row>
    <row r="2" spans="1:7" ht="32.25" customHeight="1">
      <c r="A2" s="7"/>
      <c r="B2" s="8"/>
      <c r="C2" s="5"/>
      <c r="D2" s="5"/>
      <c r="E2" s="5"/>
      <c r="F2" s="5"/>
      <c r="G2" s="5"/>
    </row>
    <row r="3" spans="1:7" ht="33" customHeight="1">
      <c r="A3" s="409" t="s">
        <v>261</v>
      </c>
      <c r="B3" s="410"/>
      <c r="C3" s="5"/>
      <c r="D3" s="5"/>
      <c r="E3" s="5"/>
      <c r="F3" s="5"/>
      <c r="G3" s="5"/>
    </row>
    <row r="4" spans="1:7" ht="24.75" customHeight="1">
      <c r="A4" s="409" t="s">
        <v>491</v>
      </c>
      <c r="B4" s="411"/>
      <c r="C4" s="5"/>
      <c r="D4" s="5"/>
      <c r="E4" s="5"/>
      <c r="F4" s="5"/>
      <c r="G4" s="5"/>
    </row>
    <row r="5" spans="1:7" ht="19.5" customHeight="1">
      <c r="A5" s="265" t="s">
        <v>47</v>
      </c>
      <c r="B5" s="266" t="s">
        <v>3</v>
      </c>
      <c r="C5" s="5"/>
      <c r="D5" s="5"/>
      <c r="E5" s="5"/>
      <c r="F5" s="5"/>
      <c r="G5" s="5"/>
    </row>
    <row r="6" spans="1:7" ht="30" customHeight="1">
      <c r="A6" s="261" t="s">
        <v>294</v>
      </c>
      <c r="B6" s="262" t="s">
        <v>242</v>
      </c>
      <c r="C6" s="5"/>
      <c r="D6" s="5"/>
      <c r="E6" s="5"/>
      <c r="F6" s="5"/>
      <c r="G6" s="5"/>
    </row>
    <row r="7" spans="1:7" ht="30" customHeight="1">
      <c r="A7" s="261" t="s">
        <v>297</v>
      </c>
      <c r="B7" s="263" t="s">
        <v>298</v>
      </c>
      <c r="C7" s="5"/>
      <c r="D7" s="5"/>
      <c r="E7" s="5"/>
      <c r="F7" s="5"/>
      <c r="G7" s="5"/>
    </row>
    <row r="8" spans="1:7" ht="30" customHeight="1">
      <c r="A8" s="261" t="s">
        <v>299</v>
      </c>
      <c r="B8" s="263" t="s">
        <v>300</v>
      </c>
      <c r="C8" s="5"/>
      <c r="D8" s="5"/>
      <c r="E8" s="5"/>
      <c r="F8" s="5"/>
      <c r="G8" s="5"/>
    </row>
    <row r="9" spans="1:7" ht="30" customHeight="1">
      <c r="A9" s="261" t="s">
        <v>301</v>
      </c>
      <c r="B9" s="263" t="s">
        <v>302</v>
      </c>
      <c r="C9" s="5"/>
      <c r="D9" s="5"/>
      <c r="E9" s="5"/>
      <c r="F9" s="5"/>
      <c r="G9" s="5"/>
    </row>
    <row r="10" spans="1:7" ht="30" customHeight="1">
      <c r="A10" s="261" t="s">
        <v>409</v>
      </c>
      <c r="B10" s="263" t="s">
        <v>48</v>
      </c>
      <c r="C10" s="5"/>
      <c r="D10" s="5"/>
      <c r="E10" s="5"/>
      <c r="F10" s="5"/>
      <c r="G10" s="5"/>
    </row>
    <row r="11" spans="1:7" ht="30" customHeight="1">
      <c r="A11" s="261" t="s">
        <v>410</v>
      </c>
      <c r="B11" s="264" t="s">
        <v>258</v>
      </c>
      <c r="C11" s="5"/>
      <c r="D11" s="5"/>
      <c r="E11" s="5"/>
      <c r="F11" s="5"/>
      <c r="G11" s="5"/>
    </row>
    <row r="12" spans="1:7" ht="30" customHeight="1">
      <c r="A12" s="261" t="s">
        <v>411</v>
      </c>
      <c r="B12" s="264" t="s">
        <v>412</v>
      </c>
      <c r="C12" s="5"/>
      <c r="D12" s="5"/>
      <c r="E12" s="5"/>
      <c r="F12" s="5"/>
      <c r="G12" s="5"/>
    </row>
    <row r="13" spans="1:7" ht="30" customHeight="1">
      <c r="A13" s="261" t="s">
        <v>413</v>
      </c>
      <c r="B13" s="264" t="s">
        <v>254</v>
      </c>
      <c r="C13" s="5"/>
      <c r="D13" s="5"/>
      <c r="E13" s="5"/>
      <c r="F13" s="5"/>
      <c r="G13" s="5"/>
    </row>
    <row r="14" spans="1:7" ht="30" customHeight="1">
      <c r="A14" s="261" t="s">
        <v>414</v>
      </c>
      <c r="B14" s="264" t="s">
        <v>255</v>
      </c>
      <c r="C14" s="5"/>
      <c r="D14" s="5"/>
      <c r="E14" s="5"/>
      <c r="F14" s="5"/>
      <c r="G14" s="5"/>
    </row>
    <row r="15" spans="1:7" ht="30" customHeight="1">
      <c r="A15" s="261" t="s">
        <v>415</v>
      </c>
      <c r="B15" s="264" t="s">
        <v>259</v>
      </c>
      <c r="C15" s="5"/>
      <c r="D15" s="5"/>
      <c r="E15" s="5"/>
      <c r="F15" s="5"/>
      <c r="G15" s="5"/>
    </row>
    <row r="16" spans="1:7" ht="30" customHeight="1">
      <c r="A16" s="261" t="s">
        <v>416</v>
      </c>
      <c r="B16" s="264" t="s">
        <v>216</v>
      </c>
      <c r="C16" s="5"/>
      <c r="D16" s="5"/>
      <c r="E16" s="5"/>
      <c r="F16" s="5"/>
      <c r="G16" s="5"/>
    </row>
    <row r="17" spans="1:7" ht="30" customHeight="1">
      <c r="A17" s="261" t="s">
        <v>417</v>
      </c>
      <c r="B17" s="264" t="s">
        <v>423</v>
      </c>
      <c r="C17" s="5"/>
      <c r="D17" s="5"/>
      <c r="E17" s="5"/>
      <c r="F17" s="5"/>
      <c r="G17" s="5"/>
    </row>
    <row r="18" spans="1:7" ht="30" customHeight="1">
      <c r="A18" s="261" t="s">
        <v>418</v>
      </c>
      <c r="B18" s="264" t="s">
        <v>424</v>
      </c>
      <c r="C18" s="5"/>
      <c r="D18" s="5"/>
      <c r="E18" s="5"/>
      <c r="F18" s="5"/>
      <c r="G18" s="5"/>
    </row>
    <row r="19" spans="1:7" ht="30" customHeight="1">
      <c r="A19" s="261" t="s">
        <v>419</v>
      </c>
      <c r="B19" s="264" t="s">
        <v>425</v>
      </c>
      <c r="C19" s="5"/>
      <c r="D19" s="5"/>
      <c r="E19" s="5"/>
      <c r="F19" s="5"/>
      <c r="G19" s="5"/>
    </row>
    <row r="20" spans="1:7" ht="30" customHeight="1">
      <c r="A20" s="261" t="s">
        <v>420</v>
      </c>
      <c r="B20" s="264" t="s">
        <v>426</v>
      </c>
      <c r="C20" s="5"/>
      <c r="D20" s="5"/>
      <c r="E20" s="5"/>
      <c r="F20" s="5"/>
      <c r="G20" s="5"/>
    </row>
    <row r="21" spans="1:7" ht="30" customHeight="1">
      <c r="A21" s="261" t="s">
        <v>421</v>
      </c>
      <c r="B21" s="264" t="s">
        <v>427</v>
      </c>
      <c r="C21" s="5"/>
      <c r="D21" s="5"/>
      <c r="E21" s="5"/>
      <c r="F21" s="5"/>
      <c r="G21" s="5"/>
    </row>
    <row r="22" spans="1:7" ht="30" customHeight="1">
      <c r="A22" s="261" t="s">
        <v>422</v>
      </c>
      <c r="B22" s="264" t="s">
        <v>433</v>
      </c>
      <c r="C22" s="5"/>
      <c r="D22" s="5"/>
      <c r="E22" s="5"/>
      <c r="F22" s="5"/>
      <c r="G22" s="5"/>
    </row>
    <row r="23" spans="1:7" ht="30" customHeight="1">
      <c r="A23" s="261" t="s">
        <v>428</v>
      </c>
      <c r="B23" s="264" t="s">
        <v>434</v>
      </c>
      <c r="C23" s="5"/>
      <c r="D23" s="5"/>
      <c r="E23" s="5"/>
      <c r="F23" s="5"/>
      <c r="G23" s="5"/>
    </row>
    <row r="24" spans="1:7" ht="30" customHeight="1">
      <c r="A24" s="261" t="s">
        <v>429</v>
      </c>
      <c r="B24" s="264" t="s">
        <v>257</v>
      </c>
      <c r="C24" s="5"/>
      <c r="D24" s="5"/>
      <c r="E24" s="5"/>
      <c r="F24" s="5"/>
      <c r="G24" s="5"/>
    </row>
    <row r="25" spans="1:7" ht="30" customHeight="1">
      <c r="A25" s="261" t="s">
        <v>430</v>
      </c>
      <c r="B25" s="264" t="s">
        <v>436</v>
      </c>
      <c r="C25" s="5"/>
      <c r="D25" s="5"/>
      <c r="E25" s="5"/>
      <c r="F25" s="5"/>
      <c r="G25" s="5"/>
    </row>
    <row r="26" spans="1:7" ht="30" customHeight="1">
      <c r="A26" s="261" t="s">
        <v>431</v>
      </c>
      <c r="B26" s="264" t="s">
        <v>256</v>
      </c>
      <c r="C26" s="5"/>
      <c r="D26" s="5"/>
      <c r="E26" s="5"/>
      <c r="F26" s="5"/>
      <c r="G26" s="5"/>
    </row>
    <row r="27" spans="1:7" ht="30" customHeight="1">
      <c r="A27" s="261" t="s">
        <v>432</v>
      </c>
      <c r="B27" s="264" t="s">
        <v>435</v>
      </c>
      <c r="C27" s="5"/>
      <c r="D27" s="5"/>
      <c r="E27" s="5"/>
      <c r="F27" s="5"/>
      <c r="G27" s="5"/>
    </row>
    <row r="28" spans="1:7" ht="30" customHeight="1">
      <c r="A28" s="261" t="s">
        <v>492</v>
      </c>
      <c r="B28" s="264" t="s">
        <v>493</v>
      </c>
      <c r="C28" s="5"/>
      <c r="D28" s="5"/>
      <c r="E28" s="5"/>
      <c r="F28" s="5"/>
      <c r="G28" s="5"/>
    </row>
    <row r="29" spans="1:7" ht="30" customHeight="1">
      <c r="A29" s="10"/>
      <c r="B29" s="5"/>
      <c r="C29" s="5"/>
      <c r="D29" s="5"/>
      <c r="E29" s="5"/>
      <c r="F29" s="5"/>
      <c r="G29" s="5"/>
    </row>
    <row r="30" spans="1:7" ht="30" customHeight="1">
      <c r="A30" s="10"/>
      <c r="B30" s="7"/>
      <c r="C30" s="5"/>
      <c r="D30" s="5"/>
      <c r="E30" s="5"/>
      <c r="F30" s="5"/>
      <c r="G30" s="5"/>
    </row>
    <row r="31" spans="1:7" ht="30" customHeight="1">
      <c r="A31" s="10"/>
      <c r="B31" s="7"/>
      <c r="C31" s="5"/>
      <c r="D31" s="5"/>
      <c r="E31" s="5"/>
      <c r="F31" s="5"/>
      <c r="G31" s="5"/>
    </row>
    <row r="32" spans="1:7" ht="30" customHeight="1">
      <c r="A32" s="10"/>
      <c r="B32" s="5"/>
      <c r="C32" s="5"/>
      <c r="D32" s="5"/>
      <c r="E32" s="5"/>
      <c r="F32" s="5"/>
      <c r="G32" s="5"/>
    </row>
    <row r="33" spans="1:7" ht="30" customHeight="1">
      <c r="A33" s="10"/>
      <c r="B33" s="7"/>
      <c r="C33" s="5"/>
      <c r="D33" s="5"/>
      <c r="E33" s="5"/>
      <c r="F33" s="5"/>
      <c r="G33" s="5"/>
    </row>
    <row r="34" spans="1:7" ht="30" customHeight="1">
      <c r="A34" s="10"/>
      <c r="B34" s="5"/>
      <c r="C34" s="5"/>
      <c r="D34" s="5"/>
      <c r="E34" s="5"/>
      <c r="F34" s="5"/>
      <c r="G34" s="5"/>
    </row>
    <row r="35" spans="1:7" ht="30" customHeight="1">
      <c r="A35" s="10"/>
      <c r="B35" s="5"/>
      <c r="C35" s="5"/>
      <c r="D35" s="5"/>
      <c r="E35" s="5"/>
      <c r="F35" s="5"/>
      <c r="G35" s="5"/>
    </row>
    <row r="36" spans="1:7" ht="30" customHeight="1">
      <c r="A36" s="10"/>
      <c r="B36" s="5"/>
      <c r="C36" s="5"/>
      <c r="D36" s="5"/>
      <c r="E36" s="5"/>
      <c r="F36" s="5"/>
      <c r="G36" s="5"/>
    </row>
    <row r="37" spans="1:7" ht="30" customHeight="1">
      <c r="A37" s="10"/>
      <c r="B37" s="5"/>
      <c r="C37" s="5"/>
      <c r="D37" s="5"/>
      <c r="E37" s="5"/>
      <c r="F37" s="5"/>
      <c r="G37" s="5"/>
    </row>
    <row r="38" spans="1:2" ht="30" customHeight="1">
      <c r="A38" s="10"/>
      <c r="B38" s="5"/>
    </row>
    <row r="39" spans="1:2" ht="24.75" customHeight="1">
      <c r="A39" s="10"/>
      <c r="B39" s="5"/>
    </row>
    <row r="40" spans="1:2" ht="24.75" customHeight="1">
      <c r="A40" s="10"/>
      <c r="B40" s="9"/>
    </row>
    <row r="41" spans="1:2" ht="24.75" customHeight="1">
      <c r="A41" s="10"/>
      <c r="B41" s="5"/>
    </row>
    <row r="42" spans="1:2" ht="24.75" customHeight="1">
      <c r="A42" s="10"/>
      <c r="B42" s="5"/>
    </row>
    <row r="43" spans="1:2" ht="24.75" customHeight="1">
      <c r="A43" s="10"/>
      <c r="B43" s="5"/>
    </row>
  </sheetData>
  <sheetProtection/>
  <mergeCells count="2">
    <mergeCell ref="A3:B3"/>
    <mergeCell ref="A4:B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Layout" workbookViewId="0" topLeftCell="A4">
      <selection activeCell="J49" sqref="J49"/>
    </sheetView>
  </sheetViews>
  <sheetFormatPr defaultColWidth="8.796875" defaultRowHeight="15"/>
  <cols>
    <col min="2" max="2" width="38" style="0" bestFit="1" customWidth="1"/>
    <col min="3" max="3" width="10.8984375" style="0" bestFit="1" customWidth="1"/>
    <col min="4" max="4" width="10.59765625" style="0" bestFit="1" customWidth="1"/>
    <col min="5" max="5" width="10.3984375" style="0" bestFit="1" customWidth="1"/>
    <col min="6" max="6" width="10.8984375" style="0" bestFit="1" customWidth="1"/>
    <col min="7" max="7" width="10.59765625" style="0" bestFit="1" customWidth="1"/>
    <col min="8" max="8" width="10.19921875" style="0" bestFit="1" customWidth="1"/>
    <col min="9" max="9" width="12.69921875" style="0" customWidth="1"/>
    <col min="10" max="10" width="10.8984375" style="0" bestFit="1" customWidth="1"/>
    <col min="11" max="11" width="10.59765625" style="0" bestFit="1" customWidth="1"/>
    <col min="12" max="12" width="10.3984375" style="0" bestFit="1" customWidth="1"/>
  </cols>
  <sheetData>
    <row r="1" spans="1:12" ht="18.75">
      <c r="A1" s="98" t="s">
        <v>437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</row>
    <row r="2" spans="1:12" ht="24">
      <c r="A2" s="521" t="s">
        <v>46</v>
      </c>
      <c r="B2" s="522" t="s">
        <v>3</v>
      </c>
      <c r="C2" s="527" t="s">
        <v>55</v>
      </c>
      <c r="D2" s="528"/>
      <c r="E2" s="529"/>
      <c r="F2" s="527" t="s">
        <v>56</v>
      </c>
      <c r="G2" s="528"/>
      <c r="H2" s="529"/>
      <c r="I2" s="351" t="s">
        <v>304</v>
      </c>
      <c r="J2" s="527" t="s">
        <v>57</v>
      </c>
      <c r="K2" s="528"/>
      <c r="L2" s="529"/>
    </row>
    <row r="3" spans="1:12" ht="25.5" customHeight="1">
      <c r="A3" s="521"/>
      <c r="B3" s="522"/>
      <c r="C3" s="352" t="s">
        <v>313</v>
      </c>
      <c r="D3" s="352" t="s">
        <v>314</v>
      </c>
      <c r="E3" s="353" t="s">
        <v>307</v>
      </c>
      <c r="F3" s="352" t="s">
        <v>313</v>
      </c>
      <c r="G3" s="352" t="s">
        <v>314</v>
      </c>
      <c r="H3" s="353" t="s">
        <v>307</v>
      </c>
      <c r="I3" s="354" t="s">
        <v>197</v>
      </c>
      <c r="J3" s="352" t="s">
        <v>313</v>
      </c>
      <c r="K3" s="352" t="s">
        <v>314</v>
      </c>
      <c r="L3" s="353" t="s">
        <v>307</v>
      </c>
    </row>
    <row r="4" spans="1:12" ht="38.25" customHeight="1">
      <c r="A4" s="521"/>
      <c r="B4" s="522"/>
      <c r="C4" s="530" t="s">
        <v>308</v>
      </c>
      <c r="D4" s="531"/>
      <c r="E4" s="532"/>
      <c r="F4" s="530" t="s">
        <v>308</v>
      </c>
      <c r="G4" s="531"/>
      <c r="H4" s="532"/>
      <c r="I4" s="354" t="s">
        <v>198</v>
      </c>
      <c r="J4" s="530"/>
      <c r="K4" s="531"/>
      <c r="L4" s="532"/>
    </row>
    <row r="5" spans="1:12" ht="15.75">
      <c r="A5" s="55">
        <v>1</v>
      </c>
      <c r="B5" s="109" t="s">
        <v>59</v>
      </c>
      <c r="C5" s="59">
        <v>169425100</v>
      </c>
      <c r="D5" s="81">
        <v>0</v>
      </c>
      <c r="E5" s="81">
        <f>SUM(C5:D5)</f>
        <v>169425100</v>
      </c>
      <c r="F5" s="59">
        <v>176752251</v>
      </c>
      <c r="G5" s="81">
        <v>0</v>
      </c>
      <c r="H5" s="81">
        <f>SUM(F5:G5)</f>
        <v>176752251</v>
      </c>
      <c r="I5" s="59">
        <v>174672227</v>
      </c>
      <c r="J5" s="59">
        <v>172386514</v>
      </c>
      <c r="K5" s="81">
        <v>0</v>
      </c>
      <c r="L5" s="81">
        <f>SUM(J5:K5)</f>
        <v>172386514</v>
      </c>
    </row>
    <row r="6" spans="1:12" ht="15.75">
      <c r="A6" s="55">
        <v>2</v>
      </c>
      <c r="B6" s="109" t="s">
        <v>199</v>
      </c>
      <c r="C6" s="59">
        <v>35455400</v>
      </c>
      <c r="D6" s="81">
        <v>0</v>
      </c>
      <c r="E6" s="81">
        <f aca="true" t="shared" si="0" ref="E6:E16">SUM(C6:D6)</f>
        <v>35455400</v>
      </c>
      <c r="F6" s="59">
        <v>37271159</v>
      </c>
      <c r="G6" s="81">
        <v>0</v>
      </c>
      <c r="H6" s="81">
        <f aca="true" t="shared" si="1" ref="H6:H16">SUM(F6:G6)</f>
        <v>37271159</v>
      </c>
      <c r="I6" s="59">
        <v>36570677</v>
      </c>
      <c r="J6" s="59">
        <v>36570677</v>
      </c>
      <c r="K6" s="81">
        <v>0</v>
      </c>
      <c r="L6" s="81">
        <f aca="true" t="shared" si="2" ref="L6:L16">SUM(J6:K6)</f>
        <v>36570677</v>
      </c>
    </row>
    <row r="7" spans="1:12" ht="15.75">
      <c r="A7" s="55">
        <v>3</v>
      </c>
      <c r="B7" s="109" t="s">
        <v>200</v>
      </c>
      <c r="C7" s="59">
        <v>133260500</v>
      </c>
      <c r="D7" s="81">
        <v>0</v>
      </c>
      <c r="E7" s="81">
        <f t="shared" si="0"/>
        <v>133260500</v>
      </c>
      <c r="F7" s="59">
        <v>216242227</v>
      </c>
      <c r="G7" s="81">
        <v>0</v>
      </c>
      <c r="H7" s="81">
        <f t="shared" si="1"/>
        <v>216242227</v>
      </c>
      <c r="I7" s="59">
        <v>159382433</v>
      </c>
      <c r="J7" s="59">
        <v>150416232</v>
      </c>
      <c r="K7" s="81">
        <v>0</v>
      </c>
      <c r="L7" s="81">
        <f t="shared" si="2"/>
        <v>150416232</v>
      </c>
    </row>
    <row r="8" spans="1:12" ht="15.75">
      <c r="A8" s="55">
        <v>4</v>
      </c>
      <c r="B8" s="109" t="s">
        <v>60</v>
      </c>
      <c r="C8" s="59">
        <v>3450000</v>
      </c>
      <c r="D8" s="81">
        <v>0</v>
      </c>
      <c r="E8" s="81">
        <f t="shared" si="0"/>
        <v>3450000</v>
      </c>
      <c r="F8" s="59">
        <v>4072300</v>
      </c>
      <c r="G8" s="81">
        <v>0</v>
      </c>
      <c r="H8" s="81">
        <f t="shared" si="1"/>
        <v>4072300</v>
      </c>
      <c r="I8" s="59">
        <v>2647018</v>
      </c>
      <c r="J8" s="59">
        <v>2647018</v>
      </c>
      <c r="K8" s="81">
        <v>0</v>
      </c>
      <c r="L8" s="81">
        <f t="shared" si="2"/>
        <v>2647018</v>
      </c>
    </row>
    <row r="9" spans="1:12" ht="15.75">
      <c r="A9" s="55">
        <v>5</v>
      </c>
      <c r="B9" s="109" t="s">
        <v>201</v>
      </c>
      <c r="C9" s="59">
        <v>1384645</v>
      </c>
      <c r="D9" s="81">
        <v>5050000</v>
      </c>
      <c r="E9" s="81">
        <f t="shared" si="0"/>
        <v>6434645</v>
      </c>
      <c r="F9" s="59">
        <v>910611</v>
      </c>
      <c r="G9" s="81">
        <v>5085000</v>
      </c>
      <c r="H9" s="81">
        <f t="shared" si="1"/>
        <v>5995611</v>
      </c>
      <c r="I9" s="59">
        <v>5096816</v>
      </c>
      <c r="J9" s="59">
        <v>11816</v>
      </c>
      <c r="K9" s="81">
        <v>5085000</v>
      </c>
      <c r="L9" s="81">
        <f t="shared" si="2"/>
        <v>5096816</v>
      </c>
    </row>
    <row r="10" spans="1:12" ht="15.75">
      <c r="A10" s="55">
        <v>6</v>
      </c>
      <c r="B10" s="109" t="s">
        <v>244</v>
      </c>
      <c r="C10" s="59">
        <v>0</v>
      </c>
      <c r="D10" s="81">
        <v>0</v>
      </c>
      <c r="E10" s="81">
        <f t="shared" si="0"/>
        <v>0</v>
      </c>
      <c r="F10" s="59">
        <v>0</v>
      </c>
      <c r="G10" s="81">
        <v>0</v>
      </c>
      <c r="H10" s="81">
        <f t="shared" si="1"/>
        <v>0</v>
      </c>
      <c r="I10" s="59">
        <v>0</v>
      </c>
      <c r="J10" s="59">
        <v>0</v>
      </c>
      <c r="K10" s="81">
        <v>0</v>
      </c>
      <c r="L10" s="81">
        <f t="shared" si="2"/>
        <v>0</v>
      </c>
    </row>
    <row r="11" spans="1:12" ht="15.75">
      <c r="A11" s="55">
        <v>7</v>
      </c>
      <c r="B11" s="109" t="s">
        <v>202</v>
      </c>
      <c r="C11" s="59">
        <v>111288707</v>
      </c>
      <c r="D11" s="81">
        <v>0</v>
      </c>
      <c r="E11" s="81">
        <f t="shared" si="0"/>
        <v>111288707</v>
      </c>
      <c r="F11" s="59">
        <v>117030969</v>
      </c>
      <c r="G11" s="81">
        <v>0</v>
      </c>
      <c r="H11" s="81">
        <f t="shared" si="1"/>
        <v>117030969</v>
      </c>
      <c r="I11" s="59">
        <v>34027057</v>
      </c>
      <c r="J11" s="59">
        <v>34027057</v>
      </c>
      <c r="K11" s="81">
        <v>0</v>
      </c>
      <c r="L11" s="81">
        <f t="shared" si="2"/>
        <v>34027057</v>
      </c>
    </row>
    <row r="12" spans="1:12" ht="15.75">
      <c r="A12" s="55">
        <v>8</v>
      </c>
      <c r="B12" s="190" t="s">
        <v>203</v>
      </c>
      <c r="C12" s="57">
        <v>0</v>
      </c>
      <c r="D12" s="81">
        <v>0</v>
      </c>
      <c r="E12" s="81">
        <f t="shared" si="0"/>
        <v>0</v>
      </c>
      <c r="F12" s="57">
        <v>0</v>
      </c>
      <c r="G12" s="81">
        <v>0</v>
      </c>
      <c r="H12" s="81">
        <f t="shared" si="1"/>
        <v>0</v>
      </c>
      <c r="I12" s="57">
        <v>0</v>
      </c>
      <c r="J12" s="57">
        <v>0</v>
      </c>
      <c r="K12" s="81">
        <v>0</v>
      </c>
      <c r="L12" s="81">
        <f t="shared" si="2"/>
        <v>0</v>
      </c>
    </row>
    <row r="13" spans="1:12" ht="15.75">
      <c r="A13" s="55">
        <v>9</v>
      </c>
      <c r="B13" s="109" t="s">
        <v>204</v>
      </c>
      <c r="C13" s="57">
        <v>110582989</v>
      </c>
      <c r="D13" s="81">
        <v>0</v>
      </c>
      <c r="E13" s="81">
        <f t="shared" si="0"/>
        <v>110582989</v>
      </c>
      <c r="F13" s="57">
        <v>118957969</v>
      </c>
      <c r="G13" s="81">
        <v>0</v>
      </c>
      <c r="H13" s="81">
        <f t="shared" si="1"/>
        <v>118957969</v>
      </c>
      <c r="I13" s="57">
        <v>46058507</v>
      </c>
      <c r="J13" s="57">
        <v>46058507</v>
      </c>
      <c r="K13" s="81">
        <v>0</v>
      </c>
      <c r="L13" s="81">
        <f t="shared" si="2"/>
        <v>46058507</v>
      </c>
    </row>
    <row r="14" spans="1:12" ht="15.75">
      <c r="A14" s="55">
        <v>10</v>
      </c>
      <c r="B14" s="109" t="s">
        <v>245</v>
      </c>
      <c r="C14" s="57">
        <v>0</v>
      </c>
      <c r="D14" s="81">
        <v>0</v>
      </c>
      <c r="E14" s="81">
        <f t="shared" si="0"/>
        <v>0</v>
      </c>
      <c r="F14" s="57">
        <v>0</v>
      </c>
      <c r="G14" s="81">
        <v>0</v>
      </c>
      <c r="H14" s="81">
        <f t="shared" si="1"/>
        <v>0</v>
      </c>
      <c r="I14" s="57">
        <v>0</v>
      </c>
      <c r="J14" s="57">
        <v>0</v>
      </c>
      <c r="K14" s="81">
        <v>0</v>
      </c>
      <c r="L14" s="81">
        <f t="shared" si="2"/>
        <v>0</v>
      </c>
    </row>
    <row r="15" spans="1:12" ht="15.75">
      <c r="A15" s="55">
        <v>11</v>
      </c>
      <c r="B15" s="109" t="s">
        <v>205</v>
      </c>
      <c r="C15" s="59">
        <v>0</v>
      </c>
      <c r="D15" s="81">
        <v>0</v>
      </c>
      <c r="E15" s="81">
        <f t="shared" si="0"/>
        <v>0</v>
      </c>
      <c r="F15" s="59">
        <v>685447</v>
      </c>
      <c r="G15" s="81">
        <v>0</v>
      </c>
      <c r="H15" s="81">
        <f t="shared" si="1"/>
        <v>685447</v>
      </c>
      <c r="I15" s="59">
        <v>685447</v>
      </c>
      <c r="J15" s="59">
        <v>85447</v>
      </c>
      <c r="K15" s="81">
        <v>0</v>
      </c>
      <c r="L15" s="81">
        <f t="shared" si="2"/>
        <v>85447</v>
      </c>
    </row>
    <row r="16" spans="1:12" ht="15.75">
      <c r="A16" s="55">
        <v>12</v>
      </c>
      <c r="B16" s="109"/>
      <c r="C16" s="57">
        <v>0</v>
      </c>
      <c r="D16" s="81">
        <v>0</v>
      </c>
      <c r="E16" s="81">
        <f t="shared" si="0"/>
        <v>0</v>
      </c>
      <c r="F16" s="57">
        <v>0</v>
      </c>
      <c r="G16" s="81">
        <v>0</v>
      </c>
      <c r="H16" s="81">
        <f t="shared" si="1"/>
        <v>0</v>
      </c>
      <c r="I16" s="57">
        <v>0</v>
      </c>
      <c r="J16" s="57">
        <v>0</v>
      </c>
      <c r="K16" s="81">
        <v>0</v>
      </c>
      <c r="L16" s="81">
        <f t="shared" si="2"/>
        <v>0</v>
      </c>
    </row>
    <row r="17" spans="1:12" ht="15.75">
      <c r="A17" s="339">
        <v>13</v>
      </c>
      <c r="B17" s="355" t="s">
        <v>206</v>
      </c>
      <c r="C17" s="356">
        <f>SUM(C5:C16)-C12</f>
        <v>564847341</v>
      </c>
      <c r="D17" s="356">
        <f aca="true" t="shared" si="3" ref="D17:L17">SUM(D5:D16)-D12</f>
        <v>5050000</v>
      </c>
      <c r="E17" s="356">
        <f t="shared" si="3"/>
        <v>569897341</v>
      </c>
      <c r="F17" s="356">
        <f t="shared" si="3"/>
        <v>671922933</v>
      </c>
      <c r="G17" s="356">
        <f t="shared" si="3"/>
        <v>5085000</v>
      </c>
      <c r="H17" s="356">
        <f t="shared" si="3"/>
        <v>677007933</v>
      </c>
      <c r="I17" s="356">
        <f t="shared" si="3"/>
        <v>459140182</v>
      </c>
      <c r="J17" s="356">
        <f t="shared" si="3"/>
        <v>442203268</v>
      </c>
      <c r="K17" s="356">
        <f t="shared" si="3"/>
        <v>5085000</v>
      </c>
      <c r="L17" s="356">
        <f t="shared" si="3"/>
        <v>447288268</v>
      </c>
    </row>
    <row r="18" spans="1:12" ht="15.75">
      <c r="A18" s="55">
        <v>14</v>
      </c>
      <c r="B18" s="109" t="s">
        <v>207</v>
      </c>
      <c r="C18" s="57">
        <v>38952000</v>
      </c>
      <c r="D18" s="81">
        <v>0</v>
      </c>
      <c r="E18" s="81">
        <f aca="true" t="shared" si="4" ref="E18:E25">SUM(C18:D18)</f>
        <v>38952000</v>
      </c>
      <c r="F18" s="57">
        <v>38952000</v>
      </c>
      <c r="G18" s="81">
        <v>0</v>
      </c>
      <c r="H18" s="81">
        <f aca="true" t="shared" si="5" ref="H18:H25">SUM(F18:G18)</f>
        <v>38952000</v>
      </c>
      <c r="I18" s="57">
        <v>8952000</v>
      </c>
      <c r="J18" s="57">
        <v>8952000</v>
      </c>
      <c r="K18" s="81">
        <v>0</v>
      </c>
      <c r="L18" s="81">
        <f aca="true" t="shared" si="6" ref="L18:L25">SUM(J18:K18)</f>
        <v>8952000</v>
      </c>
    </row>
    <row r="19" spans="1:12" ht="15.75">
      <c r="A19" s="55">
        <v>15</v>
      </c>
      <c r="B19" s="109" t="s">
        <v>208</v>
      </c>
      <c r="C19" s="57">
        <v>0</v>
      </c>
      <c r="D19" s="81">
        <v>0</v>
      </c>
      <c r="E19" s="81">
        <f t="shared" si="4"/>
        <v>0</v>
      </c>
      <c r="F19" s="57">
        <v>0</v>
      </c>
      <c r="G19" s="81">
        <v>0</v>
      </c>
      <c r="H19" s="81">
        <f t="shared" si="5"/>
        <v>0</v>
      </c>
      <c r="I19" s="57">
        <v>0</v>
      </c>
      <c r="J19" s="57">
        <v>0</v>
      </c>
      <c r="K19" s="81">
        <v>0</v>
      </c>
      <c r="L19" s="81">
        <f t="shared" si="6"/>
        <v>0</v>
      </c>
    </row>
    <row r="20" spans="1:12" ht="15.75">
      <c r="A20" s="55">
        <v>16</v>
      </c>
      <c r="B20" s="109" t="s">
        <v>209</v>
      </c>
      <c r="C20" s="57">
        <v>0</v>
      </c>
      <c r="D20" s="81">
        <v>0</v>
      </c>
      <c r="E20" s="81">
        <f t="shared" si="4"/>
        <v>0</v>
      </c>
      <c r="F20" s="57">
        <v>0</v>
      </c>
      <c r="G20" s="81">
        <v>0</v>
      </c>
      <c r="H20" s="81">
        <f t="shared" si="5"/>
        <v>0</v>
      </c>
      <c r="I20" s="57">
        <v>0</v>
      </c>
      <c r="J20" s="57">
        <v>0</v>
      </c>
      <c r="K20" s="81">
        <v>0</v>
      </c>
      <c r="L20" s="81">
        <f t="shared" si="6"/>
        <v>0</v>
      </c>
    </row>
    <row r="21" spans="1:12" ht="15.75">
      <c r="A21" s="55">
        <v>17</v>
      </c>
      <c r="B21" s="109" t="s">
        <v>210</v>
      </c>
      <c r="C21" s="57">
        <v>6080648</v>
      </c>
      <c r="D21" s="81">
        <v>0</v>
      </c>
      <c r="E21" s="81">
        <f t="shared" si="4"/>
        <v>6080648</v>
      </c>
      <c r="F21" s="57">
        <v>6080648</v>
      </c>
      <c r="G21" s="81">
        <v>0</v>
      </c>
      <c r="H21" s="81">
        <f t="shared" si="5"/>
        <v>6080648</v>
      </c>
      <c r="I21" s="57">
        <v>6080648</v>
      </c>
      <c r="J21" s="57">
        <v>6080648</v>
      </c>
      <c r="K21" s="81">
        <v>0</v>
      </c>
      <c r="L21" s="81">
        <f t="shared" si="6"/>
        <v>6080648</v>
      </c>
    </row>
    <row r="22" spans="1:12" ht="15.75">
      <c r="A22" s="55">
        <v>18</v>
      </c>
      <c r="B22" s="109" t="s">
        <v>211</v>
      </c>
      <c r="C22" s="81">
        <v>0</v>
      </c>
      <c r="D22" s="81">
        <v>0</v>
      </c>
      <c r="E22" s="81">
        <f t="shared" si="4"/>
        <v>0</v>
      </c>
      <c r="F22" s="57">
        <v>0</v>
      </c>
      <c r="G22" s="81">
        <v>0</v>
      </c>
      <c r="H22" s="81">
        <f t="shared" si="5"/>
        <v>0</v>
      </c>
      <c r="I22" s="57">
        <v>0</v>
      </c>
      <c r="J22" s="57">
        <v>0</v>
      </c>
      <c r="K22" s="81">
        <v>0</v>
      </c>
      <c r="L22" s="81">
        <f t="shared" si="6"/>
        <v>0</v>
      </c>
    </row>
    <row r="23" spans="1:12" ht="15.75">
      <c r="A23" s="55">
        <v>19</v>
      </c>
      <c r="B23" s="56" t="s">
        <v>274</v>
      </c>
      <c r="C23" s="81">
        <v>0</v>
      </c>
      <c r="D23" s="81">
        <v>0</v>
      </c>
      <c r="E23" s="81">
        <f t="shared" si="4"/>
        <v>0</v>
      </c>
      <c r="F23" s="59">
        <v>0</v>
      </c>
      <c r="G23" s="81">
        <v>0</v>
      </c>
      <c r="H23" s="81">
        <f t="shared" si="5"/>
        <v>0</v>
      </c>
      <c r="I23" s="59">
        <v>0</v>
      </c>
      <c r="J23" s="59">
        <v>0</v>
      </c>
      <c r="K23" s="81">
        <v>0</v>
      </c>
      <c r="L23" s="81">
        <f t="shared" si="6"/>
        <v>0</v>
      </c>
    </row>
    <row r="24" spans="1:12" ht="15.75">
      <c r="A24" s="55">
        <v>20</v>
      </c>
      <c r="B24" s="56" t="s">
        <v>275</v>
      </c>
      <c r="C24" s="81">
        <v>0</v>
      </c>
      <c r="D24" s="81">
        <v>0</v>
      </c>
      <c r="E24" s="81">
        <f t="shared" si="4"/>
        <v>0</v>
      </c>
      <c r="F24" s="59">
        <v>0</v>
      </c>
      <c r="G24" s="81">
        <v>0</v>
      </c>
      <c r="H24" s="81">
        <f t="shared" si="5"/>
        <v>0</v>
      </c>
      <c r="I24" s="59">
        <v>0</v>
      </c>
      <c r="J24" s="59">
        <v>0</v>
      </c>
      <c r="K24" s="81">
        <v>0</v>
      </c>
      <c r="L24" s="81">
        <f t="shared" si="6"/>
        <v>0</v>
      </c>
    </row>
    <row r="25" spans="1:12" ht="15.75">
      <c r="A25" s="55">
        <v>21</v>
      </c>
      <c r="B25" s="56" t="s">
        <v>278</v>
      </c>
      <c r="C25" s="81">
        <v>0</v>
      </c>
      <c r="D25" s="81">
        <v>0</v>
      </c>
      <c r="E25" s="81">
        <f t="shared" si="4"/>
        <v>0</v>
      </c>
      <c r="F25" s="59">
        <v>0</v>
      </c>
      <c r="G25" s="81">
        <v>0</v>
      </c>
      <c r="H25" s="81">
        <f t="shared" si="5"/>
        <v>0</v>
      </c>
      <c r="I25" s="59">
        <v>0</v>
      </c>
      <c r="J25" s="81">
        <v>0</v>
      </c>
      <c r="K25" s="81">
        <v>0</v>
      </c>
      <c r="L25" s="81">
        <f t="shared" si="6"/>
        <v>0</v>
      </c>
    </row>
    <row r="26" spans="1:12" ht="15.75">
      <c r="A26" s="367">
        <v>22</v>
      </c>
      <c r="B26" s="358" t="s">
        <v>276</v>
      </c>
      <c r="C26" s="356">
        <f>SUM(C18:C25)</f>
        <v>45032648</v>
      </c>
      <c r="D26" s="356">
        <f aca="true" t="shared" si="7" ref="D26:L26">SUM(D18:D25)</f>
        <v>0</v>
      </c>
      <c r="E26" s="356">
        <f t="shared" si="7"/>
        <v>45032648</v>
      </c>
      <c r="F26" s="356">
        <f t="shared" si="7"/>
        <v>45032648</v>
      </c>
      <c r="G26" s="356">
        <f t="shared" si="7"/>
        <v>0</v>
      </c>
      <c r="H26" s="356">
        <f t="shared" si="7"/>
        <v>45032648</v>
      </c>
      <c r="I26" s="356">
        <f t="shared" si="7"/>
        <v>15032648</v>
      </c>
      <c r="J26" s="356">
        <f t="shared" si="7"/>
        <v>15032648</v>
      </c>
      <c r="K26" s="356">
        <f t="shared" si="7"/>
        <v>0</v>
      </c>
      <c r="L26" s="356">
        <f t="shared" si="7"/>
        <v>15032648</v>
      </c>
    </row>
    <row r="27" spans="1:12" ht="15.75">
      <c r="A27" s="339">
        <v>23</v>
      </c>
      <c r="B27" s="355" t="s">
        <v>277</v>
      </c>
      <c r="C27" s="356">
        <f>C17+C26</f>
        <v>609879989</v>
      </c>
      <c r="D27" s="356">
        <f aca="true" t="shared" si="8" ref="D27:L27">D17+D26</f>
        <v>5050000</v>
      </c>
      <c r="E27" s="356">
        <f t="shared" si="8"/>
        <v>614929989</v>
      </c>
      <c r="F27" s="356">
        <f t="shared" si="8"/>
        <v>716955581</v>
      </c>
      <c r="G27" s="356">
        <f t="shared" si="8"/>
        <v>5085000</v>
      </c>
      <c r="H27" s="356">
        <f t="shared" si="8"/>
        <v>722040581</v>
      </c>
      <c r="I27" s="356">
        <f t="shared" si="8"/>
        <v>474172830</v>
      </c>
      <c r="J27" s="356">
        <f t="shared" si="8"/>
        <v>457235916</v>
      </c>
      <c r="K27" s="356">
        <f t="shared" si="8"/>
        <v>5085000</v>
      </c>
      <c r="L27" s="356">
        <f t="shared" si="8"/>
        <v>462320916</v>
      </c>
    </row>
    <row r="28" spans="1:12" ht="15.75">
      <c r="A28" s="55">
        <v>24</v>
      </c>
      <c r="B28" s="109" t="s">
        <v>212</v>
      </c>
      <c r="C28" s="59">
        <v>171272186</v>
      </c>
      <c r="D28" s="81">
        <v>0</v>
      </c>
      <c r="E28" s="81">
        <f aca="true" t="shared" si="9" ref="E28:E41">SUM(C28:D28)</f>
        <v>171272186</v>
      </c>
      <c r="F28" s="59">
        <v>241765974</v>
      </c>
      <c r="G28" s="81">
        <v>0</v>
      </c>
      <c r="H28" s="81">
        <f aca="true" t="shared" si="10" ref="H28:H41">SUM(F28:G28)</f>
        <v>241765974</v>
      </c>
      <c r="I28" s="59">
        <v>250764677</v>
      </c>
      <c r="J28" s="59">
        <v>250764677</v>
      </c>
      <c r="K28" s="81">
        <v>0</v>
      </c>
      <c r="L28" s="81">
        <f aca="true" t="shared" si="11" ref="L28:L41">SUM(J28:K28)</f>
        <v>250764677</v>
      </c>
    </row>
    <row r="29" spans="1:12" ht="15.75">
      <c r="A29" s="55">
        <v>25</v>
      </c>
      <c r="B29" s="190" t="s">
        <v>213</v>
      </c>
      <c r="C29" s="59">
        <v>171072186</v>
      </c>
      <c r="D29" s="81">
        <v>0</v>
      </c>
      <c r="E29" s="81">
        <f t="shared" si="9"/>
        <v>171072186</v>
      </c>
      <c r="F29" s="59">
        <v>179860055</v>
      </c>
      <c r="G29" s="81">
        <v>0</v>
      </c>
      <c r="H29" s="81">
        <f t="shared" si="10"/>
        <v>179860055</v>
      </c>
      <c r="I29" s="59">
        <v>179860055</v>
      </c>
      <c r="J29" s="59">
        <v>179860055</v>
      </c>
      <c r="K29" s="81">
        <v>0</v>
      </c>
      <c r="L29" s="81">
        <f t="shared" si="11"/>
        <v>179860055</v>
      </c>
    </row>
    <row r="30" spans="1:12" ht="15.75">
      <c r="A30" s="55">
        <v>26</v>
      </c>
      <c r="B30" s="109" t="s">
        <v>214</v>
      </c>
      <c r="C30" s="59">
        <v>0</v>
      </c>
      <c r="D30" s="81">
        <v>0</v>
      </c>
      <c r="E30" s="81">
        <f t="shared" si="9"/>
        <v>0</v>
      </c>
      <c r="F30" s="59">
        <v>18368709</v>
      </c>
      <c r="G30" s="81">
        <v>0</v>
      </c>
      <c r="H30" s="81">
        <f t="shared" si="10"/>
        <v>18368709</v>
      </c>
      <c r="I30" s="59">
        <v>10333990</v>
      </c>
      <c r="J30" s="59">
        <v>10333990</v>
      </c>
      <c r="K30" s="81">
        <v>0</v>
      </c>
      <c r="L30" s="81">
        <f t="shared" si="11"/>
        <v>10333990</v>
      </c>
    </row>
    <row r="31" spans="1:12" ht="15.75">
      <c r="A31" s="55">
        <v>27</v>
      </c>
      <c r="B31" s="190" t="s">
        <v>215</v>
      </c>
      <c r="C31" s="59">
        <v>0</v>
      </c>
      <c r="D31" s="81">
        <v>0</v>
      </c>
      <c r="E31" s="81">
        <f t="shared" si="9"/>
        <v>0</v>
      </c>
      <c r="F31" s="59">
        <v>0</v>
      </c>
      <c r="G31" s="81">
        <v>0</v>
      </c>
      <c r="H31" s="81">
        <f t="shared" si="10"/>
        <v>0</v>
      </c>
      <c r="I31" s="59">
        <v>0</v>
      </c>
      <c r="J31" s="59">
        <v>0</v>
      </c>
      <c r="K31" s="81">
        <v>0</v>
      </c>
      <c r="L31" s="81">
        <f t="shared" si="11"/>
        <v>0</v>
      </c>
    </row>
    <row r="32" spans="1:12" ht="15.75">
      <c r="A32" s="55">
        <v>28</v>
      </c>
      <c r="B32" s="190" t="s">
        <v>216</v>
      </c>
      <c r="C32" s="59">
        <v>165000000</v>
      </c>
      <c r="D32" s="81">
        <v>0</v>
      </c>
      <c r="E32" s="81">
        <f t="shared" si="9"/>
        <v>165000000</v>
      </c>
      <c r="F32" s="59">
        <v>186800000</v>
      </c>
      <c r="G32" s="81">
        <v>0</v>
      </c>
      <c r="H32" s="81">
        <f t="shared" si="10"/>
        <v>186800000</v>
      </c>
      <c r="I32" s="59">
        <v>215808925</v>
      </c>
      <c r="J32" s="59">
        <v>193134937</v>
      </c>
      <c r="K32" s="81">
        <v>0</v>
      </c>
      <c r="L32" s="81">
        <f t="shared" si="11"/>
        <v>193134937</v>
      </c>
    </row>
    <row r="33" spans="1:12" ht="15.75">
      <c r="A33" s="55">
        <v>29</v>
      </c>
      <c r="B33" s="190" t="s">
        <v>217</v>
      </c>
      <c r="C33" s="59">
        <v>155000000</v>
      </c>
      <c r="D33" s="81">
        <v>0</v>
      </c>
      <c r="E33" s="81">
        <f t="shared" si="9"/>
        <v>155000000</v>
      </c>
      <c r="F33" s="59">
        <v>176800000</v>
      </c>
      <c r="G33" s="81">
        <v>0</v>
      </c>
      <c r="H33" s="81">
        <f t="shared" si="10"/>
        <v>176800000</v>
      </c>
      <c r="I33" s="59">
        <v>170816633</v>
      </c>
      <c r="J33" s="59">
        <v>182093937</v>
      </c>
      <c r="K33" s="81">
        <v>0</v>
      </c>
      <c r="L33" s="81">
        <f t="shared" si="11"/>
        <v>182093937</v>
      </c>
    </row>
    <row r="34" spans="1:12" ht="15.75">
      <c r="A34" s="55">
        <v>30</v>
      </c>
      <c r="B34" s="190" t="s">
        <v>218</v>
      </c>
      <c r="C34" s="59">
        <v>10000000</v>
      </c>
      <c r="D34" s="81">
        <v>0</v>
      </c>
      <c r="E34" s="81">
        <f t="shared" si="9"/>
        <v>10000000</v>
      </c>
      <c r="F34" s="59">
        <v>10000000</v>
      </c>
      <c r="G34" s="81">
        <v>0</v>
      </c>
      <c r="H34" s="81">
        <f t="shared" si="10"/>
        <v>10000000</v>
      </c>
      <c r="I34" s="59">
        <v>12095879</v>
      </c>
      <c r="J34" s="59">
        <v>11041000</v>
      </c>
      <c r="K34" s="81">
        <v>0</v>
      </c>
      <c r="L34" s="81">
        <f t="shared" si="11"/>
        <v>11041000</v>
      </c>
    </row>
    <row r="35" spans="1:12" ht="15.75">
      <c r="A35" s="55">
        <v>31</v>
      </c>
      <c r="B35" s="109" t="s">
        <v>219</v>
      </c>
      <c r="C35" s="59">
        <v>32194200</v>
      </c>
      <c r="D35" s="81">
        <v>0</v>
      </c>
      <c r="E35" s="81">
        <f t="shared" si="9"/>
        <v>32194200</v>
      </c>
      <c r="F35" s="59">
        <v>32194200</v>
      </c>
      <c r="G35" s="81">
        <v>0</v>
      </c>
      <c r="H35" s="81">
        <f t="shared" si="10"/>
        <v>32194200</v>
      </c>
      <c r="I35" s="59">
        <v>52624934</v>
      </c>
      <c r="J35" s="59">
        <v>41609800</v>
      </c>
      <c r="K35" s="81">
        <v>0</v>
      </c>
      <c r="L35" s="81">
        <f t="shared" si="11"/>
        <v>41609800</v>
      </c>
    </row>
    <row r="36" spans="1:12" ht="15.75">
      <c r="A36" s="55">
        <v>32</v>
      </c>
      <c r="B36" s="109" t="s">
        <v>220</v>
      </c>
      <c r="C36" s="57">
        <v>0</v>
      </c>
      <c r="D36" s="81">
        <v>0</v>
      </c>
      <c r="E36" s="81">
        <f t="shared" si="9"/>
        <v>0</v>
      </c>
      <c r="F36" s="57">
        <v>0</v>
      </c>
      <c r="G36" s="81">
        <v>0</v>
      </c>
      <c r="H36" s="81">
        <f t="shared" si="10"/>
        <v>0</v>
      </c>
      <c r="I36" s="57">
        <v>0</v>
      </c>
      <c r="J36" s="57">
        <v>0</v>
      </c>
      <c r="K36" s="81">
        <v>0</v>
      </c>
      <c r="L36" s="81">
        <f t="shared" si="11"/>
        <v>0</v>
      </c>
    </row>
    <row r="37" spans="1:12" ht="15.75">
      <c r="A37" s="55">
        <v>33</v>
      </c>
      <c r="B37" s="190" t="s">
        <v>221</v>
      </c>
      <c r="C37" s="57">
        <v>0</v>
      </c>
      <c r="D37" s="81">
        <v>0</v>
      </c>
      <c r="E37" s="81">
        <f t="shared" si="9"/>
        <v>0</v>
      </c>
      <c r="F37" s="57">
        <v>0</v>
      </c>
      <c r="G37" s="81">
        <v>0</v>
      </c>
      <c r="H37" s="81">
        <f t="shared" si="10"/>
        <v>0</v>
      </c>
      <c r="I37" s="57">
        <v>0</v>
      </c>
      <c r="J37" s="57">
        <v>0</v>
      </c>
      <c r="K37" s="81">
        <v>0</v>
      </c>
      <c r="L37" s="81">
        <f t="shared" si="11"/>
        <v>0</v>
      </c>
    </row>
    <row r="38" spans="1:12" ht="15.75">
      <c r="A38" s="55">
        <v>34</v>
      </c>
      <c r="B38" s="109" t="s">
        <v>222</v>
      </c>
      <c r="C38" s="57">
        <v>1800000</v>
      </c>
      <c r="D38" s="81">
        <v>0</v>
      </c>
      <c r="E38" s="81">
        <f t="shared" si="9"/>
        <v>1800000</v>
      </c>
      <c r="F38" s="57">
        <v>1000000</v>
      </c>
      <c r="G38" s="81">
        <v>0</v>
      </c>
      <c r="H38" s="81">
        <f t="shared" si="10"/>
        <v>1000000</v>
      </c>
      <c r="I38" s="57">
        <v>3830928</v>
      </c>
      <c r="J38" s="57">
        <v>980928</v>
      </c>
      <c r="K38" s="81">
        <v>0</v>
      </c>
      <c r="L38" s="81">
        <f t="shared" si="11"/>
        <v>980928</v>
      </c>
    </row>
    <row r="39" spans="1:12" ht="25.5">
      <c r="A39" s="55">
        <v>35</v>
      </c>
      <c r="B39" s="191" t="s">
        <v>223</v>
      </c>
      <c r="C39" s="57">
        <v>0</v>
      </c>
      <c r="D39" s="81">
        <v>0</v>
      </c>
      <c r="E39" s="81">
        <f t="shared" si="9"/>
        <v>0</v>
      </c>
      <c r="F39" s="57">
        <v>0</v>
      </c>
      <c r="G39" s="81">
        <v>0</v>
      </c>
      <c r="H39" s="81">
        <f t="shared" si="10"/>
        <v>0</v>
      </c>
      <c r="I39" s="57">
        <v>0</v>
      </c>
      <c r="J39" s="57">
        <v>0</v>
      </c>
      <c r="K39" s="81">
        <v>0</v>
      </c>
      <c r="L39" s="81">
        <f t="shared" si="11"/>
        <v>0</v>
      </c>
    </row>
    <row r="40" spans="1:12" ht="15.75">
      <c r="A40" s="55">
        <v>36</v>
      </c>
      <c r="B40" s="109" t="s">
        <v>224</v>
      </c>
      <c r="C40" s="57">
        <v>0</v>
      </c>
      <c r="D40" s="81">
        <v>0</v>
      </c>
      <c r="E40" s="81">
        <f t="shared" si="9"/>
        <v>0</v>
      </c>
      <c r="F40" s="57">
        <v>0</v>
      </c>
      <c r="G40" s="81">
        <v>0</v>
      </c>
      <c r="H40" s="81">
        <f t="shared" si="10"/>
        <v>0</v>
      </c>
      <c r="I40" s="57">
        <v>0</v>
      </c>
      <c r="J40" s="57">
        <v>0</v>
      </c>
      <c r="K40" s="81">
        <v>0</v>
      </c>
      <c r="L40" s="81">
        <f t="shared" si="11"/>
        <v>0</v>
      </c>
    </row>
    <row r="41" spans="1:12" ht="25.5">
      <c r="A41" s="55">
        <v>37</v>
      </c>
      <c r="B41" s="191" t="s">
        <v>225</v>
      </c>
      <c r="C41" s="57">
        <v>0</v>
      </c>
      <c r="D41" s="81">
        <v>0</v>
      </c>
      <c r="E41" s="81">
        <f t="shared" si="9"/>
        <v>0</v>
      </c>
      <c r="F41" s="57">
        <v>0</v>
      </c>
      <c r="G41" s="81">
        <v>0</v>
      </c>
      <c r="H41" s="81">
        <f t="shared" si="10"/>
        <v>0</v>
      </c>
      <c r="I41" s="57">
        <v>0</v>
      </c>
      <c r="J41" s="57">
        <v>0</v>
      </c>
      <c r="K41" s="81">
        <v>0</v>
      </c>
      <c r="L41" s="81">
        <f t="shared" si="11"/>
        <v>0</v>
      </c>
    </row>
    <row r="42" spans="1:12" ht="25.5">
      <c r="A42" s="339">
        <v>38</v>
      </c>
      <c r="B42" s="359" t="s">
        <v>226</v>
      </c>
      <c r="C42" s="356">
        <f aca="true" t="shared" si="12" ref="C42:L42">SUM(C28:C41)-C29-C31-C33-C34-C37-C39-C41</f>
        <v>370266386</v>
      </c>
      <c r="D42" s="356">
        <f t="shared" si="12"/>
        <v>0</v>
      </c>
      <c r="E42" s="356">
        <f t="shared" si="12"/>
        <v>370266386</v>
      </c>
      <c r="F42" s="356">
        <f t="shared" si="12"/>
        <v>480128883</v>
      </c>
      <c r="G42" s="356">
        <f t="shared" si="12"/>
        <v>0</v>
      </c>
      <c r="H42" s="356">
        <f t="shared" si="12"/>
        <v>480128883</v>
      </c>
      <c r="I42" s="356">
        <f t="shared" si="12"/>
        <v>533363454</v>
      </c>
      <c r="J42" s="356">
        <f t="shared" si="12"/>
        <v>496824332</v>
      </c>
      <c r="K42" s="356">
        <f t="shared" si="12"/>
        <v>0</v>
      </c>
      <c r="L42" s="356">
        <f t="shared" si="12"/>
        <v>496824332</v>
      </c>
    </row>
    <row r="43" spans="1:12" ht="15.75">
      <c r="A43" s="55">
        <v>39</v>
      </c>
      <c r="B43" s="109" t="s">
        <v>227</v>
      </c>
      <c r="C43" s="57">
        <v>30000000</v>
      </c>
      <c r="D43" s="81">
        <v>0</v>
      </c>
      <c r="E43" s="81">
        <f aca="true" t="shared" si="13" ref="E43:E51">SUM(C43:D43)</f>
        <v>30000000</v>
      </c>
      <c r="F43" s="57">
        <v>30000000</v>
      </c>
      <c r="G43" s="81">
        <v>0</v>
      </c>
      <c r="H43" s="81">
        <f aca="true" t="shared" si="14" ref="H43:H51">SUM(F43:G43)</f>
        <v>30000000</v>
      </c>
      <c r="I43" s="57">
        <v>0</v>
      </c>
      <c r="J43" s="57">
        <v>0</v>
      </c>
      <c r="K43" s="81">
        <v>0</v>
      </c>
      <c r="L43" s="81">
        <f aca="true" t="shared" si="15" ref="L43:L51">SUM(J43:K43)</f>
        <v>0</v>
      </c>
    </row>
    <row r="44" spans="1:12" ht="15.75">
      <c r="A44" s="55">
        <v>40</v>
      </c>
      <c r="B44" s="109" t="s">
        <v>228</v>
      </c>
      <c r="C44" s="57">
        <v>0</v>
      </c>
      <c r="D44" s="81">
        <v>0</v>
      </c>
      <c r="E44" s="81">
        <f t="shared" si="13"/>
        <v>0</v>
      </c>
      <c r="F44" s="57">
        <v>0</v>
      </c>
      <c r="G44" s="81">
        <v>0</v>
      </c>
      <c r="H44" s="81">
        <f t="shared" si="14"/>
        <v>0</v>
      </c>
      <c r="I44" s="57">
        <v>0</v>
      </c>
      <c r="J44" s="57">
        <v>0</v>
      </c>
      <c r="K44" s="81">
        <v>0</v>
      </c>
      <c r="L44" s="81">
        <f t="shared" si="15"/>
        <v>0</v>
      </c>
    </row>
    <row r="45" spans="1:12" ht="15.75">
      <c r="A45" s="55">
        <v>41</v>
      </c>
      <c r="B45" s="109" t="s">
        <v>229</v>
      </c>
      <c r="C45" s="57">
        <v>214663603</v>
      </c>
      <c r="D45" s="81">
        <v>0</v>
      </c>
      <c r="E45" s="81">
        <f t="shared" si="13"/>
        <v>214663603</v>
      </c>
      <c r="F45" s="57">
        <v>211911698</v>
      </c>
      <c r="G45" s="81">
        <v>0</v>
      </c>
      <c r="H45" s="81">
        <f t="shared" si="14"/>
        <v>211911698</v>
      </c>
      <c r="I45" s="57">
        <v>211911698</v>
      </c>
      <c r="J45" s="57">
        <v>211911698</v>
      </c>
      <c r="K45" s="81">
        <v>0</v>
      </c>
      <c r="L45" s="81">
        <f t="shared" si="15"/>
        <v>211911698</v>
      </c>
    </row>
    <row r="46" spans="1:12" ht="15.75">
      <c r="A46" s="55">
        <v>42</v>
      </c>
      <c r="B46" s="109" t="s">
        <v>209</v>
      </c>
      <c r="C46" s="57">
        <v>0</v>
      </c>
      <c r="D46" s="81">
        <v>0</v>
      </c>
      <c r="E46" s="81">
        <f t="shared" si="13"/>
        <v>0</v>
      </c>
      <c r="F46" s="57">
        <v>0</v>
      </c>
      <c r="G46" s="81">
        <v>0</v>
      </c>
      <c r="H46" s="81">
        <f t="shared" si="14"/>
        <v>0</v>
      </c>
      <c r="I46" s="57">
        <v>5834255</v>
      </c>
      <c r="J46" s="57">
        <v>5834255</v>
      </c>
      <c r="K46" s="81">
        <v>0</v>
      </c>
      <c r="L46" s="81">
        <f t="shared" si="15"/>
        <v>5834255</v>
      </c>
    </row>
    <row r="47" spans="1:12" ht="15.75">
      <c r="A47" s="55">
        <v>43</v>
      </c>
      <c r="B47" s="109" t="s">
        <v>309</v>
      </c>
      <c r="C47" s="81">
        <v>0</v>
      </c>
      <c r="D47" s="81">
        <v>0</v>
      </c>
      <c r="E47" s="81">
        <f t="shared" si="13"/>
        <v>0</v>
      </c>
      <c r="F47" s="57">
        <v>0</v>
      </c>
      <c r="G47" s="81">
        <v>0</v>
      </c>
      <c r="H47" s="81">
        <f t="shared" si="14"/>
        <v>0</v>
      </c>
      <c r="I47" s="57">
        <v>0</v>
      </c>
      <c r="J47" s="81">
        <v>0</v>
      </c>
      <c r="K47" s="81">
        <v>0</v>
      </c>
      <c r="L47" s="81">
        <f t="shared" si="15"/>
        <v>0</v>
      </c>
    </row>
    <row r="48" spans="1:12" ht="15.75">
      <c r="A48" s="55">
        <v>44</v>
      </c>
      <c r="B48" s="109" t="s">
        <v>230</v>
      </c>
      <c r="C48" s="81">
        <v>0</v>
      </c>
      <c r="D48" s="81">
        <v>0</v>
      </c>
      <c r="E48" s="81">
        <f t="shared" si="13"/>
        <v>0</v>
      </c>
      <c r="F48" s="57">
        <v>0</v>
      </c>
      <c r="G48" s="81">
        <v>0</v>
      </c>
      <c r="H48" s="81">
        <f t="shared" si="14"/>
        <v>0</v>
      </c>
      <c r="I48" s="81">
        <v>0</v>
      </c>
      <c r="J48" s="81">
        <v>0</v>
      </c>
      <c r="K48" s="81">
        <v>0</v>
      </c>
      <c r="L48" s="81">
        <f t="shared" si="15"/>
        <v>0</v>
      </c>
    </row>
    <row r="49" spans="1:12" ht="15.75">
      <c r="A49" s="55">
        <v>45</v>
      </c>
      <c r="B49" s="109" t="s">
        <v>231</v>
      </c>
      <c r="C49" s="81">
        <v>0</v>
      </c>
      <c r="D49" s="81">
        <v>0</v>
      </c>
      <c r="E49" s="81">
        <f t="shared" si="13"/>
        <v>0</v>
      </c>
      <c r="F49" s="81">
        <v>0</v>
      </c>
      <c r="G49" s="81">
        <v>0</v>
      </c>
      <c r="H49" s="81">
        <f t="shared" si="14"/>
        <v>0</v>
      </c>
      <c r="I49" s="81">
        <v>0</v>
      </c>
      <c r="J49" s="81">
        <v>0</v>
      </c>
      <c r="K49" s="81">
        <v>0</v>
      </c>
      <c r="L49" s="81">
        <f t="shared" si="15"/>
        <v>0</v>
      </c>
    </row>
    <row r="50" spans="1:12" ht="15.75">
      <c r="A50" s="55">
        <v>46</v>
      </c>
      <c r="B50" s="109" t="s">
        <v>232</v>
      </c>
      <c r="C50" s="81">
        <v>0</v>
      </c>
      <c r="D50" s="81">
        <v>0</v>
      </c>
      <c r="E50" s="81">
        <f t="shared" si="13"/>
        <v>0</v>
      </c>
      <c r="F50" s="81">
        <v>0</v>
      </c>
      <c r="G50" s="81">
        <v>0</v>
      </c>
      <c r="H50" s="81">
        <f t="shared" si="14"/>
        <v>0</v>
      </c>
      <c r="I50" s="81">
        <v>0</v>
      </c>
      <c r="J50" s="81">
        <v>0</v>
      </c>
      <c r="K50" s="81">
        <v>0</v>
      </c>
      <c r="L50" s="81">
        <f t="shared" si="15"/>
        <v>0</v>
      </c>
    </row>
    <row r="51" spans="1:12" ht="15.75">
      <c r="A51" s="55">
        <v>47</v>
      </c>
      <c r="B51" s="56" t="s">
        <v>281</v>
      </c>
      <c r="C51" s="81">
        <v>0</v>
      </c>
      <c r="D51" s="81">
        <v>0</v>
      </c>
      <c r="E51" s="81">
        <f t="shared" si="13"/>
        <v>0</v>
      </c>
      <c r="F51" s="81">
        <v>0</v>
      </c>
      <c r="G51" s="81">
        <v>0</v>
      </c>
      <c r="H51" s="81">
        <f t="shared" si="14"/>
        <v>0</v>
      </c>
      <c r="I51" s="81">
        <v>0</v>
      </c>
      <c r="J51" s="81">
        <v>0</v>
      </c>
      <c r="K51" s="81">
        <v>0</v>
      </c>
      <c r="L51" s="81">
        <f t="shared" si="15"/>
        <v>0</v>
      </c>
    </row>
    <row r="52" spans="1:12" ht="15.75">
      <c r="A52" s="55">
        <v>48</v>
      </c>
      <c r="B52" s="109" t="s">
        <v>233</v>
      </c>
      <c r="C52" s="81">
        <v>0</v>
      </c>
      <c r="D52" s="81">
        <v>0</v>
      </c>
      <c r="E52" s="81">
        <f>SUM(C52:D52)</f>
        <v>0</v>
      </c>
      <c r="F52" s="81">
        <v>0</v>
      </c>
      <c r="G52" s="81">
        <v>0</v>
      </c>
      <c r="H52" s="81">
        <f>SUM(F52:G52)</f>
        <v>0</v>
      </c>
      <c r="I52" s="81">
        <v>0</v>
      </c>
      <c r="J52" s="81">
        <v>0</v>
      </c>
      <c r="K52" s="81">
        <v>0</v>
      </c>
      <c r="L52" s="81">
        <f>SUM(J52:K52)</f>
        <v>0</v>
      </c>
    </row>
    <row r="53" spans="1:12" ht="15.75">
      <c r="A53" s="367">
        <v>49</v>
      </c>
      <c r="B53" s="340" t="s">
        <v>283</v>
      </c>
      <c r="C53" s="356">
        <f>SUM(C43:C52)</f>
        <v>244663603</v>
      </c>
      <c r="D53" s="356">
        <f aca="true" t="shared" si="16" ref="D53:L53">SUM(D43:D52)</f>
        <v>0</v>
      </c>
      <c r="E53" s="356">
        <f t="shared" si="16"/>
        <v>244663603</v>
      </c>
      <c r="F53" s="356">
        <f t="shared" si="16"/>
        <v>241911698</v>
      </c>
      <c r="G53" s="356">
        <f t="shared" si="16"/>
        <v>0</v>
      </c>
      <c r="H53" s="356">
        <f t="shared" si="16"/>
        <v>241911698</v>
      </c>
      <c r="I53" s="356">
        <f t="shared" si="16"/>
        <v>217745953</v>
      </c>
      <c r="J53" s="356">
        <f t="shared" si="16"/>
        <v>217745953</v>
      </c>
      <c r="K53" s="356">
        <f t="shared" si="16"/>
        <v>0</v>
      </c>
      <c r="L53" s="356">
        <f t="shared" si="16"/>
        <v>217745953</v>
      </c>
    </row>
    <row r="54" spans="1:12" ht="15.75">
      <c r="A54" s="339">
        <v>50</v>
      </c>
      <c r="B54" s="340" t="s">
        <v>284</v>
      </c>
      <c r="C54" s="356">
        <f>C42+C53</f>
        <v>614929989</v>
      </c>
      <c r="D54" s="356">
        <f aca="true" t="shared" si="17" ref="D54:L54">D42+D53</f>
        <v>0</v>
      </c>
      <c r="E54" s="356">
        <f t="shared" si="17"/>
        <v>614929989</v>
      </c>
      <c r="F54" s="356">
        <f t="shared" si="17"/>
        <v>722040581</v>
      </c>
      <c r="G54" s="356">
        <f t="shared" si="17"/>
        <v>0</v>
      </c>
      <c r="H54" s="356">
        <f t="shared" si="17"/>
        <v>722040581</v>
      </c>
      <c r="I54" s="356">
        <f t="shared" si="17"/>
        <v>751109407</v>
      </c>
      <c r="J54" s="356">
        <f t="shared" si="17"/>
        <v>714570285</v>
      </c>
      <c r="K54" s="356">
        <f t="shared" si="17"/>
        <v>0</v>
      </c>
      <c r="L54" s="356">
        <f t="shared" si="17"/>
        <v>714570285</v>
      </c>
    </row>
    <row r="55" spans="1:12" ht="45">
      <c r="A55" s="339">
        <v>51</v>
      </c>
      <c r="B55" s="344" t="s">
        <v>234</v>
      </c>
      <c r="C55" s="356">
        <f aca="true" t="shared" si="18" ref="C55:L55">C42-C17</f>
        <v>-194580955</v>
      </c>
      <c r="D55" s="356">
        <f t="shared" si="18"/>
        <v>-5050000</v>
      </c>
      <c r="E55" s="356">
        <f t="shared" si="18"/>
        <v>-199630955</v>
      </c>
      <c r="F55" s="356">
        <f t="shared" si="18"/>
        <v>-191794050</v>
      </c>
      <c r="G55" s="356">
        <f t="shared" si="18"/>
        <v>-5085000</v>
      </c>
      <c r="H55" s="356">
        <f t="shared" si="18"/>
        <v>-196879050</v>
      </c>
      <c r="I55" s="356">
        <f t="shared" si="18"/>
        <v>74223272</v>
      </c>
      <c r="J55" s="356">
        <f t="shared" si="18"/>
        <v>54621064</v>
      </c>
      <c r="K55" s="356">
        <f t="shared" si="18"/>
        <v>-5085000</v>
      </c>
      <c r="L55" s="356">
        <f t="shared" si="18"/>
        <v>49536064</v>
      </c>
    </row>
    <row r="56" spans="1:12" ht="15.75">
      <c r="A56" s="339">
        <v>52</v>
      </c>
      <c r="B56" s="340" t="s">
        <v>285</v>
      </c>
      <c r="C56" s="356">
        <f>C53-C26</f>
        <v>199630955</v>
      </c>
      <c r="D56" s="356">
        <f aca="true" t="shared" si="19" ref="D56:L57">D53-D26</f>
        <v>0</v>
      </c>
      <c r="E56" s="356">
        <f t="shared" si="19"/>
        <v>199630955</v>
      </c>
      <c r="F56" s="356">
        <f t="shared" si="19"/>
        <v>196879050</v>
      </c>
      <c r="G56" s="356">
        <f t="shared" si="19"/>
        <v>0</v>
      </c>
      <c r="H56" s="356">
        <f t="shared" si="19"/>
        <v>196879050</v>
      </c>
      <c r="I56" s="356">
        <f t="shared" si="19"/>
        <v>202713305</v>
      </c>
      <c r="J56" s="356">
        <f t="shared" si="19"/>
        <v>202713305</v>
      </c>
      <c r="K56" s="356">
        <f t="shared" si="19"/>
        <v>0</v>
      </c>
      <c r="L56" s="356">
        <f t="shared" si="19"/>
        <v>202713305</v>
      </c>
    </row>
    <row r="57" spans="1:12" ht="15.75">
      <c r="A57" s="339">
        <v>53</v>
      </c>
      <c r="B57" s="344" t="s">
        <v>286</v>
      </c>
      <c r="C57" s="356">
        <f>C54-C27</f>
        <v>5050000</v>
      </c>
      <c r="D57" s="356">
        <f t="shared" si="19"/>
        <v>-5050000</v>
      </c>
      <c r="E57" s="356">
        <f t="shared" si="19"/>
        <v>0</v>
      </c>
      <c r="F57" s="356">
        <f t="shared" si="19"/>
        <v>5085000</v>
      </c>
      <c r="G57" s="356">
        <f t="shared" si="19"/>
        <v>-5085000</v>
      </c>
      <c r="H57" s="356">
        <f t="shared" si="19"/>
        <v>0</v>
      </c>
      <c r="I57" s="356">
        <f t="shared" si="19"/>
        <v>276936577</v>
      </c>
      <c r="J57" s="356">
        <f t="shared" si="19"/>
        <v>257334369</v>
      </c>
      <c r="K57" s="356">
        <f t="shared" si="19"/>
        <v>-5085000</v>
      </c>
      <c r="L57" s="356">
        <f t="shared" si="19"/>
        <v>252249369</v>
      </c>
    </row>
  </sheetData>
  <sheetProtection/>
  <mergeCells count="8">
    <mergeCell ref="J2:L2"/>
    <mergeCell ref="C4:E4"/>
    <mergeCell ref="F4:H4"/>
    <mergeCell ref="J4:L4"/>
    <mergeCell ref="A2:A4"/>
    <mergeCell ref="B2:B4"/>
    <mergeCell ref="C2:E2"/>
    <mergeCell ref="F2:H2"/>
  </mergeCells>
  <printOptions/>
  <pageMargins left="0.7" right="0.7" top="0.75" bottom="0.75" header="0.3" footer="0.3"/>
  <pageSetup fitToHeight="0" fitToWidth="1" horizontalDpi="600" verticalDpi="600" orientation="portrait" paperSize="9" scale="52" r:id="rId1"/>
  <headerFooter>
    <oddHeader>&amp;C
KÖTELEZŐ-ÖNKÉNT VÁLLALT KÖLTSÉGVETÉSI MÉRLEG (KÖLTSÉGVETÉSI JELENTÉS) 2018. ÉV&amp;R9.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workbookViewId="0" topLeftCell="S28">
      <selection activeCell="AK6" sqref="AK6"/>
    </sheetView>
  </sheetViews>
  <sheetFormatPr defaultColWidth="8.796875" defaultRowHeight="15"/>
  <cols>
    <col min="1" max="1" width="4.8984375" style="12" customWidth="1"/>
    <col min="2" max="2" width="34.69921875" style="12" customWidth="1"/>
    <col min="3" max="3" width="11.3984375" style="15" customWidth="1"/>
    <col min="4" max="4" width="11.5" style="15" bestFit="1" customWidth="1"/>
    <col min="5" max="5" width="14.69921875" style="15" customWidth="1"/>
    <col min="6" max="6" width="11.19921875" style="15" bestFit="1" customWidth="1"/>
    <col min="7" max="7" width="12.69921875" style="12" bestFit="1" customWidth="1"/>
    <col min="8" max="8" width="11" style="12" customWidth="1"/>
    <col min="9" max="9" width="13.5" style="12" customWidth="1"/>
    <col min="10" max="10" width="11.19921875" style="12" customWidth="1"/>
    <col min="11" max="11" width="10.5" style="12" bestFit="1" customWidth="1"/>
    <col min="12" max="12" width="14.5" style="12" customWidth="1"/>
    <col min="13" max="13" width="10.19921875" style="12" bestFit="1" customWidth="1"/>
    <col min="14" max="14" width="12.69921875" style="12" bestFit="1" customWidth="1"/>
    <col min="15" max="15" width="10.8984375" style="12" customWidth="1"/>
    <col min="16" max="16" width="13.5" style="12" customWidth="1"/>
    <col min="17" max="17" width="11.3984375" style="12" customWidth="1"/>
    <col min="18" max="18" width="11.19921875" style="12" customWidth="1"/>
    <col min="19" max="19" width="14.5" style="12" customWidth="1"/>
    <col min="20" max="20" width="10.5" style="12" customWidth="1"/>
    <col min="21" max="21" width="10.69921875" style="12" customWidth="1"/>
    <col min="22" max="22" width="10.59765625" style="12" customWidth="1"/>
    <col min="23" max="23" width="13.19921875" style="12" customWidth="1"/>
    <col min="24" max="24" width="10.5" style="12" customWidth="1"/>
    <col min="25" max="25" width="11.69921875" style="12" customWidth="1"/>
    <col min="26" max="26" width="14.5" style="12" customWidth="1"/>
    <col min="27" max="27" width="11.09765625" style="12" customWidth="1"/>
    <col min="28" max="29" width="10" style="12" customWidth="1"/>
    <col min="30" max="30" width="13.59765625" style="12" bestFit="1" customWidth="1"/>
    <col min="31" max="31" width="11.19921875" style="12" customWidth="1"/>
    <col min="32" max="32" width="11.09765625" style="12" customWidth="1"/>
    <col min="33" max="33" width="14.69921875" style="12" customWidth="1"/>
    <col min="34" max="34" width="11.09765625" style="12" customWidth="1"/>
    <col min="35" max="35" width="12.69921875" style="12" bestFit="1" customWidth="1"/>
    <col min="36" max="36" width="11" style="12" customWidth="1"/>
    <col min="37" max="37" width="13.19921875" style="12" customWidth="1"/>
    <col min="38" max="16384" width="9" style="12" customWidth="1"/>
  </cols>
  <sheetData>
    <row r="1" spans="1:37" ht="16.5" customHeight="1">
      <c r="A1" s="106" t="str">
        <f>Adatlap!A1</f>
        <v>Nagyréde Nagyközség Önkormányzata</v>
      </c>
      <c r="AK1" s="155" t="s">
        <v>438</v>
      </c>
    </row>
    <row r="2" spans="1:37" ht="20.25" customHeight="1">
      <c r="A2" s="533" t="s">
        <v>46</v>
      </c>
      <c r="B2" s="522" t="s">
        <v>3</v>
      </c>
      <c r="C2" s="536" t="s">
        <v>44</v>
      </c>
      <c r="D2" s="537"/>
      <c r="E2" s="537"/>
      <c r="F2" s="537"/>
      <c r="G2" s="537"/>
      <c r="H2" s="537"/>
      <c r="I2" s="538"/>
      <c r="J2" s="536" t="s">
        <v>287</v>
      </c>
      <c r="K2" s="537"/>
      <c r="L2" s="537"/>
      <c r="M2" s="537"/>
      <c r="N2" s="537"/>
      <c r="O2" s="537"/>
      <c r="P2" s="538"/>
      <c r="Q2" s="536" t="s">
        <v>291</v>
      </c>
      <c r="R2" s="537"/>
      <c r="S2" s="537"/>
      <c r="T2" s="537"/>
      <c r="U2" s="537"/>
      <c r="V2" s="537"/>
      <c r="W2" s="538"/>
      <c r="X2" s="536" t="s">
        <v>441</v>
      </c>
      <c r="Y2" s="537"/>
      <c r="Z2" s="537"/>
      <c r="AA2" s="537"/>
      <c r="AB2" s="537"/>
      <c r="AC2" s="537"/>
      <c r="AD2" s="538"/>
      <c r="AE2" s="536" t="s">
        <v>45</v>
      </c>
      <c r="AF2" s="537"/>
      <c r="AG2" s="537"/>
      <c r="AH2" s="537"/>
      <c r="AI2" s="537"/>
      <c r="AJ2" s="537"/>
      <c r="AK2" s="538"/>
    </row>
    <row r="3" spans="1:37" ht="29.25" customHeight="1">
      <c r="A3" s="534"/>
      <c r="B3" s="522"/>
      <c r="C3" s="523" t="s">
        <v>55</v>
      </c>
      <c r="D3" s="523" t="s">
        <v>56</v>
      </c>
      <c r="E3" s="334" t="s">
        <v>190</v>
      </c>
      <c r="F3" s="523" t="s">
        <v>57</v>
      </c>
      <c r="G3" s="524" t="s">
        <v>191</v>
      </c>
      <c r="H3" s="524" t="s">
        <v>192</v>
      </c>
      <c r="I3" s="524" t="s">
        <v>193</v>
      </c>
      <c r="J3" s="523" t="s">
        <v>55</v>
      </c>
      <c r="K3" s="523" t="s">
        <v>56</v>
      </c>
      <c r="L3" s="334" t="s">
        <v>190</v>
      </c>
      <c r="M3" s="523" t="s">
        <v>57</v>
      </c>
      <c r="N3" s="524" t="s">
        <v>191</v>
      </c>
      <c r="O3" s="524" t="s">
        <v>192</v>
      </c>
      <c r="P3" s="524" t="s">
        <v>193</v>
      </c>
      <c r="Q3" s="523" t="s">
        <v>55</v>
      </c>
      <c r="R3" s="523" t="s">
        <v>56</v>
      </c>
      <c r="S3" s="334" t="s">
        <v>190</v>
      </c>
      <c r="T3" s="523" t="s">
        <v>57</v>
      </c>
      <c r="U3" s="524" t="s">
        <v>191</v>
      </c>
      <c r="V3" s="524" t="s">
        <v>192</v>
      </c>
      <c r="W3" s="524" t="s">
        <v>193</v>
      </c>
      <c r="X3" s="523" t="s">
        <v>55</v>
      </c>
      <c r="Y3" s="523" t="s">
        <v>56</v>
      </c>
      <c r="Z3" s="334" t="s">
        <v>190</v>
      </c>
      <c r="AA3" s="523" t="s">
        <v>57</v>
      </c>
      <c r="AB3" s="524" t="s">
        <v>191</v>
      </c>
      <c r="AC3" s="524" t="s">
        <v>192</v>
      </c>
      <c r="AD3" s="524" t="s">
        <v>193</v>
      </c>
      <c r="AE3" s="523" t="s">
        <v>55</v>
      </c>
      <c r="AF3" s="523" t="s">
        <v>56</v>
      </c>
      <c r="AG3" s="334" t="s">
        <v>190</v>
      </c>
      <c r="AH3" s="523" t="s">
        <v>57</v>
      </c>
      <c r="AI3" s="524" t="s">
        <v>191</v>
      </c>
      <c r="AJ3" s="524" t="s">
        <v>192</v>
      </c>
      <c r="AK3" s="524" t="s">
        <v>193</v>
      </c>
    </row>
    <row r="4" spans="1:37" ht="15.75" customHeight="1">
      <c r="A4" s="534"/>
      <c r="B4" s="522"/>
      <c r="C4" s="523"/>
      <c r="D4" s="523"/>
      <c r="E4" s="335" t="s">
        <v>197</v>
      </c>
      <c r="F4" s="523"/>
      <c r="G4" s="525"/>
      <c r="H4" s="525"/>
      <c r="I4" s="525"/>
      <c r="J4" s="523"/>
      <c r="K4" s="523"/>
      <c r="L4" s="335" t="s">
        <v>197</v>
      </c>
      <c r="M4" s="523"/>
      <c r="N4" s="525"/>
      <c r="O4" s="525"/>
      <c r="P4" s="525"/>
      <c r="Q4" s="523"/>
      <c r="R4" s="523"/>
      <c r="S4" s="335" t="s">
        <v>197</v>
      </c>
      <c r="T4" s="523"/>
      <c r="U4" s="525"/>
      <c r="V4" s="525"/>
      <c r="W4" s="525"/>
      <c r="X4" s="523"/>
      <c r="Y4" s="523"/>
      <c r="Z4" s="335" t="s">
        <v>197</v>
      </c>
      <c r="AA4" s="523"/>
      <c r="AB4" s="525"/>
      <c r="AC4" s="525"/>
      <c r="AD4" s="525"/>
      <c r="AE4" s="523"/>
      <c r="AF4" s="523"/>
      <c r="AG4" s="335" t="s">
        <v>197</v>
      </c>
      <c r="AH4" s="523"/>
      <c r="AI4" s="525"/>
      <c r="AJ4" s="525"/>
      <c r="AK4" s="525"/>
    </row>
    <row r="5" spans="1:37" ht="22.5" customHeight="1">
      <c r="A5" s="535"/>
      <c r="B5" s="522"/>
      <c r="C5" s="336" t="s">
        <v>58</v>
      </c>
      <c r="D5" s="337"/>
      <c r="E5" s="338" t="s">
        <v>198</v>
      </c>
      <c r="F5" s="523"/>
      <c r="G5" s="526"/>
      <c r="H5" s="526"/>
      <c r="I5" s="526"/>
      <c r="J5" s="336" t="s">
        <v>58</v>
      </c>
      <c r="K5" s="337"/>
      <c r="L5" s="338" t="s">
        <v>198</v>
      </c>
      <c r="M5" s="523"/>
      <c r="N5" s="526"/>
      <c r="O5" s="526"/>
      <c r="P5" s="526"/>
      <c r="Q5" s="341" t="s">
        <v>58</v>
      </c>
      <c r="R5" s="337"/>
      <c r="S5" s="338" t="s">
        <v>198</v>
      </c>
      <c r="T5" s="523"/>
      <c r="U5" s="526"/>
      <c r="V5" s="526"/>
      <c r="W5" s="526"/>
      <c r="X5" s="341" t="s">
        <v>58</v>
      </c>
      <c r="Y5" s="337"/>
      <c r="Z5" s="338" t="s">
        <v>198</v>
      </c>
      <c r="AA5" s="523"/>
      <c r="AB5" s="526"/>
      <c r="AC5" s="526"/>
      <c r="AD5" s="526"/>
      <c r="AE5" s="336" t="s">
        <v>58</v>
      </c>
      <c r="AF5" s="337"/>
      <c r="AG5" s="338" t="s">
        <v>198</v>
      </c>
      <c r="AH5" s="523"/>
      <c r="AI5" s="526"/>
      <c r="AJ5" s="526"/>
      <c r="AK5" s="526"/>
    </row>
    <row r="6" spans="1:37" ht="13.5" customHeight="1">
      <c r="A6" s="68">
        <v>1</v>
      </c>
      <c r="B6" s="70" t="s">
        <v>59</v>
      </c>
      <c r="C6" s="83">
        <v>59137000</v>
      </c>
      <c r="D6" s="83">
        <v>63508402</v>
      </c>
      <c r="E6" s="81">
        <v>62313675</v>
      </c>
      <c r="F6" s="81">
        <v>62313675</v>
      </c>
      <c r="G6" s="81">
        <f>F6-C6</f>
        <v>3176675</v>
      </c>
      <c r="H6" s="81">
        <f>F6-D6</f>
        <v>-1194727</v>
      </c>
      <c r="I6" s="57">
        <f aca="true" t="shared" si="0" ref="I6:I17">F6-E6</f>
        <v>0</v>
      </c>
      <c r="J6" s="83">
        <v>39160400</v>
      </c>
      <c r="K6" s="83">
        <v>40855808</v>
      </c>
      <c r="L6" s="83">
        <v>40226335</v>
      </c>
      <c r="M6" s="83">
        <v>40226335</v>
      </c>
      <c r="N6" s="57">
        <f>M6-J6</f>
        <v>1065935</v>
      </c>
      <c r="O6" s="57">
        <f>M6-K6</f>
        <v>-629473</v>
      </c>
      <c r="P6" s="57">
        <f aca="true" t="shared" si="1" ref="P6:P17">M6-L6</f>
        <v>0</v>
      </c>
      <c r="Q6" s="83">
        <v>63359300</v>
      </c>
      <c r="R6" s="83">
        <v>63518292</v>
      </c>
      <c r="S6" s="83">
        <v>63310358</v>
      </c>
      <c r="T6" s="83">
        <v>61024645</v>
      </c>
      <c r="U6" s="57">
        <f>T6-Q6</f>
        <v>-2334655</v>
      </c>
      <c r="V6" s="57">
        <f>T6-R6</f>
        <v>-2493647</v>
      </c>
      <c r="W6" s="57">
        <f>T6-S6</f>
        <v>-2285713</v>
      </c>
      <c r="X6" s="57">
        <v>7768400</v>
      </c>
      <c r="Y6" s="57">
        <v>8869749</v>
      </c>
      <c r="Z6" s="57">
        <v>8821859</v>
      </c>
      <c r="AA6" s="57">
        <v>8821859</v>
      </c>
      <c r="AB6" s="57">
        <f>AA6-X6</f>
        <v>1053459</v>
      </c>
      <c r="AC6" s="57">
        <f>AA6-Y6</f>
        <v>-47890</v>
      </c>
      <c r="AD6" s="57">
        <f>AA6-Z6</f>
        <v>0</v>
      </c>
      <c r="AE6" s="57">
        <f>C6+J6+Q6+X6</f>
        <v>169425100</v>
      </c>
      <c r="AF6" s="57">
        <f aca="true" t="shared" si="2" ref="AF6:AK16">D6+K6+R6+Y6</f>
        <v>176752251</v>
      </c>
      <c r="AG6" s="57">
        <f t="shared" si="2"/>
        <v>174672227</v>
      </c>
      <c r="AH6" s="57">
        <f t="shared" si="2"/>
        <v>172386514</v>
      </c>
      <c r="AI6" s="57">
        <f t="shared" si="2"/>
        <v>2961414</v>
      </c>
      <c r="AJ6" s="57">
        <f t="shared" si="2"/>
        <v>-4365737</v>
      </c>
      <c r="AK6" s="57">
        <f t="shared" si="2"/>
        <v>-2285713</v>
      </c>
    </row>
    <row r="7" spans="1:37" ht="13.5" customHeight="1">
      <c r="A7" s="68">
        <v>2</v>
      </c>
      <c r="B7" s="70" t="s">
        <v>199</v>
      </c>
      <c r="C7" s="83">
        <v>11977800</v>
      </c>
      <c r="D7" s="83">
        <v>13432152</v>
      </c>
      <c r="E7" s="81">
        <v>12733014</v>
      </c>
      <c r="F7" s="81">
        <v>12733014</v>
      </c>
      <c r="G7" s="81">
        <f aca="true" t="shared" si="3" ref="G7:G17">F7-C7</f>
        <v>755214</v>
      </c>
      <c r="H7" s="81">
        <f aca="true" t="shared" si="4" ref="H7:H17">F7-D7</f>
        <v>-699138</v>
      </c>
      <c r="I7" s="57">
        <f t="shared" si="0"/>
        <v>0</v>
      </c>
      <c r="J7" s="83">
        <v>8662300</v>
      </c>
      <c r="K7" s="83">
        <v>8701888</v>
      </c>
      <c r="L7" s="83">
        <v>8700544</v>
      </c>
      <c r="M7" s="83">
        <v>8700544</v>
      </c>
      <c r="N7" s="57">
        <f aca="true" t="shared" si="5" ref="N7:N17">M7-J7</f>
        <v>38244</v>
      </c>
      <c r="O7" s="57">
        <f aca="true" t="shared" si="6" ref="O7:O17">M7-K7</f>
        <v>-1344</v>
      </c>
      <c r="P7" s="57">
        <f t="shared" si="1"/>
        <v>0</v>
      </c>
      <c r="Q7" s="83">
        <v>13256900</v>
      </c>
      <c r="R7" s="83">
        <v>13305842</v>
      </c>
      <c r="S7" s="83">
        <v>13305842</v>
      </c>
      <c r="T7" s="83">
        <v>13305842</v>
      </c>
      <c r="U7" s="57">
        <f aca="true" t="shared" si="7" ref="U7:U17">T7-Q7</f>
        <v>48942</v>
      </c>
      <c r="V7" s="57">
        <f aca="true" t="shared" si="8" ref="V7:V17">T7-R7</f>
        <v>0</v>
      </c>
      <c r="W7" s="57">
        <f aca="true" t="shared" si="9" ref="W7:W17">T7-S7</f>
        <v>0</v>
      </c>
      <c r="X7" s="57">
        <v>1558400</v>
      </c>
      <c r="Y7" s="57">
        <v>1831277</v>
      </c>
      <c r="Z7" s="57">
        <v>1831277</v>
      </c>
      <c r="AA7" s="57">
        <v>1831277</v>
      </c>
      <c r="AB7" s="57">
        <f aca="true" t="shared" si="10" ref="AB7:AB17">AA7-X7</f>
        <v>272877</v>
      </c>
      <c r="AC7" s="57">
        <f aca="true" t="shared" si="11" ref="AC7:AC17">AA7-Y7</f>
        <v>0</v>
      </c>
      <c r="AD7" s="57">
        <f aca="true" t="shared" si="12" ref="AD7:AD17">AA7-Z7</f>
        <v>0</v>
      </c>
      <c r="AE7" s="57">
        <f aca="true" t="shared" si="13" ref="AE7:AE17">C7+J7+Q7+X7</f>
        <v>35455400</v>
      </c>
      <c r="AF7" s="57">
        <f t="shared" si="2"/>
        <v>37271159</v>
      </c>
      <c r="AG7" s="57">
        <f t="shared" si="2"/>
        <v>36570677</v>
      </c>
      <c r="AH7" s="57">
        <f t="shared" si="2"/>
        <v>36570677</v>
      </c>
      <c r="AI7" s="57">
        <f t="shared" si="2"/>
        <v>1115277</v>
      </c>
      <c r="AJ7" s="57">
        <f t="shared" si="2"/>
        <v>-700482</v>
      </c>
      <c r="AK7" s="57">
        <f t="shared" si="2"/>
        <v>0</v>
      </c>
    </row>
    <row r="8" spans="1:37" ht="13.5" customHeight="1">
      <c r="A8" s="68">
        <v>3</v>
      </c>
      <c r="B8" s="70" t="s">
        <v>200</v>
      </c>
      <c r="C8" s="83">
        <v>71511300</v>
      </c>
      <c r="D8" s="83">
        <v>155475921</v>
      </c>
      <c r="E8" s="82">
        <v>106202196</v>
      </c>
      <c r="F8" s="82">
        <v>101931771</v>
      </c>
      <c r="G8" s="81">
        <f t="shared" si="3"/>
        <v>30420471</v>
      </c>
      <c r="H8" s="81">
        <f t="shared" si="4"/>
        <v>-53544150</v>
      </c>
      <c r="I8" s="57">
        <f t="shared" si="0"/>
        <v>-4270425</v>
      </c>
      <c r="J8" s="83">
        <v>16870600</v>
      </c>
      <c r="K8" s="83">
        <v>20147409</v>
      </c>
      <c r="L8" s="83">
        <v>19724407</v>
      </c>
      <c r="M8" s="83">
        <v>17697079</v>
      </c>
      <c r="N8" s="57">
        <f t="shared" si="5"/>
        <v>826479</v>
      </c>
      <c r="O8" s="57">
        <f t="shared" si="6"/>
        <v>-2450330</v>
      </c>
      <c r="P8" s="57">
        <f t="shared" si="1"/>
        <v>-2027328</v>
      </c>
      <c r="Q8" s="83">
        <v>37528200</v>
      </c>
      <c r="R8" s="83">
        <v>33352188</v>
      </c>
      <c r="S8" s="83">
        <v>28074911</v>
      </c>
      <c r="T8" s="83">
        <v>25406463</v>
      </c>
      <c r="U8" s="57">
        <f t="shared" si="7"/>
        <v>-12121737</v>
      </c>
      <c r="V8" s="57">
        <f t="shared" si="8"/>
        <v>-7945725</v>
      </c>
      <c r="W8" s="57">
        <f t="shared" si="9"/>
        <v>-2668448</v>
      </c>
      <c r="X8" s="57">
        <v>7350400</v>
      </c>
      <c r="Y8" s="57">
        <v>7266709</v>
      </c>
      <c r="Z8" s="57">
        <v>5380919</v>
      </c>
      <c r="AA8" s="57">
        <v>5380919</v>
      </c>
      <c r="AB8" s="57">
        <f t="shared" si="10"/>
        <v>-1969481</v>
      </c>
      <c r="AC8" s="57">
        <f t="shared" si="11"/>
        <v>-1885790</v>
      </c>
      <c r="AD8" s="57">
        <f t="shared" si="12"/>
        <v>0</v>
      </c>
      <c r="AE8" s="57">
        <f t="shared" si="13"/>
        <v>133260500</v>
      </c>
      <c r="AF8" s="57">
        <f t="shared" si="2"/>
        <v>216242227</v>
      </c>
      <c r="AG8" s="57">
        <f t="shared" si="2"/>
        <v>159382433</v>
      </c>
      <c r="AH8" s="57">
        <f t="shared" si="2"/>
        <v>150416232</v>
      </c>
      <c r="AI8" s="57">
        <f t="shared" si="2"/>
        <v>17155732</v>
      </c>
      <c r="AJ8" s="57">
        <f t="shared" si="2"/>
        <v>-65825995</v>
      </c>
      <c r="AK8" s="57">
        <f t="shared" si="2"/>
        <v>-8966201</v>
      </c>
    </row>
    <row r="9" spans="1:37" ht="13.5" customHeight="1">
      <c r="A9" s="68">
        <v>4</v>
      </c>
      <c r="B9" s="70" t="s">
        <v>60</v>
      </c>
      <c r="C9" s="83">
        <v>3450000</v>
      </c>
      <c r="D9" s="83">
        <v>4072300</v>
      </c>
      <c r="E9" s="82">
        <v>2647018</v>
      </c>
      <c r="F9" s="82">
        <v>2647018</v>
      </c>
      <c r="G9" s="81">
        <f t="shared" si="3"/>
        <v>-802982</v>
      </c>
      <c r="H9" s="81">
        <f t="shared" si="4"/>
        <v>-1425282</v>
      </c>
      <c r="I9" s="57">
        <f t="shared" si="0"/>
        <v>0</v>
      </c>
      <c r="J9" s="82">
        <v>0</v>
      </c>
      <c r="K9" s="82">
        <v>0</v>
      </c>
      <c r="L9" s="82">
        <v>0</v>
      </c>
      <c r="M9" s="82">
        <v>0</v>
      </c>
      <c r="N9" s="57">
        <f t="shared" si="5"/>
        <v>0</v>
      </c>
      <c r="O9" s="57">
        <f t="shared" si="6"/>
        <v>0</v>
      </c>
      <c r="P9" s="57">
        <f t="shared" si="1"/>
        <v>0</v>
      </c>
      <c r="Q9" s="59">
        <v>0</v>
      </c>
      <c r="R9" s="59">
        <v>0</v>
      </c>
      <c r="S9" s="59">
        <v>0</v>
      </c>
      <c r="T9" s="59">
        <v>0</v>
      </c>
      <c r="U9" s="57">
        <f t="shared" si="7"/>
        <v>0</v>
      </c>
      <c r="V9" s="57">
        <f t="shared" si="8"/>
        <v>0</v>
      </c>
      <c r="W9" s="57">
        <f t="shared" si="9"/>
        <v>0</v>
      </c>
      <c r="X9" s="57">
        <v>0</v>
      </c>
      <c r="Y9" s="57">
        <v>0</v>
      </c>
      <c r="Z9" s="57">
        <v>0</v>
      </c>
      <c r="AA9" s="57">
        <v>0</v>
      </c>
      <c r="AB9" s="57">
        <f t="shared" si="10"/>
        <v>0</v>
      </c>
      <c r="AC9" s="57">
        <f t="shared" si="11"/>
        <v>0</v>
      </c>
      <c r="AD9" s="57">
        <f t="shared" si="12"/>
        <v>0</v>
      </c>
      <c r="AE9" s="57">
        <f t="shared" si="13"/>
        <v>3450000</v>
      </c>
      <c r="AF9" s="57">
        <f t="shared" si="2"/>
        <v>4072300</v>
      </c>
      <c r="AG9" s="57">
        <f t="shared" si="2"/>
        <v>2647018</v>
      </c>
      <c r="AH9" s="57">
        <f t="shared" si="2"/>
        <v>2647018</v>
      </c>
      <c r="AI9" s="57">
        <f t="shared" si="2"/>
        <v>-802982</v>
      </c>
      <c r="AJ9" s="57">
        <f t="shared" si="2"/>
        <v>-1425282</v>
      </c>
      <c r="AK9" s="57">
        <f t="shared" si="2"/>
        <v>0</v>
      </c>
    </row>
    <row r="10" spans="1:37" ht="13.5" customHeight="1">
      <c r="A10" s="68">
        <v>5</v>
      </c>
      <c r="B10" s="70" t="s">
        <v>201</v>
      </c>
      <c r="C10" s="83">
        <v>6434645</v>
      </c>
      <c r="D10" s="83">
        <v>5984611</v>
      </c>
      <c r="E10" s="82">
        <v>5085900</v>
      </c>
      <c r="F10" s="82">
        <v>5085900</v>
      </c>
      <c r="G10" s="81">
        <f t="shared" si="3"/>
        <v>-1348745</v>
      </c>
      <c r="H10" s="81">
        <f t="shared" si="4"/>
        <v>-898711</v>
      </c>
      <c r="I10" s="57">
        <f t="shared" si="0"/>
        <v>0</v>
      </c>
      <c r="J10" s="82">
        <v>0</v>
      </c>
      <c r="K10" s="82">
        <v>11000</v>
      </c>
      <c r="L10" s="82">
        <v>10916</v>
      </c>
      <c r="M10" s="82">
        <v>10916</v>
      </c>
      <c r="N10" s="57">
        <f t="shared" si="5"/>
        <v>10916</v>
      </c>
      <c r="O10" s="57">
        <f t="shared" si="6"/>
        <v>-84</v>
      </c>
      <c r="P10" s="57">
        <f t="shared" si="1"/>
        <v>0</v>
      </c>
      <c r="Q10" s="59">
        <v>0</v>
      </c>
      <c r="R10" s="59">
        <v>0</v>
      </c>
      <c r="S10" s="59">
        <v>0</v>
      </c>
      <c r="T10" s="59">
        <v>0</v>
      </c>
      <c r="U10" s="57">
        <f t="shared" si="7"/>
        <v>0</v>
      </c>
      <c r="V10" s="57">
        <f t="shared" si="8"/>
        <v>0</v>
      </c>
      <c r="W10" s="57">
        <f t="shared" si="9"/>
        <v>0</v>
      </c>
      <c r="X10" s="57">
        <v>0</v>
      </c>
      <c r="Y10" s="57">
        <v>0</v>
      </c>
      <c r="Z10" s="57">
        <v>0</v>
      </c>
      <c r="AA10" s="57">
        <v>0</v>
      </c>
      <c r="AB10" s="57">
        <f t="shared" si="10"/>
        <v>0</v>
      </c>
      <c r="AC10" s="57">
        <f t="shared" si="11"/>
        <v>0</v>
      </c>
      <c r="AD10" s="57">
        <f t="shared" si="12"/>
        <v>0</v>
      </c>
      <c r="AE10" s="57">
        <f t="shared" si="13"/>
        <v>6434645</v>
      </c>
      <c r="AF10" s="57">
        <f t="shared" si="2"/>
        <v>5995611</v>
      </c>
      <c r="AG10" s="57">
        <f t="shared" si="2"/>
        <v>5096816</v>
      </c>
      <c r="AH10" s="57">
        <f t="shared" si="2"/>
        <v>5096816</v>
      </c>
      <c r="AI10" s="57">
        <f t="shared" si="2"/>
        <v>-1337829</v>
      </c>
      <c r="AJ10" s="57">
        <f t="shared" si="2"/>
        <v>-898795</v>
      </c>
      <c r="AK10" s="57">
        <f t="shared" si="2"/>
        <v>0</v>
      </c>
    </row>
    <row r="11" spans="1:37" ht="13.5" customHeight="1">
      <c r="A11" s="68">
        <v>6</v>
      </c>
      <c r="B11" s="109" t="s">
        <v>244</v>
      </c>
      <c r="C11" s="82">
        <v>0</v>
      </c>
      <c r="D11" s="82">
        <v>0</v>
      </c>
      <c r="E11" s="82">
        <v>0</v>
      </c>
      <c r="F11" s="82">
        <v>0</v>
      </c>
      <c r="G11" s="81">
        <f t="shared" si="3"/>
        <v>0</v>
      </c>
      <c r="H11" s="81">
        <f t="shared" si="4"/>
        <v>0</v>
      </c>
      <c r="I11" s="57">
        <f t="shared" si="0"/>
        <v>0</v>
      </c>
      <c r="J11" s="82">
        <v>0</v>
      </c>
      <c r="K11" s="82">
        <v>0</v>
      </c>
      <c r="L11" s="82">
        <v>0</v>
      </c>
      <c r="M11" s="82">
        <v>0</v>
      </c>
      <c r="N11" s="57">
        <f t="shared" si="5"/>
        <v>0</v>
      </c>
      <c r="O11" s="57">
        <f t="shared" si="6"/>
        <v>0</v>
      </c>
      <c r="P11" s="57">
        <f t="shared" si="1"/>
        <v>0</v>
      </c>
      <c r="Q11" s="59">
        <v>0</v>
      </c>
      <c r="R11" s="59">
        <v>0</v>
      </c>
      <c r="S11" s="59">
        <v>0</v>
      </c>
      <c r="T11" s="59">
        <v>0</v>
      </c>
      <c r="U11" s="57">
        <f t="shared" si="7"/>
        <v>0</v>
      </c>
      <c r="V11" s="57">
        <f t="shared" si="8"/>
        <v>0</v>
      </c>
      <c r="W11" s="57">
        <f t="shared" si="9"/>
        <v>0</v>
      </c>
      <c r="X11" s="57">
        <v>0</v>
      </c>
      <c r="Y11" s="57">
        <v>0</v>
      </c>
      <c r="Z11" s="57">
        <v>0</v>
      </c>
      <c r="AA11" s="57">
        <v>0</v>
      </c>
      <c r="AB11" s="57">
        <f t="shared" si="10"/>
        <v>0</v>
      </c>
      <c r="AC11" s="57">
        <f t="shared" si="11"/>
        <v>0</v>
      </c>
      <c r="AD11" s="57">
        <f t="shared" si="12"/>
        <v>0</v>
      </c>
      <c r="AE11" s="57">
        <f t="shared" si="13"/>
        <v>0</v>
      </c>
      <c r="AF11" s="57">
        <f t="shared" si="2"/>
        <v>0</v>
      </c>
      <c r="AG11" s="57">
        <f t="shared" si="2"/>
        <v>0</v>
      </c>
      <c r="AH11" s="57">
        <f t="shared" si="2"/>
        <v>0</v>
      </c>
      <c r="AI11" s="57">
        <f t="shared" si="2"/>
        <v>0</v>
      </c>
      <c r="AJ11" s="57">
        <f t="shared" si="2"/>
        <v>0</v>
      </c>
      <c r="AK11" s="57">
        <f t="shared" si="2"/>
        <v>0</v>
      </c>
    </row>
    <row r="12" spans="1:37" ht="13.5" customHeight="1">
      <c r="A12" s="68">
        <v>7</v>
      </c>
      <c r="B12" s="70" t="s">
        <v>202</v>
      </c>
      <c r="C12" s="83">
        <v>111288707</v>
      </c>
      <c r="D12" s="83">
        <v>116327917</v>
      </c>
      <c r="E12" s="81">
        <v>33595341</v>
      </c>
      <c r="F12" s="81">
        <v>33595341</v>
      </c>
      <c r="G12" s="81">
        <f t="shared" si="3"/>
        <v>-77693366</v>
      </c>
      <c r="H12" s="81">
        <f t="shared" si="4"/>
        <v>-82732576</v>
      </c>
      <c r="I12" s="57">
        <f t="shared" si="0"/>
        <v>0</v>
      </c>
      <c r="J12" s="81">
        <v>0</v>
      </c>
      <c r="K12" s="81">
        <v>29980</v>
      </c>
      <c r="L12" s="81">
        <v>29980</v>
      </c>
      <c r="M12" s="81">
        <v>29980</v>
      </c>
      <c r="N12" s="57">
        <f t="shared" si="5"/>
        <v>29980</v>
      </c>
      <c r="O12" s="57">
        <f t="shared" si="6"/>
        <v>0</v>
      </c>
      <c r="P12" s="57">
        <f t="shared" si="1"/>
        <v>0</v>
      </c>
      <c r="Q12" s="57">
        <v>0</v>
      </c>
      <c r="R12" s="57">
        <v>655572</v>
      </c>
      <c r="S12" s="57">
        <v>384236</v>
      </c>
      <c r="T12" s="57">
        <v>384236</v>
      </c>
      <c r="U12" s="57">
        <f t="shared" si="7"/>
        <v>384236</v>
      </c>
      <c r="V12" s="57">
        <f t="shared" si="8"/>
        <v>-271336</v>
      </c>
      <c r="W12" s="57">
        <f t="shared" si="9"/>
        <v>0</v>
      </c>
      <c r="X12" s="57">
        <v>0</v>
      </c>
      <c r="Y12" s="57">
        <v>17500</v>
      </c>
      <c r="Z12" s="57">
        <v>17500</v>
      </c>
      <c r="AA12" s="57">
        <v>17500</v>
      </c>
      <c r="AB12" s="57">
        <f t="shared" si="10"/>
        <v>17500</v>
      </c>
      <c r="AC12" s="57">
        <f t="shared" si="11"/>
        <v>0</v>
      </c>
      <c r="AD12" s="57">
        <f t="shared" si="12"/>
        <v>0</v>
      </c>
      <c r="AE12" s="57">
        <f t="shared" si="13"/>
        <v>111288707</v>
      </c>
      <c r="AF12" s="57">
        <f t="shared" si="2"/>
        <v>117030969</v>
      </c>
      <c r="AG12" s="57">
        <f t="shared" si="2"/>
        <v>34027057</v>
      </c>
      <c r="AH12" s="57">
        <f t="shared" si="2"/>
        <v>34027057</v>
      </c>
      <c r="AI12" s="57">
        <f t="shared" si="2"/>
        <v>-77261650</v>
      </c>
      <c r="AJ12" s="57">
        <f t="shared" si="2"/>
        <v>-83003912</v>
      </c>
      <c r="AK12" s="57">
        <f t="shared" si="2"/>
        <v>0</v>
      </c>
    </row>
    <row r="13" spans="1:37" ht="13.5" customHeight="1">
      <c r="A13" s="68">
        <v>8</v>
      </c>
      <c r="B13" s="71" t="s">
        <v>203</v>
      </c>
      <c r="C13" s="81">
        <v>0</v>
      </c>
      <c r="D13" s="81">
        <v>0</v>
      </c>
      <c r="E13" s="81">
        <v>0</v>
      </c>
      <c r="F13" s="81">
        <v>0</v>
      </c>
      <c r="G13" s="81">
        <f t="shared" si="3"/>
        <v>0</v>
      </c>
      <c r="H13" s="81">
        <f t="shared" si="4"/>
        <v>0</v>
      </c>
      <c r="I13" s="57">
        <f t="shared" si="0"/>
        <v>0</v>
      </c>
      <c r="J13" s="81">
        <v>0</v>
      </c>
      <c r="K13" s="81">
        <v>0</v>
      </c>
      <c r="L13" s="81">
        <v>0</v>
      </c>
      <c r="M13" s="81">
        <v>0</v>
      </c>
      <c r="N13" s="57">
        <f t="shared" si="5"/>
        <v>0</v>
      </c>
      <c r="O13" s="57">
        <f t="shared" si="6"/>
        <v>0</v>
      </c>
      <c r="P13" s="57">
        <f t="shared" si="1"/>
        <v>0</v>
      </c>
      <c r="Q13" s="57">
        <v>0</v>
      </c>
      <c r="R13" s="57">
        <v>0</v>
      </c>
      <c r="S13" s="57">
        <v>0</v>
      </c>
      <c r="T13" s="57">
        <v>0</v>
      </c>
      <c r="U13" s="57">
        <f t="shared" si="7"/>
        <v>0</v>
      </c>
      <c r="V13" s="57">
        <f t="shared" si="8"/>
        <v>0</v>
      </c>
      <c r="W13" s="57">
        <f t="shared" si="9"/>
        <v>0</v>
      </c>
      <c r="X13" s="57">
        <v>0</v>
      </c>
      <c r="Y13" s="57">
        <v>0</v>
      </c>
      <c r="Z13" s="57">
        <v>0</v>
      </c>
      <c r="AA13" s="57">
        <v>0</v>
      </c>
      <c r="AB13" s="57">
        <f t="shared" si="10"/>
        <v>0</v>
      </c>
      <c r="AC13" s="57">
        <f t="shared" si="11"/>
        <v>0</v>
      </c>
      <c r="AD13" s="57">
        <f t="shared" si="12"/>
        <v>0</v>
      </c>
      <c r="AE13" s="57">
        <f t="shared" si="13"/>
        <v>0</v>
      </c>
      <c r="AF13" s="57">
        <f t="shared" si="2"/>
        <v>0</v>
      </c>
      <c r="AG13" s="57">
        <f t="shared" si="2"/>
        <v>0</v>
      </c>
      <c r="AH13" s="57">
        <f t="shared" si="2"/>
        <v>0</v>
      </c>
      <c r="AI13" s="57">
        <f t="shared" si="2"/>
        <v>0</v>
      </c>
      <c r="AJ13" s="57">
        <f t="shared" si="2"/>
        <v>0</v>
      </c>
      <c r="AK13" s="57">
        <f t="shared" si="2"/>
        <v>0</v>
      </c>
    </row>
    <row r="14" spans="1:37" ht="13.5" customHeight="1">
      <c r="A14" s="68">
        <v>9</v>
      </c>
      <c r="B14" s="70" t="s">
        <v>204</v>
      </c>
      <c r="C14" s="81">
        <v>110582989</v>
      </c>
      <c r="D14" s="81">
        <v>118957969</v>
      </c>
      <c r="E14" s="81">
        <v>46058507</v>
      </c>
      <c r="F14" s="81">
        <v>46058507</v>
      </c>
      <c r="G14" s="81">
        <f t="shared" si="3"/>
        <v>-64524482</v>
      </c>
      <c r="H14" s="81">
        <f t="shared" si="4"/>
        <v>-72899462</v>
      </c>
      <c r="I14" s="57">
        <f t="shared" si="0"/>
        <v>0</v>
      </c>
      <c r="J14" s="81">
        <v>0</v>
      </c>
      <c r="K14" s="81">
        <v>0</v>
      </c>
      <c r="L14" s="81">
        <v>0</v>
      </c>
      <c r="M14" s="81">
        <v>0</v>
      </c>
      <c r="N14" s="57">
        <f t="shared" si="5"/>
        <v>0</v>
      </c>
      <c r="O14" s="57">
        <f t="shared" si="6"/>
        <v>0</v>
      </c>
      <c r="P14" s="57">
        <f t="shared" si="1"/>
        <v>0</v>
      </c>
      <c r="Q14" s="57">
        <v>0</v>
      </c>
      <c r="R14" s="57">
        <v>0</v>
      </c>
      <c r="S14" s="57">
        <v>0</v>
      </c>
      <c r="T14" s="57">
        <v>0</v>
      </c>
      <c r="U14" s="57">
        <f t="shared" si="7"/>
        <v>0</v>
      </c>
      <c r="V14" s="57">
        <f t="shared" si="8"/>
        <v>0</v>
      </c>
      <c r="W14" s="57">
        <f t="shared" si="9"/>
        <v>0</v>
      </c>
      <c r="X14" s="57">
        <v>0</v>
      </c>
      <c r="Y14" s="57">
        <v>0</v>
      </c>
      <c r="Z14" s="57">
        <v>0</v>
      </c>
      <c r="AA14" s="57">
        <v>0</v>
      </c>
      <c r="AB14" s="57">
        <f t="shared" si="10"/>
        <v>0</v>
      </c>
      <c r="AC14" s="57">
        <f t="shared" si="11"/>
        <v>0</v>
      </c>
      <c r="AD14" s="57">
        <f t="shared" si="12"/>
        <v>0</v>
      </c>
      <c r="AE14" s="57">
        <f t="shared" si="13"/>
        <v>110582989</v>
      </c>
      <c r="AF14" s="57">
        <f t="shared" si="2"/>
        <v>118957969</v>
      </c>
      <c r="AG14" s="57">
        <f t="shared" si="2"/>
        <v>46058507</v>
      </c>
      <c r="AH14" s="57">
        <f t="shared" si="2"/>
        <v>46058507</v>
      </c>
      <c r="AI14" s="57">
        <f t="shared" si="2"/>
        <v>-64524482</v>
      </c>
      <c r="AJ14" s="57">
        <f t="shared" si="2"/>
        <v>-72899462</v>
      </c>
      <c r="AK14" s="57">
        <f t="shared" si="2"/>
        <v>0</v>
      </c>
    </row>
    <row r="15" spans="1:37" ht="13.5" customHeight="1">
      <c r="A15" s="68">
        <v>10</v>
      </c>
      <c r="B15" s="56" t="s">
        <v>245</v>
      </c>
      <c r="C15" s="81">
        <v>0</v>
      </c>
      <c r="D15" s="81">
        <v>0</v>
      </c>
      <c r="E15" s="81">
        <v>0</v>
      </c>
      <c r="F15" s="81">
        <v>0</v>
      </c>
      <c r="G15" s="81">
        <f t="shared" si="3"/>
        <v>0</v>
      </c>
      <c r="H15" s="81">
        <f t="shared" si="4"/>
        <v>0</v>
      </c>
      <c r="I15" s="57">
        <f t="shared" si="0"/>
        <v>0</v>
      </c>
      <c r="J15" s="81">
        <v>0</v>
      </c>
      <c r="K15" s="81">
        <v>0</v>
      </c>
      <c r="L15" s="81">
        <v>0</v>
      </c>
      <c r="M15" s="81">
        <v>0</v>
      </c>
      <c r="N15" s="57">
        <f t="shared" si="5"/>
        <v>0</v>
      </c>
      <c r="O15" s="57">
        <f t="shared" si="6"/>
        <v>0</v>
      </c>
      <c r="P15" s="57">
        <f t="shared" si="1"/>
        <v>0</v>
      </c>
      <c r="Q15" s="57">
        <v>0</v>
      </c>
      <c r="R15" s="57">
        <v>0</v>
      </c>
      <c r="S15" s="57">
        <v>0</v>
      </c>
      <c r="T15" s="57">
        <v>0</v>
      </c>
      <c r="U15" s="57">
        <f t="shared" si="7"/>
        <v>0</v>
      </c>
      <c r="V15" s="57">
        <f t="shared" si="8"/>
        <v>0</v>
      </c>
      <c r="W15" s="57">
        <f t="shared" si="9"/>
        <v>0</v>
      </c>
      <c r="X15" s="57">
        <v>0</v>
      </c>
      <c r="Y15" s="57">
        <v>0</v>
      </c>
      <c r="Z15" s="57">
        <v>0</v>
      </c>
      <c r="AA15" s="57">
        <v>0</v>
      </c>
      <c r="AB15" s="57">
        <f t="shared" si="10"/>
        <v>0</v>
      </c>
      <c r="AC15" s="57">
        <f t="shared" si="11"/>
        <v>0</v>
      </c>
      <c r="AD15" s="57">
        <f t="shared" si="12"/>
        <v>0</v>
      </c>
      <c r="AE15" s="57">
        <f t="shared" si="13"/>
        <v>0</v>
      </c>
      <c r="AF15" s="57">
        <f t="shared" si="2"/>
        <v>0</v>
      </c>
      <c r="AG15" s="57">
        <f t="shared" si="2"/>
        <v>0</v>
      </c>
      <c r="AH15" s="57">
        <f t="shared" si="2"/>
        <v>0</v>
      </c>
      <c r="AI15" s="57">
        <f t="shared" si="2"/>
        <v>0</v>
      </c>
      <c r="AJ15" s="57">
        <f t="shared" si="2"/>
        <v>0</v>
      </c>
      <c r="AK15" s="57">
        <f t="shared" si="2"/>
        <v>0</v>
      </c>
    </row>
    <row r="16" spans="1:37" ht="13.5" customHeight="1">
      <c r="A16" s="68">
        <v>11</v>
      </c>
      <c r="B16" s="70" t="s">
        <v>205</v>
      </c>
      <c r="C16" s="81">
        <v>0</v>
      </c>
      <c r="D16" s="81">
        <v>685447</v>
      </c>
      <c r="E16" s="81">
        <v>685447</v>
      </c>
      <c r="F16" s="81">
        <v>85447</v>
      </c>
      <c r="G16" s="81">
        <f t="shared" si="3"/>
        <v>85447</v>
      </c>
      <c r="H16" s="81">
        <f t="shared" si="4"/>
        <v>-600000</v>
      </c>
      <c r="I16" s="57">
        <f t="shared" si="0"/>
        <v>-600000</v>
      </c>
      <c r="J16" s="81">
        <v>0</v>
      </c>
      <c r="K16" s="81">
        <v>0</v>
      </c>
      <c r="L16" s="81">
        <v>0</v>
      </c>
      <c r="M16" s="81">
        <v>0</v>
      </c>
      <c r="N16" s="57">
        <f t="shared" si="5"/>
        <v>0</v>
      </c>
      <c r="O16" s="57">
        <f t="shared" si="6"/>
        <v>0</v>
      </c>
      <c r="P16" s="57">
        <f t="shared" si="1"/>
        <v>0</v>
      </c>
      <c r="Q16" s="57">
        <v>0</v>
      </c>
      <c r="R16" s="57">
        <v>0</v>
      </c>
      <c r="S16" s="57">
        <v>0</v>
      </c>
      <c r="T16" s="57">
        <v>0</v>
      </c>
      <c r="U16" s="57">
        <f t="shared" si="7"/>
        <v>0</v>
      </c>
      <c r="V16" s="57">
        <f t="shared" si="8"/>
        <v>0</v>
      </c>
      <c r="W16" s="57">
        <f t="shared" si="9"/>
        <v>0</v>
      </c>
      <c r="X16" s="57">
        <v>0</v>
      </c>
      <c r="Y16" s="57">
        <v>0</v>
      </c>
      <c r="Z16" s="57">
        <v>0</v>
      </c>
      <c r="AA16" s="57">
        <v>0</v>
      </c>
      <c r="AB16" s="57">
        <f t="shared" si="10"/>
        <v>0</v>
      </c>
      <c r="AC16" s="57">
        <f t="shared" si="11"/>
        <v>0</v>
      </c>
      <c r="AD16" s="57">
        <f t="shared" si="12"/>
        <v>0</v>
      </c>
      <c r="AE16" s="57">
        <f t="shared" si="13"/>
        <v>0</v>
      </c>
      <c r="AF16" s="57">
        <f t="shared" si="2"/>
        <v>685447</v>
      </c>
      <c r="AG16" s="57">
        <f t="shared" si="2"/>
        <v>685447</v>
      </c>
      <c r="AH16" s="57">
        <f t="shared" si="2"/>
        <v>85447</v>
      </c>
      <c r="AI16" s="57">
        <f t="shared" si="2"/>
        <v>85447</v>
      </c>
      <c r="AJ16" s="57">
        <f t="shared" si="2"/>
        <v>-600000</v>
      </c>
      <c r="AK16" s="57">
        <f t="shared" si="2"/>
        <v>-600000</v>
      </c>
    </row>
    <row r="17" spans="1:37" ht="13.5" customHeight="1">
      <c r="A17" s="68">
        <v>12</v>
      </c>
      <c r="B17" s="70"/>
      <c r="C17" s="81">
        <v>0</v>
      </c>
      <c r="D17" s="81">
        <v>0</v>
      </c>
      <c r="E17" s="81">
        <v>0</v>
      </c>
      <c r="F17" s="81">
        <v>0</v>
      </c>
      <c r="G17" s="81">
        <f t="shared" si="3"/>
        <v>0</v>
      </c>
      <c r="H17" s="81">
        <f t="shared" si="4"/>
        <v>0</v>
      </c>
      <c r="I17" s="57">
        <f t="shared" si="0"/>
        <v>0</v>
      </c>
      <c r="J17" s="81">
        <v>0</v>
      </c>
      <c r="K17" s="81">
        <v>0</v>
      </c>
      <c r="L17" s="81">
        <v>0</v>
      </c>
      <c r="M17" s="81">
        <v>0</v>
      </c>
      <c r="N17" s="57">
        <f t="shared" si="5"/>
        <v>0</v>
      </c>
      <c r="O17" s="57">
        <f t="shared" si="6"/>
        <v>0</v>
      </c>
      <c r="P17" s="57">
        <f t="shared" si="1"/>
        <v>0</v>
      </c>
      <c r="Q17" s="57">
        <v>0</v>
      </c>
      <c r="R17" s="57">
        <v>0</v>
      </c>
      <c r="S17" s="57">
        <v>0</v>
      </c>
      <c r="T17" s="57">
        <v>0</v>
      </c>
      <c r="U17" s="57">
        <f t="shared" si="7"/>
        <v>0</v>
      </c>
      <c r="V17" s="57">
        <f t="shared" si="8"/>
        <v>0</v>
      </c>
      <c r="W17" s="57">
        <f t="shared" si="9"/>
        <v>0</v>
      </c>
      <c r="X17" s="57">
        <v>0</v>
      </c>
      <c r="Y17" s="57">
        <v>0</v>
      </c>
      <c r="Z17" s="57">
        <v>0</v>
      </c>
      <c r="AA17" s="57">
        <v>0</v>
      </c>
      <c r="AB17" s="57">
        <f t="shared" si="10"/>
        <v>0</v>
      </c>
      <c r="AC17" s="57">
        <f t="shared" si="11"/>
        <v>0</v>
      </c>
      <c r="AD17" s="57">
        <f t="shared" si="12"/>
        <v>0</v>
      </c>
      <c r="AE17" s="57">
        <f t="shared" si="13"/>
        <v>0</v>
      </c>
      <c r="AF17" s="57">
        <f>D17+K17+R17</f>
        <v>0</v>
      </c>
      <c r="AG17" s="57">
        <f>E17+L17+S17</f>
        <v>0</v>
      </c>
      <c r="AH17" s="57">
        <f>F17+M17+T17</f>
        <v>0</v>
      </c>
      <c r="AI17" s="57">
        <f>AH17-AE17</f>
        <v>0</v>
      </c>
      <c r="AJ17" s="57">
        <f>AH17-AF17</f>
        <v>0</v>
      </c>
      <c r="AK17" s="57">
        <f>AH17-AG17</f>
        <v>0</v>
      </c>
    </row>
    <row r="18" spans="1:37" ht="13.5" customHeight="1">
      <c r="A18" s="368">
        <v>13</v>
      </c>
      <c r="B18" s="343" t="s">
        <v>206</v>
      </c>
      <c r="C18" s="356">
        <f>SUM(C6:C17)</f>
        <v>374382441</v>
      </c>
      <c r="D18" s="356">
        <f>SUM(D6:D17)</f>
        <v>478444719</v>
      </c>
      <c r="E18" s="356">
        <f>SUM(E6:E17)</f>
        <v>269321098</v>
      </c>
      <c r="F18" s="356">
        <f>SUM(F6:F17)</f>
        <v>264450673</v>
      </c>
      <c r="G18" s="356">
        <f>SUM(G6:G17)-G14</f>
        <v>-45407286</v>
      </c>
      <c r="H18" s="356">
        <f>SUM(H6:H17)-H14</f>
        <v>-141094584</v>
      </c>
      <c r="I18" s="341">
        <f>SUM(I6:I17)-I14</f>
        <v>-4870425</v>
      </c>
      <c r="J18" s="341">
        <f>SUM(J6:J17)-J13</f>
        <v>64693300</v>
      </c>
      <c r="K18" s="341">
        <f aca="true" t="shared" si="14" ref="K18:P18">SUM(K6:K17)-K13</f>
        <v>69746085</v>
      </c>
      <c r="L18" s="341">
        <f t="shared" si="14"/>
        <v>68692182</v>
      </c>
      <c r="M18" s="341">
        <f t="shared" si="14"/>
        <v>66664854</v>
      </c>
      <c r="N18" s="341">
        <f t="shared" si="14"/>
        <v>1971554</v>
      </c>
      <c r="O18" s="341">
        <f t="shared" si="14"/>
        <v>-3081231</v>
      </c>
      <c r="P18" s="341">
        <f t="shared" si="14"/>
        <v>-2027328</v>
      </c>
      <c r="Q18" s="341">
        <f>SUM(Q6:Q17)-Q14</f>
        <v>114144400</v>
      </c>
      <c r="R18" s="341">
        <f aca="true" t="shared" si="15" ref="R18:AD18">SUM(R6:R17)-R14</f>
        <v>110831894</v>
      </c>
      <c r="S18" s="341">
        <f t="shared" si="15"/>
        <v>105075347</v>
      </c>
      <c r="T18" s="341">
        <f t="shared" si="15"/>
        <v>100121186</v>
      </c>
      <c r="U18" s="341">
        <f t="shared" si="15"/>
        <v>-14023214</v>
      </c>
      <c r="V18" s="341">
        <f t="shared" si="15"/>
        <v>-10710708</v>
      </c>
      <c r="W18" s="341">
        <f t="shared" si="15"/>
        <v>-4954161</v>
      </c>
      <c r="X18" s="341">
        <f>SUM(X6:X17)-X14</f>
        <v>16677200</v>
      </c>
      <c r="Y18" s="341">
        <f t="shared" si="15"/>
        <v>17985235</v>
      </c>
      <c r="Z18" s="341">
        <f t="shared" si="15"/>
        <v>16051555</v>
      </c>
      <c r="AA18" s="341">
        <f t="shared" si="15"/>
        <v>16051555</v>
      </c>
      <c r="AB18" s="341">
        <f t="shared" si="15"/>
        <v>-625645</v>
      </c>
      <c r="AC18" s="341">
        <f t="shared" si="15"/>
        <v>-1933680</v>
      </c>
      <c r="AD18" s="341">
        <f t="shared" si="15"/>
        <v>0</v>
      </c>
      <c r="AE18" s="341">
        <f aca="true" t="shared" si="16" ref="AE18:AK18">SUM(AE6:AE17)</f>
        <v>569897341</v>
      </c>
      <c r="AF18" s="341">
        <f t="shared" si="16"/>
        <v>677007933</v>
      </c>
      <c r="AG18" s="341">
        <f t="shared" si="16"/>
        <v>459140182</v>
      </c>
      <c r="AH18" s="341">
        <f t="shared" si="16"/>
        <v>447288268</v>
      </c>
      <c r="AI18" s="341">
        <f t="shared" si="16"/>
        <v>-122609073</v>
      </c>
      <c r="AJ18" s="341">
        <f t="shared" si="16"/>
        <v>-229719665</v>
      </c>
      <c r="AK18" s="341">
        <f t="shared" si="16"/>
        <v>-11851914</v>
      </c>
    </row>
    <row r="19" spans="1:37" ht="13.5" customHeight="1">
      <c r="A19" s="68">
        <v>14</v>
      </c>
      <c r="B19" s="70" t="s">
        <v>207</v>
      </c>
      <c r="C19" s="81">
        <v>38952000</v>
      </c>
      <c r="D19" s="81">
        <v>38952000</v>
      </c>
      <c r="E19" s="81">
        <v>8952000</v>
      </c>
      <c r="F19" s="81">
        <v>8952000</v>
      </c>
      <c r="G19" s="81">
        <f aca="true" t="shared" si="17" ref="G19:G24">F19-C19</f>
        <v>-30000000</v>
      </c>
      <c r="H19" s="81">
        <f aca="true" t="shared" si="18" ref="H19:H24">F19-D19</f>
        <v>-30000000</v>
      </c>
      <c r="I19" s="57">
        <f aca="true" t="shared" si="19" ref="I19:I24">F19-E19</f>
        <v>0</v>
      </c>
      <c r="J19" s="57">
        <v>0</v>
      </c>
      <c r="K19" s="57">
        <v>0</v>
      </c>
      <c r="L19" s="57">
        <v>0</v>
      </c>
      <c r="M19" s="57">
        <v>0</v>
      </c>
      <c r="N19" s="57">
        <f aca="true" t="shared" si="20" ref="N19:N26">M19-J19</f>
        <v>0</v>
      </c>
      <c r="O19" s="57">
        <f aca="true" t="shared" si="21" ref="O19:O26">M19-K19</f>
        <v>0</v>
      </c>
      <c r="P19" s="57">
        <f aca="true" t="shared" si="22" ref="P19:P26">M19-L19</f>
        <v>0</v>
      </c>
      <c r="Q19" s="57">
        <v>0</v>
      </c>
      <c r="R19" s="57">
        <v>0</v>
      </c>
      <c r="S19" s="57">
        <v>0</v>
      </c>
      <c r="T19" s="57">
        <v>0</v>
      </c>
      <c r="U19" s="57">
        <f aca="true" t="shared" si="23" ref="U19:U26">T19-Q19</f>
        <v>0</v>
      </c>
      <c r="V19" s="57">
        <f>T19-R19</f>
        <v>0</v>
      </c>
      <c r="W19" s="57">
        <f aca="true" t="shared" si="24" ref="W19:W26">T19-S19</f>
        <v>0</v>
      </c>
      <c r="X19" s="57">
        <v>0</v>
      </c>
      <c r="Y19" s="57">
        <v>0</v>
      </c>
      <c r="Z19" s="57">
        <v>0</v>
      </c>
      <c r="AA19" s="57">
        <v>0</v>
      </c>
      <c r="AB19" s="57">
        <f aca="true" t="shared" si="25" ref="AB19:AB27">AA19-X19</f>
        <v>0</v>
      </c>
      <c r="AC19" s="57">
        <f aca="true" t="shared" si="26" ref="AC19:AC27">AA19-Y19</f>
        <v>0</v>
      </c>
      <c r="AD19" s="57">
        <f aca="true" t="shared" si="27" ref="AD19:AD27">AA19-Z19</f>
        <v>0</v>
      </c>
      <c r="AE19" s="57">
        <f aca="true" t="shared" si="28" ref="AE19:AE26">C19+J19+Q19+X19</f>
        <v>38952000</v>
      </c>
      <c r="AF19" s="57">
        <f aca="true" t="shared" si="29" ref="AF19:AK26">D19+K19+R19+Y19</f>
        <v>38952000</v>
      </c>
      <c r="AG19" s="57">
        <f t="shared" si="29"/>
        <v>8952000</v>
      </c>
      <c r="AH19" s="57">
        <f t="shared" si="29"/>
        <v>8952000</v>
      </c>
      <c r="AI19" s="57">
        <f t="shared" si="29"/>
        <v>-30000000</v>
      </c>
      <c r="AJ19" s="57">
        <f t="shared" si="29"/>
        <v>-30000000</v>
      </c>
      <c r="AK19" s="57">
        <f t="shared" si="29"/>
        <v>0</v>
      </c>
    </row>
    <row r="20" spans="1:37" ht="13.5" customHeight="1">
      <c r="A20" s="68">
        <v>15</v>
      </c>
      <c r="B20" s="70" t="s">
        <v>208</v>
      </c>
      <c r="C20" s="81">
        <v>0</v>
      </c>
      <c r="D20" s="81">
        <v>0</v>
      </c>
      <c r="E20" s="81">
        <v>0</v>
      </c>
      <c r="F20" s="81">
        <v>0</v>
      </c>
      <c r="G20" s="81">
        <f t="shared" si="17"/>
        <v>0</v>
      </c>
      <c r="H20" s="81">
        <f t="shared" si="18"/>
        <v>0</v>
      </c>
      <c r="I20" s="57">
        <f t="shared" si="19"/>
        <v>0</v>
      </c>
      <c r="J20" s="57">
        <v>0</v>
      </c>
      <c r="K20" s="57">
        <v>0</v>
      </c>
      <c r="L20" s="57">
        <v>0</v>
      </c>
      <c r="M20" s="57">
        <v>0</v>
      </c>
      <c r="N20" s="57">
        <f t="shared" si="20"/>
        <v>0</v>
      </c>
      <c r="O20" s="57">
        <f t="shared" si="21"/>
        <v>0</v>
      </c>
      <c r="P20" s="57">
        <f t="shared" si="22"/>
        <v>0</v>
      </c>
      <c r="Q20" s="57">
        <v>0</v>
      </c>
      <c r="R20" s="57">
        <v>0</v>
      </c>
      <c r="S20" s="57">
        <v>0</v>
      </c>
      <c r="T20" s="57">
        <v>0</v>
      </c>
      <c r="U20" s="57">
        <f t="shared" si="23"/>
        <v>0</v>
      </c>
      <c r="V20" s="57">
        <f>T20-R20</f>
        <v>0</v>
      </c>
      <c r="W20" s="57">
        <f t="shared" si="24"/>
        <v>0</v>
      </c>
      <c r="X20" s="57">
        <v>0</v>
      </c>
      <c r="Y20" s="57">
        <v>0</v>
      </c>
      <c r="Z20" s="57">
        <v>0</v>
      </c>
      <c r="AA20" s="57">
        <v>0</v>
      </c>
      <c r="AB20" s="57">
        <f t="shared" si="25"/>
        <v>0</v>
      </c>
      <c r="AC20" s="57">
        <f t="shared" si="26"/>
        <v>0</v>
      </c>
      <c r="AD20" s="57">
        <f t="shared" si="27"/>
        <v>0</v>
      </c>
      <c r="AE20" s="57">
        <f t="shared" si="28"/>
        <v>0</v>
      </c>
      <c r="AF20" s="57">
        <f t="shared" si="29"/>
        <v>0</v>
      </c>
      <c r="AG20" s="57">
        <f t="shared" si="29"/>
        <v>0</v>
      </c>
      <c r="AH20" s="57">
        <f t="shared" si="29"/>
        <v>0</v>
      </c>
      <c r="AI20" s="57">
        <f t="shared" si="29"/>
        <v>0</v>
      </c>
      <c r="AJ20" s="57">
        <f t="shared" si="29"/>
        <v>0</v>
      </c>
      <c r="AK20" s="57">
        <f t="shared" si="29"/>
        <v>0</v>
      </c>
    </row>
    <row r="21" spans="1:37" ht="13.5" customHeight="1">
      <c r="A21" s="68">
        <v>16</v>
      </c>
      <c r="B21" s="70" t="s">
        <v>210</v>
      </c>
      <c r="C21" s="81">
        <v>6080648</v>
      </c>
      <c r="D21" s="81">
        <v>6080648</v>
      </c>
      <c r="E21" s="81">
        <v>6080648</v>
      </c>
      <c r="F21" s="81">
        <v>6080648</v>
      </c>
      <c r="G21" s="81">
        <f t="shared" si="17"/>
        <v>0</v>
      </c>
      <c r="H21" s="81">
        <f t="shared" si="18"/>
        <v>0</v>
      </c>
      <c r="I21" s="57">
        <f t="shared" si="19"/>
        <v>0</v>
      </c>
      <c r="J21" s="57">
        <v>0</v>
      </c>
      <c r="K21" s="57">
        <v>0</v>
      </c>
      <c r="L21" s="57">
        <v>0</v>
      </c>
      <c r="M21" s="57">
        <v>0</v>
      </c>
      <c r="N21" s="57">
        <f t="shared" si="20"/>
        <v>0</v>
      </c>
      <c r="O21" s="57">
        <f t="shared" si="21"/>
        <v>0</v>
      </c>
      <c r="P21" s="57">
        <f t="shared" si="22"/>
        <v>0</v>
      </c>
      <c r="Q21" s="57">
        <v>0</v>
      </c>
      <c r="R21" s="57">
        <v>0</v>
      </c>
      <c r="S21" s="57">
        <v>0</v>
      </c>
      <c r="T21" s="57">
        <v>0</v>
      </c>
      <c r="U21" s="57">
        <f t="shared" si="23"/>
        <v>0</v>
      </c>
      <c r="V21" s="57">
        <f>T21-R21</f>
        <v>0</v>
      </c>
      <c r="W21" s="57">
        <f t="shared" si="24"/>
        <v>0</v>
      </c>
      <c r="X21" s="57">
        <v>0</v>
      </c>
      <c r="Y21" s="57">
        <v>0</v>
      </c>
      <c r="Z21" s="57">
        <v>0</v>
      </c>
      <c r="AA21" s="57">
        <v>0</v>
      </c>
      <c r="AB21" s="57">
        <f t="shared" si="25"/>
        <v>0</v>
      </c>
      <c r="AC21" s="57">
        <f t="shared" si="26"/>
        <v>0</v>
      </c>
      <c r="AD21" s="57">
        <f t="shared" si="27"/>
        <v>0</v>
      </c>
      <c r="AE21" s="57">
        <f t="shared" si="28"/>
        <v>6080648</v>
      </c>
      <c r="AF21" s="57">
        <f t="shared" si="29"/>
        <v>6080648</v>
      </c>
      <c r="AG21" s="57">
        <f t="shared" si="29"/>
        <v>6080648</v>
      </c>
      <c r="AH21" s="57">
        <f t="shared" si="29"/>
        <v>6080648</v>
      </c>
      <c r="AI21" s="57">
        <f t="shared" si="29"/>
        <v>0</v>
      </c>
      <c r="AJ21" s="57">
        <f t="shared" si="29"/>
        <v>0</v>
      </c>
      <c r="AK21" s="57">
        <f t="shared" si="29"/>
        <v>0</v>
      </c>
    </row>
    <row r="22" spans="1:37" ht="13.5" customHeight="1">
      <c r="A22" s="68">
        <v>17</v>
      </c>
      <c r="B22" s="70"/>
      <c r="C22" s="81">
        <v>0</v>
      </c>
      <c r="D22" s="81">
        <v>0</v>
      </c>
      <c r="E22" s="81">
        <v>0</v>
      </c>
      <c r="F22" s="81">
        <v>0</v>
      </c>
      <c r="G22" s="81">
        <f t="shared" si="17"/>
        <v>0</v>
      </c>
      <c r="H22" s="81">
        <f t="shared" si="18"/>
        <v>0</v>
      </c>
      <c r="I22" s="57">
        <f t="shared" si="19"/>
        <v>0</v>
      </c>
      <c r="J22" s="57">
        <v>0</v>
      </c>
      <c r="K22" s="57">
        <v>0</v>
      </c>
      <c r="L22" s="57">
        <v>0</v>
      </c>
      <c r="M22" s="57">
        <v>0</v>
      </c>
      <c r="N22" s="57">
        <f t="shared" si="20"/>
        <v>0</v>
      </c>
      <c r="O22" s="57">
        <f t="shared" si="21"/>
        <v>0</v>
      </c>
      <c r="P22" s="57">
        <f t="shared" si="22"/>
        <v>0</v>
      </c>
      <c r="Q22" s="57">
        <v>0</v>
      </c>
      <c r="R22" s="57">
        <v>0</v>
      </c>
      <c r="S22" s="57">
        <v>0</v>
      </c>
      <c r="T22" s="57">
        <v>0</v>
      </c>
      <c r="U22" s="57">
        <f t="shared" si="23"/>
        <v>0</v>
      </c>
      <c r="V22" s="57">
        <f>T22-R22</f>
        <v>0</v>
      </c>
      <c r="W22" s="57">
        <f t="shared" si="24"/>
        <v>0</v>
      </c>
      <c r="X22" s="57">
        <v>0</v>
      </c>
      <c r="Y22" s="57">
        <v>0</v>
      </c>
      <c r="Z22" s="57">
        <v>0</v>
      </c>
      <c r="AA22" s="57">
        <v>0</v>
      </c>
      <c r="AB22" s="57">
        <f t="shared" si="25"/>
        <v>0</v>
      </c>
      <c r="AC22" s="57">
        <f t="shared" si="26"/>
        <v>0</v>
      </c>
      <c r="AD22" s="57">
        <f t="shared" si="27"/>
        <v>0</v>
      </c>
      <c r="AE22" s="57">
        <f t="shared" si="28"/>
        <v>0</v>
      </c>
      <c r="AF22" s="57">
        <f t="shared" si="29"/>
        <v>0</v>
      </c>
      <c r="AG22" s="57">
        <f t="shared" si="29"/>
        <v>0</v>
      </c>
      <c r="AH22" s="57">
        <f t="shared" si="29"/>
        <v>0</v>
      </c>
      <c r="AI22" s="57">
        <f t="shared" si="29"/>
        <v>0</v>
      </c>
      <c r="AJ22" s="57">
        <f t="shared" si="29"/>
        <v>0</v>
      </c>
      <c r="AK22" s="57">
        <f t="shared" si="29"/>
        <v>0</v>
      </c>
    </row>
    <row r="23" spans="1:37" s="185" customFormat="1" ht="13.5" customHeight="1">
      <c r="A23" s="186">
        <v>18</v>
      </c>
      <c r="B23" s="187" t="s">
        <v>211</v>
      </c>
      <c r="C23" s="131">
        <v>174542800</v>
      </c>
      <c r="D23" s="131">
        <v>173513195</v>
      </c>
      <c r="E23" s="131">
        <v>160184046</v>
      </c>
      <c r="F23" s="131">
        <v>160184046</v>
      </c>
      <c r="G23" s="188">
        <f t="shared" si="17"/>
        <v>-14358754</v>
      </c>
      <c r="H23" s="188">
        <f t="shared" si="18"/>
        <v>-13329149</v>
      </c>
      <c r="I23" s="128">
        <f t="shared" si="19"/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f t="shared" si="20"/>
        <v>0</v>
      </c>
      <c r="O23" s="128">
        <f t="shared" si="21"/>
        <v>0</v>
      </c>
      <c r="P23" s="128">
        <f t="shared" si="22"/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f t="shared" si="23"/>
        <v>0</v>
      </c>
      <c r="V23" s="128">
        <f>T23-R23</f>
        <v>0</v>
      </c>
      <c r="W23" s="128">
        <f t="shared" si="24"/>
        <v>0</v>
      </c>
      <c r="X23" s="128">
        <v>0</v>
      </c>
      <c r="Y23" s="128">
        <v>0</v>
      </c>
      <c r="Z23" s="128">
        <v>0</v>
      </c>
      <c r="AA23" s="128">
        <v>0</v>
      </c>
      <c r="AB23" s="57">
        <f t="shared" si="25"/>
        <v>0</v>
      </c>
      <c r="AC23" s="57">
        <f t="shared" si="26"/>
        <v>0</v>
      </c>
      <c r="AD23" s="57">
        <f t="shared" si="27"/>
        <v>0</v>
      </c>
      <c r="AE23" s="128">
        <f t="shared" si="28"/>
        <v>174542800</v>
      </c>
      <c r="AF23" s="128">
        <f t="shared" si="29"/>
        <v>173513195</v>
      </c>
      <c r="AG23" s="128">
        <f t="shared" si="29"/>
        <v>160184046</v>
      </c>
      <c r="AH23" s="128">
        <f t="shared" si="29"/>
        <v>160184046</v>
      </c>
      <c r="AI23" s="128">
        <f t="shared" si="29"/>
        <v>-14358754</v>
      </c>
      <c r="AJ23" s="128">
        <f t="shared" si="29"/>
        <v>-13329149</v>
      </c>
      <c r="AK23" s="128">
        <f t="shared" si="29"/>
        <v>0</v>
      </c>
    </row>
    <row r="24" spans="1:37" ht="13.5" customHeight="1">
      <c r="A24" s="55">
        <v>19</v>
      </c>
      <c r="B24" s="56" t="s">
        <v>274</v>
      </c>
      <c r="C24" s="129">
        <v>0</v>
      </c>
      <c r="D24" s="129">
        <v>0</v>
      </c>
      <c r="E24" s="129">
        <v>0</v>
      </c>
      <c r="F24" s="129">
        <v>0</v>
      </c>
      <c r="G24" s="81">
        <f t="shared" si="17"/>
        <v>0</v>
      </c>
      <c r="H24" s="81">
        <f t="shared" si="18"/>
        <v>0</v>
      </c>
      <c r="I24" s="57">
        <f t="shared" si="19"/>
        <v>0</v>
      </c>
      <c r="J24" s="57">
        <v>0</v>
      </c>
      <c r="K24" s="57">
        <v>0</v>
      </c>
      <c r="L24" s="57">
        <v>0</v>
      </c>
      <c r="M24" s="57">
        <v>0</v>
      </c>
      <c r="N24" s="57">
        <f t="shared" si="20"/>
        <v>0</v>
      </c>
      <c r="O24" s="57">
        <f t="shared" si="21"/>
        <v>0</v>
      </c>
      <c r="P24" s="57">
        <f t="shared" si="22"/>
        <v>0</v>
      </c>
      <c r="Q24" s="57">
        <v>0</v>
      </c>
      <c r="R24" s="57">
        <v>0</v>
      </c>
      <c r="S24" s="57">
        <v>0</v>
      </c>
      <c r="T24" s="57">
        <v>0</v>
      </c>
      <c r="U24" s="57">
        <f t="shared" si="23"/>
        <v>0</v>
      </c>
      <c r="V24" s="57">
        <v>0</v>
      </c>
      <c r="W24" s="57">
        <f t="shared" si="24"/>
        <v>0</v>
      </c>
      <c r="X24" s="57">
        <v>0</v>
      </c>
      <c r="Y24" s="57">
        <v>0</v>
      </c>
      <c r="Z24" s="57">
        <v>0</v>
      </c>
      <c r="AA24" s="57">
        <v>0</v>
      </c>
      <c r="AB24" s="57">
        <f t="shared" si="25"/>
        <v>0</v>
      </c>
      <c r="AC24" s="57">
        <f t="shared" si="26"/>
        <v>0</v>
      </c>
      <c r="AD24" s="57">
        <f t="shared" si="27"/>
        <v>0</v>
      </c>
      <c r="AE24" s="57">
        <f t="shared" si="28"/>
        <v>0</v>
      </c>
      <c r="AF24" s="57">
        <f t="shared" si="29"/>
        <v>0</v>
      </c>
      <c r="AG24" s="57">
        <f t="shared" si="29"/>
        <v>0</v>
      </c>
      <c r="AH24" s="57">
        <f t="shared" si="29"/>
        <v>0</v>
      </c>
      <c r="AI24" s="57">
        <f t="shared" si="29"/>
        <v>0</v>
      </c>
      <c r="AJ24" s="57">
        <f t="shared" si="29"/>
        <v>0</v>
      </c>
      <c r="AK24" s="57">
        <f>AH24-AG24</f>
        <v>0</v>
      </c>
    </row>
    <row r="25" spans="1:37" ht="13.5" customHeight="1">
      <c r="A25" s="55">
        <v>20</v>
      </c>
      <c r="B25" s="56" t="s">
        <v>275</v>
      </c>
      <c r="C25" s="129">
        <v>0</v>
      </c>
      <c r="D25" s="129">
        <v>0</v>
      </c>
      <c r="E25" s="129">
        <v>0</v>
      </c>
      <c r="F25" s="129">
        <v>0</v>
      </c>
      <c r="G25" s="81">
        <v>0</v>
      </c>
      <c r="H25" s="81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f t="shared" si="20"/>
        <v>0</v>
      </c>
      <c r="O25" s="57">
        <f t="shared" si="21"/>
        <v>0</v>
      </c>
      <c r="P25" s="57">
        <f t="shared" si="22"/>
        <v>0</v>
      </c>
      <c r="Q25" s="57">
        <v>0</v>
      </c>
      <c r="R25" s="57">
        <v>0</v>
      </c>
      <c r="S25" s="57">
        <v>0</v>
      </c>
      <c r="T25" s="57">
        <v>0</v>
      </c>
      <c r="U25" s="57">
        <f t="shared" si="23"/>
        <v>0</v>
      </c>
      <c r="V25" s="57">
        <v>0</v>
      </c>
      <c r="W25" s="57">
        <f t="shared" si="24"/>
        <v>0</v>
      </c>
      <c r="X25" s="57">
        <v>0</v>
      </c>
      <c r="Y25" s="57">
        <v>0</v>
      </c>
      <c r="Z25" s="57">
        <v>0</v>
      </c>
      <c r="AA25" s="57">
        <v>0</v>
      </c>
      <c r="AB25" s="57">
        <f t="shared" si="25"/>
        <v>0</v>
      </c>
      <c r="AC25" s="57">
        <f t="shared" si="26"/>
        <v>0</v>
      </c>
      <c r="AD25" s="57">
        <f t="shared" si="27"/>
        <v>0</v>
      </c>
      <c r="AE25" s="57">
        <f t="shared" si="28"/>
        <v>0</v>
      </c>
      <c r="AF25" s="57">
        <f t="shared" si="29"/>
        <v>0</v>
      </c>
      <c r="AG25" s="57">
        <f t="shared" si="29"/>
        <v>0</v>
      </c>
      <c r="AH25" s="57">
        <f t="shared" si="29"/>
        <v>0</v>
      </c>
      <c r="AI25" s="57">
        <f t="shared" si="29"/>
        <v>0</v>
      </c>
      <c r="AJ25" s="57">
        <f t="shared" si="29"/>
        <v>0</v>
      </c>
      <c r="AK25" s="57">
        <f>I25+P25+W25+AD25</f>
        <v>0</v>
      </c>
    </row>
    <row r="26" spans="1:37" ht="13.5" customHeight="1">
      <c r="A26" s="55">
        <v>21</v>
      </c>
      <c r="B26" s="56" t="s">
        <v>278</v>
      </c>
      <c r="C26" s="129">
        <v>0</v>
      </c>
      <c r="D26" s="129">
        <v>0</v>
      </c>
      <c r="E26" s="129">
        <v>0</v>
      </c>
      <c r="F26" s="129">
        <v>0</v>
      </c>
      <c r="G26" s="81">
        <v>0</v>
      </c>
      <c r="H26" s="81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f t="shared" si="20"/>
        <v>0</v>
      </c>
      <c r="O26" s="57">
        <f t="shared" si="21"/>
        <v>0</v>
      </c>
      <c r="P26" s="57">
        <f t="shared" si="22"/>
        <v>0</v>
      </c>
      <c r="Q26" s="57">
        <v>0</v>
      </c>
      <c r="R26" s="57">
        <v>0</v>
      </c>
      <c r="S26" s="57">
        <v>0</v>
      </c>
      <c r="T26" s="57">
        <v>0</v>
      </c>
      <c r="U26" s="57">
        <f t="shared" si="23"/>
        <v>0</v>
      </c>
      <c r="V26" s="57">
        <v>0</v>
      </c>
      <c r="W26" s="57">
        <f t="shared" si="24"/>
        <v>0</v>
      </c>
      <c r="X26" s="57">
        <v>0</v>
      </c>
      <c r="Y26" s="57">
        <v>0</v>
      </c>
      <c r="Z26" s="57">
        <v>0</v>
      </c>
      <c r="AA26" s="57">
        <v>0</v>
      </c>
      <c r="AB26" s="57">
        <f t="shared" si="25"/>
        <v>0</v>
      </c>
      <c r="AC26" s="57">
        <f t="shared" si="26"/>
        <v>0</v>
      </c>
      <c r="AD26" s="57">
        <f t="shared" si="27"/>
        <v>0</v>
      </c>
      <c r="AE26" s="57">
        <f t="shared" si="28"/>
        <v>0</v>
      </c>
      <c r="AF26" s="57">
        <f t="shared" si="29"/>
        <v>0</v>
      </c>
      <c r="AG26" s="57">
        <f t="shared" si="29"/>
        <v>0</v>
      </c>
      <c r="AH26" s="57">
        <f t="shared" si="29"/>
        <v>0</v>
      </c>
      <c r="AI26" s="57">
        <f t="shared" si="29"/>
        <v>0</v>
      </c>
      <c r="AJ26" s="57">
        <f t="shared" si="29"/>
        <v>0</v>
      </c>
      <c r="AK26" s="57">
        <f>I26+P26+W26+AD26</f>
        <v>0</v>
      </c>
    </row>
    <row r="27" spans="1:37" ht="13.5" customHeight="1">
      <c r="A27" s="69">
        <v>22</v>
      </c>
      <c r="B27" s="72" t="s">
        <v>276</v>
      </c>
      <c r="C27" s="64">
        <f>SUM(C19:C26)</f>
        <v>219575448</v>
      </c>
      <c r="D27" s="64">
        <f aca="true" t="shared" si="30" ref="D27:AK27">SUM(D19:D26)</f>
        <v>218545843</v>
      </c>
      <c r="E27" s="64">
        <f t="shared" si="30"/>
        <v>175216694</v>
      </c>
      <c r="F27" s="64">
        <f t="shared" si="30"/>
        <v>175216694</v>
      </c>
      <c r="G27" s="64">
        <f t="shared" si="30"/>
        <v>-44358754</v>
      </c>
      <c r="H27" s="64">
        <f t="shared" si="30"/>
        <v>-43329149</v>
      </c>
      <c r="I27" s="64">
        <f t="shared" si="30"/>
        <v>0</v>
      </c>
      <c r="J27" s="64">
        <f t="shared" si="30"/>
        <v>0</v>
      </c>
      <c r="K27" s="64">
        <f t="shared" si="30"/>
        <v>0</v>
      </c>
      <c r="L27" s="64">
        <f t="shared" si="30"/>
        <v>0</v>
      </c>
      <c r="M27" s="64">
        <f t="shared" si="30"/>
        <v>0</v>
      </c>
      <c r="N27" s="64">
        <f t="shared" si="30"/>
        <v>0</v>
      </c>
      <c r="O27" s="64">
        <f t="shared" si="30"/>
        <v>0</v>
      </c>
      <c r="P27" s="64">
        <f t="shared" si="30"/>
        <v>0</v>
      </c>
      <c r="Q27" s="64">
        <f t="shared" si="30"/>
        <v>0</v>
      </c>
      <c r="R27" s="64">
        <f t="shared" si="30"/>
        <v>0</v>
      </c>
      <c r="S27" s="64">
        <v>0</v>
      </c>
      <c r="T27" s="64">
        <f t="shared" si="30"/>
        <v>0</v>
      </c>
      <c r="U27" s="64">
        <f t="shared" si="30"/>
        <v>0</v>
      </c>
      <c r="V27" s="64">
        <f t="shared" si="30"/>
        <v>0</v>
      </c>
      <c r="W27" s="64">
        <f t="shared" si="30"/>
        <v>0</v>
      </c>
      <c r="X27" s="64">
        <v>0</v>
      </c>
      <c r="Y27" s="64">
        <v>0</v>
      </c>
      <c r="Z27" s="64">
        <v>0</v>
      </c>
      <c r="AA27" s="64">
        <v>0</v>
      </c>
      <c r="AB27" s="57">
        <f t="shared" si="25"/>
        <v>0</v>
      </c>
      <c r="AC27" s="57">
        <f t="shared" si="26"/>
        <v>0</v>
      </c>
      <c r="AD27" s="57">
        <f t="shared" si="27"/>
        <v>0</v>
      </c>
      <c r="AE27" s="64">
        <f t="shared" si="30"/>
        <v>219575448</v>
      </c>
      <c r="AF27" s="64">
        <f t="shared" si="30"/>
        <v>218545843</v>
      </c>
      <c r="AG27" s="64">
        <f t="shared" si="30"/>
        <v>175216694</v>
      </c>
      <c r="AH27" s="64">
        <f t="shared" si="30"/>
        <v>175216694</v>
      </c>
      <c r="AI27" s="64">
        <f t="shared" si="30"/>
        <v>-44358754</v>
      </c>
      <c r="AJ27" s="64">
        <f t="shared" si="30"/>
        <v>-43329149</v>
      </c>
      <c r="AK27" s="64">
        <f t="shared" si="30"/>
        <v>0</v>
      </c>
    </row>
    <row r="28" spans="1:37" ht="13.5" customHeight="1">
      <c r="A28" s="368">
        <v>23</v>
      </c>
      <c r="B28" s="343" t="s">
        <v>277</v>
      </c>
      <c r="C28" s="341">
        <f>C18+C27</f>
        <v>593957889</v>
      </c>
      <c r="D28" s="341">
        <f aca="true" t="shared" si="31" ref="D28:AK28">D18+D27</f>
        <v>696990562</v>
      </c>
      <c r="E28" s="341">
        <f t="shared" si="31"/>
        <v>444537792</v>
      </c>
      <c r="F28" s="341">
        <f t="shared" si="31"/>
        <v>439667367</v>
      </c>
      <c r="G28" s="341">
        <f t="shared" si="31"/>
        <v>-89766040</v>
      </c>
      <c r="H28" s="341">
        <f t="shared" si="31"/>
        <v>-184423733</v>
      </c>
      <c r="I28" s="341">
        <f t="shared" si="31"/>
        <v>-4870425</v>
      </c>
      <c r="J28" s="341">
        <f t="shared" si="31"/>
        <v>64693300</v>
      </c>
      <c r="K28" s="341">
        <f t="shared" si="31"/>
        <v>69746085</v>
      </c>
      <c r="L28" s="341">
        <f t="shared" si="31"/>
        <v>68692182</v>
      </c>
      <c r="M28" s="341">
        <f t="shared" si="31"/>
        <v>66664854</v>
      </c>
      <c r="N28" s="341">
        <f t="shared" si="31"/>
        <v>1971554</v>
      </c>
      <c r="O28" s="341">
        <f t="shared" si="31"/>
        <v>-3081231</v>
      </c>
      <c r="P28" s="341">
        <f t="shared" si="31"/>
        <v>-2027328</v>
      </c>
      <c r="Q28" s="341">
        <f t="shared" si="31"/>
        <v>114144400</v>
      </c>
      <c r="R28" s="341">
        <f t="shared" si="31"/>
        <v>110831894</v>
      </c>
      <c r="S28" s="341">
        <f t="shared" si="31"/>
        <v>105075347</v>
      </c>
      <c r="T28" s="341">
        <f t="shared" si="31"/>
        <v>100121186</v>
      </c>
      <c r="U28" s="341">
        <f t="shared" si="31"/>
        <v>-14023214</v>
      </c>
      <c r="V28" s="341">
        <f t="shared" si="31"/>
        <v>-10710708</v>
      </c>
      <c r="W28" s="341">
        <f t="shared" si="31"/>
        <v>-4954161</v>
      </c>
      <c r="X28" s="341">
        <f t="shared" si="31"/>
        <v>16677200</v>
      </c>
      <c r="Y28" s="341">
        <f t="shared" si="31"/>
        <v>17985235</v>
      </c>
      <c r="Z28" s="341">
        <f t="shared" si="31"/>
        <v>16051555</v>
      </c>
      <c r="AA28" s="341">
        <f t="shared" si="31"/>
        <v>16051555</v>
      </c>
      <c r="AB28" s="341">
        <f t="shared" si="31"/>
        <v>-625645</v>
      </c>
      <c r="AC28" s="341">
        <f t="shared" si="31"/>
        <v>-1933680</v>
      </c>
      <c r="AD28" s="341">
        <f t="shared" si="31"/>
        <v>0</v>
      </c>
      <c r="AE28" s="341">
        <f t="shared" si="31"/>
        <v>789472789</v>
      </c>
      <c r="AF28" s="341">
        <f t="shared" si="31"/>
        <v>895553776</v>
      </c>
      <c r="AG28" s="341">
        <f t="shared" si="31"/>
        <v>634356876</v>
      </c>
      <c r="AH28" s="341">
        <f t="shared" si="31"/>
        <v>622504962</v>
      </c>
      <c r="AI28" s="341">
        <f t="shared" si="31"/>
        <v>-166967827</v>
      </c>
      <c r="AJ28" s="341">
        <f t="shared" si="31"/>
        <v>-273048814</v>
      </c>
      <c r="AK28" s="341">
        <f t="shared" si="31"/>
        <v>-11851914</v>
      </c>
    </row>
    <row r="29" spans="1:37" ht="13.5" customHeight="1">
      <c r="A29" s="68">
        <v>24</v>
      </c>
      <c r="B29" s="70" t="s">
        <v>212</v>
      </c>
      <c r="C29" s="83">
        <v>171272186</v>
      </c>
      <c r="D29" s="83">
        <v>240270914</v>
      </c>
      <c r="E29" s="81">
        <v>249269617</v>
      </c>
      <c r="F29" s="81">
        <v>249269617</v>
      </c>
      <c r="G29" s="81">
        <f aca="true" t="shared" si="32" ref="G29:G42">F29-C29</f>
        <v>77997431</v>
      </c>
      <c r="H29" s="81">
        <f aca="true" t="shared" si="33" ref="H29:H42">F29-D29</f>
        <v>8998703</v>
      </c>
      <c r="I29" s="57">
        <f aca="true" t="shared" si="34" ref="I29:I42">F29-E29</f>
        <v>0</v>
      </c>
      <c r="J29" s="83">
        <v>0</v>
      </c>
      <c r="K29" s="83">
        <v>1495060</v>
      </c>
      <c r="L29" s="83">
        <v>1495060</v>
      </c>
      <c r="M29" s="81">
        <v>1495060</v>
      </c>
      <c r="N29" s="57">
        <f aca="true" t="shared" si="35" ref="N29:N42">M29-J29</f>
        <v>1495060</v>
      </c>
      <c r="O29" s="57">
        <f aca="true" t="shared" si="36" ref="O29:O42">M29-K29</f>
        <v>0</v>
      </c>
      <c r="P29" s="57">
        <f aca="true" t="shared" si="37" ref="P29:P42">M29-L29</f>
        <v>0</v>
      </c>
      <c r="Q29" s="57">
        <v>0</v>
      </c>
      <c r="R29" s="57">
        <v>0</v>
      </c>
      <c r="S29" s="57">
        <v>0</v>
      </c>
      <c r="T29" s="57">
        <v>0</v>
      </c>
      <c r="U29" s="57">
        <f aca="true" t="shared" si="38" ref="U29:U42">T29-Q29</f>
        <v>0</v>
      </c>
      <c r="V29" s="57">
        <f aca="true" t="shared" si="39" ref="V29:V42">T29-R29</f>
        <v>0</v>
      </c>
      <c r="W29" s="57">
        <f aca="true" t="shared" si="40" ref="W29:W42">T29-S29</f>
        <v>0</v>
      </c>
      <c r="X29" s="57">
        <v>0</v>
      </c>
      <c r="Y29" s="57">
        <v>0</v>
      </c>
      <c r="Z29" s="57">
        <v>0</v>
      </c>
      <c r="AA29" s="57">
        <v>0</v>
      </c>
      <c r="AB29" s="57">
        <f aca="true" t="shared" si="41" ref="AB29:AB42">AA29-X29</f>
        <v>0</v>
      </c>
      <c r="AC29" s="57">
        <f aca="true" t="shared" si="42" ref="AC29:AC42">AA29-Y29</f>
        <v>0</v>
      </c>
      <c r="AD29" s="57">
        <f aca="true" t="shared" si="43" ref="AD29:AD42">AA29-Z29</f>
        <v>0</v>
      </c>
      <c r="AE29" s="57">
        <f>C29+J29+Q29+X29</f>
        <v>171272186</v>
      </c>
      <c r="AF29" s="57">
        <f aca="true" t="shared" si="44" ref="AF29:AK42">D29+K29+R29+Y29</f>
        <v>241765974</v>
      </c>
      <c r="AG29" s="57">
        <f t="shared" si="44"/>
        <v>250764677</v>
      </c>
      <c r="AH29" s="57">
        <f t="shared" si="44"/>
        <v>250764677</v>
      </c>
      <c r="AI29" s="57">
        <f t="shared" si="44"/>
        <v>79492491</v>
      </c>
      <c r="AJ29" s="57">
        <f t="shared" si="44"/>
        <v>8998703</v>
      </c>
      <c r="AK29" s="57">
        <f t="shared" si="44"/>
        <v>0</v>
      </c>
    </row>
    <row r="30" spans="1:37" ht="13.5" customHeight="1">
      <c r="A30" s="68">
        <v>25</v>
      </c>
      <c r="B30" s="71" t="s">
        <v>213</v>
      </c>
      <c r="C30" s="83">
        <v>171072186</v>
      </c>
      <c r="D30" s="83">
        <v>179860055</v>
      </c>
      <c r="E30" s="81">
        <v>179860055</v>
      </c>
      <c r="F30" s="81">
        <v>179860055</v>
      </c>
      <c r="G30" s="81">
        <f t="shared" si="32"/>
        <v>8787869</v>
      </c>
      <c r="H30" s="81">
        <f t="shared" si="33"/>
        <v>0</v>
      </c>
      <c r="I30" s="57">
        <f t="shared" si="34"/>
        <v>0</v>
      </c>
      <c r="J30" s="83">
        <v>0</v>
      </c>
      <c r="K30" s="83">
        <v>0</v>
      </c>
      <c r="L30" s="83">
        <v>0</v>
      </c>
      <c r="M30" s="81">
        <v>0</v>
      </c>
      <c r="N30" s="57">
        <f t="shared" si="35"/>
        <v>0</v>
      </c>
      <c r="O30" s="57">
        <f t="shared" si="36"/>
        <v>0</v>
      </c>
      <c r="P30" s="57">
        <f t="shared" si="37"/>
        <v>0</v>
      </c>
      <c r="Q30" s="57">
        <v>0</v>
      </c>
      <c r="R30" s="57">
        <v>0</v>
      </c>
      <c r="S30" s="57">
        <v>0</v>
      </c>
      <c r="T30" s="57">
        <v>0</v>
      </c>
      <c r="U30" s="57">
        <f t="shared" si="38"/>
        <v>0</v>
      </c>
      <c r="V30" s="57">
        <f t="shared" si="39"/>
        <v>0</v>
      </c>
      <c r="W30" s="57">
        <f t="shared" si="40"/>
        <v>0</v>
      </c>
      <c r="X30" s="57">
        <v>0</v>
      </c>
      <c r="Y30" s="57">
        <v>0</v>
      </c>
      <c r="Z30" s="57">
        <v>0</v>
      </c>
      <c r="AA30" s="57">
        <v>0</v>
      </c>
      <c r="AB30" s="57">
        <f t="shared" si="41"/>
        <v>0</v>
      </c>
      <c r="AC30" s="57">
        <f t="shared" si="42"/>
        <v>0</v>
      </c>
      <c r="AD30" s="57">
        <f t="shared" si="43"/>
        <v>0</v>
      </c>
      <c r="AE30" s="57">
        <f aca="true" t="shared" si="45" ref="AE30:AE42">C30+J30+Q30+X30</f>
        <v>171072186</v>
      </c>
      <c r="AF30" s="57">
        <f t="shared" si="44"/>
        <v>179860055</v>
      </c>
      <c r="AG30" s="57">
        <f t="shared" si="44"/>
        <v>179860055</v>
      </c>
      <c r="AH30" s="57">
        <f t="shared" si="44"/>
        <v>179860055</v>
      </c>
      <c r="AI30" s="57">
        <f t="shared" si="44"/>
        <v>8787869</v>
      </c>
      <c r="AJ30" s="57">
        <f t="shared" si="44"/>
        <v>0</v>
      </c>
      <c r="AK30" s="57">
        <f t="shared" si="44"/>
        <v>0</v>
      </c>
    </row>
    <row r="31" spans="1:37" ht="13.5" customHeight="1">
      <c r="A31" s="68">
        <v>26</v>
      </c>
      <c r="B31" s="130" t="s">
        <v>293</v>
      </c>
      <c r="C31" s="81">
        <v>0</v>
      </c>
      <c r="D31" s="81">
        <v>18368709</v>
      </c>
      <c r="E31" s="81">
        <v>10333990</v>
      </c>
      <c r="F31" s="81">
        <v>10333990</v>
      </c>
      <c r="G31" s="81">
        <f t="shared" si="32"/>
        <v>10333990</v>
      </c>
      <c r="H31" s="81">
        <f t="shared" si="33"/>
        <v>-8034719</v>
      </c>
      <c r="I31" s="57">
        <f t="shared" si="34"/>
        <v>0</v>
      </c>
      <c r="J31" s="57">
        <v>0</v>
      </c>
      <c r="K31" s="57">
        <v>0</v>
      </c>
      <c r="L31" s="57">
        <v>0</v>
      </c>
      <c r="M31" s="57">
        <v>0</v>
      </c>
      <c r="N31" s="57">
        <f t="shared" si="35"/>
        <v>0</v>
      </c>
      <c r="O31" s="57">
        <f t="shared" si="36"/>
        <v>0</v>
      </c>
      <c r="P31" s="57">
        <f t="shared" si="37"/>
        <v>0</v>
      </c>
      <c r="Q31" s="57">
        <v>0</v>
      </c>
      <c r="R31" s="57">
        <v>0</v>
      </c>
      <c r="S31" s="57">
        <v>0</v>
      </c>
      <c r="T31" s="57">
        <v>0</v>
      </c>
      <c r="U31" s="57">
        <f t="shared" si="38"/>
        <v>0</v>
      </c>
      <c r="V31" s="57">
        <f t="shared" si="39"/>
        <v>0</v>
      </c>
      <c r="W31" s="57">
        <f t="shared" si="40"/>
        <v>0</v>
      </c>
      <c r="X31" s="57">
        <v>0</v>
      </c>
      <c r="Y31" s="57">
        <v>0</v>
      </c>
      <c r="Z31" s="57">
        <v>0</v>
      </c>
      <c r="AA31" s="57">
        <v>0</v>
      </c>
      <c r="AB31" s="57">
        <f t="shared" si="41"/>
        <v>0</v>
      </c>
      <c r="AC31" s="57">
        <f t="shared" si="42"/>
        <v>0</v>
      </c>
      <c r="AD31" s="57">
        <f t="shared" si="43"/>
        <v>0</v>
      </c>
      <c r="AE31" s="57">
        <f t="shared" si="45"/>
        <v>0</v>
      </c>
      <c r="AF31" s="57">
        <f t="shared" si="44"/>
        <v>18368709</v>
      </c>
      <c r="AG31" s="57">
        <f t="shared" si="44"/>
        <v>10333990</v>
      </c>
      <c r="AH31" s="57">
        <f t="shared" si="44"/>
        <v>10333990</v>
      </c>
      <c r="AI31" s="57">
        <f t="shared" si="44"/>
        <v>10333990</v>
      </c>
      <c r="AJ31" s="57">
        <f t="shared" si="44"/>
        <v>-8034719</v>
      </c>
      <c r="AK31" s="57">
        <f t="shared" si="44"/>
        <v>0</v>
      </c>
    </row>
    <row r="32" spans="1:37" ht="13.5" customHeight="1">
      <c r="A32" s="68">
        <v>27</v>
      </c>
      <c r="B32" s="71" t="s">
        <v>215</v>
      </c>
      <c r="C32" s="81">
        <v>0</v>
      </c>
      <c r="D32" s="81">
        <v>0</v>
      </c>
      <c r="E32" s="81">
        <v>0</v>
      </c>
      <c r="F32" s="81">
        <v>0</v>
      </c>
      <c r="G32" s="81">
        <f t="shared" si="32"/>
        <v>0</v>
      </c>
      <c r="H32" s="81">
        <f t="shared" si="33"/>
        <v>0</v>
      </c>
      <c r="I32" s="57">
        <f t="shared" si="34"/>
        <v>0</v>
      </c>
      <c r="J32" s="57">
        <v>0</v>
      </c>
      <c r="K32" s="57">
        <v>0</v>
      </c>
      <c r="L32" s="57">
        <v>0</v>
      </c>
      <c r="M32" s="57">
        <v>0</v>
      </c>
      <c r="N32" s="57">
        <f t="shared" si="35"/>
        <v>0</v>
      </c>
      <c r="O32" s="57">
        <f t="shared" si="36"/>
        <v>0</v>
      </c>
      <c r="P32" s="57">
        <f t="shared" si="37"/>
        <v>0</v>
      </c>
      <c r="Q32" s="57">
        <v>0</v>
      </c>
      <c r="R32" s="57">
        <v>0</v>
      </c>
      <c r="S32" s="57">
        <v>0</v>
      </c>
      <c r="T32" s="57">
        <v>0</v>
      </c>
      <c r="U32" s="57">
        <f t="shared" si="38"/>
        <v>0</v>
      </c>
      <c r="V32" s="57">
        <f t="shared" si="39"/>
        <v>0</v>
      </c>
      <c r="W32" s="57">
        <f t="shared" si="40"/>
        <v>0</v>
      </c>
      <c r="X32" s="57">
        <v>0</v>
      </c>
      <c r="Y32" s="57">
        <v>0</v>
      </c>
      <c r="Z32" s="57">
        <v>0</v>
      </c>
      <c r="AA32" s="57">
        <v>0</v>
      </c>
      <c r="AB32" s="57">
        <f t="shared" si="41"/>
        <v>0</v>
      </c>
      <c r="AC32" s="57">
        <f t="shared" si="42"/>
        <v>0</v>
      </c>
      <c r="AD32" s="57">
        <f t="shared" si="43"/>
        <v>0</v>
      </c>
      <c r="AE32" s="57">
        <f t="shared" si="45"/>
        <v>0</v>
      </c>
      <c r="AF32" s="57">
        <f t="shared" si="44"/>
        <v>0</v>
      </c>
      <c r="AG32" s="57">
        <f t="shared" si="44"/>
        <v>0</v>
      </c>
      <c r="AH32" s="57">
        <f t="shared" si="44"/>
        <v>0</v>
      </c>
      <c r="AI32" s="57">
        <f t="shared" si="44"/>
        <v>0</v>
      </c>
      <c r="AJ32" s="57">
        <f t="shared" si="44"/>
        <v>0</v>
      </c>
      <c r="AK32" s="57">
        <f t="shared" si="44"/>
        <v>0</v>
      </c>
    </row>
    <row r="33" spans="1:37" ht="13.5" customHeight="1">
      <c r="A33" s="68">
        <v>28</v>
      </c>
      <c r="B33" s="71" t="s">
        <v>216</v>
      </c>
      <c r="C33" s="83">
        <v>165000000</v>
      </c>
      <c r="D33" s="83">
        <v>186800000</v>
      </c>
      <c r="E33" s="83">
        <v>215808925</v>
      </c>
      <c r="F33" s="83">
        <v>193134937</v>
      </c>
      <c r="G33" s="81">
        <f t="shared" si="32"/>
        <v>28134937</v>
      </c>
      <c r="H33" s="81">
        <f t="shared" si="33"/>
        <v>6334937</v>
      </c>
      <c r="I33" s="57">
        <f t="shared" si="34"/>
        <v>-22673988</v>
      </c>
      <c r="J33" s="59">
        <v>0</v>
      </c>
      <c r="K33" s="59">
        <v>0</v>
      </c>
      <c r="L33" s="59">
        <v>0</v>
      </c>
      <c r="M33" s="59">
        <v>0</v>
      </c>
      <c r="N33" s="57">
        <f t="shared" si="35"/>
        <v>0</v>
      </c>
      <c r="O33" s="57">
        <f t="shared" si="36"/>
        <v>0</v>
      </c>
      <c r="P33" s="57">
        <f t="shared" si="37"/>
        <v>0</v>
      </c>
      <c r="Q33" s="59">
        <v>0</v>
      </c>
      <c r="R33" s="59">
        <v>0</v>
      </c>
      <c r="S33" s="59">
        <v>0</v>
      </c>
      <c r="T33" s="59">
        <v>0</v>
      </c>
      <c r="U33" s="57">
        <f t="shared" si="38"/>
        <v>0</v>
      </c>
      <c r="V33" s="57">
        <f t="shared" si="39"/>
        <v>0</v>
      </c>
      <c r="W33" s="57">
        <f t="shared" si="40"/>
        <v>0</v>
      </c>
      <c r="X33" s="57">
        <v>0</v>
      </c>
      <c r="Y33" s="57">
        <v>0</v>
      </c>
      <c r="Z33" s="57">
        <v>0</v>
      </c>
      <c r="AA33" s="57">
        <v>0</v>
      </c>
      <c r="AB33" s="57">
        <f t="shared" si="41"/>
        <v>0</v>
      </c>
      <c r="AC33" s="57">
        <f t="shared" si="42"/>
        <v>0</v>
      </c>
      <c r="AD33" s="57">
        <f t="shared" si="43"/>
        <v>0</v>
      </c>
      <c r="AE33" s="57">
        <f t="shared" si="45"/>
        <v>165000000</v>
      </c>
      <c r="AF33" s="57">
        <f t="shared" si="44"/>
        <v>186800000</v>
      </c>
      <c r="AG33" s="57">
        <f t="shared" si="44"/>
        <v>215808925</v>
      </c>
      <c r="AH33" s="57">
        <f t="shared" si="44"/>
        <v>193134937</v>
      </c>
      <c r="AI33" s="57">
        <f t="shared" si="44"/>
        <v>28134937</v>
      </c>
      <c r="AJ33" s="57">
        <f t="shared" si="44"/>
        <v>6334937</v>
      </c>
      <c r="AK33" s="57">
        <f t="shared" si="44"/>
        <v>-22673988</v>
      </c>
    </row>
    <row r="34" spans="1:37" ht="13.5" customHeight="1">
      <c r="A34" s="68">
        <v>29</v>
      </c>
      <c r="B34" s="71" t="s">
        <v>217</v>
      </c>
      <c r="C34" s="81">
        <v>155000000</v>
      </c>
      <c r="D34" s="81">
        <v>176800000</v>
      </c>
      <c r="E34" s="81">
        <v>170816633</v>
      </c>
      <c r="F34" s="81">
        <v>182093937</v>
      </c>
      <c r="G34" s="81">
        <f t="shared" si="32"/>
        <v>27093937</v>
      </c>
      <c r="H34" s="81">
        <f t="shared" si="33"/>
        <v>5293937</v>
      </c>
      <c r="I34" s="57">
        <f t="shared" si="34"/>
        <v>11277304</v>
      </c>
      <c r="J34" s="57">
        <v>0</v>
      </c>
      <c r="K34" s="57">
        <v>0</v>
      </c>
      <c r="L34" s="57">
        <v>0</v>
      </c>
      <c r="M34" s="57">
        <v>0</v>
      </c>
      <c r="N34" s="57">
        <f t="shared" si="35"/>
        <v>0</v>
      </c>
      <c r="O34" s="57">
        <f t="shared" si="36"/>
        <v>0</v>
      </c>
      <c r="P34" s="57">
        <f t="shared" si="37"/>
        <v>0</v>
      </c>
      <c r="Q34" s="57">
        <v>0</v>
      </c>
      <c r="R34" s="57">
        <v>0</v>
      </c>
      <c r="S34" s="57">
        <v>0</v>
      </c>
      <c r="T34" s="57">
        <v>0</v>
      </c>
      <c r="U34" s="57">
        <f t="shared" si="38"/>
        <v>0</v>
      </c>
      <c r="V34" s="57">
        <f t="shared" si="39"/>
        <v>0</v>
      </c>
      <c r="W34" s="57">
        <f t="shared" si="40"/>
        <v>0</v>
      </c>
      <c r="X34" s="57">
        <v>0</v>
      </c>
      <c r="Y34" s="57">
        <v>0</v>
      </c>
      <c r="Z34" s="57">
        <v>0</v>
      </c>
      <c r="AA34" s="57">
        <v>0</v>
      </c>
      <c r="AB34" s="57">
        <f t="shared" si="41"/>
        <v>0</v>
      </c>
      <c r="AC34" s="57">
        <f t="shared" si="42"/>
        <v>0</v>
      </c>
      <c r="AD34" s="57">
        <f t="shared" si="43"/>
        <v>0</v>
      </c>
      <c r="AE34" s="57">
        <f t="shared" si="45"/>
        <v>155000000</v>
      </c>
      <c r="AF34" s="57">
        <f t="shared" si="44"/>
        <v>176800000</v>
      </c>
      <c r="AG34" s="57">
        <f t="shared" si="44"/>
        <v>170816633</v>
      </c>
      <c r="AH34" s="57">
        <f t="shared" si="44"/>
        <v>182093937</v>
      </c>
      <c r="AI34" s="57">
        <f t="shared" si="44"/>
        <v>27093937</v>
      </c>
      <c r="AJ34" s="57">
        <f t="shared" si="44"/>
        <v>5293937</v>
      </c>
      <c r="AK34" s="57">
        <f t="shared" si="44"/>
        <v>11277304</v>
      </c>
    </row>
    <row r="35" spans="1:37" ht="13.5" customHeight="1">
      <c r="A35" s="68">
        <v>30</v>
      </c>
      <c r="B35" s="71" t="s">
        <v>218</v>
      </c>
      <c r="C35" s="84">
        <v>10000000</v>
      </c>
      <c r="D35" s="84">
        <v>10000000</v>
      </c>
      <c r="E35" s="84">
        <v>12095879</v>
      </c>
      <c r="F35" s="81">
        <v>11041000</v>
      </c>
      <c r="G35" s="81">
        <f t="shared" si="32"/>
        <v>1041000</v>
      </c>
      <c r="H35" s="81">
        <f t="shared" si="33"/>
        <v>1041000</v>
      </c>
      <c r="I35" s="57">
        <f t="shared" si="34"/>
        <v>-1054879</v>
      </c>
      <c r="J35" s="57">
        <v>0</v>
      </c>
      <c r="K35" s="57">
        <v>0</v>
      </c>
      <c r="L35" s="57">
        <v>0</v>
      </c>
      <c r="M35" s="57">
        <v>0</v>
      </c>
      <c r="N35" s="57">
        <f t="shared" si="35"/>
        <v>0</v>
      </c>
      <c r="O35" s="57">
        <f t="shared" si="36"/>
        <v>0</v>
      </c>
      <c r="P35" s="57">
        <f t="shared" si="37"/>
        <v>0</v>
      </c>
      <c r="Q35" s="57">
        <v>0</v>
      </c>
      <c r="R35" s="57">
        <v>0</v>
      </c>
      <c r="S35" s="57">
        <v>0</v>
      </c>
      <c r="T35" s="57">
        <v>0</v>
      </c>
      <c r="U35" s="57">
        <f t="shared" si="38"/>
        <v>0</v>
      </c>
      <c r="V35" s="57">
        <f t="shared" si="39"/>
        <v>0</v>
      </c>
      <c r="W35" s="57">
        <f t="shared" si="40"/>
        <v>0</v>
      </c>
      <c r="X35" s="57">
        <v>0</v>
      </c>
      <c r="Y35" s="57">
        <v>0</v>
      </c>
      <c r="Z35" s="57">
        <v>0</v>
      </c>
      <c r="AA35" s="57">
        <v>0</v>
      </c>
      <c r="AB35" s="57">
        <f t="shared" si="41"/>
        <v>0</v>
      </c>
      <c r="AC35" s="57">
        <f t="shared" si="42"/>
        <v>0</v>
      </c>
      <c r="AD35" s="57">
        <f t="shared" si="43"/>
        <v>0</v>
      </c>
      <c r="AE35" s="57">
        <f t="shared" si="45"/>
        <v>10000000</v>
      </c>
      <c r="AF35" s="57">
        <f t="shared" si="44"/>
        <v>10000000</v>
      </c>
      <c r="AG35" s="57">
        <f t="shared" si="44"/>
        <v>12095879</v>
      </c>
      <c r="AH35" s="57">
        <f t="shared" si="44"/>
        <v>11041000</v>
      </c>
      <c r="AI35" s="57">
        <f t="shared" si="44"/>
        <v>1041000</v>
      </c>
      <c r="AJ35" s="57">
        <f t="shared" si="44"/>
        <v>1041000</v>
      </c>
      <c r="AK35" s="57">
        <f t="shared" si="44"/>
        <v>-1054879</v>
      </c>
    </row>
    <row r="36" spans="1:37" ht="13.5" customHeight="1">
      <c r="A36" s="68">
        <v>31</v>
      </c>
      <c r="B36" s="70" t="s">
        <v>219</v>
      </c>
      <c r="C36" s="81">
        <v>11866600</v>
      </c>
      <c r="D36" s="81">
        <v>11866600</v>
      </c>
      <c r="E36" s="81">
        <v>30873430</v>
      </c>
      <c r="F36" s="81">
        <v>21335794</v>
      </c>
      <c r="G36" s="81">
        <f t="shared" si="32"/>
        <v>9469194</v>
      </c>
      <c r="H36" s="81">
        <f t="shared" si="33"/>
        <v>9469194</v>
      </c>
      <c r="I36" s="57">
        <f t="shared" si="34"/>
        <v>-9537636</v>
      </c>
      <c r="J36" s="57">
        <v>0</v>
      </c>
      <c r="K36" s="57">
        <v>0</v>
      </c>
      <c r="L36" s="57">
        <v>97816</v>
      </c>
      <c r="M36" s="57">
        <v>97816</v>
      </c>
      <c r="N36" s="57">
        <f t="shared" si="35"/>
        <v>97816</v>
      </c>
      <c r="O36" s="57">
        <f t="shared" si="36"/>
        <v>97816</v>
      </c>
      <c r="P36" s="57">
        <f t="shared" si="37"/>
        <v>0</v>
      </c>
      <c r="Q36" s="83">
        <v>15501300</v>
      </c>
      <c r="R36" s="83">
        <v>15501300</v>
      </c>
      <c r="S36" s="83">
        <v>17050115</v>
      </c>
      <c r="T36" s="81">
        <v>15984867</v>
      </c>
      <c r="U36" s="57">
        <f t="shared" si="38"/>
        <v>483567</v>
      </c>
      <c r="V36" s="57">
        <f t="shared" si="39"/>
        <v>483567</v>
      </c>
      <c r="W36" s="57">
        <f t="shared" si="40"/>
        <v>-1065248</v>
      </c>
      <c r="X36" s="57">
        <v>4826300</v>
      </c>
      <c r="Y36" s="57">
        <v>4826300</v>
      </c>
      <c r="Z36" s="57">
        <v>4603573</v>
      </c>
      <c r="AA36" s="57">
        <v>4191323</v>
      </c>
      <c r="AB36" s="57">
        <f t="shared" si="41"/>
        <v>-634977</v>
      </c>
      <c r="AC36" s="57">
        <f t="shared" si="42"/>
        <v>-634977</v>
      </c>
      <c r="AD36" s="57">
        <f t="shared" si="43"/>
        <v>-412250</v>
      </c>
      <c r="AE36" s="57">
        <f t="shared" si="45"/>
        <v>32194200</v>
      </c>
      <c r="AF36" s="57">
        <f t="shared" si="44"/>
        <v>32194200</v>
      </c>
      <c r="AG36" s="57">
        <f t="shared" si="44"/>
        <v>52624934</v>
      </c>
      <c r="AH36" s="57">
        <f t="shared" si="44"/>
        <v>41609800</v>
      </c>
      <c r="AI36" s="57">
        <f t="shared" si="44"/>
        <v>9415600</v>
      </c>
      <c r="AJ36" s="57">
        <f t="shared" si="44"/>
        <v>9415600</v>
      </c>
      <c r="AK36" s="57">
        <f t="shared" si="44"/>
        <v>-11015134</v>
      </c>
    </row>
    <row r="37" spans="1:37" ht="13.5" customHeight="1">
      <c r="A37" s="68">
        <v>32</v>
      </c>
      <c r="B37" s="70" t="s">
        <v>220</v>
      </c>
      <c r="C37" s="81">
        <v>0</v>
      </c>
      <c r="D37" s="81">
        <v>0</v>
      </c>
      <c r="E37" s="81">
        <v>0</v>
      </c>
      <c r="F37" s="81">
        <v>0</v>
      </c>
      <c r="G37" s="81">
        <f t="shared" si="32"/>
        <v>0</v>
      </c>
      <c r="H37" s="81">
        <f t="shared" si="33"/>
        <v>0</v>
      </c>
      <c r="I37" s="57">
        <f t="shared" si="34"/>
        <v>0</v>
      </c>
      <c r="J37" s="57">
        <v>0</v>
      </c>
      <c r="K37" s="57">
        <v>0</v>
      </c>
      <c r="L37" s="57">
        <v>0</v>
      </c>
      <c r="M37" s="57">
        <v>0</v>
      </c>
      <c r="N37" s="57">
        <f t="shared" si="35"/>
        <v>0</v>
      </c>
      <c r="O37" s="57">
        <f t="shared" si="36"/>
        <v>0</v>
      </c>
      <c r="P37" s="57">
        <f t="shared" si="37"/>
        <v>0</v>
      </c>
      <c r="Q37" s="57">
        <v>0</v>
      </c>
      <c r="R37" s="57">
        <v>0</v>
      </c>
      <c r="S37" s="57">
        <v>0</v>
      </c>
      <c r="T37" s="57">
        <v>0</v>
      </c>
      <c r="U37" s="57">
        <f t="shared" si="38"/>
        <v>0</v>
      </c>
      <c r="V37" s="57">
        <f t="shared" si="39"/>
        <v>0</v>
      </c>
      <c r="W37" s="57">
        <f t="shared" si="40"/>
        <v>0</v>
      </c>
      <c r="X37" s="57">
        <v>0</v>
      </c>
      <c r="Y37" s="57">
        <v>0</v>
      </c>
      <c r="Z37" s="57">
        <v>0</v>
      </c>
      <c r="AA37" s="57">
        <v>0</v>
      </c>
      <c r="AB37" s="57">
        <f t="shared" si="41"/>
        <v>0</v>
      </c>
      <c r="AC37" s="57">
        <f t="shared" si="42"/>
        <v>0</v>
      </c>
      <c r="AD37" s="57">
        <f t="shared" si="43"/>
        <v>0</v>
      </c>
      <c r="AE37" s="57">
        <f t="shared" si="45"/>
        <v>0</v>
      </c>
      <c r="AF37" s="57">
        <f t="shared" si="44"/>
        <v>0</v>
      </c>
      <c r="AG37" s="57">
        <f t="shared" si="44"/>
        <v>0</v>
      </c>
      <c r="AH37" s="57">
        <f t="shared" si="44"/>
        <v>0</v>
      </c>
      <c r="AI37" s="57">
        <f t="shared" si="44"/>
        <v>0</v>
      </c>
      <c r="AJ37" s="57">
        <f t="shared" si="44"/>
        <v>0</v>
      </c>
      <c r="AK37" s="57">
        <f t="shared" si="44"/>
        <v>0</v>
      </c>
    </row>
    <row r="38" spans="1:37" ht="13.5" customHeight="1">
      <c r="A38" s="68">
        <v>33</v>
      </c>
      <c r="B38" s="71" t="s">
        <v>221</v>
      </c>
      <c r="C38" s="81">
        <v>0</v>
      </c>
      <c r="D38" s="81">
        <v>0</v>
      </c>
      <c r="E38" s="81">
        <v>0</v>
      </c>
      <c r="F38" s="81">
        <v>0</v>
      </c>
      <c r="G38" s="81">
        <f t="shared" si="32"/>
        <v>0</v>
      </c>
      <c r="H38" s="81">
        <f t="shared" si="33"/>
        <v>0</v>
      </c>
      <c r="I38" s="57">
        <f t="shared" si="34"/>
        <v>0</v>
      </c>
      <c r="J38" s="57">
        <v>0</v>
      </c>
      <c r="K38" s="57">
        <v>0</v>
      </c>
      <c r="L38" s="57">
        <v>0</v>
      </c>
      <c r="M38" s="57">
        <v>0</v>
      </c>
      <c r="N38" s="57">
        <f t="shared" si="35"/>
        <v>0</v>
      </c>
      <c r="O38" s="57">
        <f t="shared" si="36"/>
        <v>0</v>
      </c>
      <c r="P38" s="57">
        <f t="shared" si="37"/>
        <v>0</v>
      </c>
      <c r="Q38" s="57">
        <v>0</v>
      </c>
      <c r="R38" s="57">
        <v>0</v>
      </c>
      <c r="S38" s="57">
        <v>0</v>
      </c>
      <c r="T38" s="57">
        <v>0</v>
      </c>
      <c r="U38" s="57">
        <f t="shared" si="38"/>
        <v>0</v>
      </c>
      <c r="V38" s="57">
        <f t="shared" si="39"/>
        <v>0</v>
      </c>
      <c r="W38" s="57">
        <f t="shared" si="40"/>
        <v>0</v>
      </c>
      <c r="X38" s="57">
        <v>0</v>
      </c>
      <c r="Y38" s="57">
        <v>0</v>
      </c>
      <c r="Z38" s="57">
        <v>0</v>
      </c>
      <c r="AA38" s="57">
        <v>0</v>
      </c>
      <c r="AB38" s="57">
        <f t="shared" si="41"/>
        <v>0</v>
      </c>
      <c r="AC38" s="57">
        <f t="shared" si="42"/>
        <v>0</v>
      </c>
      <c r="AD38" s="57">
        <f t="shared" si="43"/>
        <v>0</v>
      </c>
      <c r="AE38" s="57">
        <f t="shared" si="45"/>
        <v>0</v>
      </c>
      <c r="AF38" s="57">
        <f t="shared" si="44"/>
        <v>0</v>
      </c>
      <c r="AG38" s="57">
        <f t="shared" si="44"/>
        <v>0</v>
      </c>
      <c r="AH38" s="57">
        <f t="shared" si="44"/>
        <v>0</v>
      </c>
      <c r="AI38" s="57">
        <f t="shared" si="44"/>
        <v>0</v>
      </c>
      <c r="AJ38" s="57">
        <f t="shared" si="44"/>
        <v>0</v>
      </c>
      <c r="AK38" s="57">
        <f t="shared" si="44"/>
        <v>0</v>
      </c>
    </row>
    <row r="39" spans="1:37" ht="13.5" customHeight="1">
      <c r="A39" s="68">
        <v>34</v>
      </c>
      <c r="B39" s="70" t="s">
        <v>222</v>
      </c>
      <c r="C39" s="81">
        <v>1800000</v>
      </c>
      <c r="D39" s="81">
        <v>1000000</v>
      </c>
      <c r="E39" s="81">
        <v>3830928</v>
      </c>
      <c r="F39" s="81">
        <v>980928</v>
      </c>
      <c r="G39" s="81">
        <f t="shared" si="32"/>
        <v>-819072</v>
      </c>
      <c r="H39" s="81">
        <f t="shared" si="33"/>
        <v>-19072</v>
      </c>
      <c r="I39" s="57">
        <f t="shared" si="34"/>
        <v>-2850000</v>
      </c>
      <c r="J39" s="57">
        <v>0</v>
      </c>
      <c r="K39" s="57">
        <v>0</v>
      </c>
      <c r="L39" s="57">
        <v>0</v>
      </c>
      <c r="M39" s="57">
        <v>0</v>
      </c>
      <c r="N39" s="57">
        <f t="shared" si="35"/>
        <v>0</v>
      </c>
      <c r="O39" s="57">
        <f t="shared" si="36"/>
        <v>0</v>
      </c>
      <c r="P39" s="57">
        <f t="shared" si="37"/>
        <v>0</v>
      </c>
      <c r="Q39" s="57">
        <v>0</v>
      </c>
      <c r="R39" s="57">
        <v>0</v>
      </c>
      <c r="S39" s="57">
        <v>0</v>
      </c>
      <c r="T39" s="57">
        <v>0</v>
      </c>
      <c r="U39" s="57">
        <f t="shared" si="38"/>
        <v>0</v>
      </c>
      <c r="V39" s="57">
        <f t="shared" si="39"/>
        <v>0</v>
      </c>
      <c r="W39" s="57">
        <f t="shared" si="40"/>
        <v>0</v>
      </c>
      <c r="X39" s="57">
        <v>0</v>
      </c>
      <c r="Y39" s="57">
        <v>0</v>
      </c>
      <c r="Z39" s="57">
        <v>0</v>
      </c>
      <c r="AA39" s="57">
        <v>0</v>
      </c>
      <c r="AB39" s="57">
        <f t="shared" si="41"/>
        <v>0</v>
      </c>
      <c r="AC39" s="57">
        <f t="shared" si="42"/>
        <v>0</v>
      </c>
      <c r="AD39" s="57">
        <f t="shared" si="43"/>
        <v>0</v>
      </c>
      <c r="AE39" s="57">
        <f t="shared" si="45"/>
        <v>1800000</v>
      </c>
      <c r="AF39" s="57">
        <f t="shared" si="44"/>
        <v>1000000</v>
      </c>
      <c r="AG39" s="57">
        <f t="shared" si="44"/>
        <v>3830928</v>
      </c>
      <c r="AH39" s="57">
        <f t="shared" si="44"/>
        <v>980928</v>
      </c>
      <c r="AI39" s="57">
        <f t="shared" si="44"/>
        <v>-819072</v>
      </c>
      <c r="AJ39" s="57">
        <f t="shared" si="44"/>
        <v>-19072</v>
      </c>
      <c r="AK39" s="57">
        <f t="shared" si="44"/>
        <v>-2850000</v>
      </c>
    </row>
    <row r="40" spans="1:37" ht="30" customHeight="1">
      <c r="A40" s="68">
        <v>35</v>
      </c>
      <c r="B40" s="65" t="s">
        <v>223</v>
      </c>
      <c r="C40" s="81">
        <v>0</v>
      </c>
      <c r="D40" s="81">
        <v>0</v>
      </c>
      <c r="E40" s="81">
        <v>0</v>
      </c>
      <c r="F40" s="81">
        <v>0</v>
      </c>
      <c r="G40" s="81">
        <f t="shared" si="32"/>
        <v>0</v>
      </c>
      <c r="H40" s="81">
        <f t="shared" si="33"/>
        <v>0</v>
      </c>
      <c r="I40" s="57">
        <f t="shared" si="34"/>
        <v>0</v>
      </c>
      <c r="J40" s="57">
        <v>0</v>
      </c>
      <c r="K40" s="57">
        <v>0</v>
      </c>
      <c r="L40" s="57">
        <v>0</v>
      </c>
      <c r="M40" s="57">
        <v>0</v>
      </c>
      <c r="N40" s="57">
        <f t="shared" si="35"/>
        <v>0</v>
      </c>
      <c r="O40" s="57">
        <f t="shared" si="36"/>
        <v>0</v>
      </c>
      <c r="P40" s="57">
        <f t="shared" si="37"/>
        <v>0</v>
      </c>
      <c r="Q40" s="57">
        <v>0</v>
      </c>
      <c r="R40" s="57">
        <v>0</v>
      </c>
      <c r="S40" s="57">
        <v>0</v>
      </c>
      <c r="T40" s="57">
        <v>0</v>
      </c>
      <c r="U40" s="57">
        <f t="shared" si="38"/>
        <v>0</v>
      </c>
      <c r="V40" s="57">
        <f t="shared" si="39"/>
        <v>0</v>
      </c>
      <c r="W40" s="57">
        <f t="shared" si="40"/>
        <v>0</v>
      </c>
      <c r="X40" s="57">
        <v>0</v>
      </c>
      <c r="Y40" s="57">
        <v>0</v>
      </c>
      <c r="Z40" s="57">
        <v>0</v>
      </c>
      <c r="AA40" s="57">
        <v>0</v>
      </c>
      <c r="AB40" s="57">
        <f t="shared" si="41"/>
        <v>0</v>
      </c>
      <c r="AC40" s="57">
        <f t="shared" si="42"/>
        <v>0</v>
      </c>
      <c r="AD40" s="57">
        <f t="shared" si="43"/>
        <v>0</v>
      </c>
      <c r="AE40" s="57">
        <f t="shared" si="45"/>
        <v>0</v>
      </c>
      <c r="AF40" s="57">
        <f t="shared" si="44"/>
        <v>0</v>
      </c>
      <c r="AG40" s="57">
        <f t="shared" si="44"/>
        <v>0</v>
      </c>
      <c r="AH40" s="57">
        <f t="shared" si="44"/>
        <v>0</v>
      </c>
      <c r="AI40" s="57">
        <f t="shared" si="44"/>
        <v>0</v>
      </c>
      <c r="AJ40" s="57">
        <f t="shared" si="44"/>
        <v>0</v>
      </c>
      <c r="AK40" s="57">
        <f t="shared" si="44"/>
        <v>0</v>
      </c>
    </row>
    <row r="41" spans="1:37" ht="13.5" customHeight="1">
      <c r="A41" s="68">
        <v>36</v>
      </c>
      <c r="B41" s="70" t="s">
        <v>224</v>
      </c>
      <c r="C41" s="81">
        <v>0</v>
      </c>
      <c r="D41" s="81">
        <v>0</v>
      </c>
      <c r="E41" s="81">
        <v>0</v>
      </c>
      <c r="F41" s="81">
        <v>0</v>
      </c>
      <c r="G41" s="81">
        <f t="shared" si="32"/>
        <v>0</v>
      </c>
      <c r="H41" s="81">
        <f t="shared" si="33"/>
        <v>0</v>
      </c>
      <c r="I41" s="57">
        <f t="shared" si="34"/>
        <v>0</v>
      </c>
      <c r="J41" s="57">
        <v>0</v>
      </c>
      <c r="K41" s="57">
        <v>0</v>
      </c>
      <c r="L41" s="57">
        <v>0</v>
      </c>
      <c r="M41" s="57">
        <v>0</v>
      </c>
      <c r="N41" s="57">
        <f t="shared" si="35"/>
        <v>0</v>
      </c>
      <c r="O41" s="57">
        <f t="shared" si="36"/>
        <v>0</v>
      </c>
      <c r="P41" s="57">
        <f t="shared" si="37"/>
        <v>0</v>
      </c>
      <c r="Q41" s="57">
        <v>0</v>
      </c>
      <c r="R41" s="57">
        <v>0</v>
      </c>
      <c r="S41" s="57">
        <v>0</v>
      </c>
      <c r="T41" s="57">
        <v>0</v>
      </c>
      <c r="U41" s="57">
        <f t="shared" si="38"/>
        <v>0</v>
      </c>
      <c r="V41" s="57">
        <f t="shared" si="39"/>
        <v>0</v>
      </c>
      <c r="W41" s="57">
        <f t="shared" si="40"/>
        <v>0</v>
      </c>
      <c r="X41" s="57">
        <v>0</v>
      </c>
      <c r="Y41" s="57">
        <v>0</v>
      </c>
      <c r="Z41" s="57">
        <v>0</v>
      </c>
      <c r="AA41" s="57">
        <v>0</v>
      </c>
      <c r="AB41" s="57">
        <f t="shared" si="41"/>
        <v>0</v>
      </c>
      <c r="AC41" s="57">
        <f t="shared" si="42"/>
        <v>0</v>
      </c>
      <c r="AD41" s="57">
        <f t="shared" si="43"/>
        <v>0</v>
      </c>
      <c r="AE41" s="57">
        <f t="shared" si="45"/>
        <v>0</v>
      </c>
      <c r="AF41" s="57">
        <f t="shared" si="44"/>
        <v>0</v>
      </c>
      <c r="AG41" s="57">
        <f t="shared" si="44"/>
        <v>0</v>
      </c>
      <c r="AH41" s="57">
        <f t="shared" si="44"/>
        <v>0</v>
      </c>
      <c r="AI41" s="57">
        <f t="shared" si="44"/>
        <v>0</v>
      </c>
      <c r="AJ41" s="57">
        <f t="shared" si="44"/>
        <v>0</v>
      </c>
      <c r="AK41" s="57">
        <f t="shared" si="44"/>
        <v>0</v>
      </c>
    </row>
    <row r="42" spans="1:37" ht="30.75" customHeight="1">
      <c r="A42" s="68">
        <v>37</v>
      </c>
      <c r="B42" s="65" t="s">
        <v>225</v>
      </c>
      <c r="C42" s="81">
        <v>0</v>
      </c>
      <c r="D42" s="81">
        <v>0</v>
      </c>
      <c r="E42" s="81">
        <v>0</v>
      </c>
      <c r="F42" s="81">
        <v>0</v>
      </c>
      <c r="G42" s="81">
        <f t="shared" si="32"/>
        <v>0</v>
      </c>
      <c r="H42" s="81">
        <f t="shared" si="33"/>
        <v>0</v>
      </c>
      <c r="I42" s="57">
        <f t="shared" si="34"/>
        <v>0</v>
      </c>
      <c r="J42" s="57">
        <v>0</v>
      </c>
      <c r="K42" s="57">
        <v>0</v>
      </c>
      <c r="L42" s="57">
        <v>0</v>
      </c>
      <c r="M42" s="57">
        <v>0</v>
      </c>
      <c r="N42" s="57">
        <f t="shared" si="35"/>
        <v>0</v>
      </c>
      <c r="O42" s="57">
        <f t="shared" si="36"/>
        <v>0</v>
      </c>
      <c r="P42" s="57">
        <f t="shared" si="37"/>
        <v>0</v>
      </c>
      <c r="Q42" s="57">
        <v>0</v>
      </c>
      <c r="R42" s="57">
        <v>0</v>
      </c>
      <c r="S42" s="57">
        <v>0</v>
      </c>
      <c r="T42" s="57">
        <v>0</v>
      </c>
      <c r="U42" s="57">
        <f t="shared" si="38"/>
        <v>0</v>
      </c>
      <c r="V42" s="57">
        <f t="shared" si="39"/>
        <v>0</v>
      </c>
      <c r="W42" s="57">
        <f t="shared" si="40"/>
        <v>0</v>
      </c>
      <c r="X42" s="57">
        <v>0</v>
      </c>
      <c r="Y42" s="57">
        <v>0</v>
      </c>
      <c r="Z42" s="57">
        <v>0</v>
      </c>
      <c r="AA42" s="57">
        <v>0</v>
      </c>
      <c r="AB42" s="57">
        <f t="shared" si="41"/>
        <v>0</v>
      </c>
      <c r="AC42" s="57">
        <f t="shared" si="42"/>
        <v>0</v>
      </c>
      <c r="AD42" s="57">
        <f t="shared" si="43"/>
        <v>0</v>
      </c>
      <c r="AE42" s="57">
        <f t="shared" si="45"/>
        <v>0</v>
      </c>
      <c r="AF42" s="57">
        <f t="shared" si="44"/>
        <v>0</v>
      </c>
      <c r="AG42" s="57">
        <f t="shared" si="44"/>
        <v>0</v>
      </c>
      <c r="AH42" s="57">
        <f t="shared" si="44"/>
        <v>0</v>
      </c>
      <c r="AI42" s="57">
        <f t="shared" si="44"/>
        <v>0</v>
      </c>
      <c r="AJ42" s="57">
        <f t="shared" si="44"/>
        <v>0</v>
      </c>
      <c r="AK42" s="57">
        <f t="shared" si="44"/>
        <v>0</v>
      </c>
    </row>
    <row r="43" spans="1:37" ht="27.75" customHeight="1">
      <c r="A43" s="368">
        <v>38</v>
      </c>
      <c r="B43" s="343" t="s">
        <v>226</v>
      </c>
      <c r="C43" s="341">
        <f>SUM(C29:C42)-C30-C32-C34-C35-C38-C40-C42</f>
        <v>349938786</v>
      </c>
      <c r="D43" s="341">
        <f aca="true" t="shared" si="46" ref="D43:I43">SUM(D29:D42)-D30-D32-D34-D35-D38-D40-D42</f>
        <v>458306223</v>
      </c>
      <c r="E43" s="341">
        <f t="shared" si="46"/>
        <v>510116890</v>
      </c>
      <c r="F43" s="341">
        <f t="shared" si="46"/>
        <v>475055266</v>
      </c>
      <c r="G43" s="341">
        <f t="shared" si="46"/>
        <v>125116480</v>
      </c>
      <c r="H43" s="341">
        <f t="shared" si="46"/>
        <v>16749043</v>
      </c>
      <c r="I43" s="341">
        <f t="shared" si="46"/>
        <v>-35061624</v>
      </c>
      <c r="J43" s="341">
        <f>SUM(J29:J42)-J30-J32-J34-J35-J38-J40-J42</f>
        <v>0</v>
      </c>
      <c r="K43" s="341">
        <f aca="true" t="shared" si="47" ref="K43:P43">SUM(K29:K42)-K30-K32-K34-K35-K38-K40-K42</f>
        <v>1495060</v>
      </c>
      <c r="L43" s="341">
        <f t="shared" si="47"/>
        <v>1592876</v>
      </c>
      <c r="M43" s="341">
        <f t="shared" si="47"/>
        <v>1592876</v>
      </c>
      <c r="N43" s="341">
        <f t="shared" si="47"/>
        <v>1592876</v>
      </c>
      <c r="O43" s="341">
        <f t="shared" si="47"/>
        <v>97816</v>
      </c>
      <c r="P43" s="341">
        <f t="shared" si="47"/>
        <v>0</v>
      </c>
      <c r="Q43" s="341">
        <f>SUM(Q29:Q42)-Q30-Q32-Q34-Q35-Q38-Q40-Q42</f>
        <v>15501300</v>
      </c>
      <c r="R43" s="341">
        <f aca="true" t="shared" si="48" ref="R43:AD43">SUM(R29:R42)-R30-R32-R34-R35-R38-R40-R42</f>
        <v>15501300</v>
      </c>
      <c r="S43" s="341">
        <f t="shared" si="48"/>
        <v>17050115</v>
      </c>
      <c r="T43" s="341">
        <f t="shared" si="48"/>
        <v>15984867</v>
      </c>
      <c r="U43" s="341">
        <f t="shared" si="48"/>
        <v>483567</v>
      </c>
      <c r="V43" s="341">
        <f t="shared" si="48"/>
        <v>483567</v>
      </c>
      <c r="W43" s="341">
        <f t="shared" si="48"/>
        <v>-1065248</v>
      </c>
      <c r="X43" s="341">
        <f>SUM(X29:X42)-X30-X32-X34-X35-X38-X40-X42</f>
        <v>4826300</v>
      </c>
      <c r="Y43" s="341">
        <f t="shared" si="48"/>
        <v>4826300</v>
      </c>
      <c r="Z43" s="341">
        <f t="shared" si="48"/>
        <v>4603573</v>
      </c>
      <c r="AA43" s="341">
        <f t="shared" si="48"/>
        <v>4191323</v>
      </c>
      <c r="AB43" s="341">
        <f t="shared" si="48"/>
        <v>-634977</v>
      </c>
      <c r="AC43" s="341">
        <f t="shared" si="48"/>
        <v>-634977</v>
      </c>
      <c r="AD43" s="341">
        <f t="shared" si="48"/>
        <v>-412250</v>
      </c>
      <c r="AE43" s="341">
        <f>SUM(AE29:AE42)-AE30-AE32-AE34-AE35-AE38-AE40-AE42</f>
        <v>370266386</v>
      </c>
      <c r="AF43" s="341">
        <f aca="true" t="shared" si="49" ref="AF43:AK43">SUM(AF29:AF42)-AF30-AF32-AF34-AF35-AF38-AF40-AF42</f>
        <v>480128883</v>
      </c>
      <c r="AG43" s="341">
        <f t="shared" si="49"/>
        <v>533363454</v>
      </c>
      <c r="AH43" s="341">
        <f t="shared" si="49"/>
        <v>496824332</v>
      </c>
      <c r="AI43" s="341">
        <f t="shared" si="49"/>
        <v>126557946</v>
      </c>
      <c r="AJ43" s="341">
        <f t="shared" si="49"/>
        <v>16695449</v>
      </c>
      <c r="AK43" s="341">
        <f t="shared" si="49"/>
        <v>-36539122</v>
      </c>
    </row>
    <row r="44" spans="1:37" ht="13.5" customHeight="1">
      <c r="A44" s="68">
        <v>39</v>
      </c>
      <c r="B44" s="70" t="s">
        <v>227</v>
      </c>
      <c r="C44" s="81">
        <v>30000000</v>
      </c>
      <c r="D44" s="81">
        <v>30000000</v>
      </c>
      <c r="E44" s="81">
        <v>0</v>
      </c>
      <c r="F44" s="81">
        <v>0</v>
      </c>
      <c r="G44" s="57">
        <f aca="true" t="shared" si="50" ref="G44:G52">F44-C44</f>
        <v>-30000000</v>
      </c>
      <c r="H44" s="57">
        <f aca="true" t="shared" si="51" ref="H44:H51">F44-D44</f>
        <v>-30000000</v>
      </c>
      <c r="I44" s="57">
        <f aca="true" t="shared" si="52" ref="I44:I52">F44-E44</f>
        <v>0</v>
      </c>
      <c r="J44" s="57">
        <v>0</v>
      </c>
      <c r="K44" s="57">
        <v>0</v>
      </c>
      <c r="L44" s="57">
        <v>0</v>
      </c>
      <c r="M44" s="57">
        <v>0</v>
      </c>
      <c r="N44" s="57">
        <f aca="true" t="shared" si="53" ref="N44:N52">M44-J44</f>
        <v>0</v>
      </c>
      <c r="O44" s="57">
        <f aca="true" t="shared" si="54" ref="O44:O52">M44-K44</f>
        <v>0</v>
      </c>
      <c r="P44" s="57">
        <f aca="true" t="shared" si="55" ref="P44:P52">M44-L44</f>
        <v>0</v>
      </c>
      <c r="Q44" s="57">
        <v>0</v>
      </c>
      <c r="R44" s="57">
        <v>0</v>
      </c>
      <c r="S44" s="57">
        <v>0</v>
      </c>
      <c r="T44" s="57">
        <v>0</v>
      </c>
      <c r="U44" s="57">
        <f aca="true" t="shared" si="56" ref="U44:U52">T44-Q44</f>
        <v>0</v>
      </c>
      <c r="V44" s="57">
        <f aca="true" t="shared" si="57" ref="V44:V51">T44-R44</f>
        <v>0</v>
      </c>
      <c r="W44" s="57">
        <f aca="true" t="shared" si="58" ref="W44:W52">T44-S44</f>
        <v>0</v>
      </c>
      <c r="X44" s="57">
        <v>0</v>
      </c>
      <c r="Y44" s="57">
        <v>0</v>
      </c>
      <c r="Z44" s="57">
        <v>0</v>
      </c>
      <c r="AA44" s="57">
        <v>0</v>
      </c>
      <c r="AB44" s="57">
        <f aca="true" t="shared" si="59" ref="AB44:AB53">AA44-X44</f>
        <v>0</v>
      </c>
      <c r="AC44" s="57">
        <f aca="true" t="shared" si="60" ref="AC44:AC53">AA44-Y44</f>
        <v>0</v>
      </c>
      <c r="AD44" s="57">
        <f aca="true" t="shared" si="61" ref="AD44:AD53">AA44-Z44</f>
        <v>0</v>
      </c>
      <c r="AE44" s="57">
        <f aca="true" t="shared" si="62" ref="AE44:AE54">C44+J44+Q44+X44</f>
        <v>30000000</v>
      </c>
      <c r="AF44" s="57">
        <f aca="true" t="shared" si="63" ref="AF44:AK54">D44+K44+R44+Y44</f>
        <v>30000000</v>
      </c>
      <c r="AG44" s="57">
        <f t="shared" si="63"/>
        <v>0</v>
      </c>
      <c r="AH44" s="57">
        <f t="shared" si="63"/>
        <v>0</v>
      </c>
      <c r="AI44" s="57">
        <f t="shared" si="63"/>
        <v>-30000000</v>
      </c>
      <c r="AJ44" s="57">
        <f t="shared" si="63"/>
        <v>-30000000</v>
      </c>
      <c r="AK44" s="57">
        <f t="shared" si="63"/>
        <v>0</v>
      </c>
    </row>
    <row r="45" spans="1:37" ht="13.5" customHeight="1">
      <c r="A45" s="68">
        <v>40</v>
      </c>
      <c r="B45" s="70" t="s">
        <v>228</v>
      </c>
      <c r="C45" s="81">
        <v>0</v>
      </c>
      <c r="D45" s="81">
        <v>0</v>
      </c>
      <c r="E45" s="81">
        <v>0</v>
      </c>
      <c r="F45" s="81">
        <v>0</v>
      </c>
      <c r="G45" s="57">
        <f t="shared" si="50"/>
        <v>0</v>
      </c>
      <c r="H45" s="57">
        <f t="shared" si="51"/>
        <v>0</v>
      </c>
      <c r="I45" s="57">
        <f t="shared" si="52"/>
        <v>0</v>
      </c>
      <c r="J45" s="57">
        <v>0</v>
      </c>
      <c r="K45" s="57">
        <v>0</v>
      </c>
      <c r="L45" s="57">
        <v>0</v>
      </c>
      <c r="M45" s="57">
        <v>0</v>
      </c>
      <c r="N45" s="57">
        <f t="shared" si="53"/>
        <v>0</v>
      </c>
      <c r="O45" s="57">
        <f t="shared" si="54"/>
        <v>0</v>
      </c>
      <c r="P45" s="57">
        <f t="shared" si="55"/>
        <v>0</v>
      </c>
      <c r="Q45" s="57">
        <v>0</v>
      </c>
      <c r="R45" s="57">
        <v>0</v>
      </c>
      <c r="S45" s="57">
        <v>0</v>
      </c>
      <c r="T45" s="57">
        <v>0</v>
      </c>
      <c r="U45" s="57">
        <f t="shared" si="56"/>
        <v>0</v>
      </c>
      <c r="V45" s="57">
        <f t="shared" si="57"/>
        <v>0</v>
      </c>
      <c r="W45" s="57">
        <f t="shared" si="58"/>
        <v>0</v>
      </c>
      <c r="X45" s="57">
        <v>0</v>
      </c>
      <c r="Y45" s="57">
        <v>0</v>
      </c>
      <c r="Z45" s="57">
        <v>0</v>
      </c>
      <c r="AA45" s="57">
        <v>0</v>
      </c>
      <c r="AB45" s="57">
        <f t="shared" si="59"/>
        <v>0</v>
      </c>
      <c r="AC45" s="57">
        <f t="shared" si="60"/>
        <v>0</v>
      </c>
      <c r="AD45" s="57">
        <f t="shared" si="61"/>
        <v>0</v>
      </c>
      <c r="AE45" s="57">
        <f t="shared" si="62"/>
        <v>0</v>
      </c>
      <c r="AF45" s="57">
        <f t="shared" si="63"/>
        <v>0</v>
      </c>
      <c r="AG45" s="57">
        <f t="shared" si="63"/>
        <v>0</v>
      </c>
      <c r="AH45" s="57">
        <f t="shared" si="63"/>
        <v>0</v>
      </c>
      <c r="AI45" s="57">
        <f t="shared" si="63"/>
        <v>0</v>
      </c>
      <c r="AJ45" s="57">
        <f t="shared" si="63"/>
        <v>0</v>
      </c>
      <c r="AK45" s="57">
        <f t="shared" si="63"/>
        <v>0</v>
      </c>
    </row>
    <row r="46" spans="1:37" ht="13.5" customHeight="1">
      <c r="A46" s="68">
        <v>41</v>
      </c>
      <c r="B46" s="70" t="s">
        <v>229</v>
      </c>
      <c r="C46" s="84">
        <v>214019103</v>
      </c>
      <c r="D46" s="83">
        <v>208684339</v>
      </c>
      <c r="E46" s="81">
        <v>208684339</v>
      </c>
      <c r="F46" s="81">
        <v>208684339</v>
      </c>
      <c r="G46" s="57">
        <f t="shared" si="50"/>
        <v>-5334764</v>
      </c>
      <c r="H46" s="57">
        <f t="shared" si="51"/>
        <v>0</v>
      </c>
      <c r="I46" s="57">
        <f t="shared" si="52"/>
        <v>0</v>
      </c>
      <c r="J46" s="57">
        <v>12000</v>
      </c>
      <c r="K46" s="57">
        <v>926481</v>
      </c>
      <c r="L46" s="57">
        <v>926481</v>
      </c>
      <c r="M46" s="57">
        <v>926481</v>
      </c>
      <c r="N46" s="57">
        <f t="shared" si="53"/>
        <v>914481</v>
      </c>
      <c r="O46" s="57">
        <f t="shared" si="54"/>
        <v>0</v>
      </c>
      <c r="P46" s="57">
        <f t="shared" si="55"/>
        <v>0</v>
      </c>
      <c r="Q46" s="57">
        <v>251500</v>
      </c>
      <c r="R46" s="57">
        <v>1880716</v>
      </c>
      <c r="S46" s="57">
        <v>1880716</v>
      </c>
      <c r="T46" s="57">
        <v>1880716</v>
      </c>
      <c r="U46" s="57">
        <f t="shared" si="56"/>
        <v>1629216</v>
      </c>
      <c r="V46" s="57">
        <f t="shared" si="57"/>
        <v>0</v>
      </c>
      <c r="W46" s="57">
        <f t="shared" si="58"/>
        <v>0</v>
      </c>
      <c r="X46" s="57">
        <v>381000</v>
      </c>
      <c r="Y46" s="57">
        <v>420162</v>
      </c>
      <c r="Z46" s="57">
        <v>420162</v>
      </c>
      <c r="AA46" s="57">
        <v>420162</v>
      </c>
      <c r="AB46" s="57">
        <f t="shared" si="59"/>
        <v>39162</v>
      </c>
      <c r="AC46" s="57">
        <f t="shared" si="60"/>
        <v>0</v>
      </c>
      <c r="AD46" s="57">
        <f t="shared" si="61"/>
        <v>0</v>
      </c>
      <c r="AE46" s="57">
        <f t="shared" si="62"/>
        <v>214663603</v>
      </c>
      <c r="AF46" s="57">
        <f t="shared" si="63"/>
        <v>211911698</v>
      </c>
      <c r="AG46" s="57">
        <f t="shared" si="63"/>
        <v>211911698</v>
      </c>
      <c r="AH46" s="57">
        <f t="shared" si="63"/>
        <v>211911698</v>
      </c>
      <c r="AI46" s="57">
        <f t="shared" si="63"/>
        <v>-2751905</v>
      </c>
      <c r="AJ46" s="57">
        <f t="shared" si="63"/>
        <v>0</v>
      </c>
      <c r="AK46" s="57">
        <f t="shared" si="63"/>
        <v>0</v>
      </c>
    </row>
    <row r="47" spans="1:37" ht="13.5" customHeight="1">
      <c r="A47" s="68">
        <v>42</v>
      </c>
      <c r="B47" s="70" t="s">
        <v>209</v>
      </c>
      <c r="C47" s="81">
        <v>0</v>
      </c>
      <c r="D47" s="81">
        <v>0</v>
      </c>
      <c r="E47" s="81">
        <v>5834255</v>
      </c>
      <c r="F47" s="81">
        <v>5834255</v>
      </c>
      <c r="G47" s="57">
        <f t="shared" si="50"/>
        <v>5834255</v>
      </c>
      <c r="H47" s="57">
        <f t="shared" si="51"/>
        <v>5834255</v>
      </c>
      <c r="I47" s="57">
        <f t="shared" si="52"/>
        <v>0</v>
      </c>
      <c r="J47" s="57">
        <v>0</v>
      </c>
      <c r="K47" s="57">
        <v>0</v>
      </c>
      <c r="L47" s="57">
        <v>0</v>
      </c>
      <c r="M47" s="57">
        <v>0</v>
      </c>
      <c r="N47" s="57">
        <f t="shared" si="53"/>
        <v>0</v>
      </c>
      <c r="O47" s="57">
        <f t="shared" si="54"/>
        <v>0</v>
      </c>
      <c r="P47" s="57">
        <f t="shared" si="55"/>
        <v>0</v>
      </c>
      <c r="Q47" s="57">
        <v>0</v>
      </c>
      <c r="R47" s="57">
        <v>0</v>
      </c>
      <c r="S47" s="57">
        <v>0</v>
      </c>
      <c r="T47" s="57">
        <v>0</v>
      </c>
      <c r="U47" s="57">
        <f t="shared" si="56"/>
        <v>0</v>
      </c>
      <c r="V47" s="57">
        <f t="shared" si="57"/>
        <v>0</v>
      </c>
      <c r="W47" s="57">
        <f t="shared" si="58"/>
        <v>0</v>
      </c>
      <c r="X47" s="57">
        <v>0</v>
      </c>
      <c r="Y47" s="57">
        <v>0</v>
      </c>
      <c r="Z47" s="57">
        <v>0</v>
      </c>
      <c r="AA47" s="57">
        <v>0</v>
      </c>
      <c r="AB47" s="57">
        <f t="shared" si="59"/>
        <v>0</v>
      </c>
      <c r="AC47" s="57">
        <f t="shared" si="60"/>
        <v>0</v>
      </c>
      <c r="AD47" s="57">
        <f t="shared" si="61"/>
        <v>0</v>
      </c>
      <c r="AE47" s="57">
        <f t="shared" si="62"/>
        <v>0</v>
      </c>
      <c r="AF47" s="57">
        <f t="shared" si="63"/>
        <v>0</v>
      </c>
      <c r="AG47" s="57">
        <f t="shared" si="63"/>
        <v>5834255</v>
      </c>
      <c r="AH47" s="57">
        <f t="shared" si="63"/>
        <v>5834255</v>
      </c>
      <c r="AI47" s="57">
        <f t="shared" si="63"/>
        <v>5834255</v>
      </c>
      <c r="AJ47" s="57">
        <f t="shared" si="63"/>
        <v>5834255</v>
      </c>
      <c r="AK47" s="57">
        <f t="shared" si="63"/>
        <v>0</v>
      </c>
    </row>
    <row r="48" spans="1:37" ht="13.5" customHeight="1">
      <c r="A48" s="68">
        <v>43</v>
      </c>
      <c r="B48" s="70"/>
      <c r="C48" s="81">
        <v>0</v>
      </c>
      <c r="D48" s="81">
        <v>0</v>
      </c>
      <c r="E48" s="81">
        <v>0</v>
      </c>
      <c r="F48" s="81">
        <v>0</v>
      </c>
      <c r="G48" s="57">
        <f t="shared" si="50"/>
        <v>0</v>
      </c>
      <c r="H48" s="57">
        <f t="shared" si="51"/>
        <v>0</v>
      </c>
      <c r="I48" s="57">
        <f t="shared" si="52"/>
        <v>0</v>
      </c>
      <c r="J48" s="57">
        <v>0</v>
      </c>
      <c r="K48" s="57">
        <v>0</v>
      </c>
      <c r="L48" s="57">
        <v>0</v>
      </c>
      <c r="M48" s="57">
        <v>0</v>
      </c>
      <c r="N48" s="57">
        <f t="shared" si="53"/>
        <v>0</v>
      </c>
      <c r="O48" s="57">
        <f t="shared" si="54"/>
        <v>0</v>
      </c>
      <c r="P48" s="57">
        <f t="shared" si="55"/>
        <v>0</v>
      </c>
      <c r="Q48" s="57">
        <v>0</v>
      </c>
      <c r="R48" s="57">
        <v>0</v>
      </c>
      <c r="S48" s="57">
        <v>0</v>
      </c>
      <c r="T48" s="57">
        <v>0</v>
      </c>
      <c r="U48" s="57">
        <f t="shared" si="56"/>
        <v>0</v>
      </c>
      <c r="V48" s="57">
        <f t="shared" si="57"/>
        <v>0</v>
      </c>
      <c r="W48" s="57">
        <f t="shared" si="58"/>
        <v>0</v>
      </c>
      <c r="X48" s="57">
        <v>0</v>
      </c>
      <c r="Y48" s="57">
        <v>0</v>
      </c>
      <c r="Z48" s="57">
        <v>0</v>
      </c>
      <c r="AA48" s="57">
        <v>0</v>
      </c>
      <c r="AB48" s="57">
        <f t="shared" si="59"/>
        <v>0</v>
      </c>
      <c r="AC48" s="57">
        <f t="shared" si="60"/>
        <v>0</v>
      </c>
      <c r="AD48" s="57">
        <f t="shared" si="61"/>
        <v>0</v>
      </c>
      <c r="AE48" s="57">
        <f t="shared" si="62"/>
        <v>0</v>
      </c>
      <c r="AF48" s="57">
        <f t="shared" si="63"/>
        <v>0</v>
      </c>
      <c r="AG48" s="57">
        <f t="shared" si="63"/>
        <v>0</v>
      </c>
      <c r="AH48" s="57">
        <f t="shared" si="63"/>
        <v>0</v>
      </c>
      <c r="AI48" s="57">
        <f>AH48-AE48</f>
        <v>0</v>
      </c>
      <c r="AJ48" s="57">
        <f t="shared" si="63"/>
        <v>0</v>
      </c>
      <c r="AK48" s="57">
        <f t="shared" si="63"/>
        <v>0</v>
      </c>
    </row>
    <row r="49" spans="1:37" s="185" customFormat="1" ht="13.5" customHeight="1">
      <c r="A49" s="186">
        <v>44</v>
      </c>
      <c r="B49" s="187" t="s">
        <v>230</v>
      </c>
      <c r="C49" s="188">
        <v>0</v>
      </c>
      <c r="D49" s="188">
        <v>0</v>
      </c>
      <c r="E49" s="188">
        <v>0</v>
      </c>
      <c r="F49" s="188">
        <v>0</v>
      </c>
      <c r="G49" s="128">
        <f t="shared" si="50"/>
        <v>0</v>
      </c>
      <c r="H49" s="128">
        <f t="shared" si="51"/>
        <v>0</v>
      </c>
      <c r="I49" s="128">
        <f t="shared" si="52"/>
        <v>0</v>
      </c>
      <c r="J49" s="128">
        <v>64681300</v>
      </c>
      <c r="K49" s="128">
        <v>67324544</v>
      </c>
      <c r="L49" s="128">
        <v>64943255</v>
      </c>
      <c r="M49" s="128">
        <v>64943255</v>
      </c>
      <c r="N49" s="128">
        <f t="shared" si="53"/>
        <v>261955</v>
      </c>
      <c r="O49" s="128">
        <f t="shared" si="54"/>
        <v>-2381289</v>
      </c>
      <c r="P49" s="128">
        <f t="shared" si="55"/>
        <v>0</v>
      </c>
      <c r="Q49" s="128">
        <v>98391600</v>
      </c>
      <c r="R49" s="128">
        <v>93449878</v>
      </c>
      <c r="S49" s="128">
        <v>83667630</v>
      </c>
      <c r="T49" s="128">
        <v>83667630</v>
      </c>
      <c r="U49" s="128">
        <f t="shared" si="56"/>
        <v>-14723970</v>
      </c>
      <c r="V49" s="128">
        <f t="shared" si="57"/>
        <v>-9782248</v>
      </c>
      <c r="W49" s="128">
        <f t="shared" si="58"/>
        <v>0</v>
      </c>
      <c r="X49" s="128">
        <v>11469900</v>
      </c>
      <c r="Y49" s="128">
        <v>12738773</v>
      </c>
      <c r="Z49" s="128">
        <v>11573161</v>
      </c>
      <c r="AA49" s="128">
        <v>11573161</v>
      </c>
      <c r="AB49" s="128">
        <f t="shared" si="59"/>
        <v>103261</v>
      </c>
      <c r="AC49" s="128">
        <f t="shared" si="60"/>
        <v>-1165612</v>
      </c>
      <c r="AD49" s="128">
        <f t="shared" si="61"/>
        <v>0</v>
      </c>
      <c r="AE49" s="128">
        <f t="shared" si="62"/>
        <v>174542800</v>
      </c>
      <c r="AF49" s="128">
        <f t="shared" si="63"/>
        <v>173513195</v>
      </c>
      <c r="AG49" s="128">
        <f t="shared" si="63"/>
        <v>160184046</v>
      </c>
      <c r="AH49" s="128">
        <f t="shared" si="63"/>
        <v>160184046</v>
      </c>
      <c r="AI49" s="128">
        <f aca="true" t="shared" si="64" ref="AI49:AI54">G49+N49+U49+AB49</f>
        <v>-14358754</v>
      </c>
      <c r="AJ49" s="128">
        <f t="shared" si="63"/>
        <v>-13329149</v>
      </c>
      <c r="AK49" s="128">
        <f t="shared" si="63"/>
        <v>0</v>
      </c>
    </row>
    <row r="50" spans="1:37" ht="13.5" customHeight="1">
      <c r="A50" s="68">
        <v>45</v>
      </c>
      <c r="B50" s="70" t="s">
        <v>231</v>
      </c>
      <c r="C50" s="81">
        <v>0</v>
      </c>
      <c r="D50" s="81">
        <v>0</v>
      </c>
      <c r="E50" s="81">
        <v>0</v>
      </c>
      <c r="F50" s="81">
        <v>0</v>
      </c>
      <c r="G50" s="57">
        <f t="shared" si="50"/>
        <v>0</v>
      </c>
      <c r="H50" s="57">
        <f t="shared" si="51"/>
        <v>0</v>
      </c>
      <c r="I50" s="57">
        <f t="shared" si="52"/>
        <v>0</v>
      </c>
      <c r="J50" s="57">
        <v>0</v>
      </c>
      <c r="K50" s="57">
        <v>0</v>
      </c>
      <c r="L50" s="57">
        <v>0</v>
      </c>
      <c r="M50" s="57">
        <v>0</v>
      </c>
      <c r="N50" s="57">
        <f t="shared" si="53"/>
        <v>0</v>
      </c>
      <c r="O50" s="57">
        <f t="shared" si="54"/>
        <v>0</v>
      </c>
      <c r="P50" s="57">
        <f t="shared" si="55"/>
        <v>0</v>
      </c>
      <c r="Q50" s="57">
        <v>0</v>
      </c>
      <c r="R50" s="57">
        <v>0</v>
      </c>
      <c r="S50" s="57">
        <v>0</v>
      </c>
      <c r="T50" s="57">
        <v>0</v>
      </c>
      <c r="U50" s="57">
        <f t="shared" si="56"/>
        <v>0</v>
      </c>
      <c r="V50" s="57">
        <f t="shared" si="57"/>
        <v>0</v>
      </c>
      <c r="W50" s="57">
        <f t="shared" si="58"/>
        <v>0</v>
      </c>
      <c r="X50" s="57">
        <v>0</v>
      </c>
      <c r="Y50" s="57">
        <v>0</v>
      </c>
      <c r="Z50" s="57">
        <v>0</v>
      </c>
      <c r="AA50" s="57">
        <v>0</v>
      </c>
      <c r="AB50" s="57">
        <f t="shared" si="59"/>
        <v>0</v>
      </c>
      <c r="AC50" s="57">
        <f t="shared" si="60"/>
        <v>0</v>
      </c>
      <c r="AD50" s="57">
        <f t="shared" si="61"/>
        <v>0</v>
      </c>
      <c r="AE50" s="57">
        <f t="shared" si="62"/>
        <v>0</v>
      </c>
      <c r="AF50" s="57">
        <f t="shared" si="63"/>
        <v>0</v>
      </c>
      <c r="AG50" s="57">
        <f t="shared" si="63"/>
        <v>0</v>
      </c>
      <c r="AH50" s="57">
        <f t="shared" si="63"/>
        <v>0</v>
      </c>
      <c r="AI50" s="57">
        <f t="shared" si="64"/>
        <v>0</v>
      </c>
      <c r="AJ50" s="57">
        <f t="shared" si="63"/>
        <v>0</v>
      </c>
      <c r="AK50" s="57">
        <f t="shared" si="63"/>
        <v>0</v>
      </c>
    </row>
    <row r="51" spans="1:37" ht="13.5" customHeight="1">
      <c r="A51" s="68">
        <v>46</v>
      </c>
      <c r="B51" s="70" t="s">
        <v>232</v>
      </c>
      <c r="C51" s="82">
        <v>0</v>
      </c>
      <c r="D51" s="82">
        <v>0</v>
      </c>
      <c r="E51" s="82">
        <v>0</v>
      </c>
      <c r="F51" s="82">
        <v>0</v>
      </c>
      <c r="G51" s="57">
        <f t="shared" si="50"/>
        <v>0</v>
      </c>
      <c r="H51" s="57">
        <f t="shared" si="51"/>
        <v>0</v>
      </c>
      <c r="I51" s="57">
        <f t="shared" si="52"/>
        <v>0</v>
      </c>
      <c r="J51" s="59">
        <v>0</v>
      </c>
      <c r="K51" s="59">
        <v>0</v>
      </c>
      <c r="L51" s="59">
        <v>0</v>
      </c>
      <c r="M51" s="59">
        <v>0</v>
      </c>
      <c r="N51" s="57">
        <f t="shared" si="53"/>
        <v>0</v>
      </c>
      <c r="O51" s="57">
        <f t="shared" si="54"/>
        <v>0</v>
      </c>
      <c r="P51" s="57">
        <f t="shared" si="55"/>
        <v>0</v>
      </c>
      <c r="Q51" s="84">
        <v>0</v>
      </c>
      <c r="R51" s="84">
        <v>0</v>
      </c>
      <c r="S51" s="84">
        <v>0</v>
      </c>
      <c r="T51" s="59">
        <v>0</v>
      </c>
      <c r="U51" s="57">
        <f t="shared" si="56"/>
        <v>0</v>
      </c>
      <c r="V51" s="57">
        <f t="shared" si="57"/>
        <v>0</v>
      </c>
      <c r="W51" s="57">
        <f t="shared" si="58"/>
        <v>0</v>
      </c>
      <c r="X51" s="57">
        <v>0</v>
      </c>
      <c r="Y51" s="57">
        <v>0</v>
      </c>
      <c r="Z51" s="57">
        <v>0</v>
      </c>
      <c r="AA51" s="57">
        <v>0</v>
      </c>
      <c r="AB51" s="57">
        <f t="shared" si="59"/>
        <v>0</v>
      </c>
      <c r="AC51" s="57">
        <f t="shared" si="60"/>
        <v>0</v>
      </c>
      <c r="AD51" s="57">
        <f t="shared" si="61"/>
        <v>0</v>
      </c>
      <c r="AE51" s="57">
        <f t="shared" si="62"/>
        <v>0</v>
      </c>
      <c r="AF51" s="57">
        <f t="shared" si="63"/>
        <v>0</v>
      </c>
      <c r="AG51" s="57">
        <f t="shared" si="63"/>
        <v>0</v>
      </c>
      <c r="AH51" s="57">
        <f t="shared" si="63"/>
        <v>0</v>
      </c>
      <c r="AI51" s="57">
        <f t="shared" si="64"/>
        <v>0</v>
      </c>
      <c r="AJ51" s="57">
        <f t="shared" si="63"/>
        <v>0</v>
      </c>
      <c r="AK51" s="57">
        <f t="shared" si="63"/>
        <v>0</v>
      </c>
    </row>
    <row r="52" spans="1:37" ht="13.5" customHeight="1">
      <c r="A52" s="69">
        <v>47</v>
      </c>
      <c r="B52" s="56" t="s">
        <v>281</v>
      </c>
      <c r="C52" s="67">
        <v>0</v>
      </c>
      <c r="D52" s="67">
        <v>0</v>
      </c>
      <c r="E52" s="67">
        <v>0</v>
      </c>
      <c r="F52" s="67">
        <v>0</v>
      </c>
      <c r="G52" s="66">
        <f t="shared" si="50"/>
        <v>0</v>
      </c>
      <c r="H52" s="66">
        <v>0</v>
      </c>
      <c r="I52" s="66">
        <f t="shared" si="52"/>
        <v>0</v>
      </c>
      <c r="J52" s="66">
        <v>0</v>
      </c>
      <c r="K52" s="66">
        <v>0</v>
      </c>
      <c r="L52" s="66">
        <v>0</v>
      </c>
      <c r="M52" s="66">
        <v>0</v>
      </c>
      <c r="N52" s="66">
        <f t="shared" si="53"/>
        <v>0</v>
      </c>
      <c r="O52" s="66">
        <f t="shared" si="54"/>
        <v>0</v>
      </c>
      <c r="P52" s="66">
        <f t="shared" si="55"/>
        <v>0</v>
      </c>
      <c r="Q52" s="66">
        <v>0</v>
      </c>
      <c r="R52" s="66">
        <v>0</v>
      </c>
      <c r="S52" s="66">
        <v>0</v>
      </c>
      <c r="T52" s="66">
        <v>0</v>
      </c>
      <c r="U52" s="66">
        <f t="shared" si="56"/>
        <v>0</v>
      </c>
      <c r="V52" s="66">
        <v>0</v>
      </c>
      <c r="W52" s="66">
        <f t="shared" si="58"/>
        <v>0</v>
      </c>
      <c r="X52" s="66">
        <v>0</v>
      </c>
      <c r="Y52" s="66">
        <v>0</v>
      </c>
      <c r="Z52" s="66">
        <v>0</v>
      </c>
      <c r="AA52" s="66">
        <v>0</v>
      </c>
      <c r="AB52" s="63">
        <f t="shared" si="59"/>
        <v>0</v>
      </c>
      <c r="AC52" s="63">
        <f t="shared" si="60"/>
        <v>0</v>
      </c>
      <c r="AD52" s="63">
        <f t="shared" si="61"/>
        <v>0</v>
      </c>
      <c r="AE52" s="63">
        <f t="shared" si="62"/>
        <v>0</v>
      </c>
      <c r="AF52" s="63">
        <f t="shared" si="63"/>
        <v>0</v>
      </c>
      <c r="AG52" s="63">
        <f t="shared" si="63"/>
        <v>0</v>
      </c>
      <c r="AH52" s="63">
        <f t="shared" si="63"/>
        <v>0</v>
      </c>
      <c r="AI52" s="63">
        <f t="shared" si="64"/>
        <v>0</v>
      </c>
      <c r="AJ52" s="63">
        <f t="shared" si="63"/>
        <v>0</v>
      </c>
      <c r="AK52" s="63">
        <f t="shared" si="63"/>
        <v>0</v>
      </c>
    </row>
    <row r="53" spans="1:37" ht="13.5" customHeight="1">
      <c r="A53" s="68">
        <v>48</v>
      </c>
      <c r="B53" s="109" t="s">
        <v>233</v>
      </c>
      <c r="C53" s="81">
        <v>0</v>
      </c>
      <c r="D53" s="81">
        <v>0</v>
      </c>
      <c r="E53" s="81">
        <v>0</v>
      </c>
      <c r="F53" s="81">
        <v>0</v>
      </c>
      <c r="G53" s="57">
        <f>F53-C53</f>
        <v>0</v>
      </c>
      <c r="H53" s="57">
        <f>F53-D53</f>
        <v>0</v>
      </c>
      <c r="I53" s="57">
        <f>F53-E53</f>
        <v>0</v>
      </c>
      <c r="J53" s="57">
        <v>0</v>
      </c>
      <c r="K53" s="57">
        <v>0</v>
      </c>
      <c r="L53" s="57">
        <v>0</v>
      </c>
      <c r="M53" s="57">
        <v>0</v>
      </c>
      <c r="N53" s="57">
        <f>M53-J53</f>
        <v>0</v>
      </c>
      <c r="O53" s="57">
        <f>M53-K53</f>
        <v>0</v>
      </c>
      <c r="P53" s="57">
        <f>M53-L53</f>
        <v>0</v>
      </c>
      <c r="Q53" s="57">
        <v>0</v>
      </c>
      <c r="R53" s="57">
        <v>0</v>
      </c>
      <c r="S53" s="57">
        <v>0</v>
      </c>
      <c r="T53" s="57">
        <v>0</v>
      </c>
      <c r="U53" s="57">
        <f>T53-Q53</f>
        <v>0</v>
      </c>
      <c r="V53" s="57">
        <f>T53-R53</f>
        <v>0</v>
      </c>
      <c r="W53" s="57">
        <f>T53-S53</f>
        <v>0</v>
      </c>
      <c r="X53" s="57">
        <v>0</v>
      </c>
      <c r="Y53" s="57">
        <v>0</v>
      </c>
      <c r="Z53" s="57">
        <v>0</v>
      </c>
      <c r="AA53" s="57">
        <v>0</v>
      </c>
      <c r="AB53" s="57">
        <f t="shared" si="59"/>
        <v>0</v>
      </c>
      <c r="AC53" s="57">
        <f t="shared" si="60"/>
        <v>0</v>
      </c>
      <c r="AD53" s="57">
        <f t="shared" si="61"/>
        <v>0</v>
      </c>
      <c r="AE53" s="57">
        <f t="shared" si="62"/>
        <v>0</v>
      </c>
      <c r="AF53" s="57">
        <f>D53+K53+R53</f>
        <v>0</v>
      </c>
      <c r="AG53" s="57">
        <f>E53+L53+S53</f>
        <v>0</v>
      </c>
      <c r="AH53" s="57">
        <f t="shared" si="63"/>
        <v>0</v>
      </c>
      <c r="AI53" s="57">
        <f t="shared" si="64"/>
        <v>0</v>
      </c>
      <c r="AJ53" s="57">
        <f t="shared" si="63"/>
        <v>0</v>
      </c>
      <c r="AK53" s="57">
        <f t="shared" si="63"/>
        <v>0</v>
      </c>
    </row>
    <row r="54" spans="1:37" ht="13.5" customHeight="1">
      <c r="A54" s="68">
        <v>49</v>
      </c>
      <c r="B54" s="62" t="s">
        <v>303</v>
      </c>
      <c r="C54" s="67">
        <f>SUM(C44:C53)</f>
        <v>244019103</v>
      </c>
      <c r="D54" s="67">
        <f aca="true" t="shared" si="65" ref="D54:AD54">SUM(D44:D53)</f>
        <v>238684339</v>
      </c>
      <c r="E54" s="67">
        <f t="shared" si="65"/>
        <v>214518594</v>
      </c>
      <c r="F54" s="67">
        <f t="shared" si="65"/>
        <v>214518594</v>
      </c>
      <c r="G54" s="67">
        <f t="shared" si="65"/>
        <v>-29500509</v>
      </c>
      <c r="H54" s="67">
        <f t="shared" si="65"/>
        <v>-24165745</v>
      </c>
      <c r="I54" s="67">
        <f t="shared" si="65"/>
        <v>0</v>
      </c>
      <c r="J54" s="67">
        <f t="shared" si="65"/>
        <v>64693300</v>
      </c>
      <c r="K54" s="67">
        <f t="shared" si="65"/>
        <v>68251025</v>
      </c>
      <c r="L54" s="67">
        <f t="shared" si="65"/>
        <v>65869736</v>
      </c>
      <c r="M54" s="67">
        <f t="shared" si="65"/>
        <v>65869736</v>
      </c>
      <c r="N54" s="67">
        <f t="shared" si="65"/>
        <v>1176436</v>
      </c>
      <c r="O54" s="67">
        <f t="shared" si="65"/>
        <v>-2381289</v>
      </c>
      <c r="P54" s="67">
        <f t="shared" si="65"/>
        <v>0</v>
      </c>
      <c r="Q54" s="67">
        <f t="shared" si="65"/>
        <v>98643100</v>
      </c>
      <c r="R54" s="67">
        <f t="shared" si="65"/>
        <v>95330594</v>
      </c>
      <c r="S54" s="67">
        <f t="shared" si="65"/>
        <v>85548346</v>
      </c>
      <c r="T54" s="67">
        <f t="shared" si="65"/>
        <v>85548346</v>
      </c>
      <c r="U54" s="67">
        <f t="shared" si="65"/>
        <v>-13094754</v>
      </c>
      <c r="V54" s="67">
        <f t="shared" si="65"/>
        <v>-9782248</v>
      </c>
      <c r="W54" s="67">
        <f t="shared" si="65"/>
        <v>0</v>
      </c>
      <c r="X54" s="67">
        <f t="shared" si="65"/>
        <v>11850900</v>
      </c>
      <c r="Y54" s="67">
        <f t="shared" si="65"/>
        <v>13158935</v>
      </c>
      <c r="Z54" s="67">
        <f t="shared" si="65"/>
        <v>11993323</v>
      </c>
      <c r="AA54" s="67">
        <f t="shared" si="65"/>
        <v>11993323</v>
      </c>
      <c r="AB54" s="67">
        <f t="shared" si="65"/>
        <v>142423</v>
      </c>
      <c r="AC54" s="67">
        <f t="shared" si="65"/>
        <v>-1165612</v>
      </c>
      <c r="AD54" s="67">
        <f t="shared" si="65"/>
        <v>0</v>
      </c>
      <c r="AE54" s="64">
        <f t="shared" si="62"/>
        <v>419206403</v>
      </c>
      <c r="AF54" s="64">
        <f>D54+K54+R54+Y54</f>
        <v>415424893</v>
      </c>
      <c r="AG54" s="64">
        <f>E54+L54+S54+Z54</f>
        <v>377929999</v>
      </c>
      <c r="AH54" s="64">
        <f t="shared" si="63"/>
        <v>377929999</v>
      </c>
      <c r="AI54" s="64">
        <f t="shared" si="64"/>
        <v>-41276404</v>
      </c>
      <c r="AJ54" s="64">
        <f t="shared" si="63"/>
        <v>-37494894</v>
      </c>
      <c r="AK54" s="64">
        <f t="shared" si="63"/>
        <v>0</v>
      </c>
    </row>
    <row r="55" spans="1:37" ht="18" customHeight="1">
      <c r="A55" s="368">
        <v>50</v>
      </c>
      <c r="B55" s="340" t="s">
        <v>284</v>
      </c>
      <c r="C55" s="341">
        <f>C43+C54</f>
        <v>593957889</v>
      </c>
      <c r="D55" s="341">
        <f aca="true" t="shared" si="66" ref="D55:AK55">D43+D54</f>
        <v>696990562</v>
      </c>
      <c r="E55" s="341">
        <f t="shared" si="66"/>
        <v>724635484</v>
      </c>
      <c r="F55" s="341">
        <f t="shared" si="66"/>
        <v>689573860</v>
      </c>
      <c r="G55" s="341">
        <f t="shared" si="66"/>
        <v>95615971</v>
      </c>
      <c r="H55" s="341">
        <f t="shared" si="66"/>
        <v>-7416702</v>
      </c>
      <c r="I55" s="341">
        <f t="shared" si="66"/>
        <v>-35061624</v>
      </c>
      <c r="J55" s="341">
        <f t="shared" si="66"/>
        <v>64693300</v>
      </c>
      <c r="K55" s="341">
        <f t="shared" si="66"/>
        <v>69746085</v>
      </c>
      <c r="L55" s="341">
        <f t="shared" si="66"/>
        <v>67462612</v>
      </c>
      <c r="M55" s="341">
        <f t="shared" si="66"/>
        <v>67462612</v>
      </c>
      <c r="N55" s="341">
        <f t="shared" si="66"/>
        <v>2769312</v>
      </c>
      <c r="O55" s="341">
        <f t="shared" si="66"/>
        <v>-2283473</v>
      </c>
      <c r="P55" s="341">
        <f t="shared" si="66"/>
        <v>0</v>
      </c>
      <c r="Q55" s="341">
        <f t="shared" si="66"/>
        <v>114144400</v>
      </c>
      <c r="R55" s="341">
        <f t="shared" si="66"/>
        <v>110831894</v>
      </c>
      <c r="S55" s="341">
        <f t="shared" si="66"/>
        <v>102598461</v>
      </c>
      <c r="T55" s="341">
        <f t="shared" si="66"/>
        <v>101533213</v>
      </c>
      <c r="U55" s="341">
        <f t="shared" si="66"/>
        <v>-12611187</v>
      </c>
      <c r="V55" s="341">
        <f t="shared" si="66"/>
        <v>-9298681</v>
      </c>
      <c r="W55" s="341">
        <f t="shared" si="66"/>
        <v>-1065248</v>
      </c>
      <c r="X55" s="341">
        <f t="shared" si="66"/>
        <v>16677200</v>
      </c>
      <c r="Y55" s="341">
        <f t="shared" si="66"/>
        <v>17985235</v>
      </c>
      <c r="Z55" s="341">
        <f t="shared" si="66"/>
        <v>16596896</v>
      </c>
      <c r="AA55" s="341">
        <f t="shared" si="66"/>
        <v>16184646</v>
      </c>
      <c r="AB55" s="341">
        <f t="shared" si="66"/>
        <v>-492554</v>
      </c>
      <c r="AC55" s="341">
        <f t="shared" si="66"/>
        <v>-1800589</v>
      </c>
      <c r="AD55" s="341">
        <f t="shared" si="66"/>
        <v>-412250</v>
      </c>
      <c r="AE55" s="341">
        <f t="shared" si="66"/>
        <v>789472789</v>
      </c>
      <c r="AF55" s="341">
        <f t="shared" si="66"/>
        <v>895553776</v>
      </c>
      <c r="AG55" s="341">
        <f t="shared" si="66"/>
        <v>911293453</v>
      </c>
      <c r="AH55" s="341">
        <f t="shared" si="66"/>
        <v>874754331</v>
      </c>
      <c r="AI55" s="341">
        <f t="shared" si="66"/>
        <v>85281542</v>
      </c>
      <c r="AJ55" s="341">
        <f t="shared" si="66"/>
        <v>-20799445</v>
      </c>
      <c r="AK55" s="341">
        <f t="shared" si="66"/>
        <v>-36539122</v>
      </c>
    </row>
    <row r="56" spans="1:37" ht="30" customHeight="1">
      <c r="A56" s="368">
        <v>51</v>
      </c>
      <c r="B56" s="344" t="s">
        <v>234</v>
      </c>
      <c r="C56" s="341">
        <f>C43-C18</f>
        <v>-24443655</v>
      </c>
      <c r="D56" s="341">
        <f aca="true" t="shared" si="67" ref="D56:AK56">D43-D18</f>
        <v>-20138496</v>
      </c>
      <c r="E56" s="341">
        <f t="shared" si="67"/>
        <v>240795792</v>
      </c>
      <c r="F56" s="341">
        <f t="shared" si="67"/>
        <v>210604593</v>
      </c>
      <c r="G56" s="341">
        <f t="shared" si="67"/>
        <v>170523766</v>
      </c>
      <c r="H56" s="341">
        <f t="shared" si="67"/>
        <v>157843627</v>
      </c>
      <c r="I56" s="341">
        <f t="shared" si="67"/>
        <v>-30191199</v>
      </c>
      <c r="J56" s="341">
        <f t="shared" si="67"/>
        <v>-64693300</v>
      </c>
      <c r="K56" s="341">
        <f t="shared" si="67"/>
        <v>-68251025</v>
      </c>
      <c r="L56" s="341">
        <f t="shared" si="67"/>
        <v>-67099306</v>
      </c>
      <c r="M56" s="341">
        <f t="shared" si="67"/>
        <v>-65071978</v>
      </c>
      <c r="N56" s="341">
        <f t="shared" si="67"/>
        <v>-378678</v>
      </c>
      <c r="O56" s="341">
        <f t="shared" si="67"/>
        <v>3179047</v>
      </c>
      <c r="P56" s="341">
        <f t="shared" si="67"/>
        <v>2027328</v>
      </c>
      <c r="Q56" s="341">
        <f t="shared" si="67"/>
        <v>-98643100</v>
      </c>
      <c r="R56" s="341">
        <f t="shared" si="67"/>
        <v>-95330594</v>
      </c>
      <c r="S56" s="341">
        <f t="shared" si="67"/>
        <v>-88025232</v>
      </c>
      <c r="T56" s="341">
        <f t="shared" si="67"/>
        <v>-84136319</v>
      </c>
      <c r="U56" s="341">
        <f t="shared" si="67"/>
        <v>14506781</v>
      </c>
      <c r="V56" s="341">
        <f t="shared" si="67"/>
        <v>11194275</v>
      </c>
      <c r="W56" s="341">
        <f t="shared" si="67"/>
        <v>3888913</v>
      </c>
      <c r="X56" s="341">
        <f t="shared" si="67"/>
        <v>-11850900</v>
      </c>
      <c r="Y56" s="341">
        <f t="shared" si="67"/>
        <v>-13158935</v>
      </c>
      <c r="Z56" s="341">
        <f t="shared" si="67"/>
        <v>-11447982</v>
      </c>
      <c r="AA56" s="341">
        <f t="shared" si="67"/>
        <v>-11860232</v>
      </c>
      <c r="AB56" s="341">
        <f t="shared" si="67"/>
        <v>-9332</v>
      </c>
      <c r="AC56" s="341">
        <f t="shared" si="67"/>
        <v>1298703</v>
      </c>
      <c r="AD56" s="341">
        <f t="shared" si="67"/>
        <v>-412250</v>
      </c>
      <c r="AE56" s="341">
        <f t="shared" si="67"/>
        <v>-199630955</v>
      </c>
      <c r="AF56" s="341">
        <f t="shared" si="67"/>
        <v>-196879050</v>
      </c>
      <c r="AG56" s="341">
        <f t="shared" si="67"/>
        <v>74223272</v>
      </c>
      <c r="AH56" s="341">
        <f t="shared" si="67"/>
        <v>49536064</v>
      </c>
      <c r="AI56" s="341">
        <f t="shared" si="67"/>
        <v>249167019</v>
      </c>
      <c r="AJ56" s="341">
        <f t="shared" si="67"/>
        <v>246415114</v>
      </c>
      <c r="AK56" s="341">
        <f t="shared" si="67"/>
        <v>-24687208</v>
      </c>
    </row>
    <row r="57" spans="1:37" ht="21" customHeight="1">
      <c r="A57" s="368">
        <v>52</v>
      </c>
      <c r="B57" s="340" t="s">
        <v>285</v>
      </c>
      <c r="C57" s="341">
        <f>C54-C27</f>
        <v>24443655</v>
      </c>
      <c r="D57" s="341">
        <f aca="true" t="shared" si="68" ref="D57:AK57">D54-D27</f>
        <v>20138496</v>
      </c>
      <c r="E57" s="341">
        <f t="shared" si="68"/>
        <v>39301900</v>
      </c>
      <c r="F57" s="341">
        <f t="shared" si="68"/>
        <v>39301900</v>
      </c>
      <c r="G57" s="341">
        <f t="shared" si="68"/>
        <v>14858245</v>
      </c>
      <c r="H57" s="341">
        <f t="shared" si="68"/>
        <v>19163404</v>
      </c>
      <c r="I57" s="341">
        <f t="shared" si="68"/>
        <v>0</v>
      </c>
      <c r="J57" s="341">
        <f t="shared" si="68"/>
        <v>64693300</v>
      </c>
      <c r="K57" s="341">
        <f t="shared" si="68"/>
        <v>68251025</v>
      </c>
      <c r="L57" s="341">
        <f t="shared" si="68"/>
        <v>65869736</v>
      </c>
      <c r="M57" s="341">
        <f t="shared" si="68"/>
        <v>65869736</v>
      </c>
      <c r="N57" s="341">
        <f t="shared" si="68"/>
        <v>1176436</v>
      </c>
      <c r="O57" s="341">
        <f t="shared" si="68"/>
        <v>-2381289</v>
      </c>
      <c r="P57" s="341">
        <f t="shared" si="68"/>
        <v>0</v>
      </c>
      <c r="Q57" s="341">
        <f t="shared" si="68"/>
        <v>98643100</v>
      </c>
      <c r="R57" s="341">
        <f t="shared" si="68"/>
        <v>95330594</v>
      </c>
      <c r="S57" s="341">
        <f t="shared" si="68"/>
        <v>85548346</v>
      </c>
      <c r="T57" s="341">
        <f t="shared" si="68"/>
        <v>85548346</v>
      </c>
      <c r="U57" s="341">
        <f t="shared" si="68"/>
        <v>-13094754</v>
      </c>
      <c r="V57" s="341">
        <f t="shared" si="68"/>
        <v>-9782248</v>
      </c>
      <c r="W57" s="341">
        <f t="shared" si="68"/>
        <v>0</v>
      </c>
      <c r="X57" s="341">
        <f t="shared" si="68"/>
        <v>11850900</v>
      </c>
      <c r="Y57" s="341">
        <f t="shared" si="68"/>
        <v>13158935</v>
      </c>
      <c r="Z57" s="341">
        <f t="shared" si="68"/>
        <v>11993323</v>
      </c>
      <c r="AA57" s="341">
        <f t="shared" si="68"/>
        <v>11993323</v>
      </c>
      <c r="AB57" s="341">
        <f t="shared" si="68"/>
        <v>142423</v>
      </c>
      <c r="AC57" s="341">
        <f t="shared" si="68"/>
        <v>-1165612</v>
      </c>
      <c r="AD57" s="341">
        <f t="shared" si="68"/>
        <v>0</v>
      </c>
      <c r="AE57" s="341">
        <f t="shared" si="68"/>
        <v>199630955</v>
      </c>
      <c r="AF57" s="341">
        <f t="shared" si="68"/>
        <v>196879050</v>
      </c>
      <c r="AG57" s="341">
        <f t="shared" si="68"/>
        <v>202713305</v>
      </c>
      <c r="AH57" s="341">
        <f t="shared" si="68"/>
        <v>202713305</v>
      </c>
      <c r="AI57" s="341">
        <f t="shared" si="68"/>
        <v>3082350</v>
      </c>
      <c r="AJ57" s="341">
        <f t="shared" si="68"/>
        <v>5834255</v>
      </c>
      <c r="AK57" s="341">
        <f t="shared" si="68"/>
        <v>0</v>
      </c>
    </row>
    <row r="58" spans="1:37" ht="26.25" customHeight="1">
      <c r="A58" s="368">
        <v>53</v>
      </c>
      <c r="B58" s="344" t="s">
        <v>286</v>
      </c>
      <c r="C58" s="341">
        <f>C55-C28</f>
        <v>0</v>
      </c>
      <c r="D58" s="341">
        <f aca="true" t="shared" si="69" ref="D58:AK58">D55-D28</f>
        <v>0</v>
      </c>
      <c r="E58" s="341">
        <f t="shared" si="69"/>
        <v>280097692</v>
      </c>
      <c r="F58" s="341">
        <f t="shared" si="69"/>
        <v>249906493</v>
      </c>
      <c r="G58" s="341">
        <f t="shared" si="69"/>
        <v>185382011</v>
      </c>
      <c r="H58" s="341">
        <f t="shared" si="69"/>
        <v>177007031</v>
      </c>
      <c r="I58" s="341">
        <f t="shared" si="69"/>
        <v>-30191199</v>
      </c>
      <c r="J58" s="341">
        <f t="shared" si="69"/>
        <v>0</v>
      </c>
      <c r="K58" s="341">
        <f t="shared" si="69"/>
        <v>0</v>
      </c>
      <c r="L58" s="341">
        <f t="shared" si="69"/>
        <v>-1229570</v>
      </c>
      <c r="M58" s="341">
        <f t="shared" si="69"/>
        <v>797758</v>
      </c>
      <c r="N58" s="341">
        <f t="shared" si="69"/>
        <v>797758</v>
      </c>
      <c r="O58" s="341">
        <f t="shared" si="69"/>
        <v>797758</v>
      </c>
      <c r="P58" s="341">
        <f t="shared" si="69"/>
        <v>2027328</v>
      </c>
      <c r="Q58" s="341">
        <f t="shared" si="69"/>
        <v>0</v>
      </c>
      <c r="R58" s="341">
        <f t="shared" si="69"/>
        <v>0</v>
      </c>
      <c r="S58" s="341">
        <f t="shared" si="69"/>
        <v>-2476886</v>
      </c>
      <c r="T58" s="341">
        <f t="shared" si="69"/>
        <v>1412027</v>
      </c>
      <c r="U58" s="341">
        <f t="shared" si="69"/>
        <v>1412027</v>
      </c>
      <c r="V58" s="341">
        <f t="shared" si="69"/>
        <v>1412027</v>
      </c>
      <c r="W58" s="341">
        <f t="shared" si="69"/>
        <v>3888913</v>
      </c>
      <c r="X58" s="341">
        <f t="shared" si="69"/>
        <v>0</v>
      </c>
      <c r="Y58" s="341">
        <f t="shared" si="69"/>
        <v>0</v>
      </c>
      <c r="Z58" s="341">
        <f t="shared" si="69"/>
        <v>545341</v>
      </c>
      <c r="AA58" s="341">
        <f t="shared" si="69"/>
        <v>133091</v>
      </c>
      <c r="AB58" s="341">
        <f t="shared" si="69"/>
        <v>133091</v>
      </c>
      <c r="AC58" s="341">
        <f t="shared" si="69"/>
        <v>133091</v>
      </c>
      <c r="AD58" s="341">
        <f t="shared" si="69"/>
        <v>-412250</v>
      </c>
      <c r="AE58" s="341">
        <f t="shared" si="69"/>
        <v>0</v>
      </c>
      <c r="AF58" s="341">
        <f t="shared" si="69"/>
        <v>0</v>
      </c>
      <c r="AG58" s="341">
        <f t="shared" si="69"/>
        <v>276936577</v>
      </c>
      <c r="AH58" s="341">
        <f t="shared" si="69"/>
        <v>252249369</v>
      </c>
      <c r="AI58" s="341">
        <f t="shared" si="69"/>
        <v>252249369</v>
      </c>
      <c r="AJ58" s="341">
        <f t="shared" si="69"/>
        <v>252249369</v>
      </c>
      <c r="AK58" s="341">
        <f t="shared" si="69"/>
        <v>-24687208</v>
      </c>
    </row>
    <row r="59" spans="1:7" ht="13.5">
      <c r="A59" s="13"/>
      <c r="B59" s="13"/>
      <c r="C59" s="11"/>
      <c r="D59" s="11"/>
      <c r="E59" s="11"/>
      <c r="F59" s="11"/>
      <c r="G59" s="16"/>
    </row>
    <row r="60" spans="1:37" ht="13.5">
      <c r="A60" s="13"/>
      <c r="B60" s="13"/>
      <c r="C60" s="11"/>
      <c r="D60" s="11"/>
      <c r="E60" s="11"/>
      <c r="F60" s="11"/>
      <c r="G60" s="16"/>
      <c r="AE60" s="85"/>
      <c r="AF60" s="85"/>
      <c r="AG60" s="85"/>
      <c r="AH60" s="85"/>
      <c r="AI60" s="85"/>
      <c r="AJ60" s="85"/>
      <c r="AK60" s="85"/>
    </row>
    <row r="61" spans="1:37" ht="13.5">
      <c r="A61" s="13"/>
      <c r="B61" s="13"/>
      <c r="C61" s="11"/>
      <c r="D61" s="11"/>
      <c r="E61" s="11"/>
      <c r="F61" s="11"/>
      <c r="G61" s="15"/>
      <c r="AE61" s="85"/>
      <c r="AF61" s="85"/>
      <c r="AG61" s="85"/>
      <c r="AH61" s="85"/>
      <c r="AI61" s="85"/>
      <c r="AJ61" s="85"/>
      <c r="AK61" s="85"/>
    </row>
    <row r="62" spans="1:7" ht="13.5">
      <c r="A62" s="13"/>
      <c r="B62" s="13"/>
      <c r="C62" s="11"/>
      <c r="D62" s="11"/>
      <c r="E62" s="11"/>
      <c r="F62" s="11"/>
      <c r="G62" s="15"/>
    </row>
    <row r="63" spans="1:7" ht="13.5">
      <c r="A63" s="13"/>
      <c r="B63" s="13"/>
      <c r="C63" s="11"/>
      <c r="D63" s="11"/>
      <c r="E63" s="11"/>
      <c r="F63" s="11"/>
      <c r="G63" s="15"/>
    </row>
    <row r="64" spans="1:7" ht="13.5">
      <c r="A64" s="13"/>
      <c r="B64" s="13"/>
      <c r="C64" s="11"/>
      <c r="D64" s="11"/>
      <c r="E64" s="11"/>
      <c r="F64" s="11"/>
      <c r="G64" s="15"/>
    </row>
  </sheetData>
  <sheetProtection/>
  <mergeCells count="37">
    <mergeCell ref="X2:AD2"/>
    <mergeCell ref="X3:X4"/>
    <mergeCell ref="Y3:Y4"/>
    <mergeCell ref="AA3:AA5"/>
    <mergeCell ref="AB3:AB5"/>
    <mergeCell ref="AC3:AC5"/>
    <mergeCell ref="AD3:AD5"/>
    <mergeCell ref="I3:I5"/>
    <mergeCell ref="O3:O5"/>
    <mergeCell ref="P3:P5"/>
    <mergeCell ref="Q3:Q4"/>
    <mergeCell ref="AJ3:AJ5"/>
    <mergeCell ref="AK3:AK5"/>
    <mergeCell ref="AE3:AE4"/>
    <mergeCell ref="AF3:AF4"/>
    <mergeCell ref="AH3:AH5"/>
    <mergeCell ref="AI3:AI5"/>
    <mergeCell ref="T3:T5"/>
    <mergeCell ref="U3:U5"/>
    <mergeCell ref="V3:V5"/>
    <mergeCell ref="W3:W5"/>
    <mergeCell ref="AE2:AK2"/>
    <mergeCell ref="C3:C4"/>
    <mergeCell ref="D3:D4"/>
    <mergeCell ref="F3:F5"/>
    <mergeCell ref="G3:G5"/>
    <mergeCell ref="H3:H5"/>
    <mergeCell ref="A2:A5"/>
    <mergeCell ref="B2:B5"/>
    <mergeCell ref="C2:I2"/>
    <mergeCell ref="J2:P2"/>
    <mergeCell ref="Q2:W2"/>
    <mergeCell ref="J3:J4"/>
    <mergeCell ref="K3:K4"/>
    <mergeCell ref="M3:M5"/>
    <mergeCell ref="N3:N5"/>
    <mergeCell ref="R3:R4"/>
  </mergeCells>
  <printOptions horizontalCentered="1" verticalCentered="1"/>
  <pageMargins left="0.11811023622047245" right="0.11811023622047245" top="0.391875" bottom="0.1968503937007874" header="0.35433070866141736" footer="0.2755905511811024"/>
  <pageSetup fitToHeight="0" fitToWidth="1" horizontalDpi="600" verticalDpi="600" orientation="landscape" paperSize="8" scale="38" r:id="rId1"/>
  <headerFooter alignWithMargins="0">
    <oddHeader>&amp;C
&amp;"Arial,Félkövér"&amp;14KÖLTSÉGVETÉSI SZERVENKÉNTI &amp;"Times New Roman CE,Normál"&amp;12
&amp;"Garamond,Félkövér"&amp;16KÖLTSÉGVETÉSI MÉRLEG (JELENTÉS) 2018. ÉV&amp;R&amp;"Arial,Normál"10. sz. melléklet</oddHeader>
    <oddFooter>&amp;L&amp;P</oddFooter>
  </headerFooter>
  <colBreaks count="1" manualBreakCount="1">
    <brk id="37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4:E17"/>
  <sheetViews>
    <sheetView view="pageLayout" workbookViewId="0" topLeftCell="A1">
      <selection activeCell="D15" sqref="D15"/>
    </sheetView>
  </sheetViews>
  <sheetFormatPr defaultColWidth="8.796875" defaultRowHeight="15"/>
  <cols>
    <col min="1" max="1" width="41" style="0" customWidth="1"/>
    <col min="2" max="2" width="20.19921875" style="0" customWidth="1"/>
    <col min="3" max="3" width="22.59765625" style="0" bestFit="1" customWidth="1"/>
    <col min="4" max="4" width="17.3984375" style="0" customWidth="1"/>
    <col min="5" max="5" width="16" style="0" bestFit="1" customWidth="1"/>
  </cols>
  <sheetData>
    <row r="4" spans="1:5" ht="24.75" customHeight="1">
      <c r="A4" s="192" t="s">
        <v>437</v>
      </c>
      <c r="B4" s="193"/>
      <c r="C4" s="193"/>
      <c r="D4" s="194"/>
      <c r="E4" s="205" t="s">
        <v>438</v>
      </c>
    </row>
    <row r="5" spans="1:5" ht="24.75" customHeight="1">
      <c r="A5" s="540" t="s">
        <v>315</v>
      </c>
      <c r="B5" s="541" t="s">
        <v>316</v>
      </c>
      <c r="C5" s="541" t="s">
        <v>317</v>
      </c>
      <c r="D5" s="541" t="s">
        <v>57</v>
      </c>
      <c r="E5" s="539" t="s">
        <v>318</v>
      </c>
    </row>
    <row r="6" spans="1:5" ht="43.5" customHeight="1">
      <c r="A6" s="540"/>
      <c r="B6" s="541"/>
      <c r="C6" s="541"/>
      <c r="D6" s="541"/>
      <c r="E6" s="539"/>
    </row>
    <row r="7" spans="1:5" ht="24.75" customHeight="1">
      <c r="A7" s="195" t="s">
        <v>319</v>
      </c>
      <c r="B7" s="196">
        <v>112500000</v>
      </c>
      <c r="C7" s="196">
        <v>134300000</v>
      </c>
      <c r="D7" s="196">
        <v>141347407</v>
      </c>
      <c r="E7" s="207">
        <f>D7/C7</f>
        <v>1.0524751079672374</v>
      </c>
    </row>
    <row r="8" spans="1:5" ht="24.75" customHeight="1">
      <c r="A8" s="195" t="s">
        <v>320</v>
      </c>
      <c r="B8" s="196">
        <v>22000000</v>
      </c>
      <c r="C8" s="196">
        <v>22000000</v>
      </c>
      <c r="D8" s="196">
        <v>19259990</v>
      </c>
      <c r="E8" s="207">
        <f aca="true" t="shared" si="0" ref="E8:E16">D8/C8</f>
        <v>0.8754540909090909</v>
      </c>
    </row>
    <row r="9" spans="1:5" ht="24.75" customHeight="1">
      <c r="A9" s="195" t="s">
        <v>321</v>
      </c>
      <c r="B9" s="196">
        <v>18000000</v>
      </c>
      <c r="C9" s="196">
        <v>18000000</v>
      </c>
      <c r="D9" s="196">
        <v>18591562</v>
      </c>
      <c r="E9" s="207">
        <f t="shared" si="0"/>
        <v>1.0328645555555556</v>
      </c>
    </row>
    <row r="10" spans="1:5" ht="24.75" customHeight="1">
      <c r="A10" s="195" t="s">
        <v>322</v>
      </c>
      <c r="B10" s="196">
        <v>700000</v>
      </c>
      <c r="C10" s="196">
        <v>700000</v>
      </c>
      <c r="D10" s="196">
        <v>1315550</v>
      </c>
      <c r="E10" s="207">
        <f t="shared" si="0"/>
        <v>1.879357142857143</v>
      </c>
    </row>
    <row r="11" spans="1:5" ht="24.75" customHeight="1">
      <c r="A11" s="195" t="s">
        <v>323</v>
      </c>
      <c r="B11" s="196">
        <v>1000000</v>
      </c>
      <c r="C11" s="196">
        <v>1000000</v>
      </c>
      <c r="D11" s="196">
        <v>1054247</v>
      </c>
      <c r="E11" s="207">
        <f t="shared" si="0"/>
        <v>1.054247</v>
      </c>
    </row>
    <row r="12" spans="1:5" ht="24.75" customHeight="1">
      <c r="A12" s="195" t="s">
        <v>324</v>
      </c>
      <c r="B12" s="196">
        <v>800000</v>
      </c>
      <c r="C12" s="196">
        <v>800000</v>
      </c>
      <c r="D12" s="196">
        <v>312743</v>
      </c>
      <c r="E12" s="207">
        <f t="shared" si="0"/>
        <v>0.39092875</v>
      </c>
    </row>
    <row r="13" spans="1:5" ht="24.75" customHeight="1">
      <c r="A13" s="198" t="s">
        <v>325</v>
      </c>
      <c r="B13" s="206">
        <v>10000000</v>
      </c>
      <c r="C13" s="196">
        <v>10000000</v>
      </c>
      <c r="D13" s="196">
        <v>11041000</v>
      </c>
      <c r="E13" s="207">
        <f t="shared" si="0"/>
        <v>1.1041</v>
      </c>
    </row>
    <row r="14" spans="1:5" ht="30">
      <c r="A14" s="276" t="s">
        <v>494</v>
      </c>
      <c r="B14" s="206">
        <v>0</v>
      </c>
      <c r="C14" s="196">
        <v>0</v>
      </c>
      <c r="D14" s="196">
        <v>159438</v>
      </c>
      <c r="E14" s="207"/>
    </row>
    <row r="15" spans="1:5" ht="24.75" customHeight="1">
      <c r="A15" s="198" t="s">
        <v>477</v>
      </c>
      <c r="B15" s="196">
        <v>0</v>
      </c>
      <c r="C15" s="196">
        <v>0</v>
      </c>
      <c r="D15" s="196">
        <v>53000</v>
      </c>
      <c r="E15" s="207"/>
    </row>
    <row r="16" spans="1:5" ht="33" customHeight="1">
      <c r="A16" s="369" t="s">
        <v>326</v>
      </c>
      <c r="B16" s="370">
        <f>SUM(B7:B15)</f>
        <v>165000000</v>
      </c>
      <c r="C16" s="370">
        <f>SUM(C7:C15)</f>
        <v>186800000</v>
      </c>
      <c r="D16" s="370">
        <f>SUM(D7:D15)</f>
        <v>193134937</v>
      </c>
      <c r="E16" s="371">
        <f t="shared" si="0"/>
        <v>1.0339129389721626</v>
      </c>
    </row>
    <row r="17" spans="1:5" ht="15.75">
      <c r="A17" s="201"/>
      <c r="B17" s="202"/>
      <c r="C17" s="202"/>
      <c r="D17" s="203"/>
      <c r="E17" s="204"/>
    </row>
  </sheetData>
  <sheetProtection/>
  <mergeCells count="5">
    <mergeCell ref="E5:E6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65" r:id="rId1"/>
  <headerFooter>
    <oddHeader>&amp;C
ÖNKORMÁNYZAT 2018. ÉVI 
KÖZHATALMI BEVÉTELEI&amp;R11.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8"/>
  <sheetViews>
    <sheetView view="pageLayout" workbookViewId="0" topLeftCell="A1">
      <selection activeCell="B22" sqref="B22"/>
    </sheetView>
  </sheetViews>
  <sheetFormatPr defaultColWidth="8.796875" defaultRowHeight="15"/>
  <cols>
    <col min="1" max="1" width="53.19921875" style="0" customWidth="1"/>
    <col min="2" max="2" width="33.59765625" style="0" customWidth="1"/>
    <col min="3" max="4" width="32" style="0" customWidth="1"/>
    <col min="5" max="5" width="13.3984375" style="0" customWidth="1"/>
  </cols>
  <sheetData>
    <row r="1" spans="1:4" ht="15.75">
      <c r="A1" s="192" t="s">
        <v>437</v>
      </c>
      <c r="C1" s="208"/>
      <c r="D1" s="193" t="s">
        <v>438</v>
      </c>
    </row>
    <row r="2" spans="1:4" ht="15.75">
      <c r="A2" s="540" t="s">
        <v>327</v>
      </c>
      <c r="B2" s="541" t="s">
        <v>316</v>
      </c>
      <c r="C2" s="541" t="s">
        <v>317</v>
      </c>
      <c r="D2" s="541" t="s">
        <v>57</v>
      </c>
    </row>
    <row r="3" spans="1:4" ht="15.75">
      <c r="A3" s="540"/>
      <c r="B3" s="541"/>
      <c r="C3" s="541"/>
      <c r="D3" s="541"/>
    </row>
    <row r="4" spans="1:4" ht="15.75">
      <c r="A4" s="544" t="s">
        <v>328</v>
      </c>
      <c r="B4" s="544"/>
      <c r="C4" s="544"/>
      <c r="D4" s="544"/>
    </row>
    <row r="5" spans="1:4" ht="15.75">
      <c r="A5" s="543" t="s">
        <v>44</v>
      </c>
      <c r="B5" s="543"/>
      <c r="C5" s="543"/>
      <c r="D5" s="543"/>
    </row>
    <row r="6" spans="1:4" ht="15.75">
      <c r="A6" s="195" t="s">
        <v>442</v>
      </c>
      <c r="B6" s="196">
        <v>58469175</v>
      </c>
      <c r="C6" s="196">
        <v>58469175</v>
      </c>
      <c r="D6" s="196">
        <v>0</v>
      </c>
    </row>
    <row r="7" spans="1:4" ht="15.75">
      <c r="A7" s="195" t="s">
        <v>512</v>
      </c>
      <c r="B7" s="196">
        <v>100000</v>
      </c>
      <c r="C7" s="196">
        <v>790708</v>
      </c>
      <c r="D7" s="196">
        <v>790708</v>
      </c>
    </row>
    <row r="8" spans="1:4" ht="15.75">
      <c r="A8" s="195" t="s">
        <v>495</v>
      </c>
      <c r="B8" s="196">
        <v>25719532</v>
      </c>
      <c r="C8" s="196">
        <v>24784436</v>
      </c>
      <c r="D8" s="196">
        <v>533400</v>
      </c>
    </row>
    <row r="9" spans="1:4" ht="15.75">
      <c r="A9" s="195" t="s">
        <v>496</v>
      </c>
      <c r="B9" s="196">
        <v>1500000</v>
      </c>
      <c r="C9" s="196">
        <v>0</v>
      </c>
      <c r="D9" s="196">
        <v>0</v>
      </c>
    </row>
    <row r="10" spans="1:4" ht="15.75">
      <c r="A10" s="195" t="s">
        <v>497</v>
      </c>
      <c r="B10" s="196">
        <v>10000000</v>
      </c>
      <c r="C10" s="196">
        <v>9290444</v>
      </c>
      <c r="D10" s="196">
        <v>9290444</v>
      </c>
    </row>
    <row r="11" spans="1:4" ht="15.75">
      <c r="A11" s="195" t="s">
        <v>478</v>
      </c>
      <c r="B11" s="196">
        <v>3000000</v>
      </c>
      <c r="C11" s="196">
        <v>2990850</v>
      </c>
      <c r="D11" s="196">
        <v>2990850</v>
      </c>
    </row>
    <row r="12" spans="1:4" ht="15.75">
      <c r="A12" s="195" t="s">
        <v>498</v>
      </c>
      <c r="B12" s="196">
        <v>10000000</v>
      </c>
      <c r="C12" s="196">
        <v>0</v>
      </c>
      <c r="D12" s="196">
        <v>0</v>
      </c>
    </row>
    <row r="13" spans="1:4" ht="15.75">
      <c r="A13" s="195" t="s">
        <v>479</v>
      </c>
      <c r="B13" s="196">
        <v>2500000</v>
      </c>
      <c r="C13" s="196">
        <v>13703300</v>
      </c>
      <c r="D13" s="196">
        <v>13703300</v>
      </c>
    </row>
    <row r="14" spans="1:4" ht="15.75">
      <c r="A14" s="195" t="s">
        <v>501</v>
      </c>
      <c r="B14" s="196">
        <v>0</v>
      </c>
      <c r="C14" s="196">
        <v>1686780</v>
      </c>
      <c r="D14" s="196">
        <v>1686780</v>
      </c>
    </row>
    <row r="15" spans="1:4" ht="15.75">
      <c r="A15" s="195" t="s">
        <v>502</v>
      </c>
      <c r="B15" s="196">
        <v>0</v>
      </c>
      <c r="C15" s="196">
        <v>539750</v>
      </c>
      <c r="D15" s="196">
        <v>539750</v>
      </c>
    </row>
    <row r="16" spans="1:4" ht="15.75">
      <c r="A16" s="195" t="s">
        <v>503</v>
      </c>
      <c r="B16" s="196">
        <v>0</v>
      </c>
      <c r="C16" s="196">
        <v>1768677</v>
      </c>
      <c r="D16" s="196">
        <v>1768677</v>
      </c>
    </row>
    <row r="17" spans="1:4" ht="15.75">
      <c r="A17" s="195" t="s">
        <v>504</v>
      </c>
      <c r="B17" s="196">
        <v>0</v>
      </c>
      <c r="C17" s="196">
        <v>176000</v>
      </c>
      <c r="D17" s="196">
        <v>163635</v>
      </c>
    </row>
    <row r="18" spans="1:4" ht="15.75">
      <c r="A18" s="195" t="s">
        <v>508</v>
      </c>
      <c r="B18" s="196">
        <v>0</v>
      </c>
      <c r="C18" s="196">
        <v>132334</v>
      </c>
      <c r="D18" s="196">
        <v>132334</v>
      </c>
    </row>
    <row r="19" spans="1:4" ht="15.75">
      <c r="A19" s="195" t="s">
        <v>509</v>
      </c>
      <c r="B19" s="196">
        <v>0</v>
      </c>
      <c r="C19" s="196">
        <v>129540</v>
      </c>
      <c r="D19" s="196">
        <v>129540</v>
      </c>
    </row>
    <row r="20" spans="1:4" ht="15.75">
      <c r="A20" s="195" t="s">
        <v>510</v>
      </c>
      <c r="B20" s="196">
        <v>0</v>
      </c>
      <c r="C20" s="196">
        <v>222123</v>
      </c>
      <c r="D20" s="196">
        <v>222123</v>
      </c>
    </row>
    <row r="21" spans="1:4" ht="15.75">
      <c r="A21" s="195" t="s">
        <v>511</v>
      </c>
      <c r="B21" s="196">
        <v>0</v>
      </c>
      <c r="C21" s="196">
        <v>1643800</v>
      </c>
      <c r="D21" s="196">
        <v>1643800</v>
      </c>
    </row>
    <row r="22" spans="1:4" ht="15.75">
      <c r="A22" s="195"/>
      <c r="B22" s="196"/>
      <c r="C22" s="196"/>
      <c r="D22" s="196"/>
    </row>
    <row r="23" spans="1:4" ht="15.75">
      <c r="A23" s="199" t="s">
        <v>307</v>
      </c>
      <c r="B23" s="211">
        <f>SUM(B6:B21)</f>
        <v>111288707</v>
      </c>
      <c r="C23" s="211">
        <f>SUM(C6:C21)</f>
        <v>116327917</v>
      </c>
      <c r="D23" s="211">
        <f>SUM(D6:D21)</f>
        <v>33595341</v>
      </c>
    </row>
    <row r="24" spans="1:4" ht="15.75">
      <c r="A24" s="212"/>
      <c r="B24" s="212"/>
      <c r="C24" s="213"/>
      <c r="D24" s="214"/>
    </row>
    <row r="25" spans="1:4" ht="15.75">
      <c r="A25" s="212" t="s">
        <v>329</v>
      </c>
      <c r="B25" s="215">
        <f>B23</f>
        <v>111288707</v>
      </c>
      <c r="C25" s="215">
        <f>C23</f>
        <v>116327917</v>
      </c>
      <c r="D25" s="215">
        <f>D23</f>
        <v>33595341</v>
      </c>
    </row>
    <row r="26" spans="1:4" ht="15.75">
      <c r="A26" s="545" t="s">
        <v>330</v>
      </c>
      <c r="B26" s="546"/>
      <c r="C26" s="546"/>
      <c r="D26" s="547"/>
    </row>
    <row r="27" spans="1:4" ht="15.75">
      <c r="A27" s="210" t="s">
        <v>499</v>
      </c>
      <c r="B27" s="300">
        <v>5485423</v>
      </c>
      <c r="C27" s="220">
        <v>15672638</v>
      </c>
      <c r="D27" s="220">
        <v>15672638</v>
      </c>
    </row>
    <row r="28" spans="1:4" ht="15.75">
      <c r="A28" s="210" t="s">
        <v>480</v>
      </c>
      <c r="B28" s="220">
        <v>83697566</v>
      </c>
      <c r="C28" s="220">
        <v>75634462</v>
      </c>
      <c r="D28" s="220">
        <v>2735000</v>
      </c>
    </row>
    <row r="29" spans="1:4" ht="15.75">
      <c r="A29" s="210" t="s">
        <v>500</v>
      </c>
      <c r="B29" s="220">
        <v>21400000</v>
      </c>
      <c r="C29" s="220">
        <v>24753304</v>
      </c>
      <c r="D29" s="220">
        <v>24753304</v>
      </c>
    </row>
    <row r="30" spans="1:4" ht="15.75">
      <c r="A30" s="210" t="s">
        <v>506</v>
      </c>
      <c r="B30" s="220">
        <v>0</v>
      </c>
      <c r="C30" s="220">
        <v>433765</v>
      </c>
      <c r="D30" s="220">
        <v>433765</v>
      </c>
    </row>
    <row r="31" spans="1:4" ht="15.75">
      <c r="A31" s="210" t="s">
        <v>507</v>
      </c>
      <c r="B31" s="220">
        <v>0</v>
      </c>
      <c r="C31" s="220">
        <v>254000</v>
      </c>
      <c r="D31" s="220">
        <v>254000</v>
      </c>
    </row>
    <row r="32" spans="1:4" ht="15.75">
      <c r="A32" s="210" t="s">
        <v>513</v>
      </c>
      <c r="B32" s="220">
        <v>0</v>
      </c>
      <c r="C32" s="220">
        <v>2209800</v>
      </c>
      <c r="D32" s="220">
        <v>2209800</v>
      </c>
    </row>
    <row r="33" spans="1:4" ht="15.75">
      <c r="A33" s="195"/>
      <c r="B33" s="206"/>
      <c r="C33" s="206"/>
      <c r="D33" s="206"/>
    </row>
    <row r="34" spans="1:4" ht="15.75">
      <c r="A34" s="199" t="s">
        <v>331</v>
      </c>
      <c r="B34" s="200">
        <f>SUM(B27:B33)</f>
        <v>110582989</v>
      </c>
      <c r="C34" s="200">
        <f>SUM(C27:C33)</f>
        <v>118957969</v>
      </c>
      <c r="D34" s="200">
        <f>SUM(D27:D33)</f>
        <v>46058507</v>
      </c>
    </row>
    <row r="35" spans="1:4" ht="15.75">
      <c r="A35" s="216" t="s">
        <v>332</v>
      </c>
      <c r="B35" s="217">
        <f>B25+B34</f>
        <v>221871696</v>
      </c>
      <c r="C35" s="217">
        <f>C25+C34</f>
        <v>235285886</v>
      </c>
      <c r="D35" s="217">
        <f>D25+D34</f>
        <v>79653848</v>
      </c>
    </row>
    <row r="36" spans="1:4" ht="15.75">
      <c r="A36" s="548"/>
      <c r="B36" s="548"/>
      <c r="C36" s="548"/>
      <c r="D36" s="548"/>
    </row>
    <row r="37" spans="1:4" ht="15.75">
      <c r="A37" s="540" t="s">
        <v>333</v>
      </c>
      <c r="B37" s="541" t="s">
        <v>316</v>
      </c>
      <c r="C37" s="541" t="s">
        <v>317</v>
      </c>
      <c r="D37" s="541" t="s">
        <v>57</v>
      </c>
    </row>
    <row r="38" spans="1:4" ht="15.75">
      <c r="A38" s="540"/>
      <c r="B38" s="541"/>
      <c r="C38" s="541"/>
      <c r="D38" s="541"/>
    </row>
    <row r="39" spans="1:4" ht="18">
      <c r="A39" s="542" t="s">
        <v>328</v>
      </c>
      <c r="B39" s="542"/>
      <c r="C39" s="542"/>
      <c r="D39" s="542"/>
    </row>
    <row r="40" spans="1:4" ht="15.75">
      <c r="A40" s="301" t="s">
        <v>505</v>
      </c>
      <c r="B40" s="196">
        <v>0</v>
      </c>
      <c r="C40" s="196">
        <v>208000</v>
      </c>
      <c r="D40" s="196">
        <v>208000</v>
      </c>
    </row>
    <row r="41" spans="1:4" ht="15.75">
      <c r="A41" s="195" t="s">
        <v>512</v>
      </c>
      <c r="B41" s="196">
        <v>0</v>
      </c>
      <c r="C41" s="196">
        <v>447572</v>
      </c>
      <c r="D41" s="196">
        <v>176236</v>
      </c>
    </row>
    <row r="42" spans="1:4" ht="15.75">
      <c r="A42" s="195"/>
      <c r="B42" s="196"/>
      <c r="C42" s="196"/>
      <c r="D42" s="196"/>
    </row>
    <row r="43" spans="1:4" ht="15.75">
      <c r="A43" s="218" t="s">
        <v>307</v>
      </c>
      <c r="B43" s="197">
        <f>SUM(B40:B42)</f>
        <v>0</v>
      </c>
      <c r="C43" s="197">
        <f>SUM(C40:C42)</f>
        <v>655572</v>
      </c>
      <c r="D43" s="197">
        <f>SUM(D40:D42)</f>
        <v>384236</v>
      </c>
    </row>
    <row r="44" spans="1:4" ht="15.75">
      <c r="A44" s="218"/>
      <c r="B44" s="197"/>
      <c r="C44" s="197"/>
      <c r="D44" s="197"/>
    </row>
    <row r="45" spans="1:4" ht="15.75">
      <c r="A45" s="212" t="s">
        <v>329</v>
      </c>
      <c r="B45" s="215">
        <f>B43</f>
        <v>0</v>
      </c>
      <c r="C45" s="215">
        <f>C43</f>
        <v>655572</v>
      </c>
      <c r="D45" s="215">
        <f>D43</f>
        <v>384236</v>
      </c>
    </row>
    <row r="46" spans="1:4" ht="15.75">
      <c r="A46" s="216" t="s">
        <v>332</v>
      </c>
      <c r="B46" s="217">
        <f>B45</f>
        <v>0</v>
      </c>
      <c r="C46" s="217">
        <f>C45</f>
        <v>655572</v>
      </c>
      <c r="D46" s="217">
        <f>D45</f>
        <v>384236</v>
      </c>
    </row>
    <row r="47" spans="1:4" ht="15.75">
      <c r="A47" s="219"/>
      <c r="B47" s="219"/>
      <c r="C47" s="219"/>
      <c r="D47" s="219"/>
    </row>
    <row r="48" spans="1:4" ht="15.75">
      <c r="A48" s="540" t="s">
        <v>334</v>
      </c>
      <c r="B48" s="541" t="s">
        <v>316</v>
      </c>
      <c r="C48" s="541" t="s">
        <v>317</v>
      </c>
      <c r="D48" s="541" t="s">
        <v>57</v>
      </c>
    </row>
    <row r="49" spans="1:4" ht="15.75">
      <c r="A49" s="540"/>
      <c r="B49" s="541"/>
      <c r="C49" s="541"/>
      <c r="D49" s="541"/>
    </row>
    <row r="50" spans="1:4" ht="18">
      <c r="A50" s="542" t="s">
        <v>328</v>
      </c>
      <c r="B50" s="542"/>
      <c r="C50" s="542"/>
      <c r="D50" s="542"/>
    </row>
    <row r="51" spans="1:4" ht="15.75">
      <c r="A51" s="543" t="s">
        <v>335</v>
      </c>
      <c r="B51" s="543"/>
      <c r="C51" s="543"/>
      <c r="D51" s="543"/>
    </row>
    <row r="52" spans="1:4" ht="15.75">
      <c r="A52" s="195" t="s">
        <v>512</v>
      </c>
      <c r="B52" s="302">
        <v>0</v>
      </c>
      <c r="C52" s="209">
        <v>29980</v>
      </c>
      <c r="D52" s="196">
        <v>29980</v>
      </c>
    </row>
    <row r="53" spans="1:4" ht="15.75">
      <c r="A53" s="543"/>
      <c r="B53" s="543"/>
      <c r="C53" s="543"/>
      <c r="D53" s="543"/>
    </row>
    <row r="54" spans="1:4" ht="15.75">
      <c r="A54" s="218" t="s">
        <v>307</v>
      </c>
      <c r="B54" s="197">
        <f>SUM(B51:B53)</f>
        <v>0</v>
      </c>
      <c r="C54" s="197">
        <f>SUM(C51:C53)</f>
        <v>29980</v>
      </c>
      <c r="D54" s="197">
        <f>SUM(D51:D53)</f>
        <v>29980</v>
      </c>
    </row>
    <row r="55" spans="1:4" ht="15.75">
      <c r="A55" s="218"/>
      <c r="B55" s="197"/>
      <c r="C55" s="197"/>
      <c r="D55" s="197"/>
    </row>
    <row r="56" spans="1:4" ht="15.75">
      <c r="A56" s="212" t="s">
        <v>329</v>
      </c>
      <c r="B56" s="215">
        <f>B54</f>
        <v>0</v>
      </c>
      <c r="C56" s="215">
        <f>C54</f>
        <v>29980</v>
      </c>
      <c r="D56" s="215">
        <f>D54</f>
        <v>29980</v>
      </c>
    </row>
    <row r="57" spans="1:4" ht="15.75">
      <c r="A57" s="216" t="s">
        <v>332</v>
      </c>
      <c r="B57" s="217">
        <f>B56</f>
        <v>0</v>
      </c>
      <c r="C57" s="217">
        <f>C56</f>
        <v>29980</v>
      </c>
      <c r="D57" s="217">
        <f>D56</f>
        <v>29980</v>
      </c>
    </row>
    <row r="58" spans="1:4" ht="15.75">
      <c r="A58" s="219"/>
      <c r="B58" s="219"/>
      <c r="C58" s="219"/>
      <c r="D58" s="219"/>
    </row>
    <row r="59" spans="1:4" ht="15.75">
      <c r="A59" s="540" t="s">
        <v>514</v>
      </c>
      <c r="B59" s="541" t="s">
        <v>316</v>
      </c>
      <c r="C59" s="541" t="s">
        <v>317</v>
      </c>
      <c r="D59" s="541" t="s">
        <v>57</v>
      </c>
    </row>
    <row r="60" spans="1:4" ht="15.75">
      <c r="A60" s="540"/>
      <c r="B60" s="541"/>
      <c r="C60" s="541"/>
      <c r="D60" s="541"/>
    </row>
    <row r="61" spans="1:4" ht="18">
      <c r="A61" s="542" t="s">
        <v>328</v>
      </c>
      <c r="B61" s="542"/>
      <c r="C61" s="542"/>
      <c r="D61" s="542"/>
    </row>
    <row r="62" spans="1:4" ht="15.75">
      <c r="A62" s="543" t="s">
        <v>335</v>
      </c>
      <c r="B62" s="543"/>
      <c r="C62" s="543"/>
      <c r="D62" s="543"/>
    </row>
    <row r="63" spans="1:4" ht="15.75">
      <c r="A63" s="195" t="s">
        <v>512</v>
      </c>
      <c r="B63" s="302">
        <v>0</v>
      </c>
      <c r="C63" s="209">
        <v>17500</v>
      </c>
      <c r="D63" s="196">
        <v>17500</v>
      </c>
    </row>
    <row r="64" spans="1:4" ht="15.75">
      <c r="A64" s="543"/>
      <c r="B64" s="543"/>
      <c r="C64" s="543"/>
      <c r="D64" s="543"/>
    </row>
    <row r="65" spans="1:4" ht="15.75">
      <c r="A65" s="218" t="s">
        <v>307</v>
      </c>
      <c r="B65" s="197">
        <f>SUM(B62:B64)</f>
        <v>0</v>
      </c>
      <c r="C65" s="197">
        <f>SUM(C62:C64)</f>
        <v>17500</v>
      </c>
      <c r="D65" s="197">
        <f>SUM(D62:D64)</f>
        <v>17500</v>
      </c>
    </row>
    <row r="66" spans="1:4" ht="15.75">
      <c r="A66" s="218"/>
      <c r="B66" s="197"/>
      <c r="C66" s="197"/>
      <c r="D66" s="197"/>
    </row>
    <row r="67" spans="1:4" ht="15.75">
      <c r="A67" s="212" t="s">
        <v>329</v>
      </c>
      <c r="B67" s="215">
        <f>B65</f>
        <v>0</v>
      </c>
      <c r="C67" s="215">
        <f>C65</f>
        <v>17500</v>
      </c>
      <c r="D67" s="215">
        <f>D65</f>
        <v>17500</v>
      </c>
    </row>
    <row r="68" spans="1:4" ht="15.75">
      <c r="A68" s="216" t="s">
        <v>332</v>
      </c>
      <c r="B68" s="217">
        <f>B67</f>
        <v>0</v>
      </c>
      <c r="C68" s="217">
        <f>C67</f>
        <v>17500</v>
      </c>
      <c r="D68" s="217">
        <f>D67</f>
        <v>17500</v>
      </c>
    </row>
  </sheetData>
  <sheetProtection/>
  <mergeCells count="27">
    <mergeCell ref="A26:D26"/>
    <mergeCell ref="A39:D39"/>
    <mergeCell ref="A36:D36"/>
    <mergeCell ref="A37:A38"/>
    <mergeCell ref="B37:B38"/>
    <mergeCell ref="A59:A60"/>
    <mergeCell ref="B59:B60"/>
    <mergeCell ref="C59:C60"/>
    <mergeCell ref="D59:D60"/>
    <mergeCell ref="D48:D49"/>
    <mergeCell ref="A50:D50"/>
    <mergeCell ref="A51:D51"/>
    <mergeCell ref="C37:C38"/>
    <mergeCell ref="D37:D38"/>
    <mergeCell ref="A53:D53"/>
    <mergeCell ref="A48:A49"/>
    <mergeCell ref="B48:B49"/>
    <mergeCell ref="A61:D61"/>
    <mergeCell ref="A62:D62"/>
    <mergeCell ref="A64:D64"/>
    <mergeCell ref="A2:A3"/>
    <mergeCell ref="B2:B3"/>
    <mergeCell ref="C2:C3"/>
    <mergeCell ref="D2:D3"/>
    <mergeCell ref="A4:D4"/>
    <mergeCell ref="A5:D5"/>
    <mergeCell ref="C48:C49"/>
  </mergeCells>
  <printOptions/>
  <pageMargins left="0.7" right="0.7" top="0.75" bottom="0.75" header="0.3" footer="0.3"/>
  <pageSetup horizontalDpi="600" verticalDpi="600" orientation="portrait" paperSize="8" scale="77" r:id="rId1"/>
  <headerFooter>
    <oddHeader>&amp;CÖNKORMÁNYZAT 2018. ÉVI 
FELHALMOZÁSI KIADÁSAI&amp;R12.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">
      <selection activeCell="I12" sqref="I12"/>
    </sheetView>
  </sheetViews>
  <sheetFormatPr defaultColWidth="8.796875" defaultRowHeight="15"/>
  <cols>
    <col min="1" max="1" width="4.5" style="0" customWidth="1"/>
    <col min="2" max="2" width="4.5" style="0" bestFit="1" customWidth="1"/>
    <col min="3" max="3" width="52" style="0" customWidth="1"/>
    <col min="4" max="4" width="8.69921875" style="0" customWidth="1"/>
    <col min="5" max="5" width="8.19921875" style="0" customWidth="1"/>
  </cols>
  <sheetData>
    <row r="1" spans="1:5" ht="15.75">
      <c r="A1" s="267" t="s">
        <v>437</v>
      </c>
      <c r="B1" s="268"/>
      <c r="C1" s="269"/>
      <c r="D1" s="270"/>
      <c r="E1" s="271"/>
    </row>
    <row r="2" spans="1:9" ht="33.75" customHeight="1">
      <c r="A2" s="552" t="s">
        <v>337</v>
      </c>
      <c r="B2" s="372" t="s">
        <v>338</v>
      </c>
      <c r="C2" s="373"/>
      <c r="D2" s="550" t="s">
        <v>339</v>
      </c>
      <c r="E2" s="550"/>
      <c r="F2" s="550" t="s">
        <v>368</v>
      </c>
      <c r="G2" s="550"/>
      <c r="H2" s="550" t="s">
        <v>57</v>
      </c>
      <c r="I2" s="550"/>
    </row>
    <row r="3" spans="1:9" ht="56.25" customHeight="1">
      <c r="A3" s="552"/>
      <c r="B3" s="372" t="s">
        <v>340</v>
      </c>
      <c r="C3" s="373" t="s">
        <v>341</v>
      </c>
      <c r="D3" s="374" t="s">
        <v>342</v>
      </c>
      <c r="E3" s="374" t="s">
        <v>343</v>
      </c>
      <c r="F3" s="374" t="s">
        <v>342</v>
      </c>
      <c r="G3" s="374" t="s">
        <v>343</v>
      </c>
      <c r="H3" s="374" t="s">
        <v>342</v>
      </c>
      <c r="I3" s="374" t="s">
        <v>343</v>
      </c>
    </row>
    <row r="4" spans="1:9" ht="15.75">
      <c r="A4" s="375" t="s">
        <v>344</v>
      </c>
      <c r="B4" s="376"/>
      <c r="C4" s="373"/>
      <c r="D4" s="551" t="s">
        <v>345</v>
      </c>
      <c r="E4" s="551"/>
      <c r="F4" s="551" t="s">
        <v>345</v>
      </c>
      <c r="G4" s="551"/>
      <c r="H4" s="551" t="s">
        <v>345</v>
      </c>
      <c r="I4" s="551"/>
    </row>
    <row r="5" spans="1:9" ht="15.75">
      <c r="A5" s="377"/>
      <c r="B5" s="372"/>
      <c r="C5" s="373"/>
      <c r="D5" s="374">
        <v>1</v>
      </c>
      <c r="E5" s="374">
        <v>2</v>
      </c>
      <c r="F5" s="374">
        <v>1</v>
      </c>
      <c r="G5" s="374">
        <v>2</v>
      </c>
      <c r="H5" s="374">
        <v>1</v>
      </c>
      <c r="I5" s="374">
        <v>2</v>
      </c>
    </row>
    <row r="6" spans="1:9" ht="15.75">
      <c r="A6" s="272" t="s">
        <v>346</v>
      </c>
      <c r="B6" s="273"/>
      <c r="C6" s="273" t="s">
        <v>44</v>
      </c>
      <c r="D6" s="274">
        <f aca="true" t="shared" si="0" ref="D6:I6">SUM(D7:D16)</f>
        <v>19</v>
      </c>
      <c r="E6" s="274">
        <f t="shared" si="0"/>
        <v>2</v>
      </c>
      <c r="F6" s="274">
        <f t="shared" si="0"/>
        <v>18</v>
      </c>
      <c r="G6" s="274">
        <f t="shared" si="0"/>
        <v>1</v>
      </c>
      <c r="H6" s="274">
        <f t="shared" si="0"/>
        <v>16</v>
      </c>
      <c r="I6" s="274">
        <f t="shared" si="0"/>
        <v>1</v>
      </c>
    </row>
    <row r="7" spans="1:9" ht="15.75">
      <c r="A7" s="272"/>
      <c r="B7" s="275">
        <v>1</v>
      </c>
      <c r="C7" s="276" t="s">
        <v>347</v>
      </c>
      <c r="D7" s="277">
        <v>1</v>
      </c>
      <c r="E7" s="278"/>
      <c r="F7" s="277">
        <v>1</v>
      </c>
      <c r="G7" s="278"/>
      <c r="H7" s="277">
        <v>1</v>
      </c>
      <c r="I7" s="278"/>
    </row>
    <row r="8" spans="1:9" ht="15.75">
      <c r="A8" s="279"/>
      <c r="B8" s="275">
        <v>2</v>
      </c>
      <c r="C8" s="276" t="s">
        <v>348</v>
      </c>
      <c r="D8" s="277">
        <v>1</v>
      </c>
      <c r="E8" s="278"/>
      <c r="F8" s="277">
        <v>1</v>
      </c>
      <c r="G8" s="278"/>
      <c r="H8" s="277">
        <v>0</v>
      </c>
      <c r="I8" s="278"/>
    </row>
    <row r="9" spans="1:9" ht="15.75">
      <c r="A9" s="279"/>
      <c r="B9" s="275">
        <v>3</v>
      </c>
      <c r="C9" s="276" t="s">
        <v>515</v>
      </c>
      <c r="D9" s="277">
        <v>3</v>
      </c>
      <c r="E9" s="278"/>
      <c r="F9" s="277">
        <v>3</v>
      </c>
      <c r="G9" s="278"/>
      <c r="H9" s="277">
        <v>2</v>
      </c>
      <c r="I9" s="278"/>
    </row>
    <row r="10" spans="1:9" ht="15.75">
      <c r="A10" s="279"/>
      <c r="B10" s="275">
        <v>4</v>
      </c>
      <c r="C10" s="276" t="s">
        <v>349</v>
      </c>
      <c r="D10" s="277">
        <v>1</v>
      </c>
      <c r="E10" s="278"/>
      <c r="F10" s="277">
        <v>1</v>
      </c>
      <c r="G10" s="278"/>
      <c r="H10" s="277">
        <v>1</v>
      </c>
      <c r="I10" s="278"/>
    </row>
    <row r="11" spans="1:9" ht="15.75">
      <c r="A11" s="279"/>
      <c r="B11" s="275">
        <v>5</v>
      </c>
      <c r="C11" s="276" t="s">
        <v>350</v>
      </c>
      <c r="D11" s="277">
        <v>2</v>
      </c>
      <c r="E11" s="278"/>
      <c r="F11" s="277">
        <v>2</v>
      </c>
      <c r="G11" s="278"/>
      <c r="H11" s="277">
        <v>2</v>
      </c>
      <c r="I11" s="278"/>
    </row>
    <row r="12" spans="1:9" ht="15.75">
      <c r="A12" s="279"/>
      <c r="B12" s="275">
        <v>6</v>
      </c>
      <c r="C12" s="276" t="s">
        <v>351</v>
      </c>
      <c r="D12" s="277">
        <v>1</v>
      </c>
      <c r="E12" s="278"/>
      <c r="F12" s="277">
        <v>1</v>
      </c>
      <c r="G12" s="278"/>
      <c r="H12" s="277">
        <v>1</v>
      </c>
      <c r="I12" s="278"/>
    </row>
    <row r="13" spans="1:9" ht="15.75">
      <c r="A13" s="279"/>
      <c r="B13" s="275">
        <v>7</v>
      </c>
      <c r="C13" s="276" t="s">
        <v>443</v>
      </c>
      <c r="D13" s="277">
        <v>2</v>
      </c>
      <c r="E13" s="278"/>
      <c r="F13" s="277">
        <v>2</v>
      </c>
      <c r="G13" s="278"/>
      <c r="H13" s="277">
        <v>2</v>
      </c>
      <c r="I13" s="278"/>
    </row>
    <row r="14" spans="1:9" ht="15.75">
      <c r="A14" s="280"/>
      <c r="B14" s="275">
        <v>8</v>
      </c>
      <c r="C14" s="276" t="s">
        <v>352</v>
      </c>
      <c r="D14" s="277">
        <v>7</v>
      </c>
      <c r="E14" s="277">
        <v>1</v>
      </c>
      <c r="F14" s="277">
        <v>6</v>
      </c>
      <c r="G14" s="278"/>
      <c r="H14" s="277">
        <v>6</v>
      </c>
      <c r="I14" s="278"/>
    </row>
    <row r="15" spans="1:9" ht="15.75">
      <c r="A15" s="280"/>
      <c r="B15" s="275">
        <v>11</v>
      </c>
      <c r="C15" s="276" t="s">
        <v>516</v>
      </c>
      <c r="D15" s="277">
        <v>1</v>
      </c>
      <c r="E15" s="278"/>
      <c r="F15" s="277">
        <v>1</v>
      </c>
      <c r="G15" s="278"/>
      <c r="H15" s="277">
        <v>1</v>
      </c>
      <c r="I15" s="278"/>
    </row>
    <row r="16" spans="1:9" ht="15.75">
      <c r="A16" s="280"/>
      <c r="B16" s="275">
        <v>12</v>
      </c>
      <c r="C16" s="276" t="s">
        <v>354</v>
      </c>
      <c r="D16" s="277"/>
      <c r="E16" s="277">
        <v>1</v>
      </c>
      <c r="F16" s="277"/>
      <c r="G16" s="277">
        <v>1</v>
      </c>
      <c r="H16" s="277"/>
      <c r="I16" s="277">
        <v>1</v>
      </c>
    </row>
    <row r="17" spans="1:9" ht="15.75">
      <c r="A17" s="281" t="s">
        <v>355</v>
      </c>
      <c r="B17" s="282"/>
      <c r="C17" s="282" t="s">
        <v>356</v>
      </c>
      <c r="D17" s="274">
        <f>D18+D21</f>
        <v>13</v>
      </c>
      <c r="E17" s="283"/>
      <c r="F17" s="274">
        <f>F18+F21</f>
        <v>13</v>
      </c>
      <c r="G17" s="283"/>
      <c r="H17" s="274">
        <f>H18+H21</f>
        <v>12</v>
      </c>
      <c r="I17" s="283"/>
    </row>
    <row r="18" spans="1:9" ht="15.75">
      <c r="A18" s="281"/>
      <c r="B18" s="284">
        <v>1</v>
      </c>
      <c r="C18" s="282" t="s">
        <v>335</v>
      </c>
      <c r="D18" s="274">
        <v>9</v>
      </c>
      <c r="E18" s="283"/>
      <c r="F18" s="274">
        <v>9</v>
      </c>
      <c r="G18" s="283"/>
      <c r="H18" s="274">
        <v>8</v>
      </c>
      <c r="I18" s="283"/>
    </row>
    <row r="19" spans="1:9" ht="15.75">
      <c r="A19" s="281"/>
      <c r="B19" s="282"/>
      <c r="C19" s="285" t="s">
        <v>357</v>
      </c>
      <c r="D19" s="277">
        <v>1</v>
      </c>
      <c r="E19" s="283"/>
      <c r="F19" s="277">
        <v>1</v>
      </c>
      <c r="G19" s="283"/>
      <c r="H19" s="277">
        <v>1</v>
      </c>
      <c r="I19" s="283"/>
    </row>
    <row r="20" spans="1:9" ht="15.75">
      <c r="A20" s="281"/>
      <c r="B20" s="282"/>
      <c r="C20" s="285" t="s">
        <v>358</v>
      </c>
      <c r="D20" s="277">
        <v>8</v>
      </c>
      <c r="E20" s="283"/>
      <c r="F20" s="277">
        <v>8</v>
      </c>
      <c r="G20" s="283"/>
      <c r="H20" s="277">
        <v>7</v>
      </c>
      <c r="I20" s="283"/>
    </row>
    <row r="21" spans="1:9" ht="15.75">
      <c r="A21" s="281"/>
      <c r="B21" s="284">
        <v>2</v>
      </c>
      <c r="C21" s="282" t="s">
        <v>336</v>
      </c>
      <c r="D21" s="274">
        <v>4</v>
      </c>
      <c r="E21" s="283"/>
      <c r="F21" s="274">
        <v>4</v>
      </c>
      <c r="G21" s="283"/>
      <c r="H21" s="274">
        <v>4</v>
      </c>
      <c r="I21" s="283"/>
    </row>
    <row r="22" spans="1:9" ht="15.75">
      <c r="A22" s="281"/>
      <c r="B22" s="284"/>
      <c r="C22" s="285" t="s">
        <v>359</v>
      </c>
      <c r="D22" s="277">
        <v>1</v>
      </c>
      <c r="E22" s="283"/>
      <c r="F22" s="277">
        <v>1</v>
      </c>
      <c r="G22" s="283"/>
      <c r="H22" s="277">
        <v>1</v>
      </c>
      <c r="I22" s="283"/>
    </row>
    <row r="23" spans="1:9" ht="15.75">
      <c r="A23" s="281"/>
      <c r="B23" s="284"/>
      <c r="C23" s="285" t="s">
        <v>358</v>
      </c>
      <c r="D23" s="277">
        <v>3</v>
      </c>
      <c r="E23" s="283"/>
      <c r="F23" s="277">
        <v>3</v>
      </c>
      <c r="G23" s="283"/>
      <c r="H23" s="277">
        <v>3</v>
      </c>
      <c r="I23" s="283"/>
    </row>
    <row r="24" spans="1:9" ht="15.75">
      <c r="A24" s="272" t="s">
        <v>2</v>
      </c>
      <c r="B24" s="272"/>
      <c r="C24" s="273" t="s">
        <v>291</v>
      </c>
      <c r="D24" s="274">
        <f>SUM(D25:D30)</f>
        <v>22</v>
      </c>
      <c r="E24" s="283"/>
      <c r="F24" s="274">
        <f>SUM(F25:F30)</f>
        <v>22</v>
      </c>
      <c r="G24" s="283"/>
      <c r="H24" s="274">
        <f>SUM(H25:H30)</f>
        <v>20</v>
      </c>
      <c r="I24" s="283"/>
    </row>
    <row r="25" spans="1:9" ht="15.75">
      <c r="A25" s="286"/>
      <c r="B25" s="286">
        <v>1</v>
      </c>
      <c r="C25" s="276" t="s">
        <v>360</v>
      </c>
      <c r="D25" s="277">
        <v>2</v>
      </c>
      <c r="E25" s="278"/>
      <c r="F25" s="277">
        <v>2</v>
      </c>
      <c r="G25" s="278"/>
      <c r="H25" s="277">
        <v>2</v>
      </c>
      <c r="I25" s="278"/>
    </row>
    <row r="26" spans="1:9" ht="15.75">
      <c r="A26" s="286"/>
      <c r="B26" s="286">
        <v>2</v>
      </c>
      <c r="C26" s="276" t="s">
        <v>361</v>
      </c>
      <c r="D26" s="277">
        <v>7</v>
      </c>
      <c r="E26" s="278"/>
      <c r="F26" s="277">
        <v>7</v>
      </c>
      <c r="G26" s="278"/>
      <c r="H26" s="277">
        <v>6</v>
      </c>
      <c r="I26" s="278"/>
    </row>
    <row r="27" spans="1:9" ht="15.75">
      <c r="A27" s="286"/>
      <c r="B27" s="286">
        <v>3</v>
      </c>
      <c r="C27" s="276" t="s">
        <v>362</v>
      </c>
      <c r="D27" s="277">
        <v>1</v>
      </c>
      <c r="E27" s="278"/>
      <c r="F27" s="277">
        <v>1</v>
      </c>
      <c r="G27" s="278"/>
      <c r="H27" s="277">
        <v>1</v>
      </c>
      <c r="I27" s="278"/>
    </row>
    <row r="28" spans="1:9" ht="15.75">
      <c r="A28" s="286"/>
      <c r="B28" s="286">
        <v>4</v>
      </c>
      <c r="C28" s="276" t="s">
        <v>363</v>
      </c>
      <c r="D28" s="277">
        <v>4</v>
      </c>
      <c r="E28" s="278"/>
      <c r="F28" s="277">
        <v>4</v>
      </c>
      <c r="G28" s="278"/>
      <c r="H28" s="277">
        <v>4</v>
      </c>
      <c r="I28" s="278"/>
    </row>
    <row r="29" spans="1:9" ht="15.75">
      <c r="A29" s="286"/>
      <c r="B29" s="286">
        <v>6</v>
      </c>
      <c r="C29" s="276" t="s">
        <v>364</v>
      </c>
      <c r="D29" s="277">
        <v>1</v>
      </c>
      <c r="E29" s="278"/>
      <c r="F29" s="277">
        <v>1</v>
      </c>
      <c r="G29" s="278"/>
      <c r="H29" s="277">
        <v>1</v>
      </c>
      <c r="I29" s="278"/>
    </row>
    <row r="30" spans="1:9" ht="15.75">
      <c r="A30" s="286"/>
      <c r="B30" s="286">
        <v>7</v>
      </c>
      <c r="C30" s="276" t="s">
        <v>365</v>
      </c>
      <c r="D30" s="277">
        <v>7</v>
      </c>
      <c r="E30" s="278"/>
      <c r="F30" s="277">
        <v>7</v>
      </c>
      <c r="G30" s="278"/>
      <c r="H30" s="277">
        <v>6</v>
      </c>
      <c r="I30" s="278"/>
    </row>
    <row r="31" spans="1:9" ht="15.75">
      <c r="A31" s="272" t="s">
        <v>481</v>
      </c>
      <c r="B31" s="272"/>
      <c r="C31" s="273" t="s">
        <v>441</v>
      </c>
      <c r="D31" s="274">
        <v>3</v>
      </c>
      <c r="E31" s="283"/>
      <c r="F31" s="274">
        <v>3</v>
      </c>
      <c r="G31" s="283"/>
      <c r="H31" s="274">
        <v>3</v>
      </c>
      <c r="I31" s="278"/>
    </row>
    <row r="32" spans="1:9" ht="15.75">
      <c r="A32" s="286"/>
      <c r="B32" s="286">
        <v>1</v>
      </c>
      <c r="C32" s="276" t="s">
        <v>444</v>
      </c>
      <c r="D32" s="277">
        <v>1</v>
      </c>
      <c r="E32" s="278"/>
      <c r="F32" s="277">
        <v>1</v>
      </c>
      <c r="G32" s="278"/>
      <c r="H32" s="277">
        <v>1</v>
      </c>
      <c r="I32" s="278"/>
    </row>
    <row r="33" spans="1:9" ht="15.75">
      <c r="A33" s="286"/>
      <c r="B33" s="286">
        <v>2</v>
      </c>
      <c r="C33" s="276" t="s">
        <v>353</v>
      </c>
      <c r="D33" s="277">
        <v>2</v>
      </c>
      <c r="E33" s="278"/>
      <c r="F33" s="277">
        <v>2</v>
      </c>
      <c r="G33" s="278"/>
      <c r="H33" s="277">
        <v>2</v>
      </c>
      <c r="I33" s="278"/>
    </row>
    <row r="34" spans="1:9" ht="15.75">
      <c r="A34" s="287" t="s">
        <v>366</v>
      </c>
      <c r="B34" s="287"/>
      <c r="C34" s="287"/>
      <c r="D34" s="274">
        <f aca="true" t="shared" si="1" ref="D34:I34">D24+D17+D6</f>
        <v>54</v>
      </c>
      <c r="E34" s="274">
        <f t="shared" si="1"/>
        <v>2</v>
      </c>
      <c r="F34" s="274">
        <f t="shared" si="1"/>
        <v>53</v>
      </c>
      <c r="G34" s="274">
        <f t="shared" si="1"/>
        <v>1</v>
      </c>
      <c r="H34" s="274">
        <f t="shared" si="1"/>
        <v>48</v>
      </c>
      <c r="I34" s="274">
        <f t="shared" si="1"/>
        <v>1</v>
      </c>
    </row>
    <row r="35" spans="1:9" ht="15.75">
      <c r="A35" s="288"/>
      <c r="B35" s="288"/>
      <c r="C35" s="288"/>
      <c r="D35" s="289"/>
      <c r="E35" s="289"/>
      <c r="F35" s="289"/>
      <c r="G35" s="289"/>
      <c r="H35" s="289"/>
      <c r="I35" s="289"/>
    </row>
    <row r="36" spans="1:9" ht="15.75">
      <c r="A36" s="549" t="s">
        <v>367</v>
      </c>
      <c r="B36" s="549"/>
      <c r="C36" s="549"/>
      <c r="D36" s="277">
        <v>15</v>
      </c>
      <c r="E36" s="277"/>
      <c r="F36" s="277">
        <v>15</v>
      </c>
      <c r="G36" s="277"/>
      <c r="H36" s="277">
        <v>10</v>
      </c>
      <c r="I36" s="277"/>
    </row>
  </sheetData>
  <sheetProtection/>
  <mergeCells count="8">
    <mergeCell ref="A36:C36"/>
    <mergeCell ref="F2:G2"/>
    <mergeCell ref="F4:G4"/>
    <mergeCell ref="H2:I2"/>
    <mergeCell ref="H4:I4"/>
    <mergeCell ref="A2:A3"/>
    <mergeCell ref="D2:E2"/>
    <mergeCell ref="D4:E4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&amp;CÖNKORMÁNYZAT ÉS  INTÉZMÉNYEI
2018. ÉVI LÉTSZÁMA&amp;R13.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Layout" workbookViewId="0" topLeftCell="A1">
      <selection activeCell="J7" sqref="J7"/>
    </sheetView>
  </sheetViews>
  <sheetFormatPr defaultColWidth="8.796875" defaultRowHeight="15"/>
  <cols>
    <col min="1" max="1" width="39.69921875" style="0" customWidth="1"/>
    <col min="3" max="3" width="11.59765625" style="0" customWidth="1"/>
    <col min="4" max="4" width="20.59765625" style="0" customWidth="1"/>
    <col min="6" max="6" width="11.8984375" style="0" customWidth="1"/>
    <col min="7" max="7" width="21" style="0" customWidth="1"/>
    <col min="9" max="9" width="11.69921875" style="0" customWidth="1"/>
    <col min="10" max="10" width="23.09765625" style="0" customWidth="1"/>
  </cols>
  <sheetData>
    <row r="1" spans="1:4" ht="15.75">
      <c r="A1" s="293" t="s">
        <v>437</v>
      </c>
      <c r="B1" s="221"/>
      <c r="C1" s="222"/>
      <c r="D1" s="222"/>
    </row>
    <row r="2" spans="1:10" ht="15.75">
      <c r="A2" s="555" t="s">
        <v>369</v>
      </c>
      <c r="B2" s="554" t="s">
        <v>316</v>
      </c>
      <c r="C2" s="554"/>
      <c r="D2" s="554"/>
      <c r="E2" s="554" t="s">
        <v>317</v>
      </c>
      <c r="F2" s="554"/>
      <c r="G2" s="554"/>
      <c r="H2" s="554" t="s">
        <v>57</v>
      </c>
      <c r="I2" s="554"/>
      <c r="J2" s="554"/>
    </row>
    <row r="3" spans="1:10" ht="15.75">
      <c r="A3" s="555"/>
      <c r="B3" s="555" t="s">
        <v>370</v>
      </c>
      <c r="C3" s="555"/>
      <c r="D3" s="555" t="s">
        <v>447</v>
      </c>
      <c r="E3" s="555" t="s">
        <v>370</v>
      </c>
      <c r="F3" s="555"/>
      <c r="G3" s="555" t="s">
        <v>447</v>
      </c>
      <c r="H3" s="555" t="s">
        <v>370</v>
      </c>
      <c r="I3" s="555"/>
      <c r="J3" s="555" t="s">
        <v>447</v>
      </c>
    </row>
    <row r="4" spans="1:10" ht="57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</row>
    <row r="5" spans="1:10" ht="42" customHeight="1">
      <c r="A5" s="223" t="s">
        <v>321</v>
      </c>
      <c r="B5" s="553">
        <v>82</v>
      </c>
      <c r="C5" s="553"/>
      <c r="D5" s="224">
        <v>556800</v>
      </c>
      <c r="E5" s="553">
        <v>82</v>
      </c>
      <c r="F5" s="553"/>
      <c r="G5" s="224">
        <v>556800</v>
      </c>
      <c r="H5" s="553">
        <v>85</v>
      </c>
      <c r="I5" s="553"/>
      <c r="J5" s="224">
        <v>582000</v>
      </c>
    </row>
    <row r="6" spans="1:10" ht="39" customHeight="1">
      <c r="A6" s="223" t="s">
        <v>371</v>
      </c>
      <c r="B6" s="553">
        <v>9</v>
      </c>
      <c r="C6" s="553"/>
      <c r="D6" s="224">
        <v>95595</v>
      </c>
      <c r="E6" s="553">
        <v>9</v>
      </c>
      <c r="F6" s="553"/>
      <c r="G6" s="224">
        <v>95595</v>
      </c>
      <c r="H6" s="553">
        <v>10</v>
      </c>
      <c r="I6" s="553"/>
      <c r="J6" s="224">
        <v>108595</v>
      </c>
    </row>
    <row r="7" spans="1:10" ht="47.25" customHeight="1">
      <c r="A7" s="223" t="s">
        <v>324</v>
      </c>
      <c r="B7" s="553">
        <v>44</v>
      </c>
      <c r="C7" s="553"/>
      <c r="D7" s="228">
        <v>1134800</v>
      </c>
      <c r="E7" s="553">
        <v>44</v>
      </c>
      <c r="F7" s="553"/>
      <c r="G7" s="228">
        <v>1134800</v>
      </c>
      <c r="H7" s="553">
        <v>42</v>
      </c>
      <c r="I7" s="553"/>
      <c r="J7" s="228">
        <v>1193400</v>
      </c>
    </row>
    <row r="8" spans="1:10" ht="30">
      <c r="A8" s="225" t="s">
        <v>372</v>
      </c>
      <c r="B8" s="558">
        <v>1</v>
      </c>
      <c r="C8" s="558"/>
      <c r="D8" s="226">
        <v>106200</v>
      </c>
      <c r="E8" s="558">
        <v>1</v>
      </c>
      <c r="F8" s="558"/>
      <c r="G8" s="226">
        <v>106200</v>
      </c>
      <c r="H8" s="558">
        <v>1</v>
      </c>
      <c r="I8" s="558"/>
      <c r="J8" s="226">
        <v>147600</v>
      </c>
    </row>
    <row r="9" spans="1:10" ht="15.75">
      <c r="A9" s="225" t="s">
        <v>373</v>
      </c>
      <c r="B9" s="558">
        <v>12</v>
      </c>
      <c r="C9" s="558"/>
      <c r="D9" s="226">
        <v>350000</v>
      </c>
      <c r="E9" s="558">
        <v>12</v>
      </c>
      <c r="F9" s="558"/>
      <c r="G9" s="226">
        <v>350000</v>
      </c>
      <c r="H9" s="558">
        <v>13</v>
      </c>
      <c r="I9" s="558"/>
      <c r="J9" s="226">
        <v>262800</v>
      </c>
    </row>
    <row r="10" spans="1:10" ht="31.5" customHeight="1">
      <c r="A10" s="225" t="s">
        <v>374</v>
      </c>
      <c r="B10" s="558">
        <v>31</v>
      </c>
      <c r="C10" s="558"/>
      <c r="D10" s="226">
        <v>678600</v>
      </c>
      <c r="E10" s="558">
        <v>31</v>
      </c>
      <c r="F10" s="558"/>
      <c r="G10" s="226">
        <v>678600</v>
      </c>
      <c r="H10" s="558">
        <v>28</v>
      </c>
      <c r="I10" s="558"/>
      <c r="J10" s="226">
        <v>783000</v>
      </c>
    </row>
    <row r="11" spans="1:10" ht="31.5" customHeight="1">
      <c r="A11" s="225" t="s">
        <v>376</v>
      </c>
      <c r="B11" s="556">
        <v>0</v>
      </c>
      <c r="C11" s="557"/>
      <c r="D11" s="226">
        <v>0</v>
      </c>
      <c r="E11" s="556">
        <v>0</v>
      </c>
      <c r="F11" s="557"/>
      <c r="G11" s="226">
        <v>0</v>
      </c>
      <c r="H11" s="556">
        <v>0</v>
      </c>
      <c r="I11" s="557"/>
      <c r="J11" s="226">
        <v>0</v>
      </c>
    </row>
    <row r="12" spans="1:10" ht="15.75">
      <c r="A12" s="227" t="s">
        <v>375</v>
      </c>
      <c r="B12" s="553">
        <v>135</v>
      </c>
      <c r="C12" s="553"/>
      <c r="D12" s="228">
        <v>1787195</v>
      </c>
      <c r="E12" s="553">
        <v>135</v>
      </c>
      <c r="F12" s="553"/>
      <c r="G12" s="228">
        <v>1787195</v>
      </c>
      <c r="H12" s="553"/>
      <c r="I12" s="553"/>
      <c r="J12" s="228"/>
    </row>
  </sheetData>
  <sheetProtection/>
  <mergeCells count="34">
    <mergeCell ref="A2:A4"/>
    <mergeCell ref="B2:D2"/>
    <mergeCell ref="B3:C4"/>
    <mergeCell ref="D3:D4"/>
    <mergeCell ref="B5:C5"/>
    <mergeCell ref="B6:C6"/>
    <mergeCell ref="B7:C7"/>
    <mergeCell ref="E12:F12"/>
    <mergeCell ref="H2:J2"/>
    <mergeCell ref="H3:I4"/>
    <mergeCell ref="J3:J4"/>
    <mergeCell ref="H5:I5"/>
    <mergeCell ref="H6:I6"/>
    <mergeCell ref="B12:C12"/>
    <mergeCell ref="B8:C8"/>
    <mergeCell ref="B11:C11"/>
    <mergeCell ref="E8:F8"/>
    <mergeCell ref="E9:F9"/>
    <mergeCell ref="E10:F10"/>
    <mergeCell ref="B9:C9"/>
    <mergeCell ref="B10:C10"/>
    <mergeCell ref="H8:I8"/>
    <mergeCell ref="H9:I9"/>
    <mergeCell ref="H10:I10"/>
    <mergeCell ref="H12:I12"/>
    <mergeCell ref="H7:I7"/>
    <mergeCell ref="E2:G2"/>
    <mergeCell ref="E3:F4"/>
    <mergeCell ref="G3:G4"/>
    <mergeCell ref="E5:F5"/>
    <mergeCell ref="E6:F6"/>
    <mergeCell ref="E7:F7"/>
    <mergeCell ref="E11:F11"/>
    <mergeCell ref="H11:I11"/>
  </mergeCells>
  <printOptions/>
  <pageMargins left="0.7" right="0.7" top="0.75" bottom="0.75" header="0.3" footer="0.3"/>
  <pageSetup fitToHeight="0" fitToWidth="1" horizontalDpi="600" verticalDpi="600" orientation="landscape" paperSize="9" scale="74" r:id="rId1"/>
  <headerFooter>
    <oddHeader>&amp;C
ÖNKORMÁNYZAT  ÁLTAL NYÚJTOTT KÖZVETETT TÁMOGATÁSOK
 2018. ÉV&amp;R14.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6"/>
  <sheetViews>
    <sheetView view="pageLayout" workbookViewId="0" topLeftCell="A1">
      <selection activeCell="G17" sqref="G17"/>
    </sheetView>
  </sheetViews>
  <sheetFormatPr defaultColWidth="8.796875" defaultRowHeight="15"/>
  <cols>
    <col min="1" max="1" width="4.59765625" style="0" customWidth="1"/>
    <col min="2" max="2" width="38.8984375" style="0" customWidth="1"/>
    <col min="3" max="3" width="11.5" style="0" customWidth="1"/>
    <col min="4" max="4" width="9.19921875" style="0" customWidth="1"/>
    <col min="5" max="5" width="8.8984375" style="0" customWidth="1"/>
    <col min="6" max="6" width="10.5" style="0" customWidth="1"/>
    <col min="7" max="7" width="9.19921875" style="0" customWidth="1"/>
    <col min="8" max="8" width="9.3984375" style="0" customWidth="1"/>
    <col min="9" max="9" width="10.3984375" style="0" customWidth="1"/>
    <col min="10" max="10" width="9.59765625" style="0" customWidth="1"/>
    <col min="11" max="11" width="13.09765625" style="0" customWidth="1"/>
  </cols>
  <sheetData>
    <row r="3" spans="1:11" ht="15.75">
      <c r="A3" s="192" t="s">
        <v>437</v>
      </c>
      <c r="B3" s="192"/>
      <c r="C3" s="192"/>
      <c r="D3" s="192"/>
      <c r="E3" s="229"/>
      <c r="K3" s="249" t="s">
        <v>438</v>
      </c>
    </row>
    <row r="4" spans="1:11" ht="15.75">
      <c r="A4" s="559" t="s">
        <v>377</v>
      </c>
      <c r="B4" s="560" t="s">
        <v>378</v>
      </c>
      <c r="C4" s="559" t="s">
        <v>379</v>
      </c>
      <c r="D4" s="559"/>
      <c r="E4" s="559"/>
      <c r="F4" s="559" t="s">
        <v>400</v>
      </c>
      <c r="G4" s="559"/>
      <c r="H4" s="559"/>
      <c r="I4" s="559" t="s">
        <v>57</v>
      </c>
      <c r="J4" s="559"/>
      <c r="K4" s="559"/>
    </row>
    <row r="5" spans="1:11" ht="27.75" customHeight="1">
      <c r="A5" s="559"/>
      <c r="B5" s="560"/>
      <c r="C5" s="561" t="s">
        <v>380</v>
      </c>
      <c r="D5" s="561" t="s">
        <v>381</v>
      </c>
      <c r="E5" s="561" t="s">
        <v>382</v>
      </c>
      <c r="F5" s="561" t="s">
        <v>380</v>
      </c>
      <c r="G5" s="561" t="s">
        <v>381</v>
      </c>
      <c r="H5" s="561" t="s">
        <v>382</v>
      </c>
      <c r="I5" s="561" t="s">
        <v>380</v>
      </c>
      <c r="J5" s="561" t="s">
        <v>381</v>
      </c>
      <c r="K5" s="561" t="s">
        <v>382</v>
      </c>
    </row>
    <row r="6" spans="1:11" ht="39.75" customHeight="1">
      <c r="A6" s="559"/>
      <c r="B6" s="560"/>
      <c r="C6" s="561"/>
      <c r="D6" s="561"/>
      <c r="E6" s="561"/>
      <c r="F6" s="561"/>
      <c r="G6" s="561"/>
      <c r="H6" s="561"/>
      <c r="I6" s="561"/>
      <c r="J6" s="561"/>
      <c r="K6" s="561"/>
    </row>
    <row r="7" spans="1:11" ht="24" customHeight="1">
      <c r="A7" s="559"/>
      <c r="B7" s="560"/>
      <c r="C7" s="561"/>
      <c r="D7" s="561"/>
      <c r="E7" s="561"/>
      <c r="F7" s="561"/>
      <c r="G7" s="561"/>
      <c r="H7" s="561"/>
      <c r="I7" s="561"/>
      <c r="J7" s="561"/>
      <c r="K7" s="561"/>
    </row>
    <row r="8" spans="1:11" ht="15.75">
      <c r="A8" s="559"/>
      <c r="B8" s="560"/>
      <c r="C8" s="378">
        <v>1</v>
      </c>
      <c r="D8" s="378">
        <v>2</v>
      </c>
      <c r="E8" s="378">
        <v>3</v>
      </c>
      <c r="F8" s="378">
        <v>1</v>
      </c>
      <c r="G8" s="378">
        <v>2</v>
      </c>
      <c r="H8" s="378">
        <v>3</v>
      </c>
      <c r="I8" s="378">
        <v>1</v>
      </c>
      <c r="J8" s="378">
        <v>2</v>
      </c>
      <c r="K8" s="378">
        <v>3</v>
      </c>
    </row>
    <row r="9" spans="1:11" ht="30.75" customHeight="1">
      <c r="A9" s="246">
        <v>1</v>
      </c>
      <c r="B9" s="247" t="s">
        <v>383</v>
      </c>
      <c r="C9" s="247">
        <v>4200000</v>
      </c>
      <c r="D9" s="247">
        <v>0</v>
      </c>
      <c r="E9" s="248">
        <f>SUM(C9:D9)</f>
        <v>4200000</v>
      </c>
      <c r="F9" s="247">
        <v>4100000</v>
      </c>
      <c r="G9" s="247">
        <v>0</v>
      </c>
      <c r="H9" s="248">
        <f>SUM(F9:G9)</f>
        <v>4100000</v>
      </c>
      <c r="I9" s="247">
        <v>4100000</v>
      </c>
      <c r="J9" s="247">
        <v>0</v>
      </c>
      <c r="K9" s="248">
        <v>4100000</v>
      </c>
    </row>
    <row r="10" spans="1:11" ht="30.75" customHeight="1">
      <c r="A10" s="246">
        <v>2</v>
      </c>
      <c r="B10" s="247" t="s">
        <v>384</v>
      </c>
      <c r="C10" s="247">
        <v>480000</v>
      </c>
      <c r="D10" s="247">
        <v>0</v>
      </c>
      <c r="E10" s="248">
        <v>480000</v>
      </c>
      <c r="F10" s="247">
        <v>480000</v>
      </c>
      <c r="G10" s="247">
        <v>0</v>
      </c>
      <c r="H10" s="248">
        <v>480000</v>
      </c>
      <c r="I10" s="247">
        <v>480000</v>
      </c>
      <c r="J10" s="247">
        <v>0</v>
      </c>
      <c r="K10" s="248">
        <v>480000</v>
      </c>
    </row>
    <row r="11" spans="1:11" ht="30.75" customHeight="1">
      <c r="A11" s="246">
        <v>3</v>
      </c>
      <c r="B11" s="247" t="s">
        <v>482</v>
      </c>
      <c r="C11" s="247">
        <v>150000</v>
      </c>
      <c r="D11" s="247">
        <v>0</v>
      </c>
      <c r="E11" s="248">
        <v>150000</v>
      </c>
      <c r="F11" s="247">
        <v>0</v>
      </c>
      <c r="G11" s="247">
        <v>0</v>
      </c>
      <c r="H11" s="248">
        <v>0</v>
      </c>
      <c r="I11" s="247">
        <v>0</v>
      </c>
      <c r="J11" s="247">
        <v>0</v>
      </c>
      <c r="K11" s="248">
        <v>0</v>
      </c>
    </row>
    <row r="12" spans="1:11" ht="30.75" customHeight="1">
      <c r="A12" s="246">
        <v>4</v>
      </c>
      <c r="B12" s="247" t="s">
        <v>483</v>
      </c>
      <c r="C12" s="247">
        <v>30000</v>
      </c>
      <c r="D12" s="247">
        <v>0</v>
      </c>
      <c r="E12" s="248">
        <v>30000</v>
      </c>
      <c r="F12" s="247">
        <v>0</v>
      </c>
      <c r="G12" s="247">
        <v>0</v>
      </c>
      <c r="H12" s="248">
        <v>0</v>
      </c>
      <c r="I12" s="247">
        <v>0</v>
      </c>
      <c r="J12" s="247">
        <v>0</v>
      </c>
      <c r="K12" s="248">
        <v>0</v>
      </c>
    </row>
    <row r="13" spans="1:11" ht="30.75" customHeight="1">
      <c r="A13" s="246">
        <v>5</v>
      </c>
      <c r="B13" s="247" t="s">
        <v>484</v>
      </c>
      <c r="C13" s="247">
        <v>10000</v>
      </c>
      <c r="D13" s="247">
        <v>0</v>
      </c>
      <c r="E13" s="248">
        <v>10000</v>
      </c>
      <c r="F13" s="247">
        <v>0</v>
      </c>
      <c r="G13" s="247">
        <v>0</v>
      </c>
      <c r="H13" s="248">
        <v>0</v>
      </c>
      <c r="I13" s="247">
        <v>0</v>
      </c>
      <c r="J13" s="247">
        <v>0</v>
      </c>
      <c r="K13" s="248">
        <v>0</v>
      </c>
    </row>
    <row r="14" spans="1:11" ht="30.75" customHeight="1">
      <c r="A14" s="246">
        <v>6</v>
      </c>
      <c r="B14" s="247" t="s">
        <v>517</v>
      </c>
      <c r="C14" s="247">
        <v>50000</v>
      </c>
      <c r="D14" s="247"/>
      <c r="E14" s="248">
        <v>50000</v>
      </c>
      <c r="F14" s="247">
        <v>20000</v>
      </c>
      <c r="G14" s="247"/>
      <c r="H14" s="248">
        <v>20000</v>
      </c>
      <c r="I14" s="247">
        <v>20000</v>
      </c>
      <c r="J14" s="247">
        <v>0</v>
      </c>
      <c r="K14" s="248">
        <v>20000</v>
      </c>
    </row>
    <row r="15" spans="1:11" ht="30.75" customHeight="1">
      <c r="A15" s="246">
        <v>7</v>
      </c>
      <c r="B15" s="247" t="s">
        <v>485</v>
      </c>
      <c r="C15" s="247">
        <v>130000</v>
      </c>
      <c r="D15" s="247">
        <v>0</v>
      </c>
      <c r="E15" s="248">
        <v>130000</v>
      </c>
      <c r="F15" s="247">
        <v>485000</v>
      </c>
      <c r="G15" s="247">
        <v>0</v>
      </c>
      <c r="H15" s="248">
        <v>485000</v>
      </c>
      <c r="I15" s="247">
        <v>485000</v>
      </c>
      <c r="J15" s="247">
        <v>0</v>
      </c>
      <c r="K15" s="248">
        <v>485000</v>
      </c>
    </row>
    <row r="16" spans="1:11" ht="31.5" customHeight="1">
      <c r="A16" s="379" t="s">
        <v>385</v>
      </c>
      <c r="B16" s="379"/>
      <c r="C16" s="380">
        <f aca="true" t="shared" si="0" ref="C16:H16">C9+C10+C11+C12+C15+C13+C14</f>
        <v>5050000</v>
      </c>
      <c r="D16" s="380">
        <f t="shared" si="0"/>
        <v>0</v>
      </c>
      <c r="E16" s="380">
        <f t="shared" si="0"/>
        <v>5050000</v>
      </c>
      <c r="F16" s="380">
        <f t="shared" si="0"/>
        <v>5085000</v>
      </c>
      <c r="G16" s="380">
        <f t="shared" si="0"/>
        <v>0</v>
      </c>
      <c r="H16" s="380">
        <f t="shared" si="0"/>
        <v>5085000</v>
      </c>
      <c r="I16" s="380">
        <f>I9+I10+I11+I12+I15+I13+I14</f>
        <v>5085000</v>
      </c>
      <c r="J16" s="380">
        <f>J9+J10+J11+J12+J15+J13+J14</f>
        <v>0</v>
      </c>
      <c r="K16" s="380">
        <f>K9+K10+K11+K12+K15+K13+K14</f>
        <v>5085000</v>
      </c>
    </row>
  </sheetData>
  <sheetProtection/>
  <mergeCells count="14">
    <mergeCell ref="I4:K4"/>
    <mergeCell ref="I5:I7"/>
    <mergeCell ref="J5:J7"/>
    <mergeCell ref="K5:K7"/>
    <mergeCell ref="F4:H4"/>
    <mergeCell ref="F5:F7"/>
    <mergeCell ref="G5:G7"/>
    <mergeCell ref="H5:H7"/>
    <mergeCell ref="A4:A8"/>
    <mergeCell ref="B4:B8"/>
    <mergeCell ref="C4:E4"/>
    <mergeCell ref="C5:C7"/>
    <mergeCell ref="D5:D7"/>
    <mergeCell ref="E5:E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&amp;CADOTT TÁMOGATÁSOK
2018. ÉV&amp;R15.sz.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D9"/>
  <sheetViews>
    <sheetView view="pageLayout" workbookViewId="0" topLeftCell="A1">
      <selection activeCell="D12" sqref="D12"/>
    </sheetView>
  </sheetViews>
  <sheetFormatPr defaultColWidth="8.796875" defaultRowHeight="15"/>
  <cols>
    <col min="1" max="1" width="42" style="0" bestFit="1" customWidth="1"/>
    <col min="2" max="2" width="20.19921875" style="0" bestFit="1" customWidth="1"/>
    <col min="3" max="4" width="8.8984375" style="0" bestFit="1" customWidth="1"/>
  </cols>
  <sheetData>
    <row r="4" spans="1:4" ht="15.75">
      <c r="A4" s="230" t="s">
        <v>437</v>
      </c>
      <c r="B4" s="231"/>
      <c r="C4" s="232"/>
      <c r="D4" s="231"/>
    </row>
    <row r="5" spans="1:4" ht="15.75">
      <c r="A5" s="562" t="s">
        <v>386</v>
      </c>
      <c r="B5" s="562" t="s">
        <v>403</v>
      </c>
      <c r="C5" s="562" t="s">
        <v>387</v>
      </c>
      <c r="D5" s="562"/>
    </row>
    <row r="6" spans="1:4" ht="30">
      <c r="A6" s="563"/>
      <c r="B6" s="562"/>
      <c r="C6" s="381" t="s">
        <v>388</v>
      </c>
      <c r="D6" s="381" t="s">
        <v>389</v>
      </c>
    </row>
    <row r="7" spans="1:4" ht="32.25" customHeight="1">
      <c r="A7" s="233" t="s">
        <v>401</v>
      </c>
      <c r="B7" s="234" t="s">
        <v>402</v>
      </c>
      <c r="C7" s="235">
        <v>25000</v>
      </c>
      <c r="D7" s="235">
        <v>150000</v>
      </c>
    </row>
    <row r="8" spans="1:4" ht="32.25" customHeight="1">
      <c r="A8" s="233" t="s">
        <v>445</v>
      </c>
      <c r="B8" s="234" t="s">
        <v>446</v>
      </c>
      <c r="C8" s="235">
        <v>25000</v>
      </c>
      <c r="D8" s="235">
        <v>100000</v>
      </c>
    </row>
    <row r="9" spans="1:4" ht="32.25" customHeight="1">
      <c r="A9" s="382" t="s">
        <v>307</v>
      </c>
      <c r="B9" s="383"/>
      <c r="C9" s="383"/>
      <c r="D9" s="383">
        <v>250000</v>
      </c>
    </row>
  </sheetData>
  <sheetProtection/>
  <mergeCells count="3"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r:id="rId1"/>
  <headerFooter>
    <oddHeader>&amp;CTARTÓS RÉSZESEDÉSEK ÁLLOMÁNYA
2018. ÉV&amp;R16.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view="pageLayout" workbookViewId="0" topLeftCell="A1">
      <selection activeCell="B19" sqref="B19"/>
    </sheetView>
  </sheetViews>
  <sheetFormatPr defaultColWidth="8.796875" defaultRowHeight="15"/>
  <cols>
    <col min="2" max="2" width="27.8984375" style="0" customWidth="1"/>
    <col min="3" max="3" width="14.59765625" style="0" customWidth="1"/>
    <col min="4" max="4" width="11" style="0" customWidth="1"/>
    <col min="5" max="5" width="14.59765625" style="0" customWidth="1"/>
    <col min="6" max="6" width="16.69921875" style="0" customWidth="1"/>
    <col min="7" max="7" width="15.3984375" style="0" customWidth="1"/>
    <col min="8" max="8" width="12.59765625" style="0" customWidth="1"/>
  </cols>
  <sheetData>
    <row r="1" spans="1:7" ht="15.75">
      <c r="A1" s="236"/>
      <c r="B1" s="236"/>
      <c r="C1" s="236"/>
      <c r="D1" s="236"/>
      <c r="E1" s="236"/>
      <c r="F1" s="236"/>
      <c r="G1" s="236"/>
    </row>
    <row r="2" spans="1:7" ht="15.75">
      <c r="A2" s="236"/>
      <c r="B2" s="236"/>
      <c r="C2" s="236"/>
      <c r="D2" s="236"/>
      <c r="E2" s="236"/>
      <c r="F2" s="236"/>
      <c r="G2" s="236"/>
    </row>
    <row r="3" spans="1:8" ht="20.25" customHeight="1">
      <c r="A3" s="565" t="s">
        <v>408</v>
      </c>
      <c r="B3" s="565"/>
      <c r="C3" s="565"/>
      <c r="D3" s="565"/>
      <c r="E3" s="565"/>
      <c r="F3" s="565"/>
      <c r="G3" s="565"/>
      <c r="H3" s="565"/>
    </row>
    <row r="4" spans="1:8" ht="20.25">
      <c r="A4" s="566">
        <v>43465</v>
      </c>
      <c r="B4" s="565"/>
      <c r="C4" s="565"/>
      <c r="D4" s="565"/>
      <c r="E4" s="565"/>
      <c r="F4" s="565"/>
      <c r="G4" s="565"/>
      <c r="H4" s="565"/>
    </row>
    <row r="5" spans="1:7" ht="20.25">
      <c r="A5" s="238"/>
      <c r="B5" s="238"/>
      <c r="C5" s="238"/>
      <c r="D5" s="238"/>
      <c r="E5" s="238"/>
      <c r="F5" s="238"/>
      <c r="G5" s="238"/>
    </row>
    <row r="6" spans="1:8" ht="16.5" customHeight="1">
      <c r="A6" s="564" t="s">
        <v>437</v>
      </c>
      <c r="B6" s="564"/>
      <c r="C6" s="564"/>
      <c r="D6" s="237"/>
      <c r="E6" s="239"/>
      <c r="F6" s="239"/>
      <c r="G6" s="239"/>
      <c r="H6" s="249" t="s">
        <v>438</v>
      </c>
    </row>
    <row r="7" spans="1:8" ht="16.5" customHeight="1">
      <c r="A7" s="573" t="s">
        <v>3</v>
      </c>
      <c r="B7" s="573"/>
      <c r="C7" s="573" t="s">
        <v>390</v>
      </c>
      <c r="D7" s="574" t="s">
        <v>391</v>
      </c>
      <c r="E7" s="573" t="s">
        <v>518</v>
      </c>
      <c r="F7" s="573"/>
      <c r="G7" s="576"/>
      <c r="H7" s="567" t="s">
        <v>406</v>
      </c>
    </row>
    <row r="8" spans="1:8" ht="31.5">
      <c r="A8" s="573"/>
      <c r="B8" s="573"/>
      <c r="C8" s="573"/>
      <c r="D8" s="575"/>
      <c r="E8" s="384" t="s">
        <v>405</v>
      </c>
      <c r="F8" s="384" t="s">
        <v>407</v>
      </c>
      <c r="G8" s="385" t="s">
        <v>392</v>
      </c>
      <c r="H8" s="567"/>
    </row>
    <row r="9" spans="1:8" ht="30.75" customHeight="1">
      <c r="A9" s="568" t="s">
        <v>393</v>
      </c>
      <c r="B9" s="569"/>
      <c r="C9" s="569"/>
      <c r="D9" s="569"/>
      <c r="E9" s="569"/>
      <c r="F9" s="569"/>
      <c r="G9" s="569"/>
      <c r="H9" s="570"/>
    </row>
    <row r="10" spans="1:8" ht="30">
      <c r="A10" s="251">
        <v>1</v>
      </c>
      <c r="B10" s="240" t="s">
        <v>404</v>
      </c>
      <c r="C10" s="252">
        <v>42543801</v>
      </c>
      <c r="D10" s="241">
        <v>2015</v>
      </c>
      <c r="E10" s="242">
        <v>24639801</v>
      </c>
      <c r="F10" s="242">
        <v>8952000</v>
      </c>
      <c r="G10" s="250">
        <f>E10-F10</f>
        <v>15687801</v>
      </c>
      <c r="H10" s="388">
        <v>44095</v>
      </c>
    </row>
    <row r="11" spans="1:8" ht="30" customHeight="1">
      <c r="A11" s="571" t="s">
        <v>394</v>
      </c>
      <c r="B11" s="572"/>
      <c r="C11" s="386">
        <f>SUM(C10:C10)</f>
        <v>42543801</v>
      </c>
      <c r="D11" s="386"/>
      <c r="E11" s="386">
        <f>SUM(E10:E10)</f>
        <v>24639801</v>
      </c>
      <c r="F11" s="386">
        <f>SUM(F10:F10)</f>
        <v>8952000</v>
      </c>
      <c r="G11" s="386">
        <f>SUM(G10:G10)</f>
        <v>15687801</v>
      </c>
      <c r="H11" s="387"/>
    </row>
  </sheetData>
  <sheetProtection/>
  <mergeCells count="10">
    <mergeCell ref="A6:C6"/>
    <mergeCell ref="A3:H3"/>
    <mergeCell ref="A4:H4"/>
    <mergeCell ref="H7:H8"/>
    <mergeCell ref="A9:H9"/>
    <mergeCell ref="A11:B11"/>
    <mergeCell ref="A7:B8"/>
    <mergeCell ref="C7:C8"/>
    <mergeCell ref="D7:D8"/>
    <mergeCell ref="E7:G7"/>
  </mergeCells>
  <printOptions/>
  <pageMargins left="0.7" right="0.7" top="0.75" bottom="0.75" header="0.3" footer="0.3"/>
  <pageSetup horizontalDpi="600" verticalDpi="600" orientation="landscape" paperSize="9" r:id="rId1"/>
  <headerFooter>
    <oddHeader>&amp;R17.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view="pageLayout" workbookViewId="0" topLeftCell="A1">
      <selection activeCell="B14" sqref="B14"/>
    </sheetView>
  </sheetViews>
  <sheetFormatPr defaultColWidth="8.796875" defaultRowHeight="15"/>
  <cols>
    <col min="1" max="1" width="4" style="0" customWidth="1"/>
    <col min="2" max="2" width="56.5" style="0" customWidth="1"/>
    <col min="3" max="3" width="19.09765625" style="0" customWidth="1"/>
    <col min="4" max="4" width="20.8984375" style="0" customWidth="1"/>
    <col min="5" max="5" width="18.3984375" style="0" customWidth="1"/>
    <col min="6" max="6" width="9.8984375" style="0" bestFit="1" customWidth="1"/>
  </cols>
  <sheetData>
    <row r="1" spans="1:5" ht="15.75">
      <c r="A1" s="253" t="s">
        <v>437</v>
      </c>
      <c r="B1" s="243"/>
      <c r="C1" s="244"/>
      <c r="D1" s="244"/>
      <c r="E1" s="244"/>
    </row>
    <row r="2" spans="1:5" ht="16.5" customHeight="1">
      <c r="A2" s="581" t="s">
        <v>395</v>
      </c>
      <c r="B2" s="582"/>
      <c r="C2" s="389" t="s">
        <v>487</v>
      </c>
      <c r="D2" s="389" t="s">
        <v>317</v>
      </c>
      <c r="E2" s="389" t="s">
        <v>57</v>
      </c>
    </row>
    <row r="3" spans="1:5" ht="24" customHeight="1">
      <c r="A3" s="583"/>
      <c r="B3" s="584"/>
      <c r="C3" s="587" t="s">
        <v>448</v>
      </c>
      <c r="D3" s="588"/>
      <c r="E3" s="589"/>
    </row>
    <row r="4" spans="1:5" ht="13.5" customHeight="1">
      <c r="A4" s="586" t="s">
        <v>396</v>
      </c>
      <c r="B4" s="586"/>
      <c r="C4" s="586"/>
      <c r="D4" s="586"/>
      <c r="E4" s="586"/>
    </row>
    <row r="5" spans="1:5" ht="30.75" customHeight="1">
      <c r="A5" s="303" t="s">
        <v>397</v>
      </c>
      <c r="B5" s="304"/>
      <c r="C5" s="245">
        <v>72298333</v>
      </c>
      <c r="D5" s="245">
        <v>72422651</v>
      </c>
      <c r="E5" s="245">
        <v>72422651</v>
      </c>
    </row>
    <row r="6" spans="1:5" ht="31.5" customHeight="1">
      <c r="A6" s="305" t="s">
        <v>486</v>
      </c>
      <c r="B6" s="254"/>
      <c r="C6" s="245">
        <v>55650867</v>
      </c>
      <c r="D6" s="245">
        <v>56591900</v>
      </c>
      <c r="E6" s="245">
        <v>56591900</v>
      </c>
    </row>
    <row r="7" spans="1:5" ht="30" customHeight="1">
      <c r="A7" s="305" t="s">
        <v>398</v>
      </c>
      <c r="B7" s="254"/>
      <c r="C7" s="245">
        <v>39151766</v>
      </c>
      <c r="D7" s="245">
        <v>42177711</v>
      </c>
      <c r="E7" s="245">
        <v>42177711</v>
      </c>
    </row>
    <row r="8" spans="1:5" ht="31.5" customHeight="1">
      <c r="A8" s="585" t="s">
        <v>399</v>
      </c>
      <c r="B8" s="585"/>
      <c r="C8" s="245">
        <v>3971220</v>
      </c>
      <c r="D8" s="245">
        <v>4217877</v>
      </c>
      <c r="E8" s="290">
        <v>4217877</v>
      </c>
    </row>
    <row r="9" spans="1:5" ht="30" customHeight="1">
      <c r="A9" s="577" t="s">
        <v>488</v>
      </c>
      <c r="B9" s="578"/>
      <c r="C9" s="245">
        <v>0</v>
      </c>
      <c r="D9" s="245">
        <v>2602941</v>
      </c>
      <c r="E9" s="290">
        <v>2602941</v>
      </c>
    </row>
    <row r="10" spans="1:5" ht="30" customHeight="1">
      <c r="A10" s="577" t="s">
        <v>489</v>
      </c>
      <c r="B10" s="578"/>
      <c r="C10" s="245">
        <v>0</v>
      </c>
      <c r="D10" s="245">
        <v>1846975</v>
      </c>
      <c r="E10" s="290">
        <v>1846975</v>
      </c>
    </row>
    <row r="11" spans="1:5" ht="33.75" customHeight="1">
      <c r="A11" s="579" t="s">
        <v>490</v>
      </c>
      <c r="B11" s="580"/>
      <c r="C11" s="390">
        <f>SUM(C5:C10)</f>
        <v>171072186</v>
      </c>
      <c r="D11" s="390">
        <f>SUM(D5:D10)</f>
        <v>179860055</v>
      </c>
      <c r="E11" s="390">
        <f>SUM(E5:E10)</f>
        <v>179860055</v>
      </c>
    </row>
  </sheetData>
  <sheetProtection/>
  <mergeCells count="7">
    <mergeCell ref="A9:B9"/>
    <mergeCell ref="A10:B10"/>
    <mergeCell ref="A11:B11"/>
    <mergeCell ref="A2:B3"/>
    <mergeCell ref="A8:B8"/>
    <mergeCell ref="A4:E4"/>
    <mergeCell ref="C3:E3"/>
  </mergeCells>
  <printOptions/>
  <pageMargins left="0.7" right="0.7" top="0.75" bottom="0.75" header="0.3" footer="0.3"/>
  <pageSetup horizontalDpi="600" verticalDpi="600" orientation="landscape" paperSize="9" r:id="rId1"/>
  <headerFooter>
    <oddHeader>&amp;CAZ ÖNKORMÁNYZAT NORMATÍV ÁLLAMI TÁMOGATÁSA
2018. ÉV&amp;R18.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6" sqref="B16"/>
    </sheetView>
  </sheetViews>
  <sheetFormatPr defaultColWidth="8.796875" defaultRowHeight="15"/>
  <cols>
    <col min="1" max="1" width="9" style="12" customWidth="1"/>
    <col min="2" max="2" width="39" style="12" customWidth="1"/>
    <col min="3" max="3" width="13.59765625" style="12" customWidth="1"/>
    <col min="4" max="4" width="11.3984375" style="12" customWidth="1"/>
    <col min="5" max="5" width="13.59765625" style="12" customWidth="1"/>
    <col min="6" max="6" width="12.69921875" style="12" customWidth="1"/>
    <col min="7" max="16384" width="9" style="12" customWidth="1"/>
  </cols>
  <sheetData>
    <row r="1" spans="1:5" ht="17.25">
      <c r="A1" s="112"/>
      <c r="B1" s="113"/>
      <c r="C1" s="114"/>
      <c r="D1" s="115"/>
      <c r="E1" s="152" t="s">
        <v>294</v>
      </c>
    </row>
    <row r="2" spans="1:5" ht="18">
      <c r="A2" s="412" t="s">
        <v>288</v>
      </c>
      <c r="B2" s="413"/>
      <c r="C2" s="413"/>
      <c r="D2" s="413"/>
      <c r="E2" s="413"/>
    </row>
    <row r="3" spans="1:5" ht="16.5" customHeight="1">
      <c r="A3" s="414">
        <v>43465</v>
      </c>
      <c r="B3" s="413"/>
      <c r="C3" s="413"/>
      <c r="D3" s="413"/>
      <c r="E3" s="413"/>
    </row>
    <row r="4" spans="1:5" ht="25.5" customHeight="1">
      <c r="A4" s="117"/>
      <c r="B4" s="116"/>
      <c r="C4" s="116"/>
      <c r="D4" s="116"/>
      <c r="E4" s="116"/>
    </row>
    <row r="5" spans="1:5" ht="23.25" customHeight="1" thickBot="1">
      <c r="A5" s="112" t="str">
        <f>Adatlap!A1</f>
        <v>Nagyréde Nagyközség Önkormányzata</v>
      </c>
      <c r="B5" s="13"/>
      <c r="C5" s="11"/>
      <c r="D5" s="11"/>
      <c r="E5" s="115" t="s">
        <v>438</v>
      </c>
    </row>
    <row r="6" spans="1:5" ht="26.25" thickBot="1">
      <c r="A6" s="415" t="s">
        <v>49</v>
      </c>
      <c r="B6" s="416"/>
      <c r="C6" s="307" t="s">
        <v>236</v>
      </c>
      <c r="D6" s="307" t="s">
        <v>237</v>
      </c>
      <c r="E6" s="307" t="s">
        <v>238</v>
      </c>
    </row>
    <row r="7" spans="1:5" ht="15.75" customHeight="1">
      <c r="A7" s="118" t="s">
        <v>15</v>
      </c>
      <c r="B7" s="119" t="s">
        <v>170</v>
      </c>
      <c r="C7" s="120">
        <f>SUM(C8:C11)</f>
        <v>2013202966</v>
      </c>
      <c r="D7" s="120">
        <f>SUM(D8:D11)</f>
        <v>0</v>
      </c>
      <c r="E7" s="120">
        <f>SUM(E8:E11)</f>
        <v>2021051545</v>
      </c>
    </row>
    <row r="8" spans="1:5" ht="15.75" customHeight="1">
      <c r="A8" s="121" t="s">
        <v>16</v>
      </c>
      <c r="B8" s="122" t="s">
        <v>9</v>
      </c>
      <c r="C8" s="123">
        <v>0</v>
      </c>
      <c r="D8" s="123">
        <v>0</v>
      </c>
      <c r="E8" s="123">
        <v>0</v>
      </c>
    </row>
    <row r="9" spans="1:6" ht="15.75" customHeight="1">
      <c r="A9" s="121" t="s">
        <v>17</v>
      </c>
      <c r="B9" s="122" t="s">
        <v>10</v>
      </c>
      <c r="C9" s="123">
        <v>1877556426</v>
      </c>
      <c r="D9" s="123">
        <v>0</v>
      </c>
      <c r="E9" s="123">
        <v>1887087397</v>
      </c>
      <c r="F9" s="297"/>
    </row>
    <row r="10" spans="1:6" ht="15.75" customHeight="1">
      <c r="A10" s="121" t="s">
        <v>18</v>
      </c>
      <c r="B10" s="122" t="s">
        <v>19</v>
      </c>
      <c r="C10" s="123">
        <v>250000</v>
      </c>
      <c r="D10" s="123">
        <v>0</v>
      </c>
      <c r="E10" s="123">
        <v>250000</v>
      </c>
      <c r="F10" s="298"/>
    </row>
    <row r="11" spans="1:6" ht="38.25" customHeight="1">
      <c r="A11" s="121" t="s">
        <v>20</v>
      </c>
      <c r="B11" s="49" t="s">
        <v>171</v>
      </c>
      <c r="C11" s="123">
        <v>135396540</v>
      </c>
      <c r="D11" s="123">
        <v>0</v>
      </c>
      <c r="E11" s="123">
        <v>133714148</v>
      </c>
      <c r="F11" s="297"/>
    </row>
    <row r="12" spans="1:5" ht="15.75" customHeight="1">
      <c r="A12" s="124" t="s">
        <v>21</v>
      </c>
      <c r="B12" s="125" t="s">
        <v>172</v>
      </c>
      <c r="C12" s="126">
        <f>SUM(C13:C14)</f>
        <v>2646340</v>
      </c>
      <c r="D12" s="126">
        <f>SUM(D13:D14)</f>
        <v>0</v>
      </c>
      <c r="E12" s="126">
        <f>SUM(E13:E14)</f>
        <v>1307961</v>
      </c>
    </row>
    <row r="13" spans="1:5" ht="15.75" customHeight="1">
      <c r="A13" s="121" t="s">
        <v>16</v>
      </c>
      <c r="B13" s="122" t="s">
        <v>11</v>
      </c>
      <c r="C13" s="123">
        <v>2646340</v>
      </c>
      <c r="D13" s="123">
        <v>0</v>
      </c>
      <c r="E13" s="123">
        <v>1307961</v>
      </c>
    </row>
    <row r="14" spans="1:5" ht="15.75" customHeight="1">
      <c r="A14" s="121" t="s">
        <v>17</v>
      </c>
      <c r="B14" s="122" t="s">
        <v>13</v>
      </c>
      <c r="C14" s="123">
        <v>0</v>
      </c>
      <c r="D14" s="123">
        <v>0</v>
      </c>
      <c r="E14" s="123">
        <v>0</v>
      </c>
    </row>
    <row r="15" spans="1:5" ht="15.75" customHeight="1">
      <c r="A15" s="124" t="s">
        <v>23</v>
      </c>
      <c r="B15" s="125" t="s">
        <v>14</v>
      </c>
      <c r="C15" s="126">
        <f>SUM(C16:C17)</f>
        <v>217589279</v>
      </c>
      <c r="D15" s="126">
        <f>SUM(D16:D17)</f>
        <v>0</v>
      </c>
      <c r="E15" s="126">
        <f>SUM(E16:E17)</f>
        <v>255438597</v>
      </c>
    </row>
    <row r="16" spans="1:5" ht="15.75" customHeight="1">
      <c r="A16" s="121" t="s">
        <v>188</v>
      </c>
      <c r="B16" s="122" t="s">
        <v>187</v>
      </c>
      <c r="C16" s="123">
        <v>217589279</v>
      </c>
      <c r="D16" s="123">
        <v>0</v>
      </c>
      <c r="E16" s="123">
        <v>255438597</v>
      </c>
    </row>
    <row r="17" spans="1:5" ht="15.75" customHeight="1">
      <c r="A17" s="121" t="s">
        <v>22</v>
      </c>
      <c r="B17" s="122" t="s">
        <v>260</v>
      </c>
      <c r="C17" s="123">
        <v>0</v>
      </c>
      <c r="D17" s="123">
        <v>0</v>
      </c>
      <c r="E17" s="123">
        <v>0</v>
      </c>
    </row>
    <row r="18" spans="1:5" ht="15.75" customHeight="1">
      <c r="A18" s="124" t="s">
        <v>24</v>
      </c>
      <c r="B18" s="125" t="s">
        <v>12</v>
      </c>
      <c r="C18" s="126">
        <f>SUM(C19:C21)</f>
        <v>26031609</v>
      </c>
      <c r="D18" s="126">
        <f>SUM(D19:D21)</f>
        <v>0</v>
      </c>
      <c r="E18" s="126">
        <f>SUM(E19:E21)</f>
        <v>42035145</v>
      </c>
    </row>
    <row r="19" spans="1:5" ht="15.75" customHeight="1">
      <c r="A19" s="121" t="s">
        <v>16</v>
      </c>
      <c r="B19" s="122" t="s">
        <v>182</v>
      </c>
      <c r="C19" s="123">
        <v>22805811</v>
      </c>
      <c r="D19" s="123">
        <v>0</v>
      </c>
      <c r="E19" s="123">
        <v>36539122</v>
      </c>
    </row>
    <row r="20" spans="1:5" ht="15.75" customHeight="1">
      <c r="A20" s="121" t="s">
        <v>17</v>
      </c>
      <c r="B20" s="122" t="s">
        <v>183</v>
      </c>
      <c r="C20" s="123">
        <v>0</v>
      </c>
      <c r="D20" s="123">
        <v>0</v>
      </c>
      <c r="E20" s="123">
        <v>0</v>
      </c>
    </row>
    <row r="21" spans="1:5" ht="15.75" customHeight="1">
      <c r="A21" s="121" t="s">
        <v>18</v>
      </c>
      <c r="B21" s="122" t="s">
        <v>186</v>
      </c>
      <c r="C21" s="123">
        <v>3225798</v>
      </c>
      <c r="D21" s="123">
        <v>0</v>
      </c>
      <c r="E21" s="123">
        <v>5496023</v>
      </c>
    </row>
    <row r="22" spans="1:5" ht="15.75" customHeight="1">
      <c r="A22" s="124" t="s">
        <v>25</v>
      </c>
      <c r="B22" s="125" t="s">
        <v>173</v>
      </c>
      <c r="C22" s="126">
        <v>2015124</v>
      </c>
      <c r="D22" s="126">
        <v>0</v>
      </c>
      <c r="E22" s="126">
        <v>4625344</v>
      </c>
    </row>
    <row r="23" spans="1:5" ht="15.75" customHeight="1">
      <c r="A23" s="124" t="s">
        <v>61</v>
      </c>
      <c r="B23" s="125" t="s">
        <v>174</v>
      </c>
      <c r="C23" s="126">
        <v>0</v>
      </c>
      <c r="D23" s="126">
        <v>0</v>
      </c>
      <c r="E23" s="126">
        <v>0</v>
      </c>
    </row>
    <row r="24" spans="1:5" ht="15.75" customHeight="1">
      <c r="A24" s="308"/>
      <c r="B24" s="309" t="s">
        <v>50</v>
      </c>
      <c r="C24" s="310">
        <f>C7+C12+C15+C18+C22+C23</f>
        <v>2261485318</v>
      </c>
      <c r="D24" s="310">
        <f>D7+D12+D15+D18+D22+D23</f>
        <v>0</v>
      </c>
      <c r="E24" s="310">
        <f>E7+E12+E15+E18+E22+E23</f>
        <v>2324458592</v>
      </c>
    </row>
    <row r="25" spans="1:5" ht="15" customHeight="1" thickBot="1">
      <c r="A25" s="127"/>
      <c r="B25" s="127"/>
      <c r="C25" s="46"/>
      <c r="D25" s="46"/>
      <c r="E25" s="46"/>
    </row>
    <row r="26" spans="1:5" ht="26.25" thickBot="1">
      <c r="A26" s="415" t="s">
        <v>51</v>
      </c>
      <c r="B26" s="416"/>
      <c r="C26" s="307" t="s">
        <v>236</v>
      </c>
      <c r="D26" s="307" t="s">
        <v>237</v>
      </c>
      <c r="E26" s="307" t="s">
        <v>238</v>
      </c>
    </row>
    <row r="27" spans="1:5" ht="15.75" customHeight="1">
      <c r="A27" s="50" t="s">
        <v>175</v>
      </c>
      <c r="B27" s="119" t="s">
        <v>52</v>
      </c>
      <c r="C27" s="43">
        <f>SUM(C28:C33)</f>
        <v>1792571650</v>
      </c>
      <c r="D27" s="43">
        <f>SUM(D28:D33)</f>
        <v>0</v>
      </c>
      <c r="E27" s="43">
        <f>SUM(E28:E33)</f>
        <v>1983957817</v>
      </c>
    </row>
    <row r="28" spans="1:5" ht="15.75" customHeight="1">
      <c r="A28" s="48" t="s">
        <v>16</v>
      </c>
      <c r="B28" s="122" t="s">
        <v>177</v>
      </c>
      <c r="C28" s="44">
        <v>1985098400</v>
      </c>
      <c r="D28" s="44">
        <v>0</v>
      </c>
      <c r="E28" s="44">
        <v>1985098400</v>
      </c>
    </row>
    <row r="29" spans="1:5" ht="15.75" customHeight="1">
      <c r="A29" s="48" t="s">
        <v>17</v>
      </c>
      <c r="B29" s="122" t="s">
        <v>178</v>
      </c>
      <c r="C29" s="44">
        <v>0</v>
      </c>
      <c r="D29" s="44">
        <v>0</v>
      </c>
      <c r="E29" s="44">
        <v>0</v>
      </c>
    </row>
    <row r="30" spans="1:5" ht="15.75" customHeight="1">
      <c r="A30" s="48" t="s">
        <v>2</v>
      </c>
      <c r="B30" s="122" t="s">
        <v>179</v>
      </c>
      <c r="C30" s="44">
        <v>5567538</v>
      </c>
      <c r="D30" s="44">
        <v>0</v>
      </c>
      <c r="E30" s="44">
        <v>5567538</v>
      </c>
    </row>
    <row r="31" spans="1:5" s="14" customFormat="1" ht="15.75" customHeight="1">
      <c r="A31" s="48" t="s">
        <v>20</v>
      </c>
      <c r="B31" s="122" t="s">
        <v>295</v>
      </c>
      <c r="C31" s="44">
        <v>-211322263</v>
      </c>
      <c r="D31" s="44">
        <v>0</v>
      </c>
      <c r="E31" s="44">
        <v>-198094288</v>
      </c>
    </row>
    <row r="32" spans="1:5" s="14" customFormat="1" ht="15.75" customHeight="1">
      <c r="A32" s="48" t="s">
        <v>22</v>
      </c>
      <c r="B32" s="122" t="s">
        <v>289</v>
      </c>
      <c r="C32" s="44">
        <v>0</v>
      </c>
      <c r="D32" s="44">
        <v>0</v>
      </c>
      <c r="E32" s="44">
        <v>0</v>
      </c>
    </row>
    <row r="33" spans="1:5" s="14" customFormat="1" ht="15.75" customHeight="1">
      <c r="A33" s="48" t="s">
        <v>176</v>
      </c>
      <c r="B33" s="122" t="s">
        <v>180</v>
      </c>
      <c r="C33" s="44">
        <v>13227975</v>
      </c>
      <c r="D33" s="44">
        <v>0</v>
      </c>
      <c r="E33" s="44">
        <v>191386167</v>
      </c>
    </row>
    <row r="34" spans="1:5" ht="15.75" customHeight="1">
      <c r="A34" s="47" t="s">
        <v>181</v>
      </c>
      <c r="B34" s="125" t="s">
        <v>53</v>
      </c>
      <c r="C34" s="45">
        <f>SUM(C35:C37)</f>
        <v>43802824</v>
      </c>
      <c r="D34" s="45">
        <f>SUM(D35:D37)</f>
        <v>0</v>
      </c>
      <c r="E34" s="45">
        <f>SUM(E35:E37)</f>
        <v>30950511</v>
      </c>
    </row>
    <row r="35" spans="1:5" s="14" customFormat="1" ht="15.75" customHeight="1">
      <c r="A35" s="48" t="s">
        <v>16</v>
      </c>
      <c r="B35" s="122" t="s">
        <v>182</v>
      </c>
      <c r="C35" s="44">
        <v>10833848</v>
      </c>
      <c r="D35" s="44">
        <v>0</v>
      </c>
      <c r="E35" s="44">
        <v>7556281</v>
      </c>
    </row>
    <row r="36" spans="1:5" s="14" customFormat="1" ht="15.75" customHeight="1">
      <c r="A36" s="48" t="s">
        <v>17</v>
      </c>
      <c r="B36" s="122" t="s">
        <v>183</v>
      </c>
      <c r="C36" s="44">
        <v>31635209</v>
      </c>
      <c r="D36" s="44">
        <v>0</v>
      </c>
      <c r="E36" s="44">
        <v>22278591</v>
      </c>
    </row>
    <row r="37" spans="1:5" ht="15.75" customHeight="1">
      <c r="A37" s="48" t="s">
        <v>18</v>
      </c>
      <c r="B37" s="122" t="s">
        <v>184</v>
      </c>
      <c r="C37" s="44">
        <v>1333767</v>
      </c>
      <c r="D37" s="44">
        <v>0</v>
      </c>
      <c r="E37" s="44">
        <v>1115639</v>
      </c>
    </row>
    <row r="38" spans="1:5" s="14" customFormat="1" ht="15.75" customHeight="1">
      <c r="A38" s="47" t="s">
        <v>16</v>
      </c>
      <c r="B38" s="125" t="s">
        <v>290</v>
      </c>
      <c r="C38" s="45">
        <v>0</v>
      </c>
      <c r="D38" s="45">
        <v>0</v>
      </c>
      <c r="E38" s="45">
        <v>0</v>
      </c>
    </row>
    <row r="39" spans="1:5" s="14" customFormat="1" ht="15.75" customHeight="1">
      <c r="A39" s="47" t="s">
        <v>185</v>
      </c>
      <c r="B39" s="125" t="s">
        <v>235</v>
      </c>
      <c r="C39" s="45">
        <v>425110844</v>
      </c>
      <c r="D39" s="45">
        <v>0</v>
      </c>
      <c r="E39" s="45">
        <v>309550264</v>
      </c>
    </row>
    <row r="40" spans="1:5" s="14" customFormat="1" ht="15.75" customHeight="1">
      <c r="A40" s="47"/>
      <c r="B40" s="125"/>
      <c r="C40" s="45">
        <v>0</v>
      </c>
      <c r="D40" s="45">
        <v>0</v>
      </c>
      <c r="E40" s="45">
        <v>0</v>
      </c>
    </row>
    <row r="41" spans="1:5" ht="15.75" customHeight="1">
      <c r="A41" s="311"/>
      <c r="B41" s="309" t="s">
        <v>54</v>
      </c>
      <c r="C41" s="312">
        <f>C27+C34+C38+C39+C40</f>
        <v>2261485318</v>
      </c>
      <c r="D41" s="312">
        <f>D27+D34+D38+D39+D40</f>
        <v>0</v>
      </c>
      <c r="E41" s="312">
        <f>E27+E34+E38+E39+E40</f>
        <v>2324458592</v>
      </c>
    </row>
    <row r="44" ht="7.5" customHeight="1"/>
    <row r="45" spans="2:4" ht="13.5">
      <c r="B45" s="13"/>
      <c r="C45" s="11"/>
      <c r="D45" s="11"/>
    </row>
    <row r="46" spans="2:4" ht="13.5">
      <c r="B46" s="13"/>
      <c r="C46" s="11"/>
      <c r="D46" s="11"/>
    </row>
  </sheetData>
  <sheetProtection/>
  <mergeCells count="4">
    <mergeCell ref="A2:E2"/>
    <mergeCell ref="A3:E3"/>
    <mergeCell ref="A6:B6"/>
    <mergeCell ref="A26:B26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9" sqref="C19"/>
    </sheetView>
  </sheetViews>
  <sheetFormatPr defaultColWidth="8.796875" defaultRowHeight="15"/>
  <cols>
    <col min="1" max="1" width="8.5" style="12" customWidth="1"/>
    <col min="2" max="2" width="72.59765625" style="12" customWidth="1"/>
    <col min="3" max="3" width="20.59765625" style="15" customWidth="1"/>
    <col min="4" max="16384" width="9" style="12" customWidth="1"/>
  </cols>
  <sheetData>
    <row r="1" spans="1:3" ht="33" customHeight="1">
      <c r="A1" s="28" t="str">
        <f>Adatlap!A1</f>
        <v>Nagyréde Nagyközség Önkormányzata</v>
      </c>
      <c r="B1" s="27"/>
      <c r="C1" s="29"/>
    </row>
    <row r="2" spans="1:3" ht="13.5" customHeight="1">
      <c r="A2" s="30"/>
      <c r="B2" s="30"/>
      <c r="C2" s="31"/>
    </row>
    <row r="3" spans="1:3" ht="26.25" customHeight="1">
      <c r="A3" s="590" t="s">
        <v>147</v>
      </c>
      <c r="B3" s="591"/>
      <c r="C3" s="592"/>
    </row>
    <row r="4" spans="1:3" ht="21.75" customHeight="1">
      <c r="A4" s="593">
        <v>43465</v>
      </c>
      <c r="B4" s="591"/>
      <c r="C4" s="592"/>
    </row>
    <row r="5" spans="1:3" ht="12" customHeight="1">
      <c r="A5" s="30"/>
      <c r="B5" s="30"/>
      <c r="C5" s="32" t="s">
        <v>438</v>
      </c>
    </row>
    <row r="6" spans="1:3" ht="34.5" customHeight="1">
      <c r="A6" s="391" t="s">
        <v>46</v>
      </c>
      <c r="B6" s="392" t="s">
        <v>62</v>
      </c>
      <c r="C6" s="393" t="s">
        <v>449</v>
      </c>
    </row>
    <row r="7" spans="1:3" ht="27.75" customHeight="1">
      <c r="A7" s="86">
        <v>1</v>
      </c>
      <c r="B7" s="99" t="s">
        <v>133</v>
      </c>
      <c r="C7" s="76">
        <v>496824332</v>
      </c>
    </row>
    <row r="8" spans="1:3" ht="27.75" customHeight="1">
      <c r="A8" s="86">
        <v>2</v>
      </c>
      <c r="B8" s="99" t="s">
        <v>134</v>
      </c>
      <c r="C8" s="88">
        <v>447288268</v>
      </c>
    </row>
    <row r="9" spans="1:3" ht="27.75" customHeight="1">
      <c r="A9" s="86">
        <v>3</v>
      </c>
      <c r="B9" s="99" t="s">
        <v>135</v>
      </c>
      <c r="C9" s="77">
        <f>C7-C8</f>
        <v>49536064</v>
      </c>
    </row>
    <row r="10" spans="1:3" ht="27.75" customHeight="1">
      <c r="A10" s="86">
        <v>4</v>
      </c>
      <c r="B10" s="99" t="s">
        <v>136</v>
      </c>
      <c r="C10" s="88">
        <v>377929999</v>
      </c>
    </row>
    <row r="11" spans="1:3" ht="27.75" customHeight="1">
      <c r="A11" s="86">
        <v>5</v>
      </c>
      <c r="B11" s="99" t="s">
        <v>137</v>
      </c>
      <c r="C11" s="88">
        <v>175216694</v>
      </c>
    </row>
    <row r="12" spans="1:3" ht="27.75" customHeight="1">
      <c r="A12" s="86">
        <v>6</v>
      </c>
      <c r="B12" s="99" t="s">
        <v>138</v>
      </c>
      <c r="C12" s="77">
        <f>C10-C11</f>
        <v>202713305</v>
      </c>
    </row>
    <row r="13" spans="1:3" ht="27.75" customHeight="1">
      <c r="A13" s="394">
        <v>7</v>
      </c>
      <c r="B13" s="395" t="s">
        <v>149</v>
      </c>
      <c r="C13" s="396">
        <f>C9+C12</f>
        <v>252249369</v>
      </c>
    </row>
    <row r="14" spans="1:3" ht="27.75" customHeight="1">
      <c r="A14" s="86">
        <v>8</v>
      </c>
      <c r="B14" s="99" t="s">
        <v>139</v>
      </c>
      <c r="C14" s="88">
        <v>0</v>
      </c>
    </row>
    <row r="15" spans="1:3" ht="27.75" customHeight="1">
      <c r="A15" s="86">
        <v>9</v>
      </c>
      <c r="B15" s="99" t="s">
        <v>140</v>
      </c>
      <c r="C15" s="77">
        <v>0</v>
      </c>
    </row>
    <row r="16" spans="1:3" ht="27.75" customHeight="1">
      <c r="A16" s="33">
        <v>10</v>
      </c>
      <c r="B16" s="34" t="s">
        <v>141</v>
      </c>
      <c r="C16" s="35">
        <f>C14-C15</f>
        <v>0</v>
      </c>
    </row>
    <row r="17" spans="1:3" ht="27.75" customHeight="1">
      <c r="A17" s="86">
        <v>11</v>
      </c>
      <c r="B17" s="99" t="s">
        <v>142</v>
      </c>
      <c r="C17" s="88">
        <v>0</v>
      </c>
    </row>
    <row r="18" spans="1:3" ht="27.75" customHeight="1">
      <c r="A18" s="86">
        <v>12</v>
      </c>
      <c r="B18" s="99" t="s">
        <v>143</v>
      </c>
      <c r="C18" s="77">
        <v>0</v>
      </c>
    </row>
    <row r="19" spans="1:3" ht="27.75" customHeight="1">
      <c r="A19" s="86">
        <v>13</v>
      </c>
      <c r="B19" s="99" t="s">
        <v>144</v>
      </c>
      <c r="C19" s="77">
        <f>C17-C18</f>
        <v>0</v>
      </c>
    </row>
    <row r="20" spans="1:3" ht="27.75" customHeight="1">
      <c r="A20" s="394">
        <v>14</v>
      </c>
      <c r="B20" s="395" t="s">
        <v>150</v>
      </c>
      <c r="C20" s="396">
        <f>C16+C19</f>
        <v>0</v>
      </c>
    </row>
    <row r="21" spans="1:3" ht="27.75" customHeight="1">
      <c r="A21" s="394">
        <v>15</v>
      </c>
      <c r="B21" s="395" t="s">
        <v>151</v>
      </c>
      <c r="C21" s="396">
        <f>C13+C20</f>
        <v>252249369</v>
      </c>
    </row>
    <row r="22" spans="1:3" ht="27.75" customHeight="1">
      <c r="A22" s="33">
        <v>10</v>
      </c>
      <c r="B22" s="36" t="s">
        <v>152</v>
      </c>
      <c r="C22" s="37">
        <v>0</v>
      </c>
    </row>
    <row r="23" spans="1:3" ht="27.75" customHeight="1">
      <c r="A23" s="394">
        <v>11</v>
      </c>
      <c r="B23" s="395" t="s">
        <v>153</v>
      </c>
      <c r="C23" s="397">
        <f>C13-C22</f>
        <v>252249369</v>
      </c>
    </row>
    <row r="24" spans="1:3" ht="27.75" customHeight="1">
      <c r="A24" s="38">
        <v>12</v>
      </c>
      <c r="B24" s="36" t="s">
        <v>154</v>
      </c>
      <c r="C24" s="39">
        <f>PRODUCT(0.1,C20)</f>
        <v>0</v>
      </c>
    </row>
    <row r="25" spans="1:3" ht="27.75" customHeight="1">
      <c r="A25" s="394">
        <v>13</v>
      </c>
      <c r="B25" s="395" t="s">
        <v>155</v>
      </c>
      <c r="C25" s="397">
        <f>C20-C24</f>
        <v>0</v>
      </c>
    </row>
    <row r="26" spans="1:3" ht="13.5">
      <c r="A26" s="24"/>
      <c r="B26" s="25"/>
      <c r="C26" s="26"/>
    </row>
    <row r="27" spans="1:3" ht="13.5">
      <c r="A27" s="13"/>
      <c r="B27" s="13"/>
      <c r="C27" s="11"/>
    </row>
    <row r="28" spans="1:3" ht="13.5">
      <c r="A28" s="13"/>
      <c r="B28" s="13"/>
      <c r="C28" s="11"/>
    </row>
    <row r="29" spans="1:3" ht="13.5">
      <c r="A29" s="13"/>
      <c r="B29" s="13"/>
      <c r="C29" s="11"/>
    </row>
    <row r="30" spans="1:3" ht="12.75">
      <c r="A30" s="17"/>
      <c r="B30" s="17"/>
      <c r="C30" s="18"/>
    </row>
  </sheetData>
  <sheetProtection/>
  <mergeCells count="2">
    <mergeCell ref="A3:C3"/>
    <mergeCell ref="A4:C4"/>
  </mergeCells>
  <printOptions horizontalCentered="1" verticalCentered="1"/>
  <pageMargins left="0.35433070866141736" right="0.31496062992125984" top="0.41" bottom="0.35433070866141736" header="0.1968503937007874" footer="0.2362204724409449"/>
  <pageSetup horizontalDpi="600" verticalDpi="600" orientation="portrait" paperSize="9" scale="80" r:id="rId1"/>
  <headerFooter alignWithMargins="0">
    <oddHeader>&amp;R&amp;"Arial,Normál"19.sz.melléklet</oddHeader>
  </headerFooter>
  <rowBreaks count="1" manualBreakCount="1">
    <brk id="2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view="pageLayout" zoomScaleNormal="75" workbookViewId="0" topLeftCell="A1">
      <selection activeCell="E27" sqref="E27"/>
    </sheetView>
  </sheetViews>
  <sheetFormatPr defaultColWidth="8.796875" defaultRowHeight="15"/>
  <cols>
    <col min="1" max="1" width="8.5" style="12" customWidth="1"/>
    <col min="2" max="2" width="51.5" style="12" customWidth="1"/>
    <col min="3" max="3" width="19.8984375" style="15" customWidth="1"/>
    <col min="4" max="4" width="19.19921875" style="12" customWidth="1"/>
    <col min="5" max="5" width="18.59765625" style="12" customWidth="1"/>
    <col min="6" max="6" width="19.3984375" style="12" customWidth="1"/>
    <col min="7" max="7" width="19.59765625" style="12" customWidth="1"/>
    <col min="8" max="16384" width="9" style="12" customWidth="1"/>
  </cols>
  <sheetData>
    <row r="1" spans="1:3" ht="26.25" customHeight="1">
      <c r="A1" s="255" t="str">
        <f>Adatlap!A1</f>
        <v>Nagyréde Nagyközség Önkormányzata</v>
      </c>
      <c r="B1" s="27"/>
      <c r="C1" s="29"/>
    </row>
    <row r="2" spans="1:3" ht="21.75" customHeight="1">
      <c r="A2" s="593"/>
      <c r="B2" s="591"/>
      <c r="C2" s="592"/>
    </row>
    <row r="3" spans="1:7" ht="46.5" customHeight="1">
      <c r="A3" s="391" t="s">
        <v>46</v>
      </c>
      <c r="B3" s="394" t="s">
        <v>62</v>
      </c>
      <c r="C3" s="393" t="s">
        <v>44</v>
      </c>
      <c r="D3" s="393" t="s">
        <v>287</v>
      </c>
      <c r="E3" s="398" t="s">
        <v>291</v>
      </c>
      <c r="F3" s="398" t="s">
        <v>441</v>
      </c>
      <c r="G3" s="393" t="s">
        <v>375</v>
      </c>
    </row>
    <row r="4" spans="1:7" ht="27.75" customHeight="1">
      <c r="A4" s="86">
        <v>1</v>
      </c>
      <c r="B4" s="306" t="s">
        <v>133</v>
      </c>
      <c r="C4" s="76">
        <v>475055266</v>
      </c>
      <c r="D4" s="76">
        <v>1592876</v>
      </c>
      <c r="E4" s="76">
        <v>15984867</v>
      </c>
      <c r="F4" s="76">
        <v>4191323</v>
      </c>
      <c r="G4" s="76">
        <f>C4+D4+E4+F4</f>
        <v>496824332</v>
      </c>
    </row>
    <row r="5" spans="1:7" ht="27.75" customHeight="1">
      <c r="A5" s="86">
        <v>2</v>
      </c>
      <c r="B5" s="87" t="s">
        <v>134</v>
      </c>
      <c r="C5" s="88">
        <v>264450673</v>
      </c>
      <c r="D5" s="88">
        <v>66664854</v>
      </c>
      <c r="E5" s="88">
        <v>100121186</v>
      </c>
      <c r="F5" s="88">
        <v>16051555</v>
      </c>
      <c r="G5" s="76">
        <f>C5+D5+E5+F5</f>
        <v>447288268</v>
      </c>
    </row>
    <row r="6" spans="1:7" ht="27.75" customHeight="1">
      <c r="A6" s="86">
        <v>3</v>
      </c>
      <c r="B6" s="87" t="s">
        <v>135</v>
      </c>
      <c r="C6" s="77">
        <f>C4-C5</f>
        <v>210604593</v>
      </c>
      <c r="D6" s="77">
        <f>D4-D5</f>
        <v>-65071978</v>
      </c>
      <c r="E6" s="77">
        <f>E4-E5</f>
        <v>-84136319</v>
      </c>
      <c r="F6" s="77">
        <f>F4-F5</f>
        <v>-11860232</v>
      </c>
      <c r="G6" s="77">
        <f>G4-G5</f>
        <v>49536064</v>
      </c>
    </row>
    <row r="7" spans="1:7" ht="27.75" customHeight="1">
      <c r="A7" s="86">
        <v>4</v>
      </c>
      <c r="B7" s="87" t="s">
        <v>136</v>
      </c>
      <c r="C7" s="88">
        <v>214518594</v>
      </c>
      <c r="D7" s="88">
        <v>65869736</v>
      </c>
      <c r="E7" s="88">
        <v>85548346</v>
      </c>
      <c r="F7" s="88">
        <v>11993323</v>
      </c>
      <c r="G7" s="76">
        <f>C7+D7+E7+F7</f>
        <v>377929999</v>
      </c>
    </row>
    <row r="8" spans="1:7" ht="27.75" customHeight="1">
      <c r="A8" s="86">
        <v>5</v>
      </c>
      <c r="B8" s="87" t="s">
        <v>137</v>
      </c>
      <c r="C8" s="88">
        <v>175216694</v>
      </c>
      <c r="D8" s="88">
        <v>0</v>
      </c>
      <c r="E8" s="88">
        <v>0</v>
      </c>
      <c r="F8" s="88">
        <v>0</v>
      </c>
      <c r="G8" s="76">
        <f>C8+D8+E8+F8</f>
        <v>175216694</v>
      </c>
    </row>
    <row r="9" spans="1:7" ht="27.75" customHeight="1">
      <c r="A9" s="86">
        <v>6</v>
      </c>
      <c r="B9" s="87" t="s">
        <v>138</v>
      </c>
      <c r="C9" s="77">
        <f>C7-C8</f>
        <v>39301900</v>
      </c>
      <c r="D9" s="77">
        <f>D7-D8</f>
        <v>65869736</v>
      </c>
      <c r="E9" s="77">
        <f>E7-E8</f>
        <v>85548346</v>
      </c>
      <c r="F9" s="77">
        <f>F7-F8</f>
        <v>11993323</v>
      </c>
      <c r="G9" s="77">
        <f>G7-G8</f>
        <v>202713305</v>
      </c>
    </row>
    <row r="10" spans="1:7" ht="27.75" customHeight="1">
      <c r="A10" s="394">
        <v>7</v>
      </c>
      <c r="B10" s="399" t="s">
        <v>149</v>
      </c>
      <c r="C10" s="396">
        <f>C6+C9</f>
        <v>249906493</v>
      </c>
      <c r="D10" s="396">
        <f>D6+D9</f>
        <v>797758</v>
      </c>
      <c r="E10" s="396">
        <f>E6+E9</f>
        <v>1412027</v>
      </c>
      <c r="F10" s="396">
        <f>F6+F9</f>
        <v>133091</v>
      </c>
      <c r="G10" s="396">
        <f>G6+G9</f>
        <v>252249369</v>
      </c>
    </row>
    <row r="11" spans="1:7" ht="27.75" customHeight="1">
      <c r="A11" s="86">
        <v>8</v>
      </c>
      <c r="B11" s="87" t="s">
        <v>139</v>
      </c>
      <c r="C11" s="88">
        <v>0</v>
      </c>
      <c r="D11" s="88">
        <v>0</v>
      </c>
      <c r="E11" s="88">
        <v>0</v>
      </c>
      <c r="F11" s="88">
        <v>0</v>
      </c>
      <c r="G11" s="88">
        <f>C11+D11+E11+F11</f>
        <v>0</v>
      </c>
    </row>
    <row r="12" spans="1:7" ht="27.75" customHeight="1">
      <c r="A12" s="86">
        <v>9</v>
      </c>
      <c r="B12" s="87" t="s">
        <v>140</v>
      </c>
      <c r="C12" s="77">
        <v>0</v>
      </c>
      <c r="D12" s="77">
        <v>0</v>
      </c>
      <c r="E12" s="77">
        <v>0</v>
      </c>
      <c r="F12" s="77">
        <v>0</v>
      </c>
      <c r="G12" s="77">
        <f>C12+D12+E12+F12</f>
        <v>0</v>
      </c>
    </row>
    <row r="13" spans="1:7" ht="27.75" customHeight="1">
      <c r="A13" s="86">
        <v>10</v>
      </c>
      <c r="B13" s="87" t="s">
        <v>141</v>
      </c>
      <c r="C13" s="77">
        <f>C11-C12</f>
        <v>0</v>
      </c>
      <c r="D13" s="77">
        <f>D11-D12</f>
        <v>0</v>
      </c>
      <c r="E13" s="77">
        <f>E11-E12</f>
        <v>0</v>
      </c>
      <c r="F13" s="77">
        <f>F11-F12</f>
        <v>0</v>
      </c>
      <c r="G13" s="77">
        <f>G11-G12</f>
        <v>0</v>
      </c>
    </row>
    <row r="14" spans="1:7" ht="27.75" customHeight="1">
      <c r="A14" s="86">
        <v>11</v>
      </c>
      <c r="B14" s="87" t="s">
        <v>142</v>
      </c>
      <c r="C14" s="88">
        <v>0</v>
      </c>
      <c r="D14" s="88">
        <v>0</v>
      </c>
      <c r="E14" s="88">
        <v>0</v>
      </c>
      <c r="F14" s="88">
        <v>0</v>
      </c>
      <c r="G14" s="88">
        <f>C14+D14+E14+F14</f>
        <v>0</v>
      </c>
    </row>
    <row r="15" spans="1:7" ht="27.75" customHeight="1">
      <c r="A15" s="86">
        <v>12</v>
      </c>
      <c r="B15" s="87" t="s">
        <v>143</v>
      </c>
      <c r="C15" s="77">
        <v>0</v>
      </c>
      <c r="D15" s="77">
        <v>0</v>
      </c>
      <c r="E15" s="77">
        <v>0</v>
      </c>
      <c r="F15" s="77">
        <v>0</v>
      </c>
      <c r="G15" s="77">
        <f>C15+D15+E15+F15</f>
        <v>0</v>
      </c>
    </row>
    <row r="16" spans="1:7" ht="27.75" customHeight="1">
      <c r="A16" s="86">
        <v>13</v>
      </c>
      <c r="B16" s="87" t="s">
        <v>144</v>
      </c>
      <c r="C16" s="77">
        <f>C14-C15</f>
        <v>0</v>
      </c>
      <c r="D16" s="77">
        <f>D14-D15</f>
        <v>0</v>
      </c>
      <c r="E16" s="77">
        <f>E14-E15</f>
        <v>0</v>
      </c>
      <c r="F16" s="77">
        <f>F14-F15</f>
        <v>0</v>
      </c>
      <c r="G16" s="77">
        <f>G14-G15</f>
        <v>0</v>
      </c>
    </row>
    <row r="17" spans="1:7" ht="27.75" customHeight="1">
      <c r="A17" s="394">
        <v>14</v>
      </c>
      <c r="B17" s="399" t="s">
        <v>150</v>
      </c>
      <c r="C17" s="396">
        <f>C13+C16</f>
        <v>0</v>
      </c>
      <c r="D17" s="396">
        <f>D13+D16</f>
        <v>0</v>
      </c>
      <c r="E17" s="396">
        <f>E13+E16</f>
        <v>0</v>
      </c>
      <c r="F17" s="396">
        <f>F13+F16</f>
        <v>0</v>
      </c>
      <c r="G17" s="396">
        <f>G13+G16</f>
        <v>0</v>
      </c>
    </row>
    <row r="18" spans="1:7" ht="27.75" customHeight="1">
      <c r="A18" s="394">
        <v>15</v>
      </c>
      <c r="B18" s="399" t="s">
        <v>151</v>
      </c>
      <c r="C18" s="396">
        <f>C10+C17</f>
        <v>249906493</v>
      </c>
      <c r="D18" s="396">
        <f>D10+D17</f>
        <v>797758</v>
      </c>
      <c r="E18" s="396">
        <f>E10+E17</f>
        <v>1412027</v>
      </c>
      <c r="F18" s="396">
        <f>F10+F17</f>
        <v>133091</v>
      </c>
      <c r="G18" s="396">
        <f>G10+G17</f>
        <v>252249369</v>
      </c>
    </row>
    <row r="19" spans="1:7" ht="28.5" customHeight="1">
      <c r="A19" s="86">
        <v>10</v>
      </c>
      <c r="B19" s="89" t="s">
        <v>152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ht="27.75" customHeight="1">
      <c r="A20" s="394">
        <v>11</v>
      </c>
      <c r="B20" s="399" t="s">
        <v>153</v>
      </c>
      <c r="C20" s="397">
        <f>C10-C19</f>
        <v>249906493</v>
      </c>
      <c r="D20" s="397">
        <f>D10-D19</f>
        <v>797758</v>
      </c>
      <c r="E20" s="397">
        <f>E10-E19</f>
        <v>1412027</v>
      </c>
      <c r="F20" s="397">
        <f>F10-F19</f>
        <v>133091</v>
      </c>
      <c r="G20" s="397">
        <f>G10-G19</f>
        <v>252249369</v>
      </c>
    </row>
    <row r="21" spans="1:7" ht="32.25" customHeight="1">
      <c r="A21" s="90">
        <v>12</v>
      </c>
      <c r="B21" s="89" t="s">
        <v>154</v>
      </c>
      <c r="C21" s="91">
        <f>PRODUCT(0.1,C17)</f>
        <v>0</v>
      </c>
      <c r="D21" s="91">
        <f>PRODUCT(0.1,D17)</f>
        <v>0</v>
      </c>
      <c r="E21" s="91">
        <f>PRODUCT(0.1,E17)</f>
        <v>0</v>
      </c>
      <c r="F21" s="91">
        <f>PRODUCT(0.1,F17)</f>
        <v>0</v>
      </c>
      <c r="G21" s="91">
        <f>PRODUCT(0.1,G17)</f>
        <v>0</v>
      </c>
    </row>
    <row r="22" spans="1:7" ht="34.5" customHeight="1">
      <c r="A22" s="394">
        <v>13</v>
      </c>
      <c r="B22" s="399" t="s">
        <v>155</v>
      </c>
      <c r="C22" s="397">
        <f>C17-C21</f>
        <v>0</v>
      </c>
      <c r="D22" s="397">
        <f>D17-D21</f>
        <v>0</v>
      </c>
      <c r="E22" s="397">
        <f>E17-E21</f>
        <v>0</v>
      </c>
      <c r="F22" s="397">
        <f>F17-F21</f>
        <v>0</v>
      </c>
      <c r="G22" s="397">
        <f>G17-G21</f>
        <v>0</v>
      </c>
    </row>
    <row r="23" spans="1:3" ht="13.5">
      <c r="A23" s="13"/>
      <c r="B23" s="13"/>
      <c r="C23" s="11"/>
    </row>
    <row r="24" spans="1:3" ht="13.5">
      <c r="A24" s="13"/>
      <c r="B24" s="13"/>
      <c r="C24" s="11"/>
    </row>
    <row r="25" spans="1:3" ht="12.75">
      <c r="A25" s="17"/>
      <c r="B25" s="17"/>
      <c r="C25" s="18"/>
    </row>
  </sheetData>
  <sheetProtection/>
  <mergeCells count="1">
    <mergeCell ref="A2:C2"/>
  </mergeCells>
  <printOptions horizontalCentered="1" verticalCentered="1"/>
  <pageMargins left="0.35433070866141736" right="0.31496062992125984" top="0.57" bottom="0.35433070866141736" header="0.13" footer="0.2362204724409449"/>
  <pageSetup horizontalDpi="600" verticalDpi="600" orientation="landscape" paperSize="9" scale="80" r:id="rId1"/>
  <headerFooter alignWithMargins="0">
    <oddHeader>&amp;C
&amp;"Arial,Félkövér"&amp;14Elemi költségvetési egységenkénti maradványkimutatás (2018.12.31.)&amp;R&amp;"Arial,Normál"20.sz.melléklet
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E41" sqref="E41"/>
    </sheetView>
  </sheetViews>
  <sheetFormatPr defaultColWidth="8.796875" defaultRowHeight="15"/>
  <cols>
    <col min="1" max="1" width="8.5" style="12" customWidth="1"/>
    <col min="2" max="2" width="72.59765625" style="12" customWidth="1"/>
    <col min="3" max="5" width="20.59765625" style="15" customWidth="1"/>
    <col min="6" max="16384" width="9" style="12" customWidth="1"/>
  </cols>
  <sheetData>
    <row r="1" spans="1:5" ht="21" customHeight="1">
      <c r="A1" s="28"/>
      <c r="B1" s="27"/>
      <c r="C1" s="28"/>
      <c r="D1" s="51"/>
      <c r="E1" s="256" t="s">
        <v>450</v>
      </c>
    </row>
    <row r="2" spans="1:5" ht="22.5" customHeight="1">
      <c r="A2" s="590" t="s">
        <v>156</v>
      </c>
      <c r="B2" s="591"/>
      <c r="C2" s="591"/>
      <c r="D2" s="592"/>
      <c r="E2" s="592"/>
    </row>
    <row r="3" spans="1:5" ht="18" customHeight="1">
      <c r="A3" s="593">
        <v>43465</v>
      </c>
      <c r="B3" s="591"/>
      <c r="C3" s="591"/>
      <c r="D3" s="592"/>
      <c r="E3" s="592"/>
    </row>
    <row r="4" spans="1:5" ht="17.25" customHeight="1">
      <c r="A4" s="101" t="str">
        <f>Adatlap!A1</f>
        <v>Nagyréde Nagyközség Önkormányzata</v>
      </c>
      <c r="B4" s="30"/>
      <c r="C4" s="31"/>
      <c r="D4" s="31"/>
      <c r="E4" s="32" t="s">
        <v>438</v>
      </c>
    </row>
    <row r="5" spans="1:5" ht="31.5" customHeight="1">
      <c r="A5" s="400" t="s">
        <v>46</v>
      </c>
      <c r="B5" s="401" t="s">
        <v>62</v>
      </c>
      <c r="C5" s="402" t="s">
        <v>146</v>
      </c>
      <c r="D5" s="403" t="s">
        <v>145</v>
      </c>
      <c r="E5" s="403" t="s">
        <v>148</v>
      </c>
    </row>
    <row r="6" spans="1:5" ht="12.75" customHeight="1">
      <c r="A6" s="92">
        <v>1</v>
      </c>
      <c r="B6" s="100" t="s">
        <v>157</v>
      </c>
      <c r="C6" s="76">
        <v>161677437</v>
      </c>
      <c r="D6" s="76">
        <v>0</v>
      </c>
      <c r="E6" s="76">
        <v>196204918</v>
      </c>
    </row>
    <row r="7" spans="1:5" ht="12.75" customHeight="1">
      <c r="A7" s="92">
        <v>2</v>
      </c>
      <c r="B7" s="100" t="s">
        <v>158</v>
      </c>
      <c r="C7" s="88">
        <v>35197801</v>
      </c>
      <c r="D7" s="88">
        <v>0</v>
      </c>
      <c r="E7" s="88">
        <v>35845503</v>
      </c>
    </row>
    <row r="8" spans="1:5" ht="12.75" customHeight="1">
      <c r="A8" s="92">
        <v>3</v>
      </c>
      <c r="B8" s="100" t="s">
        <v>159</v>
      </c>
      <c r="C8" s="77">
        <v>0</v>
      </c>
      <c r="D8" s="77">
        <v>0</v>
      </c>
      <c r="E8" s="77">
        <v>0</v>
      </c>
    </row>
    <row r="9" spans="1:5" ht="12.75" customHeight="1">
      <c r="A9" s="40">
        <v>4</v>
      </c>
      <c r="B9" s="41" t="s">
        <v>160</v>
      </c>
      <c r="C9" s="35">
        <f>SUM(C6:C8)</f>
        <v>196875238</v>
      </c>
      <c r="D9" s="35">
        <f>SUM(D6:D8)</f>
        <v>0</v>
      </c>
      <c r="E9" s="35">
        <f>SUM(E6:E8)</f>
        <v>232050421</v>
      </c>
    </row>
    <row r="10" spans="1:5" ht="12.75" customHeight="1">
      <c r="A10" s="92">
        <v>5</v>
      </c>
      <c r="B10" s="100" t="s">
        <v>161</v>
      </c>
      <c r="C10" s="88">
        <v>0</v>
      </c>
      <c r="D10" s="88">
        <v>0</v>
      </c>
      <c r="E10" s="88">
        <v>0</v>
      </c>
    </row>
    <row r="11" spans="1:5" ht="12.75" customHeight="1">
      <c r="A11" s="92">
        <v>6</v>
      </c>
      <c r="B11" s="100" t="s">
        <v>162</v>
      </c>
      <c r="C11" s="77">
        <v>0</v>
      </c>
      <c r="D11" s="77">
        <v>0</v>
      </c>
      <c r="E11" s="77">
        <v>0</v>
      </c>
    </row>
    <row r="12" spans="1:5" ht="12.75" customHeight="1">
      <c r="A12" s="40">
        <v>7</v>
      </c>
      <c r="B12" s="41" t="s">
        <v>163</v>
      </c>
      <c r="C12" s="35">
        <f>SUM(C10:C11)</f>
        <v>0</v>
      </c>
      <c r="D12" s="35">
        <f>SUM(D10:D11)</f>
        <v>0</v>
      </c>
      <c r="E12" s="35">
        <f>SUM(E10:E11)</f>
        <v>0</v>
      </c>
    </row>
    <row r="13" spans="1:5" ht="12.75" customHeight="1">
      <c r="A13" s="92">
        <v>8</v>
      </c>
      <c r="B13" s="100" t="s">
        <v>164</v>
      </c>
      <c r="C13" s="88">
        <v>342217767</v>
      </c>
      <c r="D13" s="88">
        <v>0</v>
      </c>
      <c r="E13" s="88">
        <v>340044101</v>
      </c>
    </row>
    <row r="14" spans="1:5" ht="12.75" customHeight="1">
      <c r="A14" s="92">
        <v>9</v>
      </c>
      <c r="B14" s="100" t="s">
        <v>165</v>
      </c>
      <c r="C14" s="88">
        <v>31386323</v>
      </c>
      <c r="D14" s="77">
        <v>0</v>
      </c>
      <c r="E14" s="88">
        <v>70985550</v>
      </c>
    </row>
    <row r="15" spans="1:5" ht="12.75" customHeight="1">
      <c r="A15" s="92">
        <v>10</v>
      </c>
      <c r="B15" s="100" t="s">
        <v>451</v>
      </c>
      <c r="C15" s="88">
        <v>9301750</v>
      </c>
      <c r="D15" s="88">
        <v>0</v>
      </c>
      <c r="E15" s="88">
        <v>109563873</v>
      </c>
    </row>
    <row r="16" spans="1:5" ht="12.75" customHeight="1">
      <c r="A16" s="92">
        <v>11</v>
      </c>
      <c r="B16" s="100" t="s">
        <v>452</v>
      </c>
      <c r="C16" s="88">
        <v>25364179</v>
      </c>
      <c r="D16" s="88">
        <v>0</v>
      </c>
      <c r="E16" s="88">
        <v>27177278</v>
      </c>
    </row>
    <row r="17" spans="1:5" ht="12.75" customHeight="1">
      <c r="A17" s="92">
        <v>12</v>
      </c>
      <c r="B17" s="41" t="s">
        <v>470</v>
      </c>
      <c r="C17" s="35">
        <f>SUM(C13:C16)</f>
        <v>408270019</v>
      </c>
      <c r="D17" s="35">
        <f>SUM(D13:D16)</f>
        <v>0</v>
      </c>
      <c r="E17" s="35">
        <f>SUM(E13:E16)</f>
        <v>547770802</v>
      </c>
    </row>
    <row r="18" spans="1:5" ht="12.75" customHeight="1">
      <c r="A18" s="92">
        <v>13</v>
      </c>
      <c r="B18" s="100" t="s">
        <v>453</v>
      </c>
      <c r="C18" s="88">
        <v>28621424</v>
      </c>
      <c r="D18" s="88">
        <v>0</v>
      </c>
      <c r="E18" s="88">
        <v>31309049</v>
      </c>
    </row>
    <row r="19" spans="1:5" ht="12.75" customHeight="1">
      <c r="A19" s="92">
        <v>14</v>
      </c>
      <c r="B19" s="100" t="s">
        <v>454</v>
      </c>
      <c r="C19" s="88">
        <v>70087647</v>
      </c>
      <c r="D19" s="88">
        <v>0</v>
      </c>
      <c r="E19" s="88">
        <v>94414819</v>
      </c>
    </row>
    <row r="20" spans="1:5" ht="12.75" customHeight="1">
      <c r="A20" s="92">
        <v>15</v>
      </c>
      <c r="B20" s="100" t="s">
        <v>455</v>
      </c>
      <c r="C20" s="77">
        <v>0</v>
      </c>
      <c r="D20" s="77">
        <v>0</v>
      </c>
      <c r="E20" s="77">
        <v>0</v>
      </c>
    </row>
    <row r="21" spans="1:5" ht="12.75" customHeight="1">
      <c r="A21" s="92">
        <v>16</v>
      </c>
      <c r="B21" s="100" t="s">
        <v>456</v>
      </c>
      <c r="C21" s="77">
        <v>0</v>
      </c>
      <c r="D21" s="77">
        <v>0</v>
      </c>
      <c r="E21" s="77">
        <v>0</v>
      </c>
    </row>
    <row r="22" spans="1:5" ht="12.75" customHeight="1">
      <c r="A22" s="92">
        <v>17</v>
      </c>
      <c r="B22" s="41" t="s">
        <v>471</v>
      </c>
      <c r="C22" s="35">
        <f>SUM(C18:C21)</f>
        <v>98709071</v>
      </c>
      <c r="D22" s="35">
        <f>SUM(D18:D21)</f>
        <v>0</v>
      </c>
      <c r="E22" s="35">
        <f>SUM(E18:E21)</f>
        <v>125723868</v>
      </c>
    </row>
    <row r="23" spans="1:5" ht="12.75" customHeight="1">
      <c r="A23" s="92">
        <v>18</v>
      </c>
      <c r="B23" s="100" t="s">
        <v>457</v>
      </c>
      <c r="C23" s="76">
        <v>145527476</v>
      </c>
      <c r="D23" s="76">
        <v>0</v>
      </c>
      <c r="E23" s="76">
        <v>133233722</v>
      </c>
    </row>
    <row r="24" spans="1:5" ht="12.75" customHeight="1">
      <c r="A24" s="92">
        <v>19</v>
      </c>
      <c r="B24" s="100" t="s">
        <v>458</v>
      </c>
      <c r="C24" s="76">
        <v>36629873</v>
      </c>
      <c r="D24" s="76">
        <v>0</v>
      </c>
      <c r="E24" s="76">
        <v>38979309</v>
      </c>
    </row>
    <row r="25" spans="1:5" ht="12.75" customHeight="1">
      <c r="A25" s="92">
        <v>20</v>
      </c>
      <c r="B25" s="100" t="s">
        <v>459</v>
      </c>
      <c r="C25" s="76">
        <v>39803833</v>
      </c>
      <c r="D25" s="76">
        <v>0</v>
      </c>
      <c r="E25" s="76">
        <v>36286540</v>
      </c>
    </row>
    <row r="26" spans="1:5" ht="12.75" customHeight="1">
      <c r="A26" s="92">
        <v>21</v>
      </c>
      <c r="B26" s="259" t="s">
        <v>472</v>
      </c>
      <c r="C26" s="77">
        <f>SUM(C23:C25)</f>
        <v>221961182</v>
      </c>
      <c r="D26" s="77">
        <f>SUM(D23:D25)</f>
        <v>0</v>
      </c>
      <c r="E26" s="77">
        <f>SUM(E23:E25)</f>
        <v>208499571</v>
      </c>
    </row>
    <row r="27" spans="1:5" ht="12.75" customHeight="1">
      <c r="A27" s="92">
        <v>22</v>
      </c>
      <c r="B27" s="259" t="s">
        <v>166</v>
      </c>
      <c r="C27" s="78">
        <v>52271080</v>
      </c>
      <c r="D27" s="78">
        <v>0</v>
      </c>
      <c r="E27" s="78">
        <v>50764280</v>
      </c>
    </row>
    <row r="28" spans="1:5" ht="12.75" customHeight="1">
      <c r="A28" s="92">
        <v>23</v>
      </c>
      <c r="B28" s="41" t="s">
        <v>167</v>
      </c>
      <c r="C28" s="42">
        <v>216921688</v>
      </c>
      <c r="D28" s="42">
        <v>0</v>
      </c>
      <c r="E28" s="42">
        <v>202776443</v>
      </c>
    </row>
    <row r="29" spans="1:5" ht="17.25" customHeight="1">
      <c r="A29" s="404">
        <v>24</v>
      </c>
      <c r="B29" s="405" t="s">
        <v>168</v>
      </c>
      <c r="C29" s="406">
        <f>C9+C12+C17-C22-C26-C27-C28</f>
        <v>15282236</v>
      </c>
      <c r="D29" s="406">
        <f>D9+D12+D17-D22-D26-D27-D28</f>
        <v>0</v>
      </c>
      <c r="E29" s="406">
        <f>E9+E12+E17-E22-E26-E27-E28</f>
        <v>192057061</v>
      </c>
    </row>
    <row r="30" spans="1:5" ht="12.75" customHeight="1">
      <c r="A30" s="93">
        <v>25</v>
      </c>
      <c r="B30" s="100" t="s">
        <v>460</v>
      </c>
      <c r="C30" s="78">
        <v>0</v>
      </c>
      <c r="D30" s="78">
        <v>0</v>
      </c>
      <c r="E30" s="78">
        <v>0</v>
      </c>
    </row>
    <row r="31" spans="1:5" ht="12.75" customHeight="1">
      <c r="A31" s="93">
        <v>26</v>
      </c>
      <c r="B31" s="100" t="s">
        <v>461</v>
      </c>
      <c r="C31" s="78">
        <v>0</v>
      </c>
      <c r="D31" s="78">
        <v>0</v>
      </c>
      <c r="E31" s="78">
        <v>0</v>
      </c>
    </row>
    <row r="32" spans="1:5" ht="12.75" customHeight="1">
      <c r="A32" s="93">
        <v>27</v>
      </c>
      <c r="B32" s="100" t="s">
        <v>462</v>
      </c>
      <c r="C32" s="78">
        <v>0</v>
      </c>
      <c r="D32" s="78">
        <v>0</v>
      </c>
      <c r="E32" s="78">
        <v>0</v>
      </c>
    </row>
    <row r="33" spans="1:5" ht="12.75" customHeight="1">
      <c r="A33" s="93">
        <v>28</v>
      </c>
      <c r="B33" s="100" t="s">
        <v>463</v>
      </c>
      <c r="C33" s="78">
        <v>14019</v>
      </c>
      <c r="D33" s="78">
        <v>0</v>
      </c>
      <c r="E33" s="78">
        <v>18691</v>
      </c>
    </row>
    <row r="34" spans="1:5" ht="12.75" customHeight="1">
      <c r="A34" s="93">
        <v>29</v>
      </c>
      <c r="B34" s="100" t="s">
        <v>464</v>
      </c>
      <c r="C34" s="78">
        <v>0</v>
      </c>
      <c r="D34" s="78">
        <v>0</v>
      </c>
      <c r="E34" s="78">
        <v>0</v>
      </c>
    </row>
    <row r="35" spans="1:5" ht="12.75" customHeight="1">
      <c r="A35" s="93">
        <v>30</v>
      </c>
      <c r="B35" s="41" t="s">
        <v>473</v>
      </c>
      <c r="C35" s="35">
        <f>SUM(C30:C34)</f>
        <v>14019</v>
      </c>
      <c r="D35" s="35">
        <f>SUM(D30:D32)</f>
        <v>0</v>
      </c>
      <c r="E35" s="35">
        <f>SUM(E30:E34)</f>
        <v>18691</v>
      </c>
    </row>
    <row r="36" spans="1:5" ht="12.75" customHeight="1">
      <c r="A36" s="93">
        <v>31</v>
      </c>
      <c r="B36" s="100" t="s">
        <v>465</v>
      </c>
      <c r="C36" s="78">
        <v>0</v>
      </c>
      <c r="D36" s="78">
        <v>0</v>
      </c>
      <c r="E36" s="78">
        <v>0</v>
      </c>
    </row>
    <row r="37" spans="1:5" ht="12.75" customHeight="1">
      <c r="A37" s="93">
        <v>32</v>
      </c>
      <c r="B37" s="100" t="s">
        <v>466</v>
      </c>
      <c r="C37" s="78">
        <v>0</v>
      </c>
      <c r="D37" s="78">
        <v>0</v>
      </c>
      <c r="E37" s="78">
        <v>0</v>
      </c>
    </row>
    <row r="38" spans="1:5" ht="12.75" customHeight="1">
      <c r="A38" s="93">
        <v>33</v>
      </c>
      <c r="B38" s="100" t="s">
        <v>467</v>
      </c>
      <c r="C38" s="78">
        <v>2068280</v>
      </c>
      <c r="D38" s="78">
        <v>0</v>
      </c>
      <c r="E38" s="78">
        <v>687909</v>
      </c>
    </row>
    <row r="39" spans="1:5" ht="12.75" customHeight="1">
      <c r="A39" s="93">
        <v>34</v>
      </c>
      <c r="B39" s="100" t="s">
        <v>468</v>
      </c>
      <c r="C39" s="78">
        <v>0</v>
      </c>
      <c r="D39" s="78">
        <v>0</v>
      </c>
      <c r="E39" s="78">
        <v>0</v>
      </c>
    </row>
    <row r="40" spans="1:5" ht="12.75" customHeight="1">
      <c r="A40" s="93">
        <v>35</v>
      </c>
      <c r="B40" s="100" t="s">
        <v>469</v>
      </c>
      <c r="C40" s="78">
        <v>0</v>
      </c>
      <c r="D40" s="78">
        <v>0</v>
      </c>
      <c r="E40" s="78">
        <v>1676</v>
      </c>
    </row>
    <row r="41" spans="1:5" ht="12.75" customHeight="1">
      <c r="A41" s="93">
        <v>36</v>
      </c>
      <c r="B41" s="41" t="s">
        <v>474</v>
      </c>
      <c r="C41" s="35">
        <f>SUM(C36:C40)</f>
        <v>2068280</v>
      </c>
      <c r="D41" s="35">
        <f>SUM(D36:D38)</f>
        <v>0</v>
      </c>
      <c r="E41" s="35">
        <f>SUM(E36:E40)</f>
        <v>689585</v>
      </c>
    </row>
    <row r="42" spans="1:5" ht="18.75" customHeight="1">
      <c r="A42" s="404">
        <v>37</v>
      </c>
      <c r="B42" s="407" t="s">
        <v>169</v>
      </c>
      <c r="C42" s="397">
        <f>C35-C41</f>
        <v>-2054261</v>
      </c>
      <c r="D42" s="397">
        <f>D35-D41</f>
        <v>0</v>
      </c>
      <c r="E42" s="397">
        <f>E35-E41</f>
        <v>-670894</v>
      </c>
    </row>
    <row r="43" spans="1:5" ht="17.25" customHeight="1">
      <c r="A43" s="404">
        <v>38</v>
      </c>
      <c r="B43" s="408" t="s">
        <v>475</v>
      </c>
      <c r="C43" s="397">
        <f>C29+C42</f>
        <v>13227975</v>
      </c>
      <c r="D43" s="397">
        <f>D29+D42</f>
        <v>0</v>
      </c>
      <c r="E43" s="397">
        <f>E29+E42</f>
        <v>191386167</v>
      </c>
    </row>
  </sheetData>
  <sheetProtection/>
  <mergeCells count="2">
    <mergeCell ref="A2:E2"/>
    <mergeCell ref="A3:E3"/>
  </mergeCells>
  <printOptions horizontalCentered="1" verticalCentered="1"/>
  <pageMargins left="0.35433070866141736" right="0.31496062992125984" top="0.11811023622047245" bottom="0.15748031496062992" header="0.1968503937007874" footer="0.2362204724409449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 topLeftCell="A1">
      <selection activeCell="C1" sqref="C1"/>
    </sheetView>
  </sheetViews>
  <sheetFormatPr defaultColWidth="8.796875" defaultRowHeight="15"/>
  <cols>
    <col min="1" max="1" width="8.5" style="12" customWidth="1"/>
    <col min="2" max="2" width="55.69921875" style="12" customWidth="1"/>
    <col min="3" max="4" width="12.59765625" style="15" customWidth="1"/>
    <col min="5" max="12" width="12.59765625" style="12" customWidth="1"/>
    <col min="13" max="16384" width="9" style="12" customWidth="1"/>
  </cols>
  <sheetData>
    <row r="1" spans="1:12" ht="21" customHeight="1">
      <c r="A1" s="28" t="str">
        <f>Adatlap!A1</f>
        <v>Nagyréde Nagyközség Önkormányzata</v>
      </c>
      <c r="B1" s="27"/>
      <c r="C1" s="28"/>
      <c r="D1" s="257"/>
      <c r="E1" s="258"/>
      <c r="F1" s="258"/>
      <c r="G1" s="258"/>
      <c r="H1" s="258"/>
      <c r="I1" s="258"/>
      <c r="J1" s="258"/>
      <c r="K1" s="258"/>
      <c r="L1" s="260" t="s">
        <v>438</v>
      </c>
    </row>
    <row r="2" spans="1:12" ht="41.25" customHeight="1">
      <c r="A2" s="594" t="s">
        <v>46</v>
      </c>
      <c r="B2" s="595" t="s">
        <v>62</v>
      </c>
      <c r="C2" s="596" t="s">
        <v>44</v>
      </c>
      <c r="D2" s="596"/>
      <c r="E2" s="596" t="s">
        <v>292</v>
      </c>
      <c r="F2" s="596"/>
      <c r="G2" s="597" t="s">
        <v>291</v>
      </c>
      <c r="H2" s="597"/>
      <c r="I2" s="597" t="s">
        <v>441</v>
      </c>
      <c r="J2" s="597"/>
      <c r="K2" s="596" t="s">
        <v>375</v>
      </c>
      <c r="L2" s="596"/>
    </row>
    <row r="3" spans="1:12" ht="31.5" customHeight="1">
      <c r="A3" s="594"/>
      <c r="B3" s="595"/>
      <c r="C3" s="393" t="s">
        <v>240</v>
      </c>
      <c r="D3" s="393" t="s">
        <v>241</v>
      </c>
      <c r="E3" s="393" t="s">
        <v>240</v>
      </c>
      <c r="F3" s="393" t="s">
        <v>241</v>
      </c>
      <c r="G3" s="393" t="s">
        <v>240</v>
      </c>
      <c r="H3" s="393" t="s">
        <v>241</v>
      </c>
      <c r="I3" s="393" t="s">
        <v>240</v>
      </c>
      <c r="J3" s="393" t="s">
        <v>241</v>
      </c>
      <c r="K3" s="393" t="s">
        <v>240</v>
      </c>
      <c r="L3" s="393" t="s">
        <v>241</v>
      </c>
    </row>
    <row r="4" spans="1:12" ht="15">
      <c r="A4" s="92">
        <v>1</v>
      </c>
      <c r="B4" s="100" t="s">
        <v>157</v>
      </c>
      <c r="C4" s="76">
        <v>161677437</v>
      </c>
      <c r="D4" s="76">
        <v>196204918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76">
        <f>C4+E4+G4+I4</f>
        <v>161677437</v>
      </c>
      <c r="L4" s="76">
        <f>D4+F4+H4+J4</f>
        <v>196204918</v>
      </c>
    </row>
    <row r="5" spans="1:12" ht="28.5">
      <c r="A5" s="92">
        <v>2</v>
      </c>
      <c r="B5" s="100" t="s">
        <v>158</v>
      </c>
      <c r="C5" s="88">
        <v>19165964</v>
      </c>
      <c r="D5" s="88">
        <v>19087254</v>
      </c>
      <c r="E5" s="88">
        <v>24000</v>
      </c>
      <c r="F5" s="88">
        <v>92000</v>
      </c>
      <c r="G5" s="88">
        <v>12290553</v>
      </c>
      <c r="H5" s="88">
        <v>13066424</v>
      </c>
      <c r="I5" s="88">
        <v>3717284</v>
      </c>
      <c r="J5" s="88">
        <v>3599825</v>
      </c>
      <c r="K5" s="88">
        <f aca="true" t="shared" si="0" ref="K5:K41">C5+E5+G5+I5</f>
        <v>35197801</v>
      </c>
      <c r="L5" s="88">
        <f aca="true" t="shared" si="1" ref="L5:L41">D5+F5+H5+J5</f>
        <v>35845503</v>
      </c>
    </row>
    <row r="6" spans="1:12" ht="15.75">
      <c r="A6" s="92">
        <v>3</v>
      </c>
      <c r="B6" s="100" t="s">
        <v>159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f t="shared" si="0"/>
        <v>0</v>
      </c>
      <c r="L6" s="77">
        <f t="shared" si="1"/>
        <v>0</v>
      </c>
    </row>
    <row r="7" spans="1:12" ht="30">
      <c r="A7" s="40">
        <v>4</v>
      </c>
      <c r="B7" s="41" t="s">
        <v>160</v>
      </c>
      <c r="C7" s="35">
        <f>SUM(C4:C6)</f>
        <v>180843401</v>
      </c>
      <c r="D7" s="35">
        <f aca="true" t="shared" si="2" ref="D7:J7">SUM(D4:D6)</f>
        <v>215292172</v>
      </c>
      <c r="E7" s="35">
        <f>SUM(E4:E6)</f>
        <v>24000</v>
      </c>
      <c r="F7" s="35">
        <f t="shared" si="2"/>
        <v>92000</v>
      </c>
      <c r="G7" s="35">
        <f>SUM(G4:G6)</f>
        <v>12290553</v>
      </c>
      <c r="H7" s="35">
        <f t="shared" si="2"/>
        <v>13066424</v>
      </c>
      <c r="I7" s="35">
        <f>SUM(I4:I6)</f>
        <v>3717284</v>
      </c>
      <c r="J7" s="35">
        <f t="shared" si="2"/>
        <v>3599825</v>
      </c>
      <c r="K7" s="35">
        <f t="shared" si="0"/>
        <v>196875238</v>
      </c>
      <c r="L7" s="35">
        <f t="shared" si="1"/>
        <v>232050421</v>
      </c>
    </row>
    <row r="8" spans="1:12" ht="15">
      <c r="A8" s="92">
        <v>5</v>
      </c>
      <c r="B8" s="100" t="s">
        <v>161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f t="shared" si="0"/>
        <v>0</v>
      </c>
      <c r="L8" s="88">
        <f t="shared" si="1"/>
        <v>0</v>
      </c>
    </row>
    <row r="9" spans="1:12" ht="15.75">
      <c r="A9" s="92">
        <v>6</v>
      </c>
      <c r="B9" s="100" t="s">
        <v>162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f t="shared" si="0"/>
        <v>0</v>
      </c>
      <c r="L9" s="77">
        <f t="shared" si="1"/>
        <v>0</v>
      </c>
    </row>
    <row r="10" spans="1:12" ht="15.75">
      <c r="A10" s="40">
        <v>7</v>
      </c>
      <c r="B10" s="41" t="s">
        <v>163</v>
      </c>
      <c r="C10" s="35">
        <f>SUM(C8:C9)</f>
        <v>0</v>
      </c>
      <c r="D10" s="35">
        <f aca="true" t="shared" si="3" ref="D10:J10">SUM(D8:D9)</f>
        <v>0</v>
      </c>
      <c r="E10" s="35">
        <f>SUM(E8:E9)</f>
        <v>0</v>
      </c>
      <c r="F10" s="35">
        <f t="shared" si="3"/>
        <v>0</v>
      </c>
      <c r="G10" s="35">
        <f>SUM(G8:G9)</f>
        <v>0</v>
      </c>
      <c r="H10" s="35">
        <f t="shared" si="3"/>
        <v>0</v>
      </c>
      <c r="I10" s="35">
        <f>SUM(I8:I9)</f>
        <v>0</v>
      </c>
      <c r="J10" s="35">
        <f t="shared" si="3"/>
        <v>0</v>
      </c>
      <c r="K10" s="35">
        <f t="shared" si="0"/>
        <v>0</v>
      </c>
      <c r="L10" s="35">
        <f t="shared" si="1"/>
        <v>0</v>
      </c>
    </row>
    <row r="11" spans="1:12" ht="28.5">
      <c r="A11" s="92">
        <v>8</v>
      </c>
      <c r="B11" s="100" t="s">
        <v>164</v>
      </c>
      <c r="C11" s="88">
        <v>172386664</v>
      </c>
      <c r="D11" s="88">
        <v>179860055</v>
      </c>
      <c r="E11" s="88">
        <v>61248028</v>
      </c>
      <c r="F11" s="88">
        <v>64943255</v>
      </c>
      <c r="G11" s="88">
        <v>97276382</v>
      </c>
      <c r="H11" s="88">
        <v>83667630</v>
      </c>
      <c r="I11" s="88">
        <v>11306693</v>
      </c>
      <c r="J11" s="88">
        <v>11573161</v>
      </c>
      <c r="K11" s="88">
        <f t="shared" si="0"/>
        <v>342217767</v>
      </c>
      <c r="L11" s="88">
        <f t="shared" si="1"/>
        <v>340044101</v>
      </c>
    </row>
    <row r="12" spans="1:12" ht="28.5">
      <c r="A12" s="92">
        <v>9</v>
      </c>
      <c r="B12" s="100" t="s">
        <v>165</v>
      </c>
      <c r="C12" s="88">
        <v>31386323</v>
      </c>
      <c r="D12" s="88">
        <v>69490490</v>
      </c>
      <c r="E12" s="88">
        <v>0</v>
      </c>
      <c r="F12" s="88">
        <v>1495060</v>
      </c>
      <c r="G12" s="88">
        <v>0</v>
      </c>
      <c r="H12" s="88">
        <v>0</v>
      </c>
      <c r="I12" s="88">
        <v>0</v>
      </c>
      <c r="J12" s="88">
        <v>0</v>
      </c>
      <c r="K12" s="88">
        <f t="shared" si="0"/>
        <v>31386323</v>
      </c>
      <c r="L12" s="88">
        <f t="shared" si="1"/>
        <v>70985550</v>
      </c>
    </row>
    <row r="13" spans="1:12" ht="28.5">
      <c r="A13" s="92">
        <v>10</v>
      </c>
      <c r="B13" s="100" t="s">
        <v>451</v>
      </c>
      <c r="C13" s="88">
        <v>9301750</v>
      </c>
      <c r="D13" s="88">
        <v>109563873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f t="shared" si="0"/>
        <v>9301750</v>
      </c>
      <c r="L13" s="88">
        <f t="shared" si="1"/>
        <v>109563873</v>
      </c>
    </row>
    <row r="14" spans="1:12" ht="15">
      <c r="A14" s="92">
        <v>11</v>
      </c>
      <c r="B14" s="100" t="s">
        <v>452</v>
      </c>
      <c r="C14" s="88">
        <v>19416203</v>
      </c>
      <c r="D14" s="88">
        <v>27171473</v>
      </c>
      <c r="E14" s="88">
        <v>5912526</v>
      </c>
      <c r="F14" s="88">
        <v>5805</v>
      </c>
      <c r="G14" s="88">
        <v>35442</v>
      </c>
      <c r="H14" s="88">
        <v>0</v>
      </c>
      <c r="I14" s="88">
        <v>8</v>
      </c>
      <c r="J14" s="88">
        <v>0</v>
      </c>
      <c r="K14" s="88">
        <f t="shared" si="0"/>
        <v>25364179</v>
      </c>
      <c r="L14" s="88">
        <f t="shared" si="1"/>
        <v>27177278</v>
      </c>
    </row>
    <row r="15" spans="1:12" ht="15.75">
      <c r="A15" s="92">
        <v>12</v>
      </c>
      <c r="B15" s="41" t="s">
        <v>470</v>
      </c>
      <c r="C15" s="35">
        <f>SUM(C11:C14)</f>
        <v>232490940</v>
      </c>
      <c r="D15" s="35">
        <f aca="true" t="shared" si="4" ref="D15:J15">SUM(D11:D14)</f>
        <v>386085891</v>
      </c>
      <c r="E15" s="35">
        <f>SUM(E11:E14)</f>
        <v>67160554</v>
      </c>
      <c r="F15" s="35">
        <f t="shared" si="4"/>
        <v>66444120</v>
      </c>
      <c r="G15" s="35">
        <f>SUM(G11:G14)</f>
        <v>97311824</v>
      </c>
      <c r="H15" s="35">
        <f t="shared" si="4"/>
        <v>83667630</v>
      </c>
      <c r="I15" s="35">
        <f>SUM(I11:I14)</f>
        <v>11306701</v>
      </c>
      <c r="J15" s="35">
        <f t="shared" si="4"/>
        <v>11573161</v>
      </c>
      <c r="K15" s="35">
        <f t="shared" si="0"/>
        <v>408270019</v>
      </c>
      <c r="L15" s="35">
        <f t="shared" si="1"/>
        <v>547770802</v>
      </c>
    </row>
    <row r="16" spans="1:12" ht="15">
      <c r="A16" s="92">
        <v>13</v>
      </c>
      <c r="B16" s="100" t="s">
        <v>453</v>
      </c>
      <c r="C16" s="88">
        <v>9958007</v>
      </c>
      <c r="D16" s="88">
        <v>11178818</v>
      </c>
      <c r="E16" s="88">
        <v>1332937</v>
      </c>
      <c r="F16" s="88">
        <v>1432158</v>
      </c>
      <c r="G16" s="88">
        <v>16796994</v>
      </c>
      <c r="H16" s="88">
        <v>18147973</v>
      </c>
      <c r="I16" s="88">
        <v>533486</v>
      </c>
      <c r="J16" s="88">
        <v>550100</v>
      </c>
      <c r="K16" s="88">
        <f t="shared" si="0"/>
        <v>28621424</v>
      </c>
      <c r="L16" s="88">
        <f t="shared" si="1"/>
        <v>31309049</v>
      </c>
    </row>
    <row r="17" spans="1:12" ht="15">
      <c r="A17" s="92">
        <v>14</v>
      </c>
      <c r="B17" s="100" t="s">
        <v>454</v>
      </c>
      <c r="C17" s="88">
        <v>51487261</v>
      </c>
      <c r="D17" s="88">
        <v>73745330</v>
      </c>
      <c r="E17" s="88">
        <v>7350127</v>
      </c>
      <c r="F17" s="88">
        <v>14576232</v>
      </c>
      <c r="G17" s="88">
        <v>7187989</v>
      </c>
      <c r="H17" s="88">
        <v>2340910</v>
      </c>
      <c r="I17" s="88">
        <v>4062270</v>
      </c>
      <c r="J17" s="88">
        <v>3752347</v>
      </c>
      <c r="K17" s="88">
        <f t="shared" si="0"/>
        <v>70087647</v>
      </c>
      <c r="L17" s="88">
        <f t="shared" si="1"/>
        <v>94414819</v>
      </c>
    </row>
    <row r="18" spans="1:12" ht="15.75">
      <c r="A18" s="92">
        <v>15</v>
      </c>
      <c r="B18" s="100" t="s">
        <v>455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0"/>
        <v>0</v>
      </c>
      <c r="L18" s="77">
        <f t="shared" si="1"/>
        <v>0</v>
      </c>
    </row>
    <row r="19" spans="1:12" ht="15.75">
      <c r="A19" s="92">
        <v>16</v>
      </c>
      <c r="B19" s="100" t="s">
        <v>456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f t="shared" si="0"/>
        <v>0</v>
      </c>
      <c r="L19" s="77">
        <f t="shared" si="1"/>
        <v>0</v>
      </c>
    </row>
    <row r="20" spans="1:12" ht="15.75">
      <c r="A20" s="92">
        <v>17</v>
      </c>
      <c r="B20" s="41" t="s">
        <v>471</v>
      </c>
      <c r="C20" s="35">
        <f>SUM(C16:C19)</f>
        <v>61445268</v>
      </c>
      <c r="D20" s="35">
        <f aca="true" t="shared" si="5" ref="D20:J20">SUM(D16:D19)</f>
        <v>84924148</v>
      </c>
      <c r="E20" s="35">
        <f>SUM(E16:E19)</f>
        <v>8683064</v>
      </c>
      <c r="F20" s="35">
        <f t="shared" si="5"/>
        <v>16008390</v>
      </c>
      <c r="G20" s="35">
        <f>SUM(G16:G19)</f>
        <v>23984983</v>
      </c>
      <c r="H20" s="35">
        <f t="shared" si="5"/>
        <v>20488883</v>
      </c>
      <c r="I20" s="35">
        <f>SUM(I16:I19)</f>
        <v>4595756</v>
      </c>
      <c r="J20" s="35">
        <f t="shared" si="5"/>
        <v>4302447</v>
      </c>
      <c r="K20" s="35">
        <f t="shared" si="0"/>
        <v>98709071</v>
      </c>
      <c r="L20" s="35">
        <f t="shared" si="1"/>
        <v>125723868</v>
      </c>
    </row>
    <row r="21" spans="1:12" ht="15">
      <c r="A21" s="92">
        <v>18</v>
      </c>
      <c r="B21" s="100" t="s">
        <v>457</v>
      </c>
      <c r="C21" s="76">
        <v>48228763</v>
      </c>
      <c r="D21" s="76">
        <v>37777841</v>
      </c>
      <c r="E21" s="76">
        <v>33457222</v>
      </c>
      <c r="F21" s="76">
        <v>33173719</v>
      </c>
      <c r="G21" s="76">
        <v>56608334</v>
      </c>
      <c r="H21" s="76">
        <v>54422341</v>
      </c>
      <c r="I21" s="76">
        <v>7233157</v>
      </c>
      <c r="J21" s="76">
        <v>7859821</v>
      </c>
      <c r="K21" s="76">
        <f t="shared" si="0"/>
        <v>145527476</v>
      </c>
      <c r="L21" s="76">
        <f t="shared" si="1"/>
        <v>133233722</v>
      </c>
    </row>
    <row r="22" spans="1:12" ht="15">
      <c r="A22" s="92">
        <v>19</v>
      </c>
      <c r="B22" s="100" t="s">
        <v>458</v>
      </c>
      <c r="C22" s="76">
        <v>19442933</v>
      </c>
      <c r="D22" s="76">
        <v>24662750</v>
      </c>
      <c r="E22" s="76">
        <v>11515235</v>
      </c>
      <c r="F22" s="76">
        <v>7384441</v>
      </c>
      <c r="G22" s="76">
        <v>4983995</v>
      </c>
      <c r="H22" s="76">
        <v>6109944</v>
      </c>
      <c r="I22" s="76">
        <v>687710</v>
      </c>
      <c r="J22" s="76">
        <v>822174</v>
      </c>
      <c r="K22" s="76">
        <f t="shared" si="0"/>
        <v>36629873</v>
      </c>
      <c r="L22" s="76">
        <f t="shared" si="1"/>
        <v>38979309</v>
      </c>
    </row>
    <row r="23" spans="1:12" ht="15">
      <c r="A23" s="92">
        <v>20</v>
      </c>
      <c r="B23" s="100" t="s">
        <v>459</v>
      </c>
      <c r="C23" s="76">
        <v>13985738</v>
      </c>
      <c r="D23" s="76">
        <v>12797237</v>
      </c>
      <c r="E23" s="76">
        <v>9452327</v>
      </c>
      <c r="F23" s="76">
        <v>8688351</v>
      </c>
      <c r="G23" s="76">
        <v>14583799</v>
      </c>
      <c r="H23" s="76">
        <v>12998329</v>
      </c>
      <c r="I23" s="76">
        <v>1781969</v>
      </c>
      <c r="J23" s="76">
        <v>1802623</v>
      </c>
      <c r="K23" s="76">
        <f t="shared" si="0"/>
        <v>39803833</v>
      </c>
      <c r="L23" s="76">
        <f t="shared" si="1"/>
        <v>36286540</v>
      </c>
    </row>
    <row r="24" spans="1:12" ht="15.75">
      <c r="A24" s="92">
        <v>21</v>
      </c>
      <c r="B24" s="259" t="s">
        <v>472</v>
      </c>
      <c r="C24" s="77">
        <f>SUM(C21:C23)</f>
        <v>81657434</v>
      </c>
      <c r="D24" s="77">
        <f aca="true" t="shared" si="6" ref="D24:J24">SUM(D21:D23)</f>
        <v>75237828</v>
      </c>
      <c r="E24" s="77">
        <f>SUM(E21:E23)</f>
        <v>54424784</v>
      </c>
      <c r="F24" s="77">
        <f t="shared" si="6"/>
        <v>49246511</v>
      </c>
      <c r="G24" s="77">
        <f>SUM(G21:G23)</f>
        <v>76176128</v>
      </c>
      <c r="H24" s="77">
        <f t="shared" si="6"/>
        <v>73530614</v>
      </c>
      <c r="I24" s="77">
        <f>SUM(I21:I23)</f>
        <v>9702836</v>
      </c>
      <c r="J24" s="77">
        <f t="shared" si="6"/>
        <v>10484618</v>
      </c>
      <c r="K24" s="77">
        <f t="shared" si="0"/>
        <v>221961182</v>
      </c>
      <c r="L24" s="77">
        <f t="shared" si="1"/>
        <v>208499571</v>
      </c>
    </row>
    <row r="25" spans="1:12" ht="15">
      <c r="A25" s="92">
        <v>22</v>
      </c>
      <c r="B25" s="259" t="s">
        <v>166</v>
      </c>
      <c r="C25" s="78">
        <v>51992700</v>
      </c>
      <c r="D25" s="78">
        <v>50514442</v>
      </c>
      <c r="E25" s="78">
        <v>278380</v>
      </c>
      <c r="F25" s="78">
        <v>249838</v>
      </c>
      <c r="G25" s="78">
        <v>0</v>
      </c>
      <c r="H25" s="78">
        <v>0</v>
      </c>
      <c r="I25" s="78">
        <v>0</v>
      </c>
      <c r="J25" s="78">
        <v>0</v>
      </c>
      <c r="K25" s="78">
        <f t="shared" si="0"/>
        <v>52271080</v>
      </c>
      <c r="L25" s="78">
        <f t="shared" si="1"/>
        <v>50764280</v>
      </c>
    </row>
    <row r="26" spans="1:12" ht="15">
      <c r="A26" s="92">
        <v>23</v>
      </c>
      <c r="B26" s="41" t="s">
        <v>167</v>
      </c>
      <c r="C26" s="42">
        <v>208171644</v>
      </c>
      <c r="D26" s="42">
        <v>200255258</v>
      </c>
      <c r="E26" s="42">
        <v>2125670</v>
      </c>
      <c r="F26" s="42">
        <v>157856</v>
      </c>
      <c r="G26" s="42">
        <v>6483374</v>
      </c>
      <c r="H26" s="42">
        <v>2199549</v>
      </c>
      <c r="I26" s="42">
        <v>141000</v>
      </c>
      <c r="J26" s="42">
        <v>163780</v>
      </c>
      <c r="K26" s="42">
        <f t="shared" si="0"/>
        <v>216921688</v>
      </c>
      <c r="L26" s="42">
        <f t="shared" si="1"/>
        <v>202776443</v>
      </c>
    </row>
    <row r="27" spans="1:12" ht="15.75">
      <c r="A27" s="404">
        <v>24</v>
      </c>
      <c r="B27" s="405" t="s">
        <v>168</v>
      </c>
      <c r="C27" s="406">
        <f>C7+C10+C15-C20-C24-C25-C26</f>
        <v>10067295</v>
      </c>
      <c r="D27" s="406">
        <f aca="true" t="shared" si="7" ref="D27:J27">D7+D10+D15-D20-D24-D25-D26</f>
        <v>190446387</v>
      </c>
      <c r="E27" s="406">
        <f>E7+E10+E15-E20-E24-E25-E26</f>
        <v>1672656</v>
      </c>
      <c r="F27" s="406">
        <f t="shared" si="7"/>
        <v>873525</v>
      </c>
      <c r="G27" s="406">
        <f>G7+G10+G15-G20-G24-G25-G26</f>
        <v>2957892</v>
      </c>
      <c r="H27" s="406">
        <f t="shared" si="7"/>
        <v>515008</v>
      </c>
      <c r="I27" s="406">
        <f>I7+I10+I15-I20-I24-I25-I26</f>
        <v>584393</v>
      </c>
      <c r="J27" s="406">
        <f t="shared" si="7"/>
        <v>222141</v>
      </c>
      <c r="K27" s="406">
        <f t="shared" si="0"/>
        <v>15282236</v>
      </c>
      <c r="L27" s="406">
        <f t="shared" si="1"/>
        <v>192057061</v>
      </c>
    </row>
    <row r="28" spans="1:12" ht="15">
      <c r="A28" s="93">
        <v>25</v>
      </c>
      <c r="B28" s="100" t="s">
        <v>460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f t="shared" si="0"/>
        <v>0</v>
      </c>
      <c r="L28" s="78">
        <f t="shared" si="1"/>
        <v>0</v>
      </c>
    </row>
    <row r="29" spans="1:12" ht="28.5">
      <c r="A29" s="93">
        <v>26</v>
      </c>
      <c r="B29" s="100" t="s">
        <v>461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f t="shared" si="0"/>
        <v>0</v>
      </c>
      <c r="L29" s="78">
        <f t="shared" si="1"/>
        <v>0</v>
      </c>
    </row>
    <row r="30" spans="1:12" ht="28.5">
      <c r="A30" s="93">
        <v>27</v>
      </c>
      <c r="B30" s="100" t="s">
        <v>462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f t="shared" si="0"/>
        <v>0</v>
      </c>
      <c r="L30" s="78">
        <f t="shared" si="1"/>
        <v>0</v>
      </c>
    </row>
    <row r="31" spans="1:12" ht="28.5">
      <c r="A31" s="93">
        <v>28</v>
      </c>
      <c r="B31" s="100" t="s">
        <v>463</v>
      </c>
      <c r="C31" s="78">
        <v>13965</v>
      </c>
      <c r="D31" s="78">
        <v>18614</v>
      </c>
      <c r="E31" s="78">
        <v>5</v>
      </c>
      <c r="F31" s="78">
        <v>11</v>
      </c>
      <c r="G31" s="78">
        <v>28</v>
      </c>
      <c r="H31" s="78">
        <v>38</v>
      </c>
      <c r="I31" s="78">
        <v>21</v>
      </c>
      <c r="J31" s="78">
        <v>28</v>
      </c>
      <c r="K31" s="78">
        <f t="shared" si="0"/>
        <v>14019</v>
      </c>
      <c r="L31" s="78">
        <f t="shared" si="1"/>
        <v>18691</v>
      </c>
    </row>
    <row r="32" spans="1:12" ht="15">
      <c r="A32" s="93">
        <v>29</v>
      </c>
      <c r="B32" s="100" t="s">
        <v>464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f t="shared" si="0"/>
        <v>0</v>
      </c>
      <c r="L32" s="78">
        <f t="shared" si="1"/>
        <v>0</v>
      </c>
    </row>
    <row r="33" spans="1:12" ht="30">
      <c r="A33" s="93">
        <v>30</v>
      </c>
      <c r="B33" s="41" t="s">
        <v>473</v>
      </c>
      <c r="C33" s="35">
        <f>SUM(C28:C32)</f>
        <v>13965</v>
      </c>
      <c r="D33" s="35">
        <f aca="true" t="shared" si="8" ref="D33:J33">SUM(D28:D32)</f>
        <v>18614</v>
      </c>
      <c r="E33" s="35">
        <f>SUM(E28:E32)</f>
        <v>5</v>
      </c>
      <c r="F33" s="35">
        <f t="shared" si="8"/>
        <v>11</v>
      </c>
      <c r="G33" s="35">
        <f>SUM(G28:G32)</f>
        <v>28</v>
      </c>
      <c r="H33" s="35">
        <f t="shared" si="8"/>
        <v>38</v>
      </c>
      <c r="I33" s="35">
        <f>SUM(I28:I32)</f>
        <v>21</v>
      </c>
      <c r="J33" s="35">
        <f t="shared" si="8"/>
        <v>28</v>
      </c>
      <c r="K33" s="35">
        <f t="shared" si="0"/>
        <v>14019</v>
      </c>
      <c r="L33" s="35">
        <f t="shared" si="1"/>
        <v>18691</v>
      </c>
    </row>
    <row r="34" spans="1:12" ht="28.5">
      <c r="A34" s="93">
        <v>31</v>
      </c>
      <c r="B34" s="100" t="s">
        <v>465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f t="shared" si="0"/>
        <v>0</v>
      </c>
      <c r="L34" s="78">
        <f t="shared" si="1"/>
        <v>0</v>
      </c>
    </row>
    <row r="35" spans="1:12" ht="28.5">
      <c r="A35" s="93">
        <v>32</v>
      </c>
      <c r="B35" s="100" t="s">
        <v>466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f t="shared" si="0"/>
        <v>0</v>
      </c>
      <c r="L35" s="78">
        <f t="shared" si="1"/>
        <v>0</v>
      </c>
    </row>
    <row r="36" spans="1:12" ht="15">
      <c r="A36" s="93">
        <v>33</v>
      </c>
      <c r="B36" s="100" t="s">
        <v>467</v>
      </c>
      <c r="C36" s="78">
        <v>2066382</v>
      </c>
      <c r="D36" s="78">
        <v>686836</v>
      </c>
      <c r="E36" s="78">
        <v>1898</v>
      </c>
      <c r="F36" s="78">
        <v>2</v>
      </c>
      <c r="G36" s="78">
        <v>0</v>
      </c>
      <c r="H36" s="78">
        <v>1071</v>
      </c>
      <c r="I36" s="78">
        <v>0</v>
      </c>
      <c r="J36" s="78">
        <v>0</v>
      </c>
      <c r="K36" s="78">
        <f t="shared" si="0"/>
        <v>2068280</v>
      </c>
      <c r="L36" s="78">
        <f t="shared" si="1"/>
        <v>687909</v>
      </c>
    </row>
    <row r="37" spans="1:12" ht="15">
      <c r="A37" s="93">
        <v>34</v>
      </c>
      <c r="B37" s="100" t="s">
        <v>468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f t="shared" si="0"/>
        <v>0</v>
      </c>
      <c r="L37" s="78">
        <f t="shared" si="1"/>
        <v>0</v>
      </c>
    </row>
    <row r="38" spans="1:12" ht="15">
      <c r="A38" s="93">
        <v>35</v>
      </c>
      <c r="B38" s="100" t="s">
        <v>469</v>
      </c>
      <c r="C38" s="78">
        <v>0</v>
      </c>
      <c r="D38" s="78">
        <v>1676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f t="shared" si="0"/>
        <v>0</v>
      </c>
      <c r="L38" s="78">
        <f t="shared" si="1"/>
        <v>1676</v>
      </c>
    </row>
    <row r="39" spans="1:12" ht="15.75">
      <c r="A39" s="93">
        <v>36</v>
      </c>
      <c r="B39" s="41" t="s">
        <v>474</v>
      </c>
      <c r="C39" s="35">
        <f>SUM(C34:C38)</f>
        <v>2066382</v>
      </c>
      <c r="D39" s="35">
        <f aca="true" t="shared" si="9" ref="D39:J39">SUM(D34:D38)</f>
        <v>688512</v>
      </c>
      <c r="E39" s="35">
        <f>SUM(E34:E38)</f>
        <v>1898</v>
      </c>
      <c r="F39" s="35">
        <f t="shared" si="9"/>
        <v>2</v>
      </c>
      <c r="G39" s="35">
        <f>SUM(G34:G38)</f>
        <v>0</v>
      </c>
      <c r="H39" s="35">
        <f t="shared" si="9"/>
        <v>1071</v>
      </c>
      <c r="I39" s="35">
        <f>SUM(I34:I38)</f>
        <v>0</v>
      </c>
      <c r="J39" s="35">
        <f t="shared" si="9"/>
        <v>0</v>
      </c>
      <c r="K39" s="35">
        <f t="shared" si="0"/>
        <v>2068280</v>
      </c>
      <c r="L39" s="35">
        <f t="shared" si="1"/>
        <v>689585</v>
      </c>
    </row>
    <row r="40" spans="1:12" ht="15.75">
      <c r="A40" s="404">
        <v>37</v>
      </c>
      <c r="B40" s="407" t="s">
        <v>169</v>
      </c>
      <c r="C40" s="397">
        <f>C33-C39</f>
        <v>-2052417</v>
      </c>
      <c r="D40" s="397">
        <f aca="true" t="shared" si="10" ref="D40:J40">D33-D39</f>
        <v>-669898</v>
      </c>
      <c r="E40" s="397">
        <f>E33-E39</f>
        <v>-1893</v>
      </c>
      <c r="F40" s="397">
        <f t="shared" si="10"/>
        <v>9</v>
      </c>
      <c r="G40" s="397">
        <f>G33-G39</f>
        <v>28</v>
      </c>
      <c r="H40" s="397">
        <f t="shared" si="10"/>
        <v>-1033</v>
      </c>
      <c r="I40" s="397">
        <f>I33-I39</f>
        <v>21</v>
      </c>
      <c r="J40" s="397">
        <f t="shared" si="10"/>
        <v>28</v>
      </c>
      <c r="K40" s="397">
        <f t="shared" si="0"/>
        <v>-2054261</v>
      </c>
      <c r="L40" s="397">
        <f t="shared" si="1"/>
        <v>-670894</v>
      </c>
    </row>
    <row r="41" spans="1:12" ht="15.75">
      <c r="A41" s="404">
        <v>38</v>
      </c>
      <c r="B41" s="408" t="s">
        <v>475</v>
      </c>
      <c r="C41" s="397">
        <f>C27+C40</f>
        <v>8014878</v>
      </c>
      <c r="D41" s="397">
        <f aca="true" t="shared" si="11" ref="D41:J41">D27+D40</f>
        <v>189776489</v>
      </c>
      <c r="E41" s="397">
        <f>E27+E40</f>
        <v>1670763</v>
      </c>
      <c r="F41" s="397">
        <f t="shared" si="11"/>
        <v>873534</v>
      </c>
      <c r="G41" s="397">
        <f>G27+G40</f>
        <v>2957920</v>
      </c>
      <c r="H41" s="397">
        <f t="shared" si="11"/>
        <v>513975</v>
      </c>
      <c r="I41" s="397">
        <f>I27+I40</f>
        <v>584414</v>
      </c>
      <c r="J41" s="397">
        <f t="shared" si="11"/>
        <v>222169</v>
      </c>
      <c r="K41" s="397">
        <f t="shared" si="0"/>
        <v>13227975</v>
      </c>
      <c r="L41" s="397">
        <f t="shared" si="1"/>
        <v>191386167</v>
      </c>
    </row>
  </sheetData>
  <sheetProtection/>
  <mergeCells count="7">
    <mergeCell ref="K2:L2"/>
    <mergeCell ref="C2:D2"/>
    <mergeCell ref="B2:B3"/>
    <mergeCell ref="A2:A3"/>
    <mergeCell ref="E2:F2"/>
    <mergeCell ref="G2:H2"/>
    <mergeCell ref="I2:J2"/>
  </mergeCells>
  <printOptions horizontalCentered="1" verticalCentered="1"/>
  <pageMargins left="0.35433070866141736" right="0.31496062992125984" top="0.87" bottom="0.15748031496062992" header="0.49" footer="0.2362204724409449"/>
  <pageSetup horizontalDpi="600" verticalDpi="600" orientation="landscape" paperSize="8" scale="79" r:id="rId1"/>
  <headerFooter alignWithMargins="0">
    <oddHeader>&amp;C&amp;"Arial,Félkövér"&amp;14ELEMI KÖLTSÉGVETÉSI EGYSÉGENKÉNTI EREDMÉNY-KIMUTATÁS (2018.12.31.)&amp;R&amp;"Arial,Normál"22.sz.melléklet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3"/>
  <sheetViews>
    <sheetView tabSelected="1" view="pageLayout" workbookViewId="0" topLeftCell="A1">
      <selection activeCell="B20" sqref="B20"/>
    </sheetView>
  </sheetViews>
  <sheetFormatPr defaultColWidth="8.796875" defaultRowHeight="15"/>
  <cols>
    <col min="1" max="1" width="6.3984375" style="0" customWidth="1"/>
    <col min="2" max="2" width="22.09765625" style="0" customWidth="1"/>
    <col min="3" max="3" width="10" style="0" customWidth="1"/>
    <col min="4" max="5" width="9.69921875" style="0" customWidth="1"/>
    <col min="6" max="6" width="11.19921875" style="0" customWidth="1"/>
    <col min="7" max="7" width="9.8984375" style="0" bestFit="1" customWidth="1"/>
    <col min="8" max="8" width="9.69921875" style="0" customWidth="1"/>
    <col min="9" max="9" width="9.8984375" style="0" bestFit="1" customWidth="1"/>
    <col min="10" max="10" width="11.19921875" style="0" customWidth="1"/>
    <col min="11" max="11" width="9.8984375" style="0" bestFit="1" customWidth="1"/>
    <col min="12" max="12" width="9.69921875" style="0" bestFit="1" customWidth="1"/>
    <col min="13" max="14" width="9.8984375" style="0" bestFit="1" customWidth="1"/>
  </cols>
  <sheetData>
    <row r="3" spans="1:14" ht="16.5" thickBot="1">
      <c r="A3" s="192" t="s">
        <v>437</v>
      </c>
      <c r="B3" s="192"/>
      <c r="C3" s="192"/>
      <c r="D3" s="192"/>
      <c r="E3" s="192"/>
      <c r="F3" s="598"/>
      <c r="G3" s="598"/>
      <c r="H3" s="598"/>
      <c r="I3" s="598"/>
      <c r="J3" s="599"/>
      <c r="K3" s="600"/>
      <c r="L3" s="600"/>
      <c r="M3" s="600"/>
      <c r="N3" s="601" t="s">
        <v>438</v>
      </c>
    </row>
    <row r="4" spans="1:14" ht="16.5" thickTop="1">
      <c r="A4" s="626" t="s">
        <v>377</v>
      </c>
      <c r="B4" s="627" t="s">
        <v>519</v>
      </c>
      <c r="C4" s="628" t="s">
        <v>520</v>
      </c>
      <c r="D4" s="629"/>
      <c r="E4" s="629"/>
      <c r="F4" s="630"/>
      <c r="G4" s="631" t="s">
        <v>317</v>
      </c>
      <c r="H4" s="632"/>
      <c r="I4" s="632"/>
      <c r="J4" s="633"/>
      <c r="K4" s="634" t="s">
        <v>57</v>
      </c>
      <c r="L4" s="629"/>
      <c r="M4" s="629"/>
      <c r="N4" s="635"/>
    </row>
    <row r="5" spans="1:14" ht="15.75">
      <c r="A5" s="636"/>
      <c r="B5" s="637"/>
      <c r="C5" s="638" t="s">
        <v>521</v>
      </c>
      <c r="D5" s="639"/>
      <c r="E5" s="640"/>
      <c r="F5" s="559" t="s">
        <v>522</v>
      </c>
      <c r="G5" s="639" t="s">
        <v>521</v>
      </c>
      <c r="H5" s="639"/>
      <c r="I5" s="640"/>
      <c r="J5" s="559" t="s">
        <v>522</v>
      </c>
      <c r="K5" s="639" t="s">
        <v>521</v>
      </c>
      <c r="L5" s="639"/>
      <c r="M5" s="640"/>
      <c r="N5" s="641" t="s">
        <v>522</v>
      </c>
    </row>
    <row r="6" spans="1:14" ht="60">
      <c r="A6" s="642"/>
      <c r="B6" s="643"/>
      <c r="C6" s="644" t="s">
        <v>523</v>
      </c>
      <c r="D6" s="645" t="s">
        <v>524</v>
      </c>
      <c r="E6" s="645" t="s">
        <v>8</v>
      </c>
      <c r="F6" s="559"/>
      <c r="G6" s="646" t="s">
        <v>523</v>
      </c>
      <c r="H6" s="646" t="s">
        <v>524</v>
      </c>
      <c r="I6" s="646" t="s">
        <v>8</v>
      </c>
      <c r="J6" s="559"/>
      <c r="K6" s="646" t="s">
        <v>523</v>
      </c>
      <c r="L6" s="645" t="s">
        <v>524</v>
      </c>
      <c r="M6" s="645" t="s">
        <v>8</v>
      </c>
      <c r="N6" s="647"/>
    </row>
    <row r="7" spans="1:14" ht="16.5" thickBot="1">
      <c r="A7" s="602">
        <v>1</v>
      </c>
      <c r="B7" s="603">
        <v>2</v>
      </c>
      <c r="C7" s="604">
        <v>3</v>
      </c>
      <c r="D7" s="605">
        <v>4</v>
      </c>
      <c r="E7" s="606">
        <v>5</v>
      </c>
      <c r="F7" s="605">
        <v>6</v>
      </c>
      <c r="G7" s="605">
        <v>7</v>
      </c>
      <c r="H7" s="605">
        <v>8</v>
      </c>
      <c r="I7" s="605">
        <v>9</v>
      </c>
      <c r="J7" s="605">
        <v>14</v>
      </c>
      <c r="K7" s="605">
        <v>11</v>
      </c>
      <c r="L7" s="605">
        <v>12</v>
      </c>
      <c r="M7" s="606">
        <v>13</v>
      </c>
      <c r="N7" s="607">
        <v>14</v>
      </c>
    </row>
    <row r="8" spans="1:14" ht="25.5" customHeight="1" thickTop="1">
      <c r="A8" s="608">
        <v>1</v>
      </c>
      <c r="B8" s="609" t="s">
        <v>442</v>
      </c>
      <c r="C8" s="610">
        <v>0</v>
      </c>
      <c r="D8" s="611">
        <v>0</v>
      </c>
      <c r="E8" s="612">
        <v>0</v>
      </c>
      <c r="F8" s="613">
        <v>58469175</v>
      </c>
      <c r="G8" s="614">
        <v>0</v>
      </c>
      <c r="H8" s="611">
        <v>0</v>
      </c>
      <c r="I8" s="612">
        <f>SUM(G8:H8)</f>
        <v>0</v>
      </c>
      <c r="J8" s="615">
        <v>58469175</v>
      </c>
      <c r="K8" s="614">
        <v>0</v>
      </c>
      <c r="L8" s="611">
        <v>0</v>
      </c>
      <c r="M8" s="612">
        <f>SUM(K8:L8)</f>
        <v>0</v>
      </c>
      <c r="N8" s="616">
        <v>0</v>
      </c>
    </row>
    <row r="9" spans="1:14" ht="23.25" customHeight="1">
      <c r="A9" s="608">
        <v>2</v>
      </c>
      <c r="B9" s="617" t="s">
        <v>495</v>
      </c>
      <c r="C9" s="610">
        <v>0</v>
      </c>
      <c r="D9" s="611">
        <v>0</v>
      </c>
      <c r="E9" s="612">
        <v>0</v>
      </c>
      <c r="F9" s="618">
        <v>25719532</v>
      </c>
      <c r="G9" s="614">
        <v>0</v>
      </c>
      <c r="H9" s="611">
        <v>0</v>
      </c>
      <c r="I9" s="612">
        <f>SUM(G9:H9)</f>
        <v>0</v>
      </c>
      <c r="J9" s="615">
        <v>24784436</v>
      </c>
      <c r="K9" s="614">
        <v>0</v>
      </c>
      <c r="L9" s="611">
        <v>0</v>
      </c>
      <c r="M9" s="612">
        <f>SUM(K9:L9)</f>
        <v>0</v>
      </c>
      <c r="N9" s="616">
        <v>533400</v>
      </c>
    </row>
    <row r="10" spans="1:14" ht="24" customHeight="1">
      <c r="A10" s="608">
        <v>3</v>
      </c>
      <c r="B10" s="609" t="s">
        <v>479</v>
      </c>
      <c r="C10" s="610">
        <v>0</v>
      </c>
      <c r="D10" s="611">
        <v>2500000</v>
      </c>
      <c r="E10" s="612">
        <v>0</v>
      </c>
      <c r="F10" s="618">
        <v>2500000</v>
      </c>
      <c r="G10" s="614">
        <v>8072024</v>
      </c>
      <c r="H10" s="611">
        <v>5630976</v>
      </c>
      <c r="I10" s="612">
        <f>SUM(G10:H10)</f>
        <v>13703000</v>
      </c>
      <c r="J10" s="615">
        <v>13703300</v>
      </c>
      <c r="K10" s="614">
        <v>0</v>
      </c>
      <c r="L10" s="611">
        <v>0</v>
      </c>
      <c r="M10" s="612">
        <f>SUM(K10:L10)</f>
        <v>0</v>
      </c>
      <c r="N10" s="616">
        <v>13703300</v>
      </c>
    </row>
    <row r="11" spans="1:14" ht="24" customHeight="1">
      <c r="A11" s="608">
        <v>4</v>
      </c>
      <c r="B11" s="619" t="s">
        <v>525</v>
      </c>
      <c r="C11" s="620">
        <v>0</v>
      </c>
      <c r="D11" s="611">
        <v>0</v>
      </c>
      <c r="E11" s="611">
        <v>0</v>
      </c>
      <c r="F11" s="621">
        <v>83697566</v>
      </c>
      <c r="G11" s="622">
        <v>0</v>
      </c>
      <c r="H11" s="611">
        <v>0</v>
      </c>
      <c r="I11" s="612">
        <f>SUM(G11:H11)</f>
        <v>0</v>
      </c>
      <c r="J11" s="623">
        <v>75634462</v>
      </c>
      <c r="K11" s="622">
        <v>0</v>
      </c>
      <c r="L11" s="611">
        <v>0</v>
      </c>
      <c r="M11" s="612">
        <f>SUM(K11:L11)</f>
        <v>0</v>
      </c>
      <c r="N11" s="624">
        <v>2735000</v>
      </c>
    </row>
    <row r="12" spans="1:14" ht="24.75" customHeight="1" thickBot="1">
      <c r="A12" s="625">
        <v>5</v>
      </c>
      <c r="B12" s="617" t="s">
        <v>526</v>
      </c>
      <c r="C12" s="620">
        <v>0</v>
      </c>
      <c r="D12" s="622">
        <v>0</v>
      </c>
      <c r="E12" s="611">
        <v>0</v>
      </c>
      <c r="F12" s="621">
        <v>0</v>
      </c>
      <c r="G12" s="622">
        <v>49189949</v>
      </c>
      <c r="H12" s="622">
        <v>0</v>
      </c>
      <c r="I12" s="612">
        <f>SUM(G12:H12)</f>
        <v>49189949</v>
      </c>
      <c r="J12" s="623"/>
      <c r="K12" s="622">
        <v>49189949</v>
      </c>
      <c r="L12" s="611">
        <v>0</v>
      </c>
      <c r="M12" s="612">
        <f>SUM(K12:L12)</f>
        <v>49189949</v>
      </c>
      <c r="N12" s="624">
        <v>18876434</v>
      </c>
    </row>
    <row r="13" spans="1:14" ht="17.25" thickBot="1" thickTop="1">
      <c r="A13" s="648" t="s">
        <v>375</v>
      </c>
      <c r="B13" s="649"/>
      <c r="C13" s="650">
        <f>SUM(C8:C12)</f>
        <v>0</v>
      </c>
      <c r="D13" s="651">
        <f>SUM(D8:D12)</f>
        <v>2500000</v>
      </c>
      <c r="E13" s="651">
        <f>SUM(E8:E12)</f>
        <v>0</v>
      </c>
      <c r="F13" s="651">
        <f>SUM(F8:F12)</f>
        <v>170386273</v>
      </c>
      <c r="G13" s="652">
        <f>SUM(G8:G12)</f>
        <v>57261973</v>
      </c>
      <c r="H13" s="651">
        <f>SUM(H8:H12)</f>
        <v>5630976</v>
      </c>
      <c r="I13" s="651">
        <f>SUM(I8:I12)</f>
        <v>62892949</v>
      </c>
      <c r="J13" s="652">
        <f>SUM(J8:J12)</f>
        <v>172591373</v>
      </c>
      <c r="K13" s="652">
        <f>SUM(K8:K12)</f>
        <v>49189949</v>
      </c>
      <c r="L13" s="651">
        <f>SUM(L8:L12)</f>
        <v>0</v>
      </c>
      <c r="M13" s="651">
        <f>SUM(M8:M12)</f>
        <v>49189949</v>
      </c>
      <c r="N13" s="652">
        <f>SUM(N8:N12)</f>
        <v>35848134</v>
      </c>
    </row>
    <row r="14" ht="16.5" thickTop="1"/>
  </sheetData>
  <sheetProtection/>
  <mergeCells count="12">
    <mergeCell ref="N5:N6"/>
    <mergeCell ref="A13:B13"/>
    <mergeCell ref="A4:A6"/>
    <mergeCell ref="B4:B6"/>
    <mergeCell ref="C4:F4"/>
    <mergeCell ref="G4:I4"/>
    <mergeCell ref="K4:N4"/>
    <mergeCell ref="C5:E5"/>
    <mergeCell ref="F5:F6"/>
    <mergeCell ref="G5:I5"/>
    <mergeCell ref="J5:J6"/>
    <mergeCell ref="K5:M5"/>
  </mergeCells>
  <printOptions/>
  <pageMargins left="0.7" right="0.7" top="0.75" bottom="0.75" header="0.3" footer="0.3"/>
  <pageSetup fitToHeight="0" fitToWidth="1" horizontalDpi="600" verticalDpi="600" orientation="landscape" paperSize="9" scale="81" r:id="rId1"/>
  <headerFooter>
    <oddHeader>&amp;CEURÓPAI UNIÓS FORRÁSBÓL MEGVALÓSULÓ PROGRAMOK
2018. ÉV&amp;R23.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view="pageLayout" workbookViewId="0" topLeftCell="A1">
      <selection activeCell="I35" sqref="I35"/>
    </sheetView>
  </sheetViews>
  <sheetFormatPr defaultColWidth="8" defaultRowHeight="15"/>
  <cols>
    <col min="1" max="1" width="6" style="1" customWidth="1"/>
    <col min="2" max="5" width="8" style="1" customWidth="1"/>
    <col min="6" max="6" width="17.3984375" style="1" customWidth="1"/>
    <col min="7" max="9" width="17.59765625" style="1" customWidth="1"/>
    <col min="10" max="16384" width="8" style="1" customWidth="1"/>
  </cols>
  <sheetData>
    <row r="1" spans="7:10" ht="15">
      <c r="G1" s="153"/>
      <c r="H1" s="95"/>
      <c r="I1" s="151" t="s">
        <v>438</v>
      </c>
      <c r="J1" s="4"/>
    </row>
    <row r="2" spans="1:12" ht="18.75" thickBot="1">
      <c r="A2" s="94" t="str">
        <f>Adatlap!A1</f>
        <v>Nagyréde Nagyközség Önkormányzata</v>
      </c>
      <c r="H2" s="2"/>
      <c r="I2" s="3"/>
      <c r="J2" s="4"/>
      <c r="L2" s="79"/>
    </row>
    <row r="3" spans="1:9" ht="26.25" thickBot="1">
      <c r="A3" s="417" t="s">
        <v>27</v>
      </c>
      <c r="B3" s="418"/>
      <c r="C3" s="418"/>
      <c r="D3" s="418"/>
      <c r="E3" s="418"/>
      <c r="F3" s="418"/>
      <c r="G3" s="307" t="s">
        <v>236</v>
      </c>
      <c r="H3" s="307" t="s">
        <v>237</v>
      </c>
      <c r="I3" s="307" t="s">
        <v>238</v>
      </c>
    </row>
    <row r="4" spans="1:9" ht="15.75">
      <c r="A4" s="313">
        <v>1</v>
      </c>
      <c r="B4" s="419" t="s">
        <v>67</v>
      </c>
      <c r="C4" s="420"/>
      <c r="D4" s="420"/>
      <c r="E4" s="420"/>
      <c r="F4" s="420"/>
      <c r="G4" s="314">
        <f>G5+G9+G15+G19</f>
        <v>2013202966</v>
      </c>
      <c r="H4" s="314">
        <f>H5+H9+H15+H19</f>
        <v>0</v>
      </c>
      <c r="I4" s="314">
        <f>I5+I9+I15+I19</f>
        <v>2021051545</v>
      </c>
    </row>
    <row r="5" spans="1:9" ht="15.75">
      <c r="A5" s="134">
        <v>2</v>
      </c>
      <c r="B5" s="421" t="s">
        <v>28</v>
      </c>
      <c r="C5" s="422"/>
      <c r="D5" s="422"/>
      <c r="E5" s="422"/>
      <c r="F5" s="423"/>
      <c r="G5" s="132">
        <f>SUM(G6:G7)</f>
        <v>0</v>
      </c>
      <c r="H5" s="132">
        <f>SUM(H6:H7)</f>
        <v>0</v>
      </c>
      <c r="I5" s="132">
        <f>SUM(I6:I7)</f>
        <v>0</v>
      </c>
    </row>
    <row r="6" spans="1:9" ht="15">
      <c r="A6" s="134">
        <v>3</v>
      </c>
      <c r="B6" s="135" t="s">
        <v>29</v>
      </c>
      <c r="C6" s="136"/>
      <c r="D6" s="136"/>
      <c r="E6" s="136"/>
      <c r="F6" s="137"/>
      <c r="G6" s="133">
        <v>0</v>
      </c>
      <c r="H6" s="133">
        <v>0</v>
      </c>
      <c r="I6" s="133">
        <v>0</v>
      </c>
    </row>
    <row r="7" spans="1:9" ht="15">
      <c r="A7" s="134">
        <v>4</v>
      </c>
      <c r="B7" s="135" t="s">
        <v>30</v>
      </c>
      <c r="C7" s="136"/>
      <c r="D7" s="136"/>
      <c r="E7" s="136"/>
      <c r="F7" s="137"/>
      <c r="G7" s="133">
        <v>0</v>
      </c>
      <c r="H7" s="133">
        <v>0</v>
      </c>
      <c r="I7" s="133">
        <v>0</v>
      </c>
    </row>
    <row r="8" spans="1:9" ht="15">
      <c r="A8" s="134">
        <v>5</v>
      </c>
      <c r="B8" s="135" t="s">
        <v>31</v>
      </c>
      <c r="C8" s="136"/>
      <c r="D8" s="136"/>
      <c r="E8" s="136"/>
      <c r="F8" s="137"/>
      <c r="G8" s="133">
        <v>0</v>
      </c>
      <c r="H8" s="133">
        <v>0</v>
      </c>
      <c r="I8" s="133">
        <v>0</v>
      </c>
    </row>
    <row r="9" spans="1:9" ht="15.75">
      <c r="A9" s="134">
        <v>6</v>
      </c>
      <c r="B9" s="430" t="s">
        <v>32</v>
      </c>
      <c r="C9" s="431"/>
      <c r="D9" s="431"/>
      <c r="E9" s="431"/>
      <c r="F9" s="432"/>
      <c r="G9" s="132">
        <f>SUM(G10:G14)</f>
        <v>1877556426</v>
      </c>
      <c r="H9" s="132">
        <f>SUM(H10:H14)</f>
        <v>0</v>
      </c>
      <c r="I9" s="132">
        <f>SUM(I10:I14)</f>
        <v>1887087397</v>
      </c>
    </row>
    <row r="10" spans="1:9" ht="15">
      <c r="A10" s="134">
        <v>7</v>
      </c>
      <c r="B10" s="135" t="s">
        <v>33</v>
      </c>
      <c r="C10" s="136"/>
      <c r="D10" s="136"/>
      <c r="E10" s="136"/>
      <c r="F10" s="137"/>
      <c r="G10" s="133">
        <v>1822460135</v>
      </c>
      <c r="H10" s="133">
        <v>0</v>
      </c>
      <c r="I10" s="133">
        <v>1829499746</v>
      </c>
    </row>
    <row r="11" spans="1:9" ht="15">
      <c r="A11" s="134">
        <v>8</v>
      </c>
      <c r="B11" s="135" t="s">
        <v>63</v>
      </c>
      <c r="C11" s="136"/>
      <c r="D11" s="136"/>
      <c r="E11" s="136"/>
      <c r="F11" s="137"/>
      <c r="G11" s="133">
        <v>41968201</v>
      </c>
      <c r="H11" s="133">
        <v>0</v>
      </c>
      <c r="I11" s="133">
        <v>44822520</v>
      </c>
    </row>
    <row r="12" spans="1:18" ht="15" customHeight="1">
      <c r="A12" s="134">
        <v>9</v>
      </c>
      <c r="B12" s="135" t="s">
        <v>34</v>
      </c>
      <c r="C12" s="136"/>
      <c r="D12" s="136"/>
      <c r="E12" s="136"/>
      <c r="F12" s="137"/>
      <c r="G12" s="133">
        <v>0</v>
      </c>
      <c r="H12" s="133">
        <v>0</v>
      </c>
      <c r="I12" s="133">
        <v>0</v>
      </c>
      <c r="K12" s="80"/>
      <c r="L12" s="80"/>
      <c r="M12" s="80"/>
      <c r="N12" s="80"/>
      <c r="O12" s="80"/>
      <c r="P12" s="80"/>
      <c r="Q12" s="80"/>
      <c r="R12" s="80"/>
    </row>
    <row r="13" spans="1:9" ht="15">
      <c r="A13" s="134">
        <v>10</v>
      </c>
      <c r="B13" s="135" t="s">
        <v>35</v>
      </c>
      <c r="C13" s="136"/>
      <c r="D13" s="136"/>
      <c r="E13" s="136"/>
      <c r="F13" s="137"/>
      <c r="G13" s="133">
        <v>13128090</v>
      </c>
      <c r="H13" s="133">
        <v>0</v>
      </c>
      <c r="I13" s="133">
        <v>12765131</v>
      </c>
    </row>
    <row r="14" spans="1:9" ht="15">
      <c r="A14" s="134">
        <v>11</v>
      </c>
      <c r="B14" s="135" t="s">
        <v>36</v>
      </c>
      <c r="C14" s="136"/>
      <c r="D14" s="136"/>
      <c r="E14" s="136"/>
      <c r="F14" s="137"/>
      <c r="G14" s="133">
        <v>0</v>
      </c>
      <c r="H14" s="133">
        <v>0</v>
      </c>
      <c r="I14" s="133">
        <v>0</v>
      </c>
    </row>
    <row r="15" spans="1:9" ht="15.75">
      <c r="A15" s="134">
        <v>12</v>
      </c>
      <c r="B15" s="430" t="s">
        <v>37</v>
      </c>
      <c r="C15" s="431"/>
      <c r="D15" s="431"/>
      <c r="E15" s="431"/>
      <c r="F15" s="432"/>
      <c r="G15" s="132">
        <f>SUM(G16:G18)</f>
        <v>250000</v>
      </c>
      <c r="H15" s="132">
        <f>SUM(H16:H18)</f>
        <v>0</v>
      </c>
      <c r="I15" s="132">
        <f>SUM(I16:I18)</f>
        <v>250000</v>
      </c>
    </row>
    <row r="16" spans="1:9" ht="15">
      <c r="A16" s="134">
        <v>13</v>
      </c>
      <c r="B16" s="135" t="s">
        <v>38</v>
      </c>
      <c r="C16" s="136"/>
      <c r="D16" s="136"/>
      <c r="E16" s="136"/>
      <c r="F16" s="137"/>
      <c r="G16" s="133">
        <v>250000</v>
      </c>
      <c r="H16" s="133">
        <v>0</v>
      </c>
      <c r="I16" s="133">
        <v>250000</v>
      </c>
    </row>
    <row r="17" spans="1:9" ht="15">
      <c r="A17" s="134">
        <v>14</v>
      </c>
      <c r="B17" s="135" t="s">
        <v>39</v>
      </c>
      <c r="C17" s="136"/>
      <c r="D17" s="136"/>
      <c r="E17" s="136"/>
      <c r="F17" s="137"/>
      <c r="G17" s="133">
        <v>0</v>
      </c>
      <c r="H17" s="133">
        <v>0</v>
      </c>
      <c r="I17" s="133">
        <v>0</v>
      </c>
    </row>
    <row r="18" spans="1:9" ht="15">
      <c r="A18" s="134">
        <v>15</v>
      </c>
      <c r="B18" s="138" t="s">
        <v>40</v>
      </c>
      <c r="C18" s="136"/>
      <c r="D18" s="136"/>
      <c r="E18" s="136"/>
      <c r="F18" s="137"/>
      <c r="G18" s="133">
        <v>0</v>
      </c>
      <c r="H18" s="133">
        <v>0</v>
      </c>
      <c r="I18" s="133">
        <v>0</v>
      </c>
    </row>
    <row r="19" spans="1:9" ht="15.75" customHeight="1">
      <c r="A19" s="134">
        <v>16</v>
      </c>
      <c r="B19" s="427" t="s">
        <v>64</v>
      </c>
      <c r="C19" s="428"/>
      <c r="D19" s="428"/>
      <c r="E19" s="428"/>
      <c r="F19" s="429"/>
      <c r="G19" s="132">
        <f>SUM(G20:G21)</f>
        <v>135396540</v>
      </c>
      <c r="H19" s="132">
        <f>SUM(H20:H21)</f>
        <v>0</v>
      </c>
      <c r="I19" s="132">
        <f>SUM(I20:I21)</f>
        <v>133714148</v>
      </c>
    </row>
    <row r="20" spans="1:9" ht="15">
      <c r="A20" s="134">
        <v>17</v>
      </c>
      <c r="B20" s="424" t="s">
        <v>66</v>
      </c>
      <c r="C20" s="425"/>
      <c r="D20" s="425"/>
      <c r="E20" s="425"/>
      <c r="F20" s="426"/>
      <c r="G20" s="133">
        <v>135396540</v>
      </c>
      <c r="H20" s="133">
        <v>0</v>
      </c>
      <c r="I20" s="133">
        <v>133714148</v>
      </c>
    </row>
    <row r="21" spans="1:9" ht="14.25" customHeight="1">
      <c r="A21" s="19">
        <v>18</v>
      </c>
      <c r="B21" s="424" t="s">
        <v>65</v>
      </c>
      <c r="C21" s="425"/>
      <c r="D21" s="425"/>
      <c r="E21" s="425"/>
      <c r="F21" s="426"/>
      <c r="G21" s="133">
        <v>0</v>
      </c>
      <c r="H21" s="133">
        <v>0</v>
      </c>
      <c r="I21" s="133">
        <v>0</v>
      </c>
    </row>
    <row r="22" spans="1:9" ht="15.75">
      <c r="A22" s="315">
        <v>19</v>
      </c>
      <c r="B22" s="419" t="s">
        <v>68</v>
      </c>
      <c r="C22" s="420"/>
      <c r="D22" s="420"/>
      <c r="E22" s="420"/>
      <c r="F22" s="435"/>
      <c r="G22" s="314">
        <f>G23+G29</f>
        <v>2646340</v>
      </c>
      <c r="H22" s="314">
        <f>H23+H29</f>
        <v>0</v>
      </c>
      <c r="I22" s="314">
        <f>I23+I29</f>
        <v>1307961</v>
      </c>
    </row>
    <row r="23" spans="1:9" ht="15.75">
      <c r="A23" s="134">
        <v>20</v>
      </c>
      <c r="B23" s="439" t="s">
        <v>42</v>
      </c>
      <c r="C23" s="437"/>
      <c r="D23" s="437"/>
      <c r="E23" s="437"/>
      <c r="F23" s="426"/>
      <c r="G23" s="132">
        <f>SUM(G24:G28)</f>
        <v>2646340</v>
      </c>
      <c r="H23" s="132">
        <f>SUM(H24:H28)</f>
        <v>0</v>
      </c>
      <c r="I23" s="132">
        <f>SUM(I24:I28)</f>
        <v>1307961</v>
      </c>
    </row>
    <row r="24" spans="1:9" ht="15">
      <c r="A24" s="134">
        <v>21</v>
      </c>
      <c r="B24" s="436" t="s">
        <v>69</v>
      </c>
      <c r="C24" s="437"/>
      <c r="D24" s="437"/>
      <c r="E24" s="437"/>
      <c r="F24" s="137"/>
      <c r="G24" s="133">
        <v>455027</v>
      </c>
      <c r="H24" s="133">
        <v>0</v>
      </c>
      <c r="I24" s="133">
        <v>854655</v>
      </c>
    </row>
    <row r="25" spans="1:9" ht="15">
      <c r="A25" s="134">
        <v>22</v>
      </c>
      <c r="B25" s="140" t="s">
        <v>70</v>
      </c>
      <c r="C25" s="139"/>
      <c r="D25" s="139"/>
      <c r="E25" s="139"/>
      <c r="F25" s="137"/>
      <c r="G25" s="133">
        <v>0</v>
      </c>
      <c r="H25" s="133">
        <v>0</v>
      </c>
      <c r="I25" s="133">
        <v>0</v>
      </c>
    </row>
    <row r="26" spans="1:9" ht="15">
      <c r="A26" s="141">
        <v>23</v>
      </c>
      <c r="B26" s="436" t="s">
        <v>71</v>
      </c>
      <c r="C26" s="437"/>
      <c r="D26" s="437"/>
      <c r="E26" s="437"/>
      <c r="F26" s="137"/>
      <c r="G26" s="133">
        <v>0</v>
      </c>
      <c r="H26" s="133">
        <v>0</v>
      </c>
      <c r="I26" s="133">
        <v>0</v>
      </c>
    </row>
    <row r="27" spans="1:9" ht="15.75" customHeight="1">
      <c r="A27" s="134">
        <v>24</v>
      </c>
      <c r="B27" s="442" t="s">
        <v>72</v>
      </c>
      <c r="C27" s="443"/>
      <c r="D27" s="443"/>
      <c r="E27" s="443"/>
      <c r="F27" s="444"/>
      <c r="G27" s="133">
        <v>0</v>
      </c>
      <c r="H27" s="133">
        <v>0</v>
      </c>
      <c r="I27" s="133">
        <v>0</v>
      </c>
    </row>
    <row r="28" spans="1:9" ht="13.5" customHeight="1">
      <c r="A28" s="141">
        <v>25</v>
      </c>
      <c r="B28" s="436" t="s">
        <v>41</v>
      </c>
      <c r="C28" s="437"/>
      <c r="D28" s="437"/>
      <c r="E28" s="437"/>
      <c r="F28" s="137"/>
      <c r="G28" s="133">
        <v>2191313</v>
      </c>
      <c r="H28" s="133">
        <v>0</v>
      </c>
      <c r="I28" s="133">
        <v>453306</v>
      </c>
    </row>
    <row r="29" spans="1:9" ht="17.25" customHeight="1">
      <c r="A29" s="141">
        <v>26</v>
      </c>
      <c r="B29" s="438" t="s">
        <v>73</v>
      </c>
      <c r="C29" s="425"/>
      <c r="D29" s="425"/>
      <c r="E29" s="425"/>
      <c r="F29" s="426"/>
      <c r="G29" s="132">
        <f>SUM(G30:G31)</f>
        <v>0</v>
      </c>
      <c r="H29" s="132">
        <f>SUM(H30:H31)</f>
        <v>0</v>
      </c>
      <c r="I29" s="132">
        <f>SUM(I30:I31)</f>
        <v>0</v>
      </c>
    </row>
    <row r="30" spans="1:9" ht="13.5" customHeight="1">
      <c r="A30" s="141">
        <v>27</v>
      </c>
      <c r="B30" s="135" t="s">
        <v>74</v>
      </c>
      <c r="C30" s="136"/>
      <c r="D30" s="136"/>
      <c r="E30" s="136"/>
      <c r="F30" s="137"/>
      <c r="G30" s="133">
        <v>0</v>
      </c>
      <c r="H30" s="133">
        <v>0</v>
      </c>
      <c r="I30" s="133">
        <v>0</v>
      </c>
    </row>
    <row r="31" spans="1:9" ht="15">
      <c r="A31" s="141">
        <v>28</v>
      </c>
      <c r="B31" s="135" t="s">
        <v>132</v>
      </c>
      <c r="C31" s="136"/>
      <c r="D31" s="136"/>
      <c r="E31" s="136"/>
      <c r="F31" s="137"/>
      <c r="G31" s="133">
        <v>0</v>
      </c>
      <c r="H31" s="133">
        <v>0</v>
      </c>
      <c r="I31" s="133">
        <v>0</v>
      </c>
    </row>
    <row r="32" spans="1:9" ht="16.5" customHeight="1">
      <c r="A32" s="315">
        <v>29</v>
      </c>
      <c r="B32" s="434" t="s">
        <v>75</v>
      </c>
      <c r="C32" s="420"/>
      <c r="D32" s="420"/>
      <c r="E32" s="420"/>
      <c r="F32" s="435"/>
      <c r="G32" s="314">
        <f>SUM(G33:G37)</f>
        <v>217589279</v>
      </c>
      <c r="H32" s="314">
        <f>SUM(H33:H37)</f>
        <v>0</v>
      </c>
      <c r="I32" s="314">
        <f>SUM(I33:I37)</f>
        <v>255438597</v>
      </c>
    </row>
    <row r="33" spans="1:9" ht="15" customHeight="1">
      <c r="A33" s="141">
        <v>30</v>
      </c>
      <c r="B33" s="433" t="s">
        <v>262</v>
      </c>
      <c r="C33" s="423"/>
      <c r="D33" s="423"/>
      <c r="E33" s="423"/>
      <c r="F33" s="423"/>
      <c r="G33" s="132">
        <v>0</v>
      </c>
      <c r="H33" s="132">
        <v>0</v>
      </c>
      <c r="I33" s="132">
        <v>0</v>
      </c>
    </row>
    <row r="34" spans="1:9" ht="15.75">
      <c r="A34" s="134">
        <v>31</v>
      </c>
      <c r="B34" s="433" t="s">
        <v>76</v>
      </c>
      <c r="C34" s="423"/>
      <c r="D34" s="423"/>
      <c r="E34" s="423"/>
      <c r="F34" s="423"/>
      <c r="G34" s="133">
        <v>11400</v>
      </c>
      <c r="H34" s="133">
        <v>0</v>
      </c>
      <c r="I34" s="133">
        <v>687110</v>
      </c>
    </row>
    <row r="35" spans="1:9" ht="15.75">
      <c r="A35" s="134">
        <v>32</v>
      </c>
      <c r="B35" s="433" t="s">
        <v>77</v>
      </c>
      <c r="C35" s="423"/>
      <c r="D35" s="423"/>
      <c r="E35" s="423"/>
      <c r="F35" s="423"/>
      <c r="G35" s="133">
        <v>217577879</v>
      </c>
      <c r="H35" s="133">
        <v>0</v>
      </c>
      <c r="I35" s="133">
        <v>254751487</v>
      </c>
    </row>
    <row r="36" spans="1:9" ht="15.75">
      <c r="A36" s="134">
        <v>33</v>
      </c>
      <c r="B36" s="433" t="s">
        <v>78</v>
      </c>
      <c r="C36" s="423"/>
      <c r="D36" s="423"/>
      <c r="E36" s="423"/>
      <c r="F36" s="423"/>
      <c r="G36" s="133">
        <v>0</v>
      </c>
      <c r="H36" s="133">
        <v>0</v>
      </c>
      <c r="I36" s="133">
        <v>0</v>
      </c>
    </row>
    <row r="37" spans="1:9" ht="15.75">
      <c r="A37" s="134">
        <v>34</v>
      </c>
      <c r="B37" s="433"/>
      <c r="C37" s="423"/>
      <c r="D37" s="423"/>
      <c r="E37" s="423"/>
      <c r="F37" s="423"/>
      <c r="G37" s="133">
        <v>0</v>
      </c>
      <c r="H37" s="133">
        <v>0</v>
      </c>
      <c r="I37" s="133">
        <v>0</v>
      </c>
    </row>
    <row r="38" spans="1:9" ht="15.75">
      <c r="A38" s="315">
        <v>35</v>
      </c>
      <c r="B38" s="434" t="s">
        <v>79</v>
      </c>
      <c r="C38" s="420"/>
      <c r="D38" s="420"/>
      <c r="E38" s="420"/>
      <c r="F38" s="435"/>
      <c r="G38" s="314">
        <f>G39+G49+G58</f>
        <v>26031609</v>
      </c>
      <c r="H38" s="314">
        <f>H39+H49+H58</f>
        <v>0</v>
      </c>
      <c r="I38" s="314">
        <f>I39+I49+I58</f>
        <v>42035145</v>
      </c>
    </row>
    <row r="39" spans="1:9" ht="15.75">
      <c r="A39" s="134">
        <v>36</v>
      </c>
      <c r="B39" s="439" t="s">
        <v>80</v>
      </c>
      <c r="C39" s="437"/>
      <c r="D39" s="437"/>
      <c r="E39" s="437"/>
      <c r="F39" s="426"/>
      <c r="G39" s="132">
        <f>SUM(G40:G48)</f>
        <v>22805811</v>
      </c>
      <c r="H39" s="132">
        <f>SUM(H40:H48)</f>
        <v>0</v>
      </c>
      <c r="I39" s="132">
        <f>SUM(I40:I48)</f>
        <v>36539122</v>
      </c>
    </row>
    <row r="40" spans="1:9" ht="15">
      <c r="A40" s="134">
        <v>37</v>
      </c>
      <c r="B40" s="135" t="s">
        <v>81</v>
      </c>
      <c r="C40" s="136"/>
      <c r="D40" s="136"/>
      <c r="E40" s="136"/>
      <c r="F40" s="137"/>
      <c r="G40" s="133">
        <v>0</v>
      </c>
      <c r="H40" s="133">
        <v>0</v>
      </c>
      <c r="I40" s="133">
        <v>0</v>
      </c>
    </row>
    <row r="41" spans="1:9" ht="15">
      <c r="A41" s="134">
        <v>38</v>
      </c>
      <c r="B41" s="135" t="s">
        <v>82</v>
      </c>
      <c r="C41" s="135"/>
      <c r="D41" s="135"/>
      <c r="E41" s="135"/>
      <c r="F41" s="146"/>
      <c r="G41" s="133">
        <v>0</v>
      </c>
      <c r="H41" s="133">
        <v>0</v>
      </c>
      <c r="I41" s="133">
        <v>0</v>
      </c>
    </row>
    <row r="42" spans="1:9" ht="15">
      <c r="A42" s="134">
        <v>39</v>
      </c>
      <c r="B42" s="135" t="s">
        <v>83</v>
      </c>
      <c r="C42" s="135"/>
      <c r="D42" s="147"/>
      <c r="E42" s="147"/>
      <c r="F42" s="146"/>
      <c r="G42" s="133">
        <v>9699444</v>
      </c>
      <c r="H42" s="133">
        <v>0</v>
      </c>
      <c r="I42" s="133">
        <v>22673988</v>
      </c>
    </row>
    <row r="43" spans="1:9" ht="15">
      <c r="A43" s="134">
        <v>40</v>
      </c>
      <c r="B43" s="135" t="s">
        <v>84</v>
      </c>
      <c r="C43" s="135"/>
      <c r="D43" s="147"/>
      <c r="E43" s="147"/>
      <c r="F43" s="146"/>
      <c r="G43" s="133">
        <v>9356367</v>
      </c>
      <c r="H43" s="133">
        <v>0</v>
      </c>
      <c r="I43" s="133">
        <v>11015134</v>
      </c>
    </row>
    <row r="44" spans="1:9" ht="15">
      <c r="A44" s="134">
        <v>41</v>
      </c>
      <c r="B44" s="135" t="s">
        <v>85</v>
      </c>
      <c r="C44" s="135"/>
      <c r="D44" s="147"/>
      <c r="E44" s="147"/>
      <c r="F44" s="146"/>
      <c r="G44" s="133">
        <v>0</v>
      </c>
      <c r="H44" s="133">
        <v>0</v>
      </c>
      <c r="I44" s="133">
        <v>0</v>
      </c>
    </row>
    <row r="45" spans="1:9" ht="15">
      <c r="A45" s="134">
        <v>42</v>
      </c>
      <c r="B45" s="135" t="s">
        <v>86</v>
      </c>
      <c r="C45" s="135"/>
      <c r="D45" s="135"/>
      <c r="E45" s="147"/>
      <c r="F45" s="146"/>
      <c r="G45" s="133">
        <v>3750000</v>
      </c>
      <c r="H45" s="133">
        <v>0</v>
      </c>
      <c r="I45" s="133">
        <v>2850000</v>
      </c>
    </row>
    <row r="46" spans="1:9" ht="15">
      <c r="A46" s="134">
        <v>43</v>
      </c>
      <c r="B46" s="135" t="s">
        <v>87</v>
      </c>
      <c r="C46" s="135"/>
      <c r="D46" s="135"/>
      <c r="E46" s="135"/>
      <c r="F46" s="146"/>
      <c r="G46" s="133">
        <v>0</v>
      </c>
      <c r="H46" s="133">
        <v>0</v>
      </c>
      <c r="I46" s="133">
        <v>0</v>
      </c>
    </row>
    <row r="47" spans="1:9" ht="15">
      <c r="A47" s="134">
        <v>44</v>
      </c>
      <c r="B47" s="135" t="s">
        <v>88</v>
      </c>
      <c r="C47" s="135"/>
      <c r="D47" s="135"/>
      <c r="E47" s="147"/>
      <c r="F47" s="146"/>
      <c r="G47" s="133">
        <v>0</v>
      </c>
      <c r="H47" s="133">
        <v>0</v>
      </c>
      <c r="I47" s="133">
        <v>0</v>
      </c>
    </row>
    <row r="48" spans="1:9" ht="15">
      <c r="A48" s="134">
        <v>45</v>
      </c>
      <c r="B48" s="448"/>
      <c r="C48" s="449"/>
      <c r="D48" s="449"/>
      <c r="E48" s="449"/>
      <c r="F48" s="450"/>
      <c r="G48" s="133">
        <v>0</v>
      </c>
      <c r="H48" s="133">
        <v>0</v>
      </c>
      <c r="I48" s="133">
        <v>0</v>
      </c>
    </row>
    <row r="49" spans="1:9" ht="15.75">
      <c r="A49" s="142">
        <v>46</v>
      </c>
      <c r="B49" s="439" t="s">
        <v>90</v>
      </c>
      <c r="C49" s="440"/>
      <c r="D49" s="440"/>
      <c r="E49" s="440"/>
      <c r="F49" s="441"/>
      <c r="G49" s="132">
        <f>SUM(G50:G57)</f>
        <v>0</v>
      </c>
      <c r="H49" s="132">
        <f>SUM(H50:H57)</f>
        <v>0</v>
      </c>
      <c r="I49" s="132">
        <f>SUM(I50:I57)</f>
        <v>0</v>
      </c>
    </row>
    <row r="50" spans="1:9" ht="15">
      <c r="A50" s="134">
        <v>47</v>
      </c>
      <c r="B50" s="135" t="s">
        <v>81</v>
      </c>
      <c r="C50" s="136"/>
      <c r="D50" s="136"/>
      <c r="E50" s="136"/>
      <c r="F50" s="137"/>
      <c r="G50" s="133">
        <v>0</v>
      </c>
      <c r="H50" s="133">
        <v>0</v>
      </c>
      <c r="I50" s="133">
        <v>0</v>
      </c>
    </row>
    <row r="51" spans="1:9" ht="15">
      <c r="A51" s="134">
        <v>48</v>
      </c>
      <c r="B51" s="135" t="s">
        <v>82</v>
      </c>
      <c r="C51" s="135"/>
      <c r="D51" s="135"/>
      <c r="E51" s="135"/>
      <c r="F51" s="146"/>
      <c r="G51" s="133">
        <v>0</v>
      </c>
      <c r="H51" s="133">
        <v>0</v>
      </c>
      <c r="I51" s="133">
        <v>0</v>
      </c>
    </row>
    <row r="52" spans="1:9" ht="15">
      <c r="A52" s="134">
        <v>49</v>
      </c>
      <c r="B52" s="135" t="s">
        <v>83</v>
      </c>
      <c r="C52" s="135"/>
      <c r="D52" s="147"/>
      <c r="E52" s="147"/>
      <c r="F52" s="146"/>
      <c r="G52" s="133">
        <v>0</v>
      </c>
      <c r="H52" s="133">
        <v>0</v>
      </c>
      <c r="I52" s="133">
        <v>0</v>
      </c>
    </row>
    <row r="53" spans="1:9" ht="15">
      <c r="A53" s="134">
        <v>50</v>
      </c>
      <c r="B53" s="135" t="s">
        <v>84</v>
      </c>
      <c r="C53" s="135"/>
      <c r="D53" s="147"/>
      <c r="E53" s="147"/>
      <c r="F53" s="146"/>
      <c r="G53" s="133">
        <v>0</v>
      </c>
      <c r="H53" s="133">
        <v>0</v>
      </c>
      <c r="I53" s="133">
        <v>0</v>
      </c>
    </row>
    <row r="54" spans="1:9" ht="15">
      <c r="A54" s="134">
        <v>51</v>
      </c>
      <c r="B54" s="135" t="s">
        <v>85</v>
      </c>
      <c r="C54" s="135"/>
      <c r="D54" s="147"/>
      <c r="E54" s="147"/>
      <c r="F54" s="146"/>
      <c r="G54" s="133">
        <v>0</v>
      </c>
      <c r="H54" s="133">
        <v>0</v>
      </c>
      <c r="I54" s="133">
        <v>0</v>
      </c>
    </row>
    <row r="55" spans="1:9" ht="15">
      <c r="A55" s="134">
        <v>52</v>
      </c>
      <c r="B55" s="135" t="s">
        <v>86</v>
      </c>
      <c r="C55" s="135"/>
      <c r="D55" s="135"/>
      <c r="E55" s="147"/>
      <c r="F55" s="146"/>
      <c r="G55" s="133">
        <v>0</v>
      </c>
      <c r="H55" s="133">
        <v>0</v>
      </c>
      <c r="I55" s="133">
        <v>0</v>
      </c>
    </row>
    <row r="56" spans="1:9" ht="15">
      <c r="A56" s="134">
        <v>53</v>
      </c>
      <c r="B56" s="135" t="s">
        <v>87</v>
      </c>
      <c r="C56" s="135"/>
      <c r="D56" s="135"/>
      <c r="E56" s="135"/>
      <c r="F56" s="146"/>
      <c r="G56" s="133">
        <v>0</v>
      </c>
      <c r="H56" s="133">
        <v>0</v>
      </c>
      <c r="I56" s="133">
        <v>0</v>
      </c>
    </row>
    <row r="57" spans="1:9" ht="15">
      <c r="A57" s="134">
        <v>54</v>
      </c>
      <c r="B57" s="135" t="s">
        <v>88</v>
      </c>
      <c r="C57" s="135"/>
      <c r="D57" s="135"/>
      <c r="E57" s="147"/>
      <c r="F57" s="146"/>
      <c r="G57" s="133">
        <v>0</v>
      </c>
      <c r="H57" s="133">
        <v>0</v>
      </c>
      <c r="I57" s="133">
        <v>0</v>
      </c>
    </row>
    <row r="58" spans="1:9" ht="15" customHeight="1">
      <c r="A58" s="134">
        <v>55</v>
      </c>
      <c r="B58" s="439" t="s">
        <v>89</v>
      </c>
      <c r="C58" s="437"/>
      <c r="D58" s="437"/>
      <c r="E58" s="437"/>
      <c r="F58" s="426"/>
      <c r="G58" s="132">
        <f>SUM(G59:G67)</f>
        <v>3225798</v>
      </c>
      <c r="H58" s="132">
        <f>SUM(H59:H67)</f>
        <v>0</v>
      </c>
      <c r="I58" s="132">
        <f>SUM(I59:I67)</f>
        <v>5496023</v>
      </c>
    </row>
    <row r="59" spans="1:9" ht="15">
      <c r="A59" s="134">
        <v>56</v>
      </c>
      <c r="B59" s="135" t="s">
        <v>91</v>
      </c>
      <c r="C59" s="136"/>
      <c r="D59" s="136"/>
      <c r="E59" s="136"/>
      <c r="F59" s="137"/>
      <c r="G59" s="133">
        <v>3125798</v>
      </c>
      <c r="H59" s="133">
        <v>0</v>
      </c>
      <c r="I59" s="133">
        <v>5396023</v>
      </c>
    </row>
    <row r="60" spans="1:9" ht="15">
      <c r="A60" s="134">
        <v>57</v>
      </c>
      <c r="B60" s="135" t="s">
        <v>92</v>
      </c>
      <c r="C60" s="135"/>
      <c r="D60" s="135"/>
      <c r="E60" s="135"/>
      <c r="F60" s="146"/>
      <c r="G60" s="133">
        <v>0</v>
      </c>
      <c r="H60" s="133">
        <v>0</v>
      </c>
      <c r="I60" s="133">
        <v>0</v>
      </c>
    </row>
    <row r="61" spans="1:9" ht="15">
      <c r="A61" s="134">
        <v>58</v>
      </c>
      <c r="B61" s="148" t="s">
        <v>93</v>
      </c>
      <c r="C61" s="148"/>
      <c r="D61" s="149"/>
      <c r="E61" s="149"/>
      <c r="F61" s="150"/>
      <c r="G61" s="133">
        <v>0</v>
      </c>
      <c r="H61" s="133">
        <v>0</v>
      </c>
      <c r="I61" s="133">
        <v>0</v>
      </c>
    </row>
    <row r="62" spans="1:9" ht="15">
      <c r="A62" s="134">
        <v>59</v>
      </c>
      <c r="B62" s="135" t="s">
        <v>94</v>
      </c>
      <c r="C62" s="135"/>
      <c r="D62" s="147"/>
      <c r="E62" s="147"/>
      <c r="F62" s="146"/>
      <c r="G62" s="133">
        <v>100000</v>
      </c>
      <c r="H62" s="133">
        <v>0</v>
      </c>
      <c r="I62" s="133">
        <v>100000</v>
      </c>
    </row>
    <row r="63" spans="1:9" ht="15">
      <c r="A63" s="134">
        <v>60</v>
      </c>
      <c r="B63" s="143" t="s">
        <v>95</v>
      </c>
      <c r="C63" s="135"/>
      <c r="D63" s="147"/>
      <c r="E63" s="147"/>
      <c r="F63" s="146"/>
      <c r="G63" s="133">
        <v>0</v>
      </c>
      <c r="H63" s="133">
        <v>0</v>
      </c>
      <c r="I63" s="133">
        <v>0</v>
      </c>
    </row>
    <row r="64" spans="1:9" ht="15">
      <c r="A64" s="134">
        <v>61</v>
      </c>
      <c r="B64" s="135" t="s">
        <v>96</v>
      </c>
      <c r="C64" s="135"/>
      <c r="D64" s="135"/>
      <c r="E64" s="147"/>
      <c r="F64" s="146"/>
      <c r="G64" s="133">
        <v>0</v>
      </c>
      <c r="H64" s="133">
        <v>0</v>
      </c>
      <c r="I64" s="133">
        <v>0</v>
      </c>
    </row>
    <row r="65" spans="1:9" ht="15">
      <c r="A65" s="134">
        <v>62</v>
      </c>
      <c r="B65" s="143" t="s">
        <v>97</v>
      </c>
      <c r="C65" s="135"/>
      <c r="D65" s="135"/>
      <c r="E65" s="135"/>
      <c r="F65" s="146"/>
      <c r="G65" s="133">
        <v>0</v>
      </c>
      <c r="H65" s="133">
        <v>0</v>
      </c>
      <c r="I65" s="133">
        <v>0</v>
      </c>
    </row>
    <row r="66" spans="1:9" ht="15">
      <c r="A66" s="134">
        <v>63</v>
      </c>
      <c r="B66" s="143" t="s">
        <v>263</v>
      </c>
      <c r="C66" s="135"/>
      <c r="D66" s="135"/>
      <c r="E66" s="147"/>
      <c r="F66" s="146"/>
      <c r="G66" s="133">
        <v>0</v>
      </c>
      <c r="H66" s="133">
        <v>0</v>
      </c>
      <c r="I66" s="133">
        <v>0</v>
      </c>
    </row>
    <row r="67" spans="1:9" ht="15">
      <c r="A67" s="134">
        <v>64</v>
      </c>
      <c r="B67" s="143" t="s">
        <v>264</v>
      </c>
      <c r="C67" s="135"/>
      <c r="D67" s="135"/>
      <c r="E67" s="135"/>
      <c r="F67" s="146"/>
      <c r="G67" s="133">
        <v>0</v>
      </c>
      <c r="H67" s="133">
        <v>0</v>
      </c>
      <c r="I67" s="133">
        <v>0</v>
      </c>
    </row>
    <row r="68" spans="1:9" ht="15.75">
      <c r="A68" s="315">
        <v>65</v>
      </c>
      <c r="B68" s="434" t="s">
        <v>98</v>
      </c>
      <c r="C68" s="420"/>
      <c r="D68" s="420"/>
      <c r="E68" s="420"/>
      <c r="F68" s="435"/>
      <c r="G68" s="314">
        <f>SUM(G69:G71)</f>
        <v>2015124</v>
      </c>
      <c r="H68" s="314">
        <f>SUM(H69:H71)</f>
        <v>0</v>
      </c>
      <c r="I68" s="314">
        <f>SUM(I69:I71)</f>
        <v>4625344</v>
      </c>
    </row>
    <row r="69" spans="1:9" ht="15.75">
      <c r="A69" s="141">
        <v>66</v>
      </c>
      <c r="B69" s="445" t="s">
        <v>440</v>
      </c>
      <c r="C69" s="446"/>
      <c r="D69" s="446"/>
      <c r="E69" s="446"/>
      <c r="F69" s="447"/>
      <c r="G69" s="132">
        <v>31977718</v>
      </c>
      <c r="H69" s="132">
        <v>0</v>
      </c>
      <c r="I69" s="132">
        <v>41392318</v>
      </c>
    </row>
    <row r="70" spans="1:9" ht="15.75">
      <c r="A70" s="141">
        <v>67</v>
      </c>
      <c r="B70" s="294" t="s">
        <v>476</v>
      </c>
      <c r="C70" s="295"/>
      <c r="D70" s="295"/>
      <c r="E70" s="295"/>
      <c r="F70" s="296"/>
      <c r="G70" s="132">
        <v>-29962594</v>
      </c>
      <c r="H70" s="132">
        <v>0</v>
      </c>
      <c r="I70" s="132">
        <v>-36766974</v>
      </c>
    </row>
    <row r="71" spans="1:9" ht="15.75">
      <c r="A71" s="141">
        <v>68</v>
      </c>
      <c r="B71" s="445" t="s">
        <v>439</v>
      </c>
      <c r="C71" s="446"/>
      <c r="D71" s="446"/>
      <c r="E71" s="446"/>
      <c r="F71" s="447"/>
      <c r="G71" s="132">
        <v>0</v>
      </c>
      <c r="H71" s="132">
        <v>0</v>
      </c>
      <c r="I71" s="132">
        <v>0</v>
      </c>
    </row>
    <row r="72" spans="1:9" ht="15.75">
      <c r="A72" s="315">
        <v>69</v>
      </c>
      <c r="B72" s="434" t="s">
        <v>99</v>
      </c>
      <c r="C72" s="420"/>
      <c r="D72" s="420"/>
      <c r="E72" s="420"/>
      <c r="F72" s="435"/>
      <c r="G72" s="316">
        <f>SUM(G73:G75)</f>
        <v>0</v>
      </c>
      <c r="H72" s="316">
        <f>SUM(H73:H75)</f>
        <v>0</v>
      </c>
      <c r="I72" s="316">
        <f>SUM(I73:I75)</f>
        <v>0</v>
      </c>
    </row>
    <row r="73" spans="1:9" ht="15">
      <c r="A73" s="134">
        <v>70</v>
      </c>
      <c r="B73" s="143" t="s">
        <v>100</v>
      </c>
      <c r="C73" s="136"/>
      <c r="D73" s="144"/>
      <c r="E73" s="144"/>
      <c r="F73" s="145"/>
      <c r="G73" s="133">
        <v>0</v>
      </c>
      <c r="H73" s="133">
        <v>0</v>
      </c>
      <c r="I73" s="133">
        <v>0</v>
      </c>
    </row>
    <row r="74" spans="1:9" ht="15">
      <c r="A74" s="134">
        <v>71</v>
      </c>
      <c r="B74" s="135" t="s">
        <v>101</v>
      </c>
      <c r="C74" s="135"/>
      <c r="D74" s="144"/>
      <c r="E74" s="144"/>
      <c r="F74" s="145"/>
      <c r="G74" s="133">
        <v>0</v>
      </c>
      <c r="H74" s="133">
        <v>0</v>
      </c>
      <c r="I74" s="133">
        <v>0</v>
      </c>
    </row>
    <row r="75" spans="1:9" ht="15">
      <c r="A75" s="134">
        <v>72</v>
      </c>
      <c r="B75" s="135" t="s">
        <v>102</v>
      </c>
      <c r="C75" s="135"/>
      <c r="D75" s="144"/>
      <c r="E75" s="144"/>
      <c r="F75" s="145"/>
      <c r="G75" s="133">
        <v>0</v>
      </c>
      <c r="H75" s="133">
        <v>0</v>
      </c>
      <c r="I75" s="133">
        <v>0</v>
      </c>
    </row>
    <row r="76" spans="1:9" ht="15.75" customHeight="1">
      <c r="A76" s="315">
        <v>73</v>
      </c>
      <c r="B76" s="434" t="s">
        <v>0</v>
      </c>
      <c r="C76" s="420"/>
      <c r="D76" s="420"/>
      <c r="E76" s="420"/>
      <c r="F76" s="435"/>
      <c r="G76" s="314">
        <f>G4+G22+G32+G38+G68+G72</f>
        <v>2261485318</v>
      </c>
      <c r="H76" s="314">
        <f>H4+H22+H32+H38+H68+H72</f>
        <v>0</v>
      </c>
      <c r="I76" s="314">
        <f>I4+I22+I32+I38+I68+I72</f>
        <v>2324458592</v>
      </c>
    </row>
  </sheetData>
  <sheetProtection/>
  <mergeCells count="31">
    <mergeCell ref="B71:F71"/>
    <mergeCell ref="B39:F39"/>
    <mergeCell ref="B76:F76"/>
    <mergeCell ref="B68:F68"/>
    <mergeCell ref="B34:F34"/>
    <mergeCell ref="B35:F35"/>
    <mergeCell ref="B36:F36"/>
    <mergeCell ref="B72:F72"/>
    <mergeCell ref="B69:F69"/>
    <mergeCell ref="B48:F48"/>
    <mergeCell ref="B49:F49"/>
    <mergeCell ref="B58:F58"/>
    <mergeCell ref="B22:F22"/>
    <mergeCell ref="B23:F23"/>
    <mergeCell ref="B27:F27"/>
    <mergeCell ref="B24:E24"/>
    <mergeCell ref="B38:F38"/>
    <mergeCell ref="B21:F21"/>
    <mergeCell ref="B33:F33"/>
    <mergeCell ref="B32:F32"/>
    <mergeCell ref="B26:E26"/>
    <mergeCell ref="B37:F37"/>
    <mergeCell ref="B28:E28"/>
    <mergeCell ref="B29:F29"/>
    <mergeCell ref="A3:F3"/>
    <mergeCell ref="B4:F4"/>
    <mergeCell ref="B5:F5"/>
    <mergeCell ref="B20:F20"/>
    <mergeCell ref="B19:F19"/>
    <mergeCell ref="B9:F9"/>
    <mergeCell ref="B15:F15"/>
  </mergeCells>
  <printOptions horizontalCentered="1" verticalCentered="1"/>
  <pageMargins left="0.15748031496062992" right="0.15748031496062992" top="0.5511811023622047" bottom="0.07874015748031496" header="0.31496062992125984" footer="0.2362204724409449"/>
  <pageSetup horizontalDpi="600" verticalDpi="600" orientation="portrait" paperSize="9" scale="71" r:id="rId1"/>
  <headerFooter alignWithMargins="0">
    <oddHeader>&amp;C&amp;"Arial,Félkövér"&amp;14MÉRLEG-ESZKÖZÖK
2018.12.31.&amp;R2.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Layout" workbookViewId="0" topLeftCell="A1">
      <selection activeCell="I49" sqref="I49"/>
    </sheetView>
  </sheetViews>
  <sheetFormatPr defaultColWidth="8" defaultRowHeight="15"/>
  <cols>
    <col min="1" max="1" width="6" style="1" customWidth="1"/>
    <col min="2" max="5" width="8" style="1" customWidth="1"/>
    <col min="6" max="6" width="16.09765625" style="1" customWidth="1"/>
    <col min="7" max="9" width="17.59765625" style="1" customWidth="1"/>
    <col min="10" max="16384" width="8" style="1" customWidth="1"/>
  </cols>
  <sheetData>
    <row r="1" spans="8:10" ht="15.75">
      <c r="H1" s="96"/>
      <c r="I1" s="97"/>
      <c r="J1" s="4"/>
    </row>
    <row r="2" spans="1:10" ht="18.75" thickBot="1">
      <c r="A2" s="94" t="str">
        <f>Adatlap!A1</f>
        <v>Nagyréde Nagyközség Önkormányzata</v>
      </c>
      <c r="H2" s="2"/>
      <c r="I2" s="154" t="s">
        <v>438</v>
      </c>
      <c r="J2" s="4"/>
    </row>
    <row r="3" spans="1:9" ht="39.75" customHeight="1" thickBot="1">
      <c r="A3" s="458" t="s">
        <v>43</v>
      </c>
      <c r="B3" s="459"/>
      <c r="C3" s="459"/>
      <c r="D3" s="459"/>
      <c r="E3" s="459"/>
      <c r="F3" s="459"/>
      <c r="G3" s="307" t="s">
        <v>236</v>
      </c>
      <c r="H3" s="307" t="s">
        <v>237</v>
      </c>
      <c r="I3" s="307" t="s">
        <v>238</v>
      </c>
    </row>
    <row r="4" spans="1:9" ht="15.75">
      <c r="A4" s="315">
        <v>1</v>
      </c>
      <c r="B4" s="419" t="s">
        <v>103</v>
      </c>
      <c r="C4" s="420"/>
      <c r="D4" s="420"/>
      <c r="E4" s="420"/>
      <c r="F4" s="435"/>
      <c r="G4" s="314">
        <f>SUM(G5:G10)</f>
        <v>1792571650</v>
      </c>
      <c r="H4" s="314">
        <f>SUM(H5:H10)</f>
        <v>0</v>
      </c>
      <c r="I4" s="314">
        <f>SUM(I5:I10)</f>
        <v>1983957817</v>
      </c>
    </row>
    <row r="5" spans="1:9" ht="19.5" customHeight="1">
      <c r="A5" s="134">
        <v>2</v>
      </c>
      <c r="B5" s="421" t="s">
        <v>107</v>
      </c>
      <c r="C5" s="422"/>
      <c r="D5" s="422"/>
      <c r="E5" s="422"/>
      <c r="F5" s="423"/>
      <c r="G5" s="132">
        <v>1985098400</v>
      </c>
      <c r="H5" s="132">
        <v>0</v>
      </c>
      <c r="I5" s="132">
        <v>1985098400</v>
      </c>
    </row>
    <row r="6" spans="1:9" ht="19.5" customHeight="1">
      <c r="A6" s="134">
        <v>3</v>
      </c>
      <c r="B6" s="451" t="s">
        <v>108</v>
      </c>
      <c r="C6" s="452"/>
      <c r="D6" s="452"/>
      <c r="E6" s="452"/>
      <c r="F6" s="452"/>
      <c r="G6" s="132">
        <v>0</v>
      </c>
      <c r="H6" s="132">
        <v>0</v>
      </c>
      <c r="I6" s="132">
        <v>0</v>
      </c>
    </row>
    <row r="7" spans="1:9" ht="19.5" customHeight="1">
      <c r="A7" s="134">
        <v>4</v>
      </c>
      <c r="B7" s="451" t="s">
        <v>104</v>
      </c>
      <c r="C7" s="452"/>
      <c r="D7" s="452"/>
      <c r="E7" s="452"/>
      <c r="F7" s="452"/>
      <c r="G7" s="132">
        <v>5567538</v>
      </c>
      <c r="H7" s="132">
        <v>0</v>
      </c>
      <c r="I7" s="132">
        <v>5567538</v>
      </c>
    </row>
    <row r="8" spans="1:9" ht="19.5" customHeight="1">
      <c r="A8" s="134">
        <v>5</v>
      </c>
      <c r="B8" s="453" t="s">
        <v>105</v>
      </c>
      <c r="C8" s="454"/>
      <c r="D8" s="454"/>
      <c r="E8" s="454"/>
      <c r="F8" s="454"/>
      <c r="G8" s="132">
        <v>-211322263</v>
      </c>
      <c r="H8" s="132">
        <v>0</v>
      </c>
      <c r="I8" s="132">
        <v>-198094288</v>
      </c>
    </row>
    <row r="9" spans="1:9" ht="19.5" customHeight="1">
      <c r="A9" s="134">
        <v>6</v>
      </c>
      <c r="B9" s="453" t="s">
        <v>106</v>
      </c>
      <c r="C9" s="454"/>
      <c r="D9" s="454"/>
      <c r="E9" s="454"/>
      <c r="F9" s="454"/>
      <c r="G9" s="132">
        <v>0</v>
      </c>
      <c r="H9" s="132">
        <v>0</v>
      </c>
      <c r="I9" s="132">
        <v>0</v>
      </c>
    </row>
    <row r="10" spans="1:9" ht="19.5" customHeight="1">
      <c r="A10" s="134">
        <v>7</v>
      </c>
      <c r="B10" s="453" t="s">
        <v>109</v>
      </c>
      <c r="C10" s="454"/>
      <c r="D10" s="454"/>
      <c r="E10" s="454"/>
      <c r="F10" s="454"/>
      <c r="G10" s="132">
        <v>13227975</v>
      </c>
      <c r="H10" s="132">
        <v>0</v>
      </c>
      <c r="I10" s="132">
        <v>191386167</v>
      </c>
    </row>
    <row r="11" spans="1:9" ht="19.5" customHeight="1">
      <c r="A11" s="315">
        <v>8</v>
      </c>
      <c r="B11" s="419" t="s">
        <v>110</v>
      </c>
      <c r="C11" s="420"/>
      <c r="D11" s="420"/>
      <c r="E11" s="420"/>
      <c r="F11" s="435"/>
      <c r="G11" s="314">
        <f>G12+G22+G32</f>
        <v>43802824</v>
      </c>
      <c r="H11" s="314">
        <f>H12+H22+H32</f>
        <v>0</v>
      </c>
      <c r="I11" s="314">
        <f>I12+I22+I32</f>
        <v>30950511</v>
      </c>
    </row>
    <row r="12" spans="1:9" ht="19.5" customHeight="1">
      <c r="A12" s="134">
        <v>9</v>
      </c>
      <c r="B12" s="439" t="s">
        <v>111</v>
      </c>
      <c r="C12" s="437"/>
      <c r="D12" s="437"/>
      <c r="E12" s="437"/>
      <c r="F12" s="426"/>
      <c r="G12" s="132">
        <f>SUM(G13:G21)</f>
        <v>10833848</v>
      </c>
      <c r="H12" s="132">
        <f>SUM(H13:H21)</f>
        <v>0</v>
      </c>
      <c r="I12" s="132">
        <f>SUM(I13:I21)</f>
        <v>7556281</v>
      </c>
    </row>
    <row r="13" spans="1:9" ht="19.5" customHeight="1">
      <c r="A13" s="134">
        <v>10</v>
      </c>
      <c r="B13" s="135" t="s">
        <v>112</v>
      </c>
      <c r="C13" s="136"/>
      <c r="D13" s="136"/>
      <c r="E13" s="136"/>
      <c r="F13" s="137"/>
      <c r="G13" s="133">
        <v>0</v>
      </c>
      <c r="H13" s="133">
        <v>0</v>
      </c>
      <c r="I13" s="133">
        <v>0</v>
      </c>
    </row>
    <row r="14" spans="1:9" ht="19.5" customHeight="1">
      <c r="A14" s="134">
        <v>11</v>
      </c>
      <c r="B14" s="135" t="s">
        <v>113</v>
      </c>
      <c r="C14" s="135"/>
      <c r="D14" s="135"/>
      <c r="E14" s="135"/>
      <c r="F14" s="146"/>
      <c r="G14" s="133">
        <v>0</v>
      </c>
      <c r="H14" s="133">
        <v>0</v>
      </c>
      <c r="I14" s="133">
        <v>0</v>
      </c>
    </row>
    <row r="15" spans="1:9" ht="19.5" customHeight="1">
      <c r="A15" s="134">
        <v>12</v>
      </c>
      <c r="B15" s="135" t="s">
        <v>114</v>
      </c>
      <c r="C15" s="135"/>
      <c r="D15" s="147"/>
      <c r="E15" s="147"/>
      <c r="F15" s="146"/>
      <c r="G15" s="133">
        <v>4973626</v>
      </c>
      <c r="H15" s="133">
        <v>0</v>
      </c>
      <c r="I15" s="133">
        <v>6956281</v>
      </c>
    </row>
    <row r="16" spans="1:9" ht="19.5" customHeight="1">
      <c r="A16" s="134">
        <v>13</v>
      </c>
      <c r="B16" s="135" t="s">
        <v>115</v>
      </c>
      <c r="C16" s="135"/>
      <c r="D16" s="147"/>
      <c r="E16" s="147"/>
      <c r="F16" s="146"/>
      <c r="G16" s="133">
        <v>30000</v>
      </c>
      <c r="H16" s="133">
        <v>0</v>
      </c>
      <c r="I16" s="133">
        <v>0</v>
      </c>
    </row>
    <row r="17" spans="1:9" ht="19.5" customHeight="1">
      <c r="A17" s="134">
        <v>14</v>
      </c>
      <c r="B17" s="135" t="s">
        <v>116</v>
      </c>
      <c r="C17" s="135"/>
      <c r="D17" s="147"/>
      <c r="E17" s="147"/>
      <c r="F17" s="146"/>
      <c r="G17" s="133">
        <v>0</v>
      </c>
      <c r="H17" s="133">
        <v>0</v>
      </c>
      <c r="I17" s="133">
        <v>0</v>
      </c>
    </row>
    <row r="18" spans="1:9" ht="19.5" customHeight="1">
      <c r="A18" s="134">
        <v>15</v>
      </c>
      <c r="B18" s="135" t="s">
        <v>117</v>
      </c>
      <c r="C18" s="135"/>
      <c r="D18" s="147"/>
      <c r="E18" s="147"/>
      <c r="F18" s="146"/>
      <c r="G18" s="133">
        <v>5230222</v>
      </c>
      <c r="H18" s="133">
        <v>0</v>
      </c>
      <c r="I18" s="133">
        <v>0</v>
      </c>
    </row>
    <row r="19" spans="1:9" ht="19.5" customHeight="1">
      <c r="A19" s="134">
        <v>16</v>
      </c>
      <c r="B19" s="135" t="s">
        <v>118</v>
      </c>
      <c r="C19" s="135"/>
      <c r="D19" s="147"/>
      <c r="E19" s="147"/>
      <c r="F19" s="146"/>
      <c r="G19" s="133">
        <v>0</v>
      </c>
      <c r="H19" s="133">
        <v>0</v>
      </c>
      <c r="I19" s="133">
        <v>0</v>
      </c>
    </row>
    <row r="20" spans="1:9" ht="19.5" customHeight="1">
      <c r="A20" s="134">
        <v>17</v>
      </c>
      <c r="B20" s="135" t="s">
        <v>119</v>
      </c>
      <c r="C20" s="135"/>
      <c r="D20" s="147"/>
      <c r="E20" s="147"/>
      <c r="F20" s="146"/>
      <c r="G20" s="133">
        <v>600000</v>
      </c>
      <c r="H20" s="133">
        <v>0</v>
      </c>
      <c r="I20" s="133">
        <v>600000</v>
      </c>
    </row>
    <row r="21" spans="1:9" ht="19.5" customHeight="1">
      <c r="A21" s="134">
        <v>18</v>
      </c>
      <c r="B21" s="135" t="s">
        <v>120</v>
      </c>
      <c r="C21" s="135"/>
      <c r="D21" s="147"/>
      <c r="E21" s="147"/>
      <c r="F21" s="146"/>
      <c r="G21" s="133">
        <v>0</v>
      </c>
      <c r="H21" s="133">
        <v>0</v>
      </c>
      <c r="I21" s="133">
        <v>0</v>
      </c>
    </row>
    <row r="22" spans="1:9" ht="19.5" customHeight="1">
      <c r="A22" s="141">
        <v>19</v>
      </c>
      <c r="B22" s="439" t="s">
        <v>121</v>
      </c>
      <c r="C22" s="437"/>
      <c r="D22" s="437"/>
      <c r="E22" s="437"/>
      <c r="F22" s="426"/>
      <c r="G22" s="132">
        <f>SUM(G23:G31)</f>
        <v>31635209</v>
      </c>
      <c r="H22" s="132">
        <f>SUM(H23:H31)</f>
        <v>0</v>
      </c>
      <c r="I22" s="132">
        <f>SUM(I23:I31)</f>
        <v>22278591</v>
      </c>
    </row>
    <row r="23" spans="1:9" ht="19.5" customHeight="1">
      <c r="A23" s="134">
        <v>20</v>
      </c>
      <c r="B23" s="135" t="s">
        <v>112</v>
      </c>
      <c r="C23" s="136"/>
      <c r="D23" s="136"/>
      <c r="E23" s="136"/>
      <c r="F23" s="137"/>
      <c r="G23" s="133">
        <v>0</v>
      </c>
      <c r="H23" s="133">
        <v>0</v>
      </c>
      <c r="I23" s="133">
        <v>0</v>
      </c>
    </row>
    <row r="24" spans="1:9" ht="19.5" customHeight="1">
      <c r="A24" s="134">
        <v>21</v>
      </c>
      <c r="B24" s="135" t="s">
        <v>113</v>
      </c>
      <c r="C24" s="135"/>
      <c r="D24" s="135"/>
      <c r="E24" s="135"/>
      <c r="F24" s="146"/>
      <c r="G24" s="133">
        <v>0</v>
      </c>
      <c r="H24" s="133">
        <v>0</v>
      </c>
      <c r="I24" s="133">
        <v>0</v>
      </c>
    </row>
    <row r="25" spans="1:9" ht="19.5" customHeight="1">
      <c r="A25" s="134">
        <v>22</v>
      </c>
      <c r="B25" s="135" t="s">
        <v>114</v>
      </c>
      <c r="C25" s="135"/>
      <c r="D25" s="147"/>
      <c r="E25" s="147"/>
      <c r="F25" s="146"/>
      <c r="G25" s="133">
        <v>914760</v>
      </c>
      <c r="H25" s="133">
        <v>0</v>
      </c>
      <c r="I25" s="133">
        <v>756535</v>
      </c>
    </row>
    <row r="26" spans="1:9" ht="19.5" customHeight="1">
      <c r="A26" s="141">
        <v>23</v>
      </c>
      <c r="B26" s="135" t="s">
        <v>115</v>
      </c>
      <c r="C26" s="135"/>
      <c r="D26" s="147"/>
      <c r="E26" s="147"/>
      <c r="F26" s="146"/>
      <c r="G26" s="133">
        <v>0</v>
      </c>
      <c r="H26" s="133">
        <v>0</v>
      </c>
      <c r="I26" s="133">
        <v>0</v>
      </c>
    </row>
    <row r="27" spans="1:9" ht="19.5" customHeight="1">
      <c r="A27" s="134">
        <v>24</v>
      </c>
      <c r="B27" s="135" t="s">
        <v>116</v>
      </c>
      <c r="C27" s="135"/>
      <c r="D27" s="147"/>
      <c r="E27" s="147"/>
      <c r="F27" s="146"/>
      <c r="G27" s="133">
        <v>0</v>
      </c>
      <c r="H27" s="133">
        <v>0</v>
      </c>
      <c r="I27" s="133">
        <v>0</v>
      </c>
    </row>
    <row r="28" spans="1:9" ht="19.5" customHeight="1">
      <c r="A28" s="141">
        <v>25</v>
      </c>
      <c r="B28" s="135" t="s">
        <v>117</v>
      </c>
      <c r="C28" s="135"/>
      <c r="D28" s="147"/>
      <c r="E28" s="147"/>
      <c r="F28" s="146"/>
      <c r="G28" s="133">
        <v>0</v>
      </c>
      <c r="H28" s="133">
        <v>0</v>
      </c>
      <c r="I28" s="133">
        <v>0</v>
      </c>
    </row>
    <row r="29" spans="1:9" ht="19.5" customHeight="1">
      <c r="A29" s="141">
        <v>26</v>
      </c>
      <c r="B29" s="135" t="s">
        <v>118</v>
      </c>
      <c r="C29" s="135"/>
      <c r="D29" s="147"/>
      <c r="E29" s="147"/>
      <c r="F29" s="146"/>
      <c r="G29" s="133">
        <v>0</v>
      </c>
      <c r="H29" s="133">
        <v>0</v>
      </c>
      <c r="I29" s="133">
        <v>0</v>
      </c>
    </row>
    <row r="30" spans="1:9" ht="19.5" customHeight="1">
      <c r="A30" s="141">
        <v>27</v>
      </c>
      <c r="B30" s="135" t="s">
        <v>119</v>
      </c>
      <c r="C30" s="135"/>
      <c r="D30" s="147"/>
      <c r="E30" s="147"/>
      <c r="F30" s="146"/>
      <c r="G30" s="133">
        <v>0</v>
      </c>
      <c r="H30" s="133">
        <v>0</v>
      </c>
      <c r="I30" s="133">
        <v>0</v>
      </c>
    </row>
    <row r="31" spans="1:9" ht="19.5" customHeight="1">
      <c r="A31" s="141">
        <v>28</v>
      </c>
      <c r="B31" s="135" t="s">
        <v>120</v>
      </c>
      <c r="C31" s="135"/>
      <c r="D31" s="147"/>
      <c r="E31" s="147"/>
      <c r="F31" s="146"/>
      <c r="G31" s="133">
        <v>30720449</v>
      </c>
      <c r="H31" s="133">
        <v>0</v>
      </c>
      <c r="I31" s="133">
        <v>21522056</v>
      </c>
    </row>
    <row r="32" spans="1:9" ht="19.5" customHeight="1">
      <c r="A32" s="134">
        <v>29</v>
      </c>
      <c r="B32" s="439" t="s">
        <v>130</v>
      </c>
      <c r="C32" s="437"/>
      <c r="D32" s="437"/>
      <c r="E32" s="437"/>
      <c r="F32" s="426"/>
      <c r="G32" s="132">
        <f>SUM(G33:G42)</f>
        <v>1333767</v>
      </c>
      <c r="H32" s="132">
        <f>SUM(H33:H42)</f>
        <v>0</v>
      </c>
      <c r="I32" s="132">
        <f>SUM(I33:I42)</f>
        <v>1115639</v>
      </c>
    </row>
    <row r="33" spans="1:9" ht="19.5" customHeight="1">
      <c r="A33" s="134">
        <v>30</v>
      </c>
      <c r="B33" s="135" t="s">
        <v>122</v>
      </c>
      <c r="C33" s="136"/>
      <c r="D33" s="136"/>
      <c r="E33" s="136"/>
      <c r="F33" s="137"/>
      <c r="G33" s="133">
        <v>37932</v>
      </c>
      <c r="H33" s="133">
        <v>0</v>
      </c>
      <c r="I33" s="133">
        <v>191092</v>
      </c>
    </row>
    <row r="34" spans="1:9" ht="19.5" customHeight="1">
      <c r="A34" s="134">
        <v>31</v>
      </c>
      <c r="B34" s="143" t="s">
        <v>123</v>
      </c>
      <c r="C34" s="135"/>
      <c r="D34" s="135"/>
      <c r="E34" s="135"/>
      <c r="F34" s="146"/>
      <c r="G34" s="133">
        <v>0</v>
      </c>
      <c r="H34" s="133">
        <v>0</v>
      </c>
      <c r="I34" s="133">
        <v>0</v>
      </c>
    </row>
    <row r="35" spans="1:9" ht="19.5" customHeight="1">
      <c r="A35" s="134">
        <v>32</v>
      </c>
      <c r="B35" s="135" t="s">
        <v>124</v>
      </c>
      <c r="C35" s="135"/>
      <c r="D35" s="147"/>
      <c r="E35" s="147"/>
      <c r="F35" s="146"/>
      <c r="G35" s="133">
        <v>1295835</v>
      </c>
      <c r="H35" s="133">
        <v>0</v>
      </c>
      <c r="I35" s="133">
        <v>924547</v>
      </c>
    </row>
    <row r="36" spans="1:9" ht="19.5" customHeight="1">
      <c r="A36" s="134">
        <v>33</v>
      </c>
      <c r="B36" s="135" t="s">
        <v>94</v>
      </c>
      <c r="C36" s="135"/>
      <c r="D36" s="147"/>
      <c r="E36" s="147"/>
      <c r="F36" s="146"/>
      <c r="G36" s="133">
        <v>0</v>
      </c>
      <c r="H36" s="133">
        <v>0</v>
      </c>
      <c r="I36" s="133">
        <v>0</v>
      </c>
    </row>
    <row r="37" spans="1:9" ht="19.5" customHeight="1">
      <c r="A37" s="134">
        <v>34</v>
      </c>
      <c r="B37" s="143" t="s">
        <v>125</v>
      </c>
      <c r="C37" s="135"/>
      <c r="D37" s="147"/>
      <c r="E37" s="147"/>
      <c r="F37" s="146"/>
      <c r="G37" s="133">
        <v>0</v>
      </c>
      <c r="H37" s="133">
        <v>0</v>
      </c>
      <c r="I37" s="133">
        <v>0</v>
      </c>
    </row>
    <row r="38" spans="1:9" ht="19.5" customHeight="1">
      <c r="A38" s="134">
        <v>35</v>
      </c>
      <c r="B38" s="143" t="s">
        <v>126</v>
      </c>
      <c r="C38" s="135"/>
      <c r="D38" s="135"/>
      <c r="E38" s="147"/>
      <c r="F38" s="146"/>
      <c r="G38" s="133">
        <v>0</v>
      </c>
      <c r="H38" s="133">
        <v>0</v>
      </c>
      <c r="I38" s="133">
        <v>0</v>
      </c>
    </row>
    <row r="39" spans="1:9" ht="19.5" customHeight="1">
      <c r="A39" s="134">
        <v>36</v>
      </c>
      <c r="B39" s="135" t="s">
        <v>127</v>
      </c>
      <c r="C39" s="135"/>
      <c r="D39" s="135"/>
      <c r="E39" s="135"/>
      <c r="F39" s="146"/>
      <c r="G39" s="133">
        <v>0</v>
      </c>
      <c r="H39" s="133">
        <v>0</v>
      </c>
      <c r="I39" s="133">
        <v>0</v>
      </c>
    </row>
    <row r="40" spans="1:9" ht="19.5" customHeight="1">
      <c r="A40" s="134">
        <v>37</v>
      </c>
      <c r="B40" s="143" t="s">
        <v>265</v>
      </c>
      <c r="C40" s="135"/>
      <c r="D40" s="135"/>
      <c r="E40" s="147"/>
      <c r="F40" s="146"/>
      <c r="G40" s="133">
        <v>0</v>
      </c>
      <c r="H40" s="133">
        <v>0</v>
      </c>
      <c r="I40" s="133">
        <v>0</v>
      </c>
    </row>
    <row r="41" spans="1:9" ht="19.5" customHeight="1">
      <c r="A41" s="134">
        <v>38</v>
      </c>
      <c r="B41" s="135" t="s">
        <v>266</v>
      </c>
      <c r="C41" s="135"/>
      <c r="D41" s="135"/>
      <c r="E41" s="135"/>
      <c r="F41" s="146"/>
      <c r="G41" s="133">
        <v>0</v>
      </c>
      <c r="H41" s="133">
        <v>0</v>
      </c>
      <c r="I41" s="133">
        <v>0</v>
      </c>
    </row>
    <row r="42" spans="1:9" ht="19.5" customHeight="1">
      <c r="A42" s="134">
        <v>39</v>
      </c>
      <c r="B42" s="20" t="s">
        <v>267</v>
      </c>
      <c r="C42" s="20"/>
      <c r="D42" s="20"/>
      <c r="E42" s="20"/>
      <c r="F42" s="21"/>
      <c r="G42" s="133">
        <v>0</v>
      </c>
      <c r="H42" s="133">
        <v>0</v>
      </c>
      <c r="I42" s="133">
        <v>0</v>
      </c>
    </row>
    <row r="43" spans="1:9" ht="19.5" customHeight="1">
      <c r="A43" s="313">
        <v>40</v>
      </c>
      <c r="B43" s="455" t="s">
        <v>268</v>
      </c>
      <c r="C43" s="456"/>
      <c r="D43" s="456"/>
      <c r="E43" s="456"/>
      <c r="F43" s="457"/>
      <c r="G43" s="316">
        <v>0</v>
      </c>
      <c r="H43" s="316">
        <v>0</v>
      </c>
      <c r="I43" s="316">
        <v>0</v>
      </c>
    </row>
    <row r="44" spans="1:9" ht="19.5" customHeight="1">
      <c r="A44" s="313">
        <v>41</v>
      </c>
      <c r="B44" s="434" t="s">
        <v>269</v>
      </c>
      <c r="C44" s="420"/>
      <c r="D44" s="420"/>
      <c r="E44" s="420"/>
      <c r="F44" s="435"/>
      <c r="G44" s="314">
        <f>SUM(G45:G47)</f>
        <v>425110844</v>
      </c>
      <c r="H44" s="314">
        <f>SUM(H45:H47)</f>
        <v>0</v>
      </c>
      <c r="I44" s="314">
        <f>SUM(I45:I47)</f>
        <v>309550264</v>
      </c>
    </row>
    <row r="45" spans="1:9" ht="19.5" customHeight="1">
      <c r="A45" s="134">
        <v>42</v>
      </c>
      <c r="B45" s="135" t="s">
        <v>131</v>
      </c>
      <c r="C45" s="136"/>
      <c r="D45" s="144"/>
      <c r="E45" s="144"/>
      <c r="F45" s="145"/>
      <c r="G45" s="133">
        <v>0</v>
      </c>
      <c r="H45" s="133">
        <v>0</v>
      </c>
      <c r="I45" s="133">
        <v>0</v>
      </c>
    </row>
    <row r="46" spans="1:9" ht="19.5" customHeight="1">
      <c r="A46" s="134">
        <v>43</v>
      </c>
      <c r="B46" s="135" t="s">
        <v>128</v>
      </c>
      <c r="C46" s="135"/>
      <c r="D46" s="144"/>
      <c r="E46" s="144"/>
      <c r="F46" s="145"/>
      <c r="G46" s="133">
        <v>18938014</v>
      </c>
      <c r="H46" s="133">
        <v>0</v>
      </c>
      <c r="I46" s="133">
        <v>18480394</v>
      </c>
    </row>
    <row r="47" spans="1:9" ht="19.5" customHeight="1">
      <c r="A47" s="134">
        <v>44</v>
      </c>
      <c r="B47" s="20" t="s">
        <v>129</v>
      </c>
      <c r="C47" s="20"/>
      <c r="D47" s="22"/>
      <c r="E47" s="22"/>
      <c r="F47" s="23"/>
      <c r="G47" s="133">
        <v>406172830</v>
      </c>
      <c r="H47" s="133">
        <v>0</v>
      </c>
      <c r="I47" s="133">
        <v>291069870</v>
      </c>
    </row>
    <row r="48" spans="1:9" ht="19.5" customHeight="1">
      <c r="A48" s="313">
        <v>45</v>
      </c>
      <c r="B48" s="434" t="s">
        <v>26</v>
      </c>
      <c r="C48" s="420"/>
      <c r="D48" s="420"/>
      <c r="E48" s="420"/>
      <c r="F48" s="435"/>
      <c r="G48" s="314">
        <f>G4+G11+G43+G44</f>
        <v>2261485318</v>
      </c>
      <c r="H48" s="314">
        <f>H4+H11+H43+H44</f>
        <v>0</v>
      </c>
      <c r="I48" s="314">
        <f>I4+I11+I43+I44</f>
        <v>2324458592</v>
      </c>
    </row>
  </sheetData>
  <sheetProtection/>
  <mergeCells count="15">
    <mergeCell ref="B44:F44"/>
    <mergeCell ref="A3:F3"/>
    <mergeCell ref="B4:F4"/>
    <mergeCell ref="B5:F5"/>
    <mergeCell ref="B9:F9"/>
    <mergeCell ref="B48:F48"/>
    <mergeCell ref="B6:F6"/>
    <mergeCell ref="B7:F7"/>
    <mergeCell ref="B8:F8"/>
    <mergeCell ref="B10:F10"/>
    <mergeCell ref="B11:F11"/>
    <mergeCell ref="B22:F22"/>
    <mergeCell ref="B12:F12"/>
    <mergeCell ref="B32:F32"/>
    <mergeCell ref="B43:F43"/>
  </mergeCells>
  <printOptions horizontalCentered="1" verticalCentered="1"/>
  <pageMargins left="0.15748031496062992" right="0.15748031496062992" top="0.5511811023622047" bottom="0.1968503937007874" header="0.31496062992125984" footer="0.2362204724409449"/>
  <pageSetup horizontalDpi="600" verticalDpi="600" orientation="portrait" paperSize="9" scale="78" r:id="rId1"/>
  <headerFooter alignWithMargins="0">
    <oddHeader>&amp;C&amp;"Arial,Félkövér"&amp;14MÉRLEG-FORRÁSOK
2018.12.31&amp;R&amp;"Arial,Normál"3.sz.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9:L51"/>
  <sheetViews>
    <sheetView view="pageLayout" workbookViewId="0" topLeftCell="A19">
      <selection activeCell="F46" sqref="F46"/>
    </sheetView>
  </sheetViews>
  <sheetFormatPr defaultColWidth="8.796875" defaultRowHeight="15"/>
  <cols>
    <col min="1" max="1" width="5.69921875" style="12" customWidth="1"/>
    <col min="2" max="2" width="31.59765625" style="12" bestFit="1" customWidth="1"/>
    <col min="3" max="4" width="14" style="12" bestFit="1" customWidth="1"/>
    <col min="5" max="6" width="11.8984375" style="12" bestFit="1" customWidth="1"/>
    <col min="7" max="7" width="12.59765625" style="12" customWidth="1"/>
    <col min="8" max="8" width="11.8984375" style="12" bestFit="1" customWidth="1"/>
    <col min="9" max="10" width="11.8984375" style="12" customWidth="1"/>
    <col min="11" max="12" width="14" style="12" bestFit="1" customWidth="1"/>
    <col min="13" max="16384" width="9" style="12" customWidth="1"/>
  </cols>
  <sheetData>
    <row r="9" spans="1:12" ht="22.5" customHeight="1" thickBot="1">
      <c r="A9" s="460" t="str">
        <f>Adatlap!A1</f>
        <v>Nagyréde Nagyközség Önkormányzata</v>
      </c>
      <c r="B9" s="461"/>
      <c r="C9" s="461"/>
      <c r="D9" s="461"/>
      <c r="L9" s="155" t="s">
        <v>438</v>
      </c>
    </row>
    <row r="10" spans="1:12" ht="42" customHeight="1">
      <c r="A10" s="462" t="s">
        <v>46</v>
      </c>
      <c r="B10" s="464" t="s">
        <v>49</v>
      </c>
      <c r="C10" s="466" t="s">
        <v>44</v>
      </c>
      <c r="D10" s="466"/>
      <c r="E10" s="466" t="s">
        <v>287</v>
      </c>
      <c r="F10" s="466"/>
      <c r="G10" s="466" t="s">
        <v>291</v>
      </c>
      <c r="H10" s="466"/>
      <c r="I10" s="469" t="s">
        <v>441</v>
      </c>
      <c r="J10" s="470"/>
      <c r="K10" s="471" t="s">
        <v>45</v>
      </c>
      <c r="L10" s="472"/>
    </row>
    <row r="11" spans="1:12" ht="16.5" customHeight="1" thickBot="1">
      <c r="A11" s="463"/>
      <c r="B11" s="465"/>
      <c r="C11" s="317" t="s">
        <v>239</v>
      </c>
      <c r="D11" s="317" t="s">
        <v>238</v>
      </c>
      <c r="E11" s="317" t="s">
        <v>239</v>
      </c>
      <c r="F11" s="317" t="s">
        <v>238</v>
      </c>
      <c r="G11" s="317" t="s">
        <v>239</v>
      </c>
      <c r="H11" s="317" t="s">
        <v>238</v>
      </c>
      <c r="I11" s="317" t="s">
        <v>239</v>
      </c>
      <c r="J11" s="317" t="s">
        <v>238</v>
      </c>
      <c r="K11" s="318" t="s">
        <v>239</v>
      </c>
      <c r="L11" s="319" t="s">
        <v>238</v>
      </c>
    </row>
    <row r="12" spans="1:12" ht="28.5" customHeight="1">
      <c r="A12" s="161" t="s">
        <v>15</v>
      </c>
      <c r="B12" s="73" t="s">
        <v>170</v>
      </c>
      <c r="C12" s="43">
        <f>SUM(C13:C16)</f>
        <v>2012816973</v>
      </c>
      <c r="D12" s="43">
        <f aca="true" t="shared" si="0" ref="D12:L12">SUM(D13:D16)</f>
        <v>2020911461</v>
      </c>
      <c r="E12" s="43">
        <f>SUM(E13:E16)</f>
        <v>385993</v>
      </c>
      <c r="F12" s="43">
        <f t="shared" si="0"/>
        <v>140084</v>
      </c>
      <c r="G12" s="43">
        <f>SUM(G13:G16)</f>
        <v>0</v>
      </c>
      <c r="H12" s="43">
        <f t="shared" si="0"/>
        <v>0</v>
      </c>
      <c r="I12" s="43">
        <f>SUM(I13:I16)</f>
        <v>0</v>
      </c>
      <c r="J12" s="43">
        <f>SUM(J13:J16)</f>
        <v>0</v>
      </c>
      <c r="K12" s="102">
        <f t="shared" si="0"/>
        <v>2013202966</v>
      </c>
      <c r="L12" s="103">
        <f t="shared" si="0"/>
        <v>2021051545</v>
      </c>
    </row>
    <row r="13" spans="1:12" ht="15.75" customHeight="1">
      <c r="A13" s="162" t="s">
        <v>16</v>
      </c>
      <c r="B13" s="74" t="s">
        <v>9</v>
      </c>
      <c r="C13" s="123">
        <v>0</v>
      </c>
      <c r="D13" s="12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104">
        <f aca="true" t="shared" si="1" ref="K13:L16">C13+E13+G13+I13</f>
        <v>0</v>
      </c>
      <c r="L13" s="291">
        <f t="shared" si="1"/>
        <v>0</v>
      </c>
    </row>
    <row r="14" spans="1:12" ht="15.75" customHeight="1">
      <c r="A14" s="162" t="s">
        <v>17</v>
      </c>
      <c r="B14" s="74" t="s">
        <v>10</v>
      </c>
      <c r="C14" s="123">
        <v>1877170433</v>
      </c>
      <c r="D14" s="123">
        <v>1886947313</v>
      </c>
      <c r="E14" s="44">
        <v>385993</v>
      </c>
      <c r="F14" s="44">
        <v>140084</v>
      </c>
      <c r="G14" s="44">
        <v>0</v>
      </c>
      <c r="H14" s="44">
        <v>0</v>
      </c>
      <c r="I14" s="44">
        <v>0</v>
      </c>
      <c r="J14" s="44">
        <v>0</v>
      </c>
      <c r="K14" s="104">
        <f t="shared" si="1"/>
        <v>1877556426</v>
      </c>
      <c r="L14" s="291">
        <f t="shared" si="1"/>
        <v>1887087397</v>
      </c>
    </row>
    <row r="15" spans="1:12" ht="15.75" customHeight="1">
      <c r="A15" s="162" t="s">
        <v>18</v>
      </c>
      <c r="B15" s="74" t="s">
        <v>19</v>
      </c>
      <c r="C15" s="123">
        <v>250000</v>
      </c>
      <c r="D15" s="123">
        <v>250000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104">
        <f t="shared" si="1"/>
        <v>250000</v>
      </c>
      <c r="L15" s="291">
        <f t="shared" si="1"/>
        <v>250000</v>
      </c>
    </row>
    <row r="16" spans="1:12" ht="28.5" customHeight="1">
      <c r="A16" s="162" t="s">
        <v>20</v>
      </c>
      <c r="B16" s="49" t="s">
        <v>171</v>
      </c>
      <c r="C16" s="123">
        <v>135396540</v>
      </c>
      <c r="D16" s="123">
        <v>133714148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104">
        <f t="shared" si="1"/>
        <v>135396540</v>
      </c>
      <c r="L16" s="291">
        <f t="shared" si="1"/>
        <v>133714148</v>
      </c>
    </row>
    <row r="17" spans="1:12" ht="24.75" customHeight="1">
      <c r="A17" s="163" t="s">
        <v>21</v>
      </c>
      <c r="B17" s="75" t="s">
        <v>172</v>
      </c>
      <c r="C17" s="45">
        <f>SUM(C18:C19)</f>
        <v>2345087</v>
      </c>
      <c r="D17" s="45">
        <f aca="true" t="shared" si="2" ref="D17:L17">SUM(D18:D19)</f>
        <v>834306</v>
      </c>
      <c r="E17" s="45">
        <f>SUM(E18:E19)</f>
        <v>0</v>
      </c>
      <c r="F17" s="45">
        <f t="shared" si="2"/>
        <v>0</v>
      </c>
      <c r="G17" s="45">
        <f>SUM(G18:G19)</f>
        <v>301253</v>
      </c>
      <c r="H17" s="45">
        <f t="shared" si="2"/>
        <v>473655</v>
      </c>
      <c r="I17" s="45">
        <f>SUM(I18:I19)</f>
        <v>0</v>
      </c>
      <c r="J17" s="45">
        <f>SUM(J18:J19)</f>
        <v>0</v>
      </c>
      <c r="K17" s="105">
        <f t="shared" si="2"/>
        <v>2646340</v>
      </c>
      <c r="L17" s="292">
        <f t="shared" si="2"/>
        <v>1307961</v>
      </c>
    </row>
    <row r="18" spans="1:12" ht="15.75" customHeight="1">
      <c r="A18" s="162" t="s">
        <v>16</v>
      </c>
      <c r="B18" s="74" t="s">
        <v>11</v>
      </c>
      <c r="C18" s="44">
        <v>2345087</v>
      </c>
      <c r="D18" s="44">
        <v>834306</v>
      </c>
      <c r="E18" s="44">
        <v>0</v>
      </c>
      <c r="F18" s="44">
        <v>0</v>
      </c>
      <c r="G18" s="44">
        <v>301253</v>
      </c>
      <c r="H18" s="44">
        <v>473655</v>
      </c>
      <c r="I18" s="44">
        <v>0</v>
      </c>
      <c r="J18" s="44">
        <v>0</v>
      </c>
      <c r="K18" s="104">
        <f>C18+E18+G18+I18</f>
        <v>2646340</v>
      </c>
      <c r="L18" s="291">
        <f>D18+F18+H18+J18</f>
        <v>1307961</v>
      </c>
    </row>
    <row r="19" spans="1:12" ht="15.75" customHeight="1">
      <c r="A19" s="162" t="s">
        <v>17</v>
      </c>
      <c r="B19" s="74" t="s">
        <v>13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104">
        <f>C19+E19+G19</f>
        <v>0</v>
      </c>
      <c r="L19" s="291">
        <f>D19+F19+H19</f>
        <v>0</v>
      </c>
    </row>
    <row r="20" spans="1:12" ht="15.75" customHeight="1">
      <c r="A20" s="163" t="s">
        <v>23</v>
      </c>
      <c r="B20" s="75" t="s">
        <v>14</v>
      </c>
      <c r="C20" s="45">
        <f aca="true" t="shared" si="3" ref="C20:L20">SUM(C21:C21)</f>
        <v>216937629</v>
      </c>
      <c r="D20" s="45">
        <f t="shared" si="3"/>
        <v>254820222</v>
      </c>
      <c r="E20" s="45">
        <f t="shared" si="3"/>
        <v>14131</v>
      </c>
      <c r="F20" s="45">
        <f t="shared" si="3"/>
        <v>84182</v>
      </c>
      <c r="G20" s="45">
        <f t="shared" si="3"/>
        <v>252279</v>
      </c>
      <c r="H20" s="45">
        <f t="shared" si="3"/>
        <v>486861</v>
      </c>
      <c r="I20" s="45">
        <f t="shared" si="3"/>
        <v>385240</v>
      </c>
      <c r="J20" s="45">
        <f t="shared" si="3"/>
        <v>47332</v>
      </c>
      <c r="K20" s="105">
        <f t="shared" si="3"/>
        <v>217589279</v>
      </c>
      <c r="L20" s="292">
        <f t="shared" si="3"/>
        <v>255438597</v>
      </c>
    </row>
    <row r="21" spans="1:12" ht="15.75" customHeight="1">
      <c r="A21" s="162" t="s">
        <v>188</v>
      </c>
      <c r="B21" s="74" t="s">
        <v>187</v>
      </c>
      <c r="C21" s="123">
        <v>216937629</v>
      </c>
      <c r="D21" s="123">
        <v>254820222</v>
      </c>
      <c r="E21" s="44">
        <v>14131</v>
      </c>
      <c r="F21" s="44">
        <v>84182</v>
      </c>
      <c r="G21" s="44">
        <v>252279</v>
      </c>
      <c r="H21" s="44">
        <v>486861</v>
      </c>
      <c r="I21" s="44">
        <v>385240</v>
      </c>
      <c r="J21" s="44">
        <v>47332</v>
      </c>
      <c r="K21" s="104">
        <f>C21+E21+G21+I21</f>
        <v>217589279</v>
      </c>
      <c r="L21" s="291">
        <f>D21+F21+H21+J21</f>
        <v>255438597</v>
      </c>
    </row>
    <row r="22" spans="1:12" ht="15.75" customHeight="1">
      <c r="A22" s="163" t="s">
        <v>24</v>
      </c>
      <c r="B22" s="75" t="s">
        <v>12</v>
      </c>
      <c r="C22" s="45">
        <f>SUM(C23:C25)</f>
        <v>22687161</v>
      </c>
      <c r="D22" s="45">
        <f aca="true" t="shared" si="4" ref="D22:L22">SUM(D23:D25)</f>
        <v>38636456</v>
      </c>
      <c r="E22" s="45">
        <f>SUM(E23:E25)</f>
        <v>886235</v>
      </c>
      <c r="F22" s="45">
        <f t="shared" si="4"/>
        <v>694950</v>
      </c>
      <c r="G22" s="45">
        <f>SUM(G23:G25)</f>
        <v>2297156</v>
      </c>
      <c r="H22" s="45">
        <f t="shared" si="4"/>
        <v>2193980</v>
      </c>
      <c r="I22" s="45">
        <f>SUM(I23:I25)</f>
        <v>161057</v>
      </c>
      <c r="J22" s="45">
        <f>SUM(J23:J25)</f>
        <v>509759</v>
      </c>
      <c r="K22" s="105">
        <f t="shared" si="4"/>
        <v>26031609</v>
      </c>
      <c r="L22" s="292">
        <f t="shared" si="4"/>
        <v>42035145</v>
      </c>
    </row>
    <row r="23" spans="1:12" ht="15.75" customHeight="1">
      <c r="A23" s="162" t="s">
        <v>16</v>
      </c>
      <c r="B23" s="74" t="s">
        <v>182</v>
      </c>
      <c r="C23" s="123">
        <v>22234323</v>
      </c>
      <c r="D23" s="123">
        <v>35061624</v>
      </c>
      <c r="E23" s="44">
        <v>0</v>
      </c>
      <c r="F23" s="44">
        <v>0</v>
      </c>
      <c r="G23" s="44">
        <v>455353</v>
      </c>
      <c r="H23" s="44">
        <v>1065248</v>
      </c>
      <c r="I23" s="44">
        <v>116135</v>
      </c>
      <c r="J23" s="44">
        <v>412250</v>
      </c>
      <c r="K23" s="104">
        <f aca="true" t="shared" si="5" ref="K23:L26">C23+E23+G23+I23</f>
        <v>22805811</v>
      </c>
      <c r="L23" s="291">
        <f t="shared" si="5"/>
        <v>36539122</v>
      </c>
    </row>
    <row r="24" spans="1:12" ht="15.75" customHeight="1">
      <c r="A24" s="162" t="s">
        <v>17</v>
      </c>
      <c r="B24" s="74" t="s">
        <v>183</v>
      </c>
      <c r="C24" s="123">
        <v>0</v>
      </c>
      <c r="D24" s="12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104">
        <f t="shared" si="5"/>
        <v>0</v>
      </c>
      <c r="L24" s="291">
        <f t="shared" si="5"/>
        <v>0</v>
      </c>
    </row>
    <row r="25" spans="1:12" ht="15.75" customHeight="1">
      <c r="A25" s="162" t="s">
        <v>18</v>
      </c>
      <c r="B25" s="74" t="s">
        <v>186</v>
      </c>
      <c r="C25" s="123">
        <v>452838</v>
      </c>
      <c r="D25" s="123">
        <v>3574832</v>
      </c>
      <c r="E25" s="44">
        <v>886235</v>
      </c>
      <c r="F25" s="44">
        <v>694950</v>
      </c>
      <c r="G25" s="44">
        <v>1841803</v>
      </c>
      <c r="H25" s="44">
        <v>1128732</v>
      </c>
      <c r="I25" s="44">
        <v>44922</v>
      </c>
      <c r="J25" s="44">
        <v>97509</v>
      </c>
      <c r="K25" s="104">
        <f t="shared" si="5"/>
        <v>3225798</v>
      </c>
      <c r="L25" s="291">
        <f t="shared" si="5"/>
        <v>5496023</v>
      </c>
    </row>
    <row r="26" spans="1:12" ht="15.75" customHeight="1">
      <c r="A26" s="163" t="s">
        <v>25</v>
      </c>
      <c r="B26" s="75" t="s">
        <v>173</v>
      </c>
      <c r="C26" s="126">
        <v>12000</v>
      </c>
      <c r="D26" s="126">
        <v>36082</v>
      </c>
      <c r="E26" s="45">
        <v>1520909</v>
      </c>
      <c r="F26" s="45">
        <v>4317294</v>
      </c>
      <c r="G26" s="45">
        <v>353205</v>
      </c>
      <c r="H26" s="45">
        <v>98351</v>
      </c>
      <c r="I26" s="45">
        <v>129010</v>
      </c>
      <c r="J26" s="45">
        <v>173617</v>
      </c>
      <c r="K26" s="105">
        <f t="shared" si="5"/>
        <v>2015124</v>
      </c>
      <c r="L26" s="292">
        <f t="shared" si="5"/>
        <v>4625344</v>
      </c>
    </row>
    <row r="27" spans="1:12" ht="15.75" customHeight="1">
      <c r="A27" s="163" t="s">
        <v>61</v>
      </c>
      <c r="B27" s="75" t="s">
        <v>174</v>
      </c>
      <c r="C27" s="126">
        <v>0</v>
      </c>
      <c r="D27" s="126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105">
        <f>C27+E27+G27</f>
        <v>0</v>
      </c>
      <c r="L27" s="292">
        <f>D27+F27+H27</f>
        <v>0</v>
      </c>
    </row>
    <row r="28" spans="1:12" ht="15.75" customHeight="1" thickBot="1">
      <c r="A28" s="320"/>
      <c r="B28" s="321" t="s">
        <v>50</v>
      </c>
      <c r="C28" s="322">
        <f>C12+C17+C20+C22+C26+C27</f>
        <v>2254798850</v>
      </c>
      <c r="D28" s="322">
        <f aca="true" t="shared" si="6" ref="D28:L28">D12+D17+D20+D22+D26+D27</f>
        <v>2315238527</v>
      </c>
      <c r="E28" s="322">
        <f>E12+E17+E20+E22+E26+E27</f>
        <v>2807268</v>
      </c>
      <c r="F28" s="322">
        <f t="shared" si="6"/>
        <v>5236510</v>
      </c>
      <c r="G28" s="322">
        <f>G12+G17+G20+G22+G26+G27</f>
        <v>3203893</v>
      </c>
      <c r="H28" s="322">
        <f t="shared" si="6"/>
        <v>3252847</v>
      </c>
      <c r="I28" s="322">
        <f>I12+I17+I20+I22+I26+I27</f>
        <v>675307</v>
      </c>
      <c r="J28" s="322">
        <f>J12+J17+J20+J22+J26+J27</f>
        <v>730708</v>
      </c>
      <c r="K28" s="323">
        <f t="shared" si="6"/>
        <v>2261485318</v>
      </c>
      <c r="L28" s="324">
        <f t="shared" si="6"/>
        <v>2324458592</v>
      </c>
    </row>
    <row r="29" spans="1:12" ht="15.75" customHeight="1">
      <c r="A29" s="156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2" ht="15" customHeight="1" thickBot="1">
      <c r="A30" s="15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2" ht="40.5" customHeight="1">
      <c r="A31" s="467" t="s">
        <v>46</v>
      </c>
      <c r="B31" s="464" t="s">
        <v>51</v>
      </c>
      <c r="C31" s="466" t="s">
        <v>44</v>
      </c>
      <c r="D31" s="466"/>
      <c r="E31" s="466" t="s">
        <v>287</v>
      </c>
      <c r="F31" s="466"/>
      <c r="G31" s="466" t="s">
        <v>291</v>
      </c>
      <c r="H31" s="466"/>
      <c r="I31" s="469" t="s">
        <v>441</v>
      </c>
      <c r="J31" s="470"/>
      <c r="K31" s="471" t="s">
        <v>45</v>
      </c>
      <c r="L31" s="472"/>
    </row>
    <row r="32" spans="1:12" ht="15.75" customHeight="1" thickBot="1">
      <c r="A32" s="468"/>
      <c r="B32" s="465"/>
      <c r="C32" s="317" t="s">
        <v>239</v>
      </c>
      <c r="D32" s="317" t="s">
        <v>238</v>
      </c>
      <c r="E32" s="317" t="s">
        <v>239</v>
      </c>
      <c r="F32" s="317" t="s">
        <v>238</v>
      </c>
      <c r="G32" s="317" t="s">
        <v>239</v>
      </c>
      <c r="H32" s="317" t="s">
        <v>238</v>
      </c>
      <c r="I32" s="317" t="s">
        <v>239</v>
      </c>
      <c r="J32" s="317" t="s">
        <v>238</v>
      </c>
      <c r="K32" s="318" t="s">
        <v>239</v>
      </c>
      <c r="L32" s="319" t="s">
        <v>238</v>
      </c>
    </row>
    <row r="33" spans="1:12" ht="15.75" customHeight="1">
      <c r="A33" s="164" t="s">
        <v>175</v>
      </c>
      <c r="B33" s="73" t="s">
        <v>52</v>
      </c>
      <c r="C33" s="43">
        <f>SUM(C34:C39)</f>
        <v>1799960202</v>
      </c>
      <c r="D33" s="43">
        <f aca="true" t="shared" si="7" ref="D33:L33">SUM(D34:D39)</f>
        <v>1989736691</v>
      </c>
      <c r="E33" s="43">
        <f>SUM(E34:E39)</f>
        <v>-1264850</v>
      </c>
      <c r="F33" s="43">
        <f t="shared" si="7"/>
        <v>-391316</v>
      </c>
      <c r="G33" s="43">
        <f>SUM(G34:G39)</f>
        <v>-5788684</v>
      </c>
      <c r="H33" s="43">
        <f t="shared" si="7"/>
        <v>-5274709</v>
      </c>
      <c r="I33" s="43">
        <f>SUM(I34:I39)</f>
        <v>-335018</v>
      </c>
      <c r="J33" s="43">
        <f>SUM(J34:J39)</f>
        <v>-112849</v>
      </c>
      <c r="K33" s="102">
        <f t="shared" si="7"/>
        <v>1792571650</v>
      </c>
      <c r="L33" s="103">
        <f t="shared" si="7"/>
        <v>1983957817</v>
      </c>
    </row>
    <row r="34" spans="1:12" ht="15.75" customHeight="1">
      <c r="A34" s="165" t="s">
        <v>16</v>
      </c>
      <c r="B34" s="74" t="s">
        <v>177</v>
      </c>
      <c r="C34" s="44">
        <v>1982676085</v>
      </c>
      <c r="D34" s="44">
        <v>1982676085</v>
      </c>
      <c r="E34" s="44">
        <v>199309</v>
      </c>
      <c r="F34" s="44">
        <v>199309</v>
      </c>
      <c r="G34" s="44">
        <v>2223006</v>
      </c>
      <c r="H34" s="44">
        <v>2223006</v>
      </c>
      <c r="I34" s="44">
        <v>0</v>
      </c>
      <c r="J34" s="44">
        <v>0</v>
      </c>
      <c r="K34" s="104">
        <f aca="true" t="shared" si="8" ref="K34:L39">C34+E34+G34+I34</f>
        <v>1985098400</v>
      </c>
      <c r="L34" s="291">
        <f t="shared" si="8"/>
        <v>1985098400</v>
      </c>
    </row>
    <row r="35" spans="1:12" ht="15.75" customHeight="1">
      <c r="A35" s="165" t="s">
        <v>17</v>
      </c>
      <c r="B35" s="74" t="s">
        <v>178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104">
        <f t="shared" si="8"/>
        <v>0</v>
      </c>
      <c r="L35" s="291">
        <f t="shared" si="8"/>
        <v>0</v>
      </c>
    </row>
    <row r="36" spans="1:12" s="14" customFormat="1" ht="28.5" customHeight="1">
      <c r="A36" s="165" t="s">
        <v>2</v>
      </c>
      <c r="B36" s="74" t="s">
        <v>179</v>
      </c>
      <c r="C36" s="44">
        <v>5512582</v>
      </c>
      <c r="D36" s="44">
        <v>5512582</v>
      </c>
      <c r="E36" s="44">
        <v>9823</v>
      </c>
      <c r="F36" s="44">
        <v>9823</v>
      </c>
      <c r="G36" s="44">
        <v>45133</v>
      </c>
      <c r="H36" s="44">
        <v>45133</v>
      </c>
      <c r="I36" s="44">
        <v>0</v>
      </c>
      <c r="J36" s="44">
        <v>0</v>
      </c>
      <c r="K36" s="104">
        <f t="shared" si="8"/>
        <v>5567538</v>
      </c>
      <c r="L36" s="291">
        <f t="shared" si="8"/>
        <v>5567538</v>
      </c>
    </row>
    <row r="37" spans="1:12" s="14" customFormat="1" ht="15.75" customHeight="1">
      <c r="A37" s="165" t="s">
        <v>20</v>
      </c>
      <c r="B37" s="74" t="s">
        <v>295</v>
      </c>
      <c r="C37" s="44">
        <v>-196243343</v>
      </c>
      <c r="D37" s="44">
        <v>-188228465</v>
      </c>
      <c r="E37" s="44">
        <v>-3144745</v>
      </c>
      <c r="F37" s="44">
        <v>-1473982</v>
      </c>
      <c r="G37" s="44">
        <v>-11014743</v>
      </c>
      <c r="H37" s="44">
        <v>-8056823</v>
      </c>
      <c r="I37" s="44">
        <v>-919432</v>
      </c>
      <c r="J37" s="44">
        <v>-335018</v>
      </c>
      <c r="K37" s="104">
        <f t="shared" si="8"/>
        <v>-211322263</v>
      </c>
      <c r="L37" s="291">
        <f t="shared" si="8"/>
        <v>-198094288</v>
      </c>
    </row>
    <row r="38" spans="1:12" s="14" customFormat="1" ht="15.75" customHeight="1">
      <c r="A38" s="165" t="s">
        <v>22</v>
      </c>
      <c r="B38" s="49" t="s">
        <v>243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104">
        <f t="shared" si="8"/>
        <v>0</v>
      </c>
      <c r="L38" s="291">
        <f t="shared" si="8"/>
        <v>0</v>
      </c>
    </row>
    <row r="39" spans="1:12" ht="15.75" customHeight="1">
      <c r="A39" s="165" t="s">
        <v>176</v>
      </c>
      <c r="B39" s="74" t="s">
        <v>180</v>
      </c>
      <c r="C39" s="44">
        <v>8014878</v>
      </c>
      <c r="D39" s="44">
        <v>189776489</v>
      </c>
      <c r="E39" s="44">
        <v>1670763</v>
      </c>
      <c r="F39" s="44">
        <v>873534</v>
      </c>
      <c r="G39" s="44">
        <v>2957920</v>
      </c>
      <c r="H39" s="44">
        <v>513975</v>
      </c>
      <c r="I39" s="44">
        <v>584414</v>
      </c>
      <c r="J39" s="44">
        <v>222169</v>
      </c>
      <c r="K39" s="104">
        <f t="shared" si="8"/>
        <v>13227975</v>
      </c>
      <c r="L39" s="291">
        <f t="shared" si="8"/>
        <v>191386167</v>
      </c>
    </row>
    <row r="40" spans="1:12" s="14" customFormat="1" ht="15.75" customHeight="1">
      <c r="A40" s="166" t="s">
        <v>181</v>
      </c>
      <c r="B40" s="75" t="s">
        <v>53</v>
      </c>
      <c r="C40" s="45">
        <f>SUM(C41:C43)</f>
        <v>41370274</v>
      </c>
      <c r="D40" s="45">
        <f aca="true" t="shared" si="9" ref="D40:L40">SUM(D41:D43)</f>
        <v>26945283</v>
      </c>
      <c r="E40" s="45">
        <f>SUM(E41:E43)</f>
        <v>110648</v>
      </c>
      <c r="F40" s="45">
        <f t="shared" si="9"/>
        <v>1346724</v>
      </c>
      <c r="G40" s="45">
        <f>SUM(G41:G43)</f>
        <v>2311902</v>
      </c>
      <c r="H40" s="45">
        <f t="shared" si="9"/>
        <v>2646754</v>
      </c>
      <c r="I40" s="45">
        <f>SUM(I41:I43)</f>
        <v>10000</v>
      </c>
      <c r="J40" s="45">
        <f>SUM(J41:J43)</f>
        <v>11750</v>
      </c>
      <c r="K40" s="105">
        <f t="shared" si="9"/>
        <v>43802824</v>
      </c>
      <c r="L40" s="292">
        <f t="shared" si="9"/>
        <v>30950511</v>
      </c>
    </row>
    <row r="41" spans="1:12" s="14" customFormat="1" ht="15.75" customHeight="1">
      <c r="A41" s="165" t="s">
        <v>16</v>
      </c>
      <c r="B41" s="74" t="s">
        <v>182</v>
      </c>
      <c r="C41" s="44">
        <v>9341608</v>
      </c>
      <c r="D41" s="44">
        <v>3611044</v>
      </c>
      <c r="E41" s="44">
        <v>110648</v>
      </c>
      <c r="F41" s="44">
        <v>1339235</v>
      </c>
      <c r="G41" s="44">
        <v>1381592</v>
      </c>
      <c r="H41" s="44">
        <v>2606002</v>
      </c>
      <c r="I41" s="44">
        <v>0</v>
      </c>
      <c r="J41" s="44">
        <v>0</v>
      </c>
      <c r="K41" s="104">
        <f aca="true" t="shared" si="10" ref="K41:L43">C41+E41+G41+I41</f>
        <v>10833848</v>
      </c>
      <c r="L41" s="291">
        <f t="shared" si="10"/>
        <v>7556281</v>
      </c>
    </row>
    <row r="42" spans="1:12" ht="15.75" customHeight="1">
      <c r="A42" s="165" t="s">
        <v>17</v>
      </c>
      <c r="B42" s="74" t="s">
        <v>183</v>
      </c>
      <c r="C42" s="44">
        <v>30720449</v>
      </c>
      <c r="D42" s="44">
        <v>22243589</v>
      </c>
      <c r="E42" s="44">
        <v>0</v>
      </c>
      <c r="F42" s="44">
        <v>0</v>
      </c>
      <c r="G42" s="44">
        <v>914760</v>
      </c>
      <c r="H42" s="44">
        <v>35002</v>
      </c>
      <c r="I42" s="44">
        <v>0</v>
      </c>
      <c r="J42" s="44">
        <v>0</v>
      </c>
      <c r="K42" s="104">
        <f t="shared" si="10"/>
        <v>31635209</v>
      </c>
      <c r="L42" s="291">
        <f t="shared" si="10"/>
        <v>22278591</v>
      </c>
    </row>
    <row r="43" spans="1:12" s="14" customFormat="1" ht="15.75" customHeight="1">
      <c r="A43" s="165" t="s">
        <v>18</v>
      </c>
      <c r="B43" s="74" t="s">
        <v>184</v>
      </c>
      <c r="C43" s="44">
        <v>1308217</v>
      </c>
      <c r="D43" s="44">
        <v>1090650</v>
      </c>
      <c r="E43" s="44">
        <v>0</v>
      </c>
      <c r="F43" s="44">
        <v>7489</v>
      </c>
      <c r="G43" s="44">
        <v>15550</v>
      </c>
      <c r="H43" s="44">
        <v>5750</v>
      </c>
      <c r="I43" s="44">
        <v>10000</v>
      </c>
      <c r="J43" s="44">
        <v>11750</v>
      </c>
      <c r="K43" s="104">
        <f t="shared" si="10"/>
        <v>1333767</v>
      </c>
      <c r="L43" s="291">
        <f t="shared" si="10"/>
        <v>1115639</v>
      </c>
    </row>
    <row r="44" spans="1:12" s="14" customFormat="1" ht="15.75" customHeight="1">
      <c r="A44" s="166" t="s">
        <v>16</v>
      </c>
      <c r="B44" s="110" t="s">
        <v>270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105">
        <f aca="true" t="shared" si="11" ref="K44:L46">C44+E44+G44</f>
        <v>0</v>
      </c>
      <c r="L44" s="292">
        <f t="shared" si="11"/>
        <v>0</v>
      </c>
    </row>
    <row r="45" spans="1:12" s="14" customFormat="1" ht="24.75" customHeight="1">
      <c r="A45" s="166" t="s">
        <v>185</v>
      </c>
      <c r="B45" s="75" t="s">
        <v>235</v>
      </c>
      <c r="C45" s="45">
        <v>413468374</v>
      </c>
      <c r="D45" s="45">
        <v>298556553</v>
      </c>
      <c r="E45" s="45">
        <v>3961470</v>
      </c>
      <c r="F45" s="45">
        <v>4281102</v>
      </c>
      <c r="G45" s="45">
        <v>6680675</v>
      </c>
      <c r="H45" s="45">
        <v>5880802</v>
      </c>
      <c r="I45" s="45">
        <v>1000325</v>
      </c>
      <c r="J45" s="45">
        <v>831807</v>
      </c>
      <c r="K45" s="105">
        <f>C45+E45+G45+I45</f>
        <v>425110844</v>
      </c>
      <c r="L45" s="292">
        <f>D45+F45+H45+J45</f>
        <v>309550264</v>
      </c>
    </row>
    <row r="46" spans="1:12" ht="15.75" customHeight="1">
      <c r="A46" s="166"/>
      <c r="B46" s="75"/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105">
        <f t="shared" si="11"/>
        <v>0</v>
      </c>
      <c r="L46" s="292">
        <f t="shared" si="11"/>
        <v>0</v>
      </c>
    </row>
    <row r="47" spans="1:12" ht="16.5" thickBot="1">
      <c r="A47" s="325"/>
      <c r="B47" s="321" t="s">
        <v>54</v>
      </c>
      <c r="C47" s="322">
        <f>C33+C40+C44+C45+C46</f>
        <v>2254798850</v>
      </c>
      <c r="D47" s="322">
        <f aca="true" t="shared" si="12" ref="D47:L47">D33+D40+D44+D45+D46</f>
        <v>2315238527</v>
      </c>
      <c r="E47" s="322">
        <f>E33+E40+E44+E45+E46</f>
        <v>2807268</v>
      </c>
      <c r="F47" s="322">
        <f t="shared" si="12"/>
        <v>5236510</v>
      </c>
      <c r="G47" s="322">
        <f>G33+G40+G44+G45+G46</f>
        <v>3203893</v>
      </c>
      <c r="H47" s="322">
        <f t="shared" si="12"/>
        <v>3252847</v>
      </c>
      <c r="I47" s="322">
        <f>I33+I40+I44+I45+I46</f>
        <v>675307</v>
      </c>
      <c r="J47" s="322">
        <f>J33+J40+J44+J45+J46</f>
        <v>730708</v>
      </c>
      <c r="K47" s="323">
        <f t="shared" si="12"/>
        <v>2261485318</v>
      </c>
      <c r="L47" s="324">
        <f t="shared" si="12"/>
        <v>2324458592</v>
      </c>
    </row>
    <row r="49" ht="7.5" customHeight="1"/>
    <row r="50" spans="2:3" ht="13.5">
      <c r="B50" s="13"/>
      <c r="C50" s="11"/>
    </row>
    <row r="51" spans="2:3" ht="13.5">
      <c r="B51" s="13"/>
      <c r="C51" s="11"/>
    </row>
  </sheetData>
  <sheetProtection/>
  <mergeCells count="15">
    <mergeCell ref="G10:H10"/>
    <mergeCell ref="G31:H31"/>
    <mergeCell ref="I10:J10"/>
    <mergeCell ref="I31:J31"/>
    <mergeCell ref="K10:L10"/>
    <mergeCell ref="K31:L31"/>
    <mergeCell ref="A9:D9"/>
    <mergeCell ref="A10:A11"/>
    <mergeCell ref="B10:B11"/>
    <mergeCell ref="C10:D10"/>
    <mergeCell ref="E10:F10"/>
    <mergeCell ref="A31:A32"/>
    <mergeCell ref="B31:B32"/>
    <mergeCell ref="C31:D31"/>
    <mergeCell ref="E31:F31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landscape" paperSize="8" r:id="rId1"/>
  <headerFooter alignWithMargins="0">
    <oddHeader>&amp;C
&amp;"Arial,Félkövér"&amp;13MÉRLEG
ELEMI KÖLTSÉGVETÉSI  ÖSSZESÍTŐ 
2018.12.31&amp;R&amp;"Arial,Normál"4.sz.melléklet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workbookViewId="0" topLeftCell="A1">
      <selection activeCell="N19" sqref="N19"/>
    </sheetView>
  </sheetViews>
  <sheetFormatPr defaultColWidth="8" defaultRowHeight="15"/>
  <cols>
    <col min="1" max="1" width="6" style="1" customWidth="1"/>
    <col min="2" max="5" width="8" style="1" customWidth="1"/>
    <col min="6" max="6" width="17.3984375" style="1" customWidth="1"/>
    <col min="7" max="8" width="12.59765625" style="1" customWidth="1"/>
    <col min="9" max="9" width="14.5" style="1" bestFit="1" customWidth="1"/>
    <col min="10" max="11" width="12.59765625" style="1" customWidth="1"/>
    <col min="12" max="12" width="14.5" style="1" bestFit="1" customWidth="1"/>
    <col min="13" max="18" width="12.59765625" style="1" customWidth="1"/>
    <col min="19" max="16384" width="8" style="1" customWidth="1"/>
  </cols>
  <sheetData>
    <row r="1" spans="1:18" ht="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8" thickBot="1">
      <c r="A2" s="170" t="str">
        <f>Adatlap!A1</f>
        <v>Nagyréde Nagyközség Önkormányzata</v>
      </c>
      <c r="B2" s="171"/>
      <c r="C2" s="171"/>
      <c r="D2" s="171"/>
      <c r="E2" s="171"/>
      <c r="F2" s="171"/>
      <c r="G2" s="171"/>
      <c r="H2" s="172"/>
      <c r="I2" s="173"/>
      <c r="J2" s="174"/>
      <c r="K2" s="169"/>
      <c r="L2" s="169"/>
      <c r="M2" s="169"/>
      <c r="N2" s="169"/>
      <c r="O2" s="169"/>
      <c r="P2" s="169"/>
      <c r="Q2" s="169"/>
      <c r="R2" s="175" t="s">
        <v>296</v>
      </c>
    </row>
    <row r="3" spans="1:18" ht="27.75" customHeight="1" thickTop="1">
      <c r="A3" s="512" t="s">
        <v>27</v>
      </c>
      <c r="B3" s="513"/>
      <c r="C3" s="513"/>
      <c r="D3" s="513"/>
      <c r="E3" s="513"/>
      <c r="F3" s="514"/>
      <c r="G3" s="494" t="s">
        <v>1</v>
      </c>
      <c r="H3" s="495"/>
      <c r="I3" s="495"/>
      <c r="J3" s="495"/>
      <c r="K3" s="495"/>
      <c r="L3" s="496"/>
      <c r="M3" s="494" t="s">
        <v>253</v>
      </c>
      <c r="N3" s="495"/>
      <c r="O3" s="495"/>
      <c r="P3" s="495"/>
      <c r="Q3" s="495"/>
      <c r="R3" s="496"/>
    </row>
    <row r="4" spans="1:18" ht="29.25" customHeight="1">
      <c r="A4" s="515"/>
      <c r="B4" s="516"/>
      <c r="C4" s="516"/>
      <c r="D4" s="516"/>
      <c r="E4" s="516"/>
      <c r="F4" s="517"/>
      <c r="G4" s="497" t="s">
        <v>4</v>
      </c>
      <c r="H4" s="498"/>
      <c r="I4" s="499" t="s">
        <v>8</v>
      </c>
      <c r="J4" s="501" t="s">
        <v>5</v>
      </c>
      <c r="K4" s="501" t="s">
        <v>6</v>
      </c>
      <c r="L4" s="510" t="s">
        <v>252</v>
      </c>
      <c r="M4" s="497" t="s">
        <v>4</v>
      </c>
      <c r="N4" s="498"/>
      <c r="O4" s="499" t="s">
        <v>8</v>
      </c>
      <c r="P4" s="501" t="s">
        <v>5</v>
      </c>
      <c r="Q4" s="501" t="s">
        <v>6</v>
      </c>
      <c r="R4" s="503" t="s">
        <v>252</v>
      </c>
    </row>
    <row r="5" spans="1:18" ht="84.75" customHeight="1">
      <c r="A5" s="518"/>
      <c r="B5" s="519"/>
      <c r="C5" s="519"/>
      <c r="D5" s="519"/>
      <c r="E5" s="519"/>
      <c r="F5" s="520"/>
      <c r="G5" s="326" t="s">
        <v>189</v>
      </c>
      <c r="H5" s="326" t="s">
        <v>7</v>
      </c>
      <c r="I5" s="500"/>
      <c r="J5" s="502"/>
      <c r="K5" s="502"/>
      <c r="L5" s="511"/>
      <c r="M5" s="326" t="s">
        <v>189</v>
      </c>
      <c r="N5" s="326" t="s">
        <v>7</v>
      </c>
      <c r="O5" s="500"/>
      <c r="P5" s="502"/>
      <c r="Q5" s="502"/>
      <c r="R5" s="504"/>
    </row>
    <row r="6" spans="1:18" ht="28.5" customHeight="1">
      <c r="A6" s="327">
        <v>1</v>
      </c>
      <c r="B6" s="473" t="s">
        <v>67</v>
      </c>
      <c r="C6" s="474"/>
      <c r="D6" s="474"/>
      <c r="E6" s="474"/>
      <c r="F6" s="474"/>
      <c r="G6" s="328">
        <f>G7+G11+G17+G21</f>
        <v>1265514</v>
      </c>
      <c r="H6" s="328">
        <f>H7+H11+H17+H21</f>
        <v>597356</v>
      </c>
      <c r="I6" s="328">
        <f>I7+I11+I17+I21</f>
        <v>1862870</v>
      </c>
      <c r="J6" s="328">
        <f>J7+J11+J17+J21</f>
        <v>150333</v>
      </c>
      <c r="K6" s="328">
        <f>K7+K11+K17+K21</f>
        <v>0</v>
      </c>
      <c r="L6" s="314">
        <f>SUM(I6:K6)</f>
        <v>2013203</v>
      </c>
      <c r="M6" s="328">
        <f>M7+M11+M17+M21</f>
        <v>1288072</v>
      </c>
      <c r="N6" s="328">
        <f>N7+N11+N17+N21</f>
        <v>582169</v>
      </c>
      <c r="O6" s="328">
        <f>O7+O11+O17+O21</f>
        <v>1870241</v>
      </c>
      <c r="P6" s="328">
        <f>P7+P11+P17+P21</f>
        <v>150811</v>
      </c>
      <c r="Q6" s="328">
        <f>Q7+Q11+Q17+Q21</f>
        <v>0</v>
      </c>
      <c r="R6" s="314">
        <f>SUM(O6:Q6)</f>
        <v>2021052</v>
      </c>
    </row>
    <row r="7" spans="1:18" ht="18.75">
      <c r="A7" s="176">
        <v>2</v>
      </c>
      <c r="B7" s="475" t="s">
        <v>28</v>
      </c>
      <c r="C7" s="476"/>
      <c r="D7" s="476"/>
      <c r="E7" s="476"/>
      <c r="F7" s="477"/>
      <c r="G7" s="108">
        <f>SUM(G8:G9)</f>
        <v>0</v>
      </c>
      <c r="H7" s="108">
        <f>SUM(H8:H9)</f>
        <v>0</v>
      </c>
      <c r="I7" s="108">
        <f>SUM(I8:I9)</f>
        <v>0</v>
      </c>
      <c r="J7" s="108">
        <f>SUM(J8:J9)</f>
        <v>0</v>
      </c>
      <c r="K7" s="108">
        <f>SUM(K8:K9)</f>
        <v>0</v>
      </c>
      <c r="L7" s="132">
        <f aca="true" t="shared" si="0" ref="L7:L44">SUM(I7:K7)</f>
        <v>0</v>
      </c>
      <c r="M7" s="108">
        <f>SUM(M8:M9)</f>
        <v>0</v>
      </c>
      <c r="N7" s="108">
        <f>SUM(N8:N9)</f>
        <v>0</v>
      </c>
      <c r="O7" s="108">
        <f>SUM(O8:O9)</f>
        <v>0</v>
      </c>
      <c r="P7" s="108">
        <f>SUM(P8:P9)</f>
        <v>0</v>
      </c>
      <c r="Q7" s="108">
        <f>SUM(Q8:Q9)</f>
        <v>0</v>
      </c>
      <c r="R7" s="132">
        <f aca="true" t="shared" si="1" ref="R7:R44">SUM(O7:Q7)</f>
        <v>0</v>
      </c>
    </row>
    <row r="8" spans="1:18" ht="17.25">
      <c r="A8" s="176">
        <v>3</v>
      </c>
      <c r="B8" s="177" t="s">
        <v>29</v>
      </c>
      <c r="C8" s="178"/>
      <c r="D8" s="178"/>
      <c r="E8" s="178"/>
      <c r="F8" s="179"/>
      <c r="G8" s="167">
        <v>0</v>
      </c>
      <c r="H8" s="167">
        <v>0</v>
      </c>
      <c r="I8" s="167">
        <f>SUM(G8:H8)</f>
        <v>0</v>
      </c>
      <c r="J8" s="167">
        <v>0</v>
      </c>
      <c r="K8" s="167">
        <v>0</v>
      </c>
      <c r="L8" s="132">
        <f t="shared" si="0"/>
        <v>0</v>
      </c>
      <c r="M8" s="167">
        <v>0</v>
      </c>
      <c r="N8" s="167">
        <v>0</v>
      </c>
      <c r="O8" s="167">
        <f>SUM(M8:N8)</f>
        <v>0</v>
      </c>
      <c r="P8" s="167">
        <v>0</v>
      </c>
      <c r="Q8" s="167">
        <v>0</v>
      </c>
      <c r="R8" s="132">
        <f t="shared" si="1"/>
        <v>0</v>
      </c>
    </row>
    <row r="9" spans="1:18" ht="17.25">
      <c r="A9" s="176">
        <v>4</v>
      </c>
      <c r="B9" s="177" t="s">
        <v>30</v>
      </c>
      <c r="C9" s="178"/>
      <c r="D9" s="178"/>
      <c r="E9" s="178"/>
      <c r="F9" s="179"/>
      <c r="G9" s="167">
        <v>0</v>
      </c>
      <c r="H9" s="167">
        <v>0</v>
      </c>
      <c r="I9" s="167">
        <f>SUM(G9:H9)</f>
        <v>0</v>
      </c>
      <c r="J9" s="167">
        <v>0</v>
      </c>
      <c r="K9" s="167">
        <v>0</v>
      </c>
      <c r="L9" s="132">
        <f t="shared" si="0"/>
        <v>0</v>
      </c>
      <c r="M9" s="167">
        <v>0</v>
      </c>
      <c r="N9" s="167">
        <v>0</v>
      </c>
      <c r="O9" s="167">
        <f>SUM(M9:N9)</f>
        <v>0</v>
      </c>
      <c r="P9" s="167">
        <v>0</v>
      </c>
      <c r="Q9" s="167">
        <v>0</v>
      </c>
      <c r="R9" s="132">
        <f t="shared" si="1"/>
        <v>0</v>
      </c>
    </row>
    <row r="10" spans="1:18" ht="17.25">
      <c r="A10" s="176">
        <v>5</v>
      </c>
      <c r="B10" s="177" t="s">
        <v>31</v>
      </c>
      <c r="C10" s="178"/>
      <c r="D10" s="178"/>
      <c r="E10" s="178"/>
      <c r="F10" s="179"/>
      <c r="G10" s="167">
        <v>0</v>
      </c>
      <c r="H10" s="167">
        <v>0</v>
      </c>
      <c r="I10" s="167">
        <f>SUM(G10:H10)</f>
        <v>0</v>
      </c>
      <c r="J10" s="167">
        <v>0</v>
      </c>
      <c r="K10" s="167">
        <v>0</v>
      </c>
      <c r="L10" s="132">
        <f t="shared" si="0"/>
        <v>0</v>
      </c>
      <c r="M10" s="167">
        <v>0</v>
      </c>
      <c r="N10" s="167">
        <v>0</v>
      </c>
      <c r="O10" s="167">
        <f>SUM(M10:N10)</f>
        <v>0</v>
      </c>
      <c r="P10" s="167">
        <v>0</v>
      </c>
      <c r="Q10" s="167">
        <v>0</v>
      </c>
      <c r="R10" s="132">
        <f t="shared" si="1"/>
        <v>0</v>
      </c>
    </row>
    <row r="11" spans="1:18" ht="17.25">
      <c r="A11" s="176">
        <v>6</v>
      </c>
      <c r="B11" s="478" t="s">
        <v>32</v>
      </c>
      <c r="C11" s="479"/>
      <c r="D11" s="479"/>
      <c r="E11" s="479"/>
      <c r="F11" s="480"/>
      <c r="G11" s="108">
        <f>SUM(G12:G16)</f>
        <v>1130117</v>
      </c>
      <c r="H11" s="108">
        <f>SUM(H12:H16)</f>
        <v>597356</v>
      </c>
      <c r="I11" s="108">
        <f>SUM(I12:I16)</f>
        <v>1727473</v>
      </c>
      <c r="J11" s="108">
        <f>SUM(J12:J16)</f>
        <v>150083</v>
      </c>
      <c r="K11" s="108">
        <f>SUM(K12:K16)</f>
        <v>0</v>
      </c>
      <c r="L11" s="132">
        <f t="shared" si="0"/>
        <v>1877556</v>
      </c>
      <c r="M11" s="108">
        <f>SUM(M12:M16)</f>
        <v>1154358</v>
      </c>
      <c r="N11" s="108">
        <f>SUM(N12:N16)</f>
        <v>582169</v>
      </c>
      <c r="O11" s="108">
        <f>SUM(O12:O16)</f>
        <v>1736527</v>
      </c>
      <c r="P11" s="108">
        <f>SUM(P12:P16)</f>
        <v>150561</v>
      </c>
      <c r="Q11" s="108">
        <f>SUM(Q12:Q16)</f>
        <v>0</v>
      </c>
      <c r="R11" s="132">
        <f t="shared" si="1"/>
        <v>1887088</v>
      </c>
    </row>
    <row r="12" spans="1:18" ht="17.25">
      <c r="A12" s="176">
        <v>7</v>
      </c>
      <c r="B12" s="177" t="s">
        <v>33</v>
      </c>
      <c r="C12" s="178"/>
      <c r="D12" s="178"/>
      <c r="E12" s="178"/>
      <c r="F12" s="179"/>
      <c r="G12" s="168">
        <v>1130117</v>
      </c>
      <c r="H12" s="168">
        <v>597356</v>
      </c>
      <c r="I12" s="168">
        <f>SUM(G12:H12)</f>
        <v>1727473</v>
      </c>
      <c r="J12" s="168">
        <v>94987</v>
      </c>
      <c r="K12" s="167">
        <v>0</v>
      </c>
      <c r="L12" s="132">
        <f t="shared" si="0"/>
        <v>1822460</v>
      </c>
      <c r="M12" s="168">
        <v>1154358</v>
      </c>
      <c r="N12" s="168">
        <v>582169</v>
      </c>
      <c r="O12" s="168">
        <f>SUM(M12:N12)</f>
        <v>1736527</v>
      </c>
      <c r="P12" s="168">
        <v>92973</v>
      </c>
      <c r="Q12" s="167">
        <v>0</v>
      </c>
      <c r="R12" s="132">
        <f t="shared" si="1"/>
        <v>1829500</v>
      </c>
    </row>
    <row r="13" spans="1:18" ht="17.25">
      <c r="A13" s="176">
        <v>8</v>
      </c>
      <c r="B13" s="177" t="s">
        <v>63</v>
      </c>
      <c r="C13" s="178"/>
      <c r="D13" s="178"/>
      <c r="E13" s="178"/>
      <c r="F13" s="179"/>
      <c r="G13" s="167">
        <v>0</v>
      </c>
      <c r="H13" s="167">
        <v>0</v>
      </c>
      <c r="I13" s="167">
        <f>SUM(G13:H13)</f>
        <v>0</v>
      </c>
      <c r="J13" s="167">
        <v>41968</v>
      </c>
      <c r="K13" s="167">
        <v>0</v>
      </c>
      <c r="L13" s="132">
        <f t="shared" si="0"/>
        <v>41968</v>
      </c>
      <c r="M13" s="167">
        <v>0</v>
      </c>
      <c r="N13" s="167">
        <v>0</v>
      </c>
      <c r="O13" s="167">
        <f>SUM(M13:N13)</f>
        <v>0</v>
      </c>
      <c r="P13" s="167">
        <v>44823</v>
      </c>
      <c r="Q13" s="167">
        <v>0</v>
      </c>
      <c r="R13" s="132">
        <f t="shared" si="1"/>
        <v>44823</v>
      </c>
    </row>
    <row r="14" spans="1:18" ht="15" customHeight="1">
      <c r="A14" s="176">
        <v>9</v>
      </c>
      <c r="B14" s="177" t="s">
        <v>34</v>
      </c>
      <c r="C14" s="178"/>
      <c r="D14" s="178"/>
      <c r="E14" s="178"/>
      <c r="F14" s="179"/>
      <c r="G14" s="167">
        <v>0</v>
      </c>
      <c r="H14" s="167">
        <v>0</v>
      </c>
      <c r="I14" s="167">
        <f>SUM(G14:H14)</f>
        <v>0</v>
      </c>
      <c r="J14" s="167">
        <v>0</v>
      </c>
      <c r="K14" s="167">
        <v>0</v>
      </c>
      <c r="L14" s="132">
        <f t="shared" si="0"/>
        <v>0</v>
      </c>
      <c r="M14" s="167">
        <v>0</v>
      </c>
      <c r="N14" s="167">
        <v>0</v>
      </c>
      <c r="O14" s="167">
        <f>SUM(M14:N14)</f>
        <v>0</v>
      </c>
      <c r="P14" s="167">
        <v>0</v>
      </c>
      <c r="Q14" s="167">
        <v>0</v>
      </c>
      <c r="R14" s="132">
        <f t="shared" si="1"/>
        <v>0</v>
      </c>
    </row>
    <row r="15" spans="1:18" ht="17.25">
      <c r="A15" s="176">
        <v>10</v>
      </c>
      <c r="B15" s="177" t="s">
        <v>35</v>
      </c>
      <c r="C15" s="178"/>
      <c r="D15" s="178"/>
      <c r="E15" s="178"/>
      <c r="F15" s="179"/>
      <c r="G15" s="167">
        <v>0</v>
      </c>
      <c r="H15" s="167">
        <v>0</v>
      </c>
      <c r="I15" s="167">
        <f>SUM(G15:H15)</f>
        <v>0</v>
      </c>
      <c r="J15" s="167">
        <v>13128</v>
      </c>
      <c r="K15" s="167">
        <v>0</v>
      </c>
      <c r="L15" s="132">
        <f t="shared" si="0"/>
        <v>13128</v>
      </c>
      <c r="M15" s="167">
        <v>0</v>
      </c>
      <c r="N15" s="167">
        <v>0</v>
      </c>
      <c r="O15" s="167">
        <f>SUM(M15:N15)</f>
        <v>0</v>
      </c>
      <c r="P15" s="167">
        <v>12765</v>
      </c>
      <c r="Q15" s="167">
        <v>0</v>
      </c>
      <c r="R15" s="132">
        <f t="shared" si="1"/>
        <v>12765</v>
      </c>
    </row>
    <row r="16" spans="1:18" ht="17.25">
      <c r="A16" s="176">
        <v>11</v>
      </c>
      <c r="B16" s="177" t="s">
        <v>36</v>
      </c>
      <c r="C16" s="178"/>
      <c r="D16" s="178"/>
      <c r="E16" s="178"/>
      <c r="F16" s="179"/>
      <c r="G16" s="167">
        <v>0</v>
      </c>
      <c r="H16" s="167">
        <v>0</v>
      </c>
      <c r="I16" s="167">
        <f>SUM(G16:H16)</f>
        <v>0</v>
      </c>
      <c r="J16" s="167">
        <v>0</v>
      </c>
      <c r="K16" s="167">
        <v>0</v>
      </c>
      <c r="L16" s="132">
        <f t="shared" si="0"/>
        <v>0</v>
      </c>
      <c r="M16" s="167">
        <v>0</v>
      </c>
      <c r="N16" s="167">
        <v>0</v>
      </c>
      <c r="O16" s="167">
        <f>SUM(M16:N16)</f>
        <v>0</v>
      </c>
      <c r="P16" s="167">
        <v>0</v>
      </c>
      <c r="Q16" s="167">
        <v>0</v>
      </c>
      <c r="R16" s="132">
        <f t="shared" si="1"/>
        <v>0</v>
      </c>
    </row>
    <row r="17" spans="1:18" ht="17.25">
      <c r="A17" s="176">
        <v>12</v>
      </c>
      <c r="B17" s="478" t="s">
        <v>37</v>
      </c>
      <c r="C17" s="479"/>
      <c r="D17" s="479"/>
      <c r="E17" s="479"/>
      <c r="F17" s="480"/>
      <c r="G17" s="108">
        <f>SUM(G18:G20)</f>
        <v>0</v>
      </c>
      <c r="H17" s="108">
        <f>SUM(H18:H20)</f>
        <v>0</v>
      </c>
      <c r="I17" s="108">
        <f>SUM(I18:I20)</f>
        <v>0</v>
      </c>
      <c r="J17" s="108">
        <f>SUM(J18:J20)</f>
        <v>250</v>
      </c>
      <c r="K17" s="108">
        <f>SUM(K18:K20)</f>
        <v>0</v>
      </c>
      <c r="L17" s="132">
        <f t="shared" si="0"/>
        <v>250</v>
      </c>
      <c r="M17" s="108">
        <f>SUM(M18:M20)</f>
        <v>0</v>
      </c>
      <c r="N17" s="108">
        <f>SUM(N18:N20)</f>
        <v>0</v>
      </c>
      <c r="O17" s="108">
        <f>SUM(O18:O20)</f>
        <v>0</v>
      </c>
      <c r="P17" s="108">
        <f>SUM(P18:P20)</f>
        <v>250</v>
      </c>
      <c r="Q17" s="108">
        <f>SUM(Q18:Q20)</f>
        <v>0</v>
      </c>
      <c r="R17" s="132">
        <f t="shared" si="1"/>
        <v>250</v>
      </c>
    </row>
    <row r="18" spans="1:18" ht="17.25">
      <c r="A18" s="176">
        <v>13</v>
      </c>
      <c r="B18" s="177" t="s">
        <v>38</v>
      </c>
      <c r="C18" s="178"/>
      <c r="D18" s="178"/>
      <c r="E18" s="178"/>
      <c r="F18" s="179"/>
      <c r="G18" s="167">
        <v>0</v>
      </c>
      <c r="H18" s="167">
        <v>0</v>
      </c>
      <c r="I18" s="167">
        <f>SUM(G18:H18)</f>
        <v>0</v>
      </c>
      <c r="J18" s="167">
        <v>250</v>
      </c>
      <c r="K18" s="167">
        <v>0</v>
      </c>
      <c r="L18" s="132">
        <f t="shared" si="0"/>
        <v>250</v>
      </c>
      <c r="M18" s="167">
        <v>0</v>
      </c>
      <c r="N18" s="167">
        <v>0</v>
      </c>
      <c r="O18" s="167">
        <f>SUM(M18:N18)</f>
        <v>0</v>
      </c>
      <c r="P18" s="167">
        <v>250</v>
      </c>
      <c r="Q18" s="167">
        <v>0</v>
      </c>
      <c r="R18" s="132">
        <f t="shared" si="1"/>
        <v>250</v>
      </c>
    </row>
    <row r="19" spans="1:18" ht="17.25">
      <c r="A19" s="176">
        <v>14</v>
      </c>
      <c r="B19" s="177" t="s">
        <v>39</v>
      </c>
      <c r="C19" s="178"/>
      <c r="D19" s="178"/>
      <c r="E19" s="178"/>
      <c r="F19" s="179"/>
      <c r="G19" s="167">
        <v>0</v>
      </c>
      <c r="H19" s="167">
        <v>0</v>
      </c>
      <c r="I19" s="167">
        <f>SUM(G19:H19)</f>
        <v>0</v>
      </c>
      <c r="J19" s="167">
        <v>0</v>
      </c>
      <c r="K19" s="167">
        <v>0</v>
      </c>
      <c r="L19" s="132">
        <f t="shared" si="0"/>
        <v>0</v>
      </c>
      <c r="M19" s="167">
        <v>0</v>
      </c>
      <c r="N19" s="167">
        <v>0</v>
      </c>
      <c r="O19" s="167">
        <f>SUM(M19:N19)</f>
        <v>0</v>
      </c>
      <c r="P19" s="167">
        <v>0</v>
      </c>
      <c r="Q19" s="167">
        <v>0</v>
      </c>
      <c r="R19" s="132">
        <f t="shared" si="1"/>
        <v>0</v>
      </c>
    </row>
    <row r="20" spans="1:18" ht="17.25">
      <c r="A20" s="176">
        <v>15</v>
      </c>
      <c r="B20" s="180" t="s">
        <v>40</v>
      </c>
      <c r="C20" s="178"/>
      <c r="D20" s="178"/>
      <c r="E20" s="178"/>
      <c r="F20" s="179"/>
      <c r="G20" s="167">
        <v>0</v>
      </c>
      <c r="H20" s="167">
        <v>0</v>
      </c>
      <c r="I20" s="167">
        <f>SUM(G20:H20)</f>
        <v>0</v>
      </c>
      <c r="J20" s="167">
        <v>0</v>
      </c>
      <c r="K20" s="167">
        <v>0</v>
      </c>
      <c r="L20" s="132">
        <f t="shared" si="0"/>
        <v>0</v>
      </c>
      <c r="M20" s="167">
        <v>0</v>
      </c>
      <c r="N20" s="167">
        <v>0</v>
      </c>
      <c r="O20" s="167">
        <f>SUM(M20:N20)</f>
        <v>0</v>
      </c>
      <c r="P20" s="167">
        <v>0</v>
      </c>
      <c r="Q20" s="167">
        <v>0</v>
      </c>
      <c r="R20" s="132">
        <f t="shared" si="1"/>
        <v>0</v>
      </c>
    </row>
    <row r="21" spans="1:18" ht="15.75" customHeight="1">
      <c r="A21" s="176">
        <v>16</v>
      </c>
      <c r="B21" s="484" t="s">
        <v>64</v>
      </c>
      <c r="C21" s="485"/>
      <c r="D21" s="485"/>
      <c r="E21" s="485"/>
      <c r="F21" s="486"/>
      <c r="G21" s="108">
        <f>SUM(G22:G23)</f>
        <v>135397</v>
      </c>
      <c r="H21" s="108">
        <f>SUM(H22:H23)</f>
        <v>0</v>
      </c>
      <c r="I21" s="108">
        <f>SUM(I22:I23)</f>
        <v>135397</v>
      </c>
      <c r="J21" s="108">
        <f>SUM(J22:J23)</f>
        <v>0</v>
      </c>
      <c r="K21" s="108">
        <f>SUM(K22:K23)</f>
        <v>0</v>
      </c>
      <c r="L21" s="132">
        <f t="shared" si="0"/>
        <v>135397</v>
      </c>
      <c r="M21" s="108">
        <f>SUM(M22:M23)</f>
        <v>133714</v>
      </c>
      <c r="N21" s="108">
        <f>SUM(N22:N23)</f>
        <v>0</v>
      </c>
      <c r="O21" s="108">
        <f>SUM(O22:O23)</f>
        <v>133714</v>
      </c>
      <c r="P21" s="108">
        <f>SUM(P22:P23)</f>
        <v>0</v>
      </c>
      <c r="Q21" s="108">
        <f>SUM(Q22:Q23)</f>
        <v>0</v>
      </c>
      <c r="R21" s="132">
        <f t="shared" si="1"/>
        <v>133714</v>
      </c>
    </row>
    <row r="22" spans="1:18" ht="17.25">
      <c r="A22" s="176">
        <v>17</v>
      </c>
      <c r="B22" s="489" t="s">
        <v>66</v>
      </c>
      <c r="C22" s="476"/>
      <c r="D22" s="476"/>
      <c r="E22" s="476"/>
      <c r="F22" s="477"/>
      <c r="G22" s="167">
        <v>135397</v>
      </c>
      <c r="H22" s="167">
        <v>0</v>
      </c>
      <c r="I22" s="167">
        <f>SUM(G22:H22)</f>
        <v>135397</v>
      </c>
      <c r="J22" s="167">
        <v>0</v>
      </c>
      <c r="K22" s="167">
        <v>0</v>
      </c>
      <c r="L22" s="132">
        <f t="shared" si="0"/>
        <v>135397</v>
      </c>
      <c r="M22" s="167">
        <v>133714</v>
      </c>
      <c r="N22" s="167">
        <v>0</v>
      </c>
      <c r="O22" s="167">
        <f>SUM(M22:N22)</f>
        <v>133714</v>
      </c>
      <c r="P22" s="167">
        <v>0</v>
      </c>
      <c r="Q22" s="167">
        <v>0</v>
      </c>
      <c r="R22" s="132">
        <f t="shared" si="1"/>
        <v>133714</v>
      </c>
    </row>
    <row r="23" spans="1:18" ht="17.25">
      <c r="A23" s="176">
        <v>18</v>
      </c>
      <c r="B23" s="489" t="s">
        <v>65</v>
      </c>
      <c r="C23" s="476"/>
      <c r="D23" s="476"/>
      <c r="E23" s="476"/>
      <c r="F23" s="477"/>
      <c r="G23" s="167">
        <v>0</v>
      </c>
      <c r="H23" s="167">
        <v>0</v>
      </c>
      <c r="I23" s="167">
        <f>SUM(G23:H23)</f>
        <v>0</v>
      </c>
      <c r="J23" s="167">
        <v>0</v>
      </c>
      <c r="K23" s="167">
        <v>0</v>
      </c>
      <c r="L23" s="132">
        <f t="shared" si="0"/>
        <v>0</v>
      </c>
      <c r="M23" s="167">
        <v>0</v>
      </c>
      <c r="N23" s="167">
        <v>0</v>
      </c>
      <c r="O23" s="167">
        <f>SUM(M23:N23)</f>
        <v>0</v>
      </c>
      <c r="P23" s="167">
        <v>0</v>
      </c>
      <c r="Q23" s="167">
        <v>0</v>
      </c>
      <c r="R23" s="132">
        <f t="shared" si="1"/>
        <v>0</v>
      </c>
    </row>
    <row r="24" spans="1:18" ht="27" customHeight="1">
      <c r="A24" s="327">
        <v>19</v>
      </c>
      <c r="B24" s="473" t="s">
        <v>68</v>
      </c>
      <c r="C24" s="474"/>
      <c r="D24" s="474"/>
      <c r="E24" s="474"/>
      <c r="F24" s="488"/>
      <c r="G24" s="328">
        <f>G25+G26</f>
        <v>0</v>
      </c>
      <c r="H24" s="328">
        <f>H25+H26</f>
        <v>0</v>
      </c>
      <c r="I24" s="328">
        <f>I25+I26</f>
        <v>0</v>
      </c>
      <c r="J24" s="328">
        <f>J25+J26</f>
        <v>2646</v>
      </c>
      <c r="K24" s="328">
        <f>K25+K26</f>
        <v>0</v>
      </c>
      <c r="L24" s="314">
        <f t="shared" si="0"/>
        <v>2646</v>
      </c>
      <c r="M24" s="328">
        <f>M25+M26</f>
        <v>0</v>
      </c>
      <c r="N24" s="328">
        <f>N25+N26</f>
        <v>0</v>
      </c>
      <c r="O24" s="328">
        <f>O25+O26</f>
        <v>0</v>
      </c>
      <c r="P24" s="328">
        <f>P25+P26</f>
        <v>1308</v>
      </c>
      <c r="Q24" s="328">
        <f>Q25+Q26</f>
        <v>0</v>
      </c>
      <c r="R24" s="314">
        <f t="shared" si="1"/>
        <v>1308</v>
      </c>
    </row>
    <row r="25" spans="1:18" ht="17.25">
      <c r="A25" s="176">
        <v>20</v>
      </c>
      <c r="B25" s="483" t="s">
        <v>250</v>
      </c>
      <c r="C25" s="483"/>
      <c r="D25" s="483"/>
      <c r="E25" s="483"/>
      <c r="F25" s="483"/>
      <c r="G25" s="167">
        <v>0</v>
      </c>
      <c r="H25" s="167">
        <v>0</v>
      </c>
      <c r="I25" s="167">
        <f>SUM(G25:H25)</f>
        <v>0</v>
      </c>
      <c r="J25" s="167">
        <v>2646</v>
      </c>
      <c r="K25" s="167">
        <v>0</v>
      </c>
      <c r="L25" s="132">
        <f t="shared" si="0"/>
        <v>2646</v>
      </c>
      <c r="M25" s="167">
        <v>0</v>
      </c>
      <c r="N25" s="167">
        <v>0</v>
      </c>
      <c r="O25" s="167">
        <f>SUM(M25:N25)</f>
        <v>0</v>
      </c>
      <c r="P25" s="167">
        <v>1308</v>
      </c>
      <c r="Q25" s="167">
        <v>0</v>
      </c>
      <c r="R25" s="132">
        <f t="shared" si="1"/>
        <v>1308</v>
      </c>
    </row>
    <row r="26" spans="1:18" ht="17.25" customHeight="1">
      <c r="A26" s="181">
        <v>21</v>
      </c>
      <c r="B26" s="493" t="s">
        <v>73</v>
      </c>
      <c r="C26" s="493"/>
      <c r="D26" s="493"/>
      <c r="E26" s="493"/>
      <c r="F26" s="483"/>
      <c r="G26" s="167">
        <v>0</v>
      </c>
      <c r="H26" s="167">
        <v>0</v>
      </c>
      <c r="I26" s="167">
        <f>SUM(G26:H26)</f>
        <v>0</v>
      </c>
      <c r="J26" s="167">
        <v>0</v>
      </c>
      <c r="K26" s="167">
        <v>0</v>
      </c>
      <c r="L26" s="132">
        <f t="shared" si="0"/>
        <v>0</v>
      </c>
      <c r="M26" s="167">
        <v>0</v>
      </c>
      <c r="N26" s="167">
        <v>0</v>
      </c>
      <c r="O26" s="167">
        <f>SUM(M26:N26)</f>
        <v>0</v>
      </c>
      <c r="P26" s="167">
        <v>0</v>
      </c>
      <c r="Q26" s="167">
        <v>0</v>
      </c>
      <c r="R26" s="132">
        <f t="shared" si="1"/>
        <v>0</v>
      </c>
    </row>
    <row r="27" spans="1:18" ht="25.5" customHeight="1">
      <c r="A27" s="327">
        <v>22</v>
      </c>
      <c r="B27" s="481" t="s">
        <v>75</v>
      </c>
      <c r="C27" s="482"/>
      <c r="D27" s="482"/>
      <c r="E27" s="482"/>
      <c r="F27" s="482"/>
      <c r="G27" s="328">
        <f>SUM(G28:G31)</f>
        <v>0</v>
      </c>
      <c r="H27" s="328">
        <f>SUM(H28:H31)</f>
        <v>0</v>
      </c>
      <c r="I27" s="328">
        <f>SUM(I28:I31)</f>
        <v>0</v>
      </c>
      <c r="J27" s="328">
        <f>SUM(J28:J31)</f>
        <v>217589</v>
      </c>
      <c r="K27" s="328">
        <f>SUM(K28:K31)</f>
        <v>0</v>
      </c>
      <c r="L27" s="314">
        <f t="shared" si="0"/>
        <v>217589</v>
      </c>
      <c r="M27" s="328">
        <f>SUM(M28:M31)</f>
        <v>0</v>
      </c>
      <c r="N27" s="328">
        <f>SUM(N28:N31)</f>
        <v>0</v>
      </c>
      <c r="O27" s="328">
        <f>SUM(O28:O31)</f>
        <v>0</v>
      </c>
      <c r="P27" s="328">
        <f>SUM(P28:P31)</f>
        <v>255438</v>
      </c>
      <c r="Q27" s="328">
        <f>SUM(Q28:Q31)</f>
        <v>0</v>
      </c>
      <c r="R27" s="314">
        <f t="shared" si="1"/>
        <v>255438</v>
      </c>
    </row>
    <row r="28" spans="1:18" ht="17.25">
      <c r="A28" s="181">
        <v>23</v>
      </c>
      <c r="B28" s="483" t="s">
        <v>251</v>
      </c>
      <c r="C28" s="483"/>
      <c r="D28" s="483"/>
      <c r="E28" s="483"/>
      <c r="F28" s="483"/>
      <c r="G28" s="167">
        <v>0</v>
      </c>
      <c r="H28" s="167">
        <v>0</v>
      </c>
      <c r="I28" s="167">
        <f>SUM(G28:H28)</f>
        <v>0</v>
      </c>
      <c r="J28" s="167">
        <v>0</v>
      </c>
      <c r="K28" s="167">
        <v>0</v>
      </c>
      <c r="L28" s="132">
        <f t="shared" si="0"/>
        <v>0</v>
      </c>
      <c r="M28" s="167">
        <v>0</v>
      </c>
      <c r="N28" s="167">
        <v>0</v>
      </c>
      <c r="O28" s="167">
        <f>SUM(M28:N28)</f>
        <v>0</v>
      </c>
      <c r="P28" s="167">
        <v>0</v>
      </c>
      <c r="Q28" s="167">
        <v>0</v>
      </c>
      <c r="R28" s="132">
        <f t="shared" si="1"/>
        <v>0</v>
      </c>
    </row>
    <row r="29" spans="1:18" ht="17.25">
      <c r="A29" s="176">
        <v>24</v>
      </c>
      <c r="B29" s="483" t="s">
        <v>76</v>
      </c>
      <c r="C29" s="483"/>
      <c r="D29" s="483"/>
      <c r="E29" s="483"/>
      <c r="F29" s="483"/>
      <c r="G29" s="167">
        <v>0</v>
      </c>
      <c r="H29" s="167">
        <v>0</v>
      </c>
      <c r="I29" s="167">
        <f>SUM(G29:H29)</f>
        <v>0</v>
      </c>
      <c r="J29" s="167">
        <v>11</v>
      </c>
      <c r="K29" s="167">
        <v>0</v>
      </c>
      <c r="L29" s="132">
        <f t="shared" si="0"/>
        <v>11</v>
      </c>
      <c r="M29" s="167">
        <v>0</v>
      </c>
      <c r="N29" s="167">
        <v>0</v>
      </c>
      <c r="O29" s="167">
        <f>SUM(M29:N29)</f>
        <v>0</v>
      </c>
      <c r="P29" s="167">
        <v>687</v>
      </c>
      <c r="Q29" s="167">
        <v>0</v>
      </c>
      <c r="R29" s="132">
        <f t="shared" si="1"/>
        <v>687</v>
      </c>
    </row>
    <row r="30" spans="1:18" ht="17.25">
      <c r="A30" s="176">
        <v>25</v>
      </c>
      <c r="B30" s="483" t="s">
        <v>77</v>
      </c>
      <c r="C30" s="483"/>
      <c r="D30" s="483"/>
      <c r="E30" s="483"/>
      <c r="F30" s="483"/>
      <c r="G30" s="167">
        <v>0</v>
      </c>
      <c r="H30" s="167">
        <v>0</v>
      </c>
      <c r="I30" s="167">
        <f>SUM(G30:H30)</f>
        <v>0</v>
      </c>
      <c r="J30" s="167">
        <v>217578</v>
      </c>
      <c r="K30" s="167">
        <v>0</v>
      </c>
      <c r="L30" s="132">
        <f t="shared" si="0"/>
        <v>217578</v>
      </c>
      <c r="M30" s="167">
        <v>0</v>
      </c>
      <c r="N30" s="167">
        <v>0</v>
      </c>
      <c r="O30" s="167">
        <f>SUM(M30:N30)</f>
        <v>0</v>
      </c>
      <c r="P30" s="167">
        <v>254751</v>
      </c>
      <c r="Q30" s="167">
        <v>0</v>
      </c>
      <c r="R30" s="132">
        <f t="shared" si="1"/>
        <v>254751</v>
      </c>
    </row>
    <row r="31" spans="1:18" ht="17.25">
      <c r="A31" s="176">
        <v>26</v>
      </c>
      <c r="B31" s="483" t="s">
        <v>78</v>
      </c>
      <c r="C31" s="483"/>
      <c r="D31" s="483"/>
      <c r="E31" s="483"/>
      <c r="F31" s="483"/>
      <c r="G31" s="167">
        <v>0</v>
      </c>
      <c r="H31" s="167">
        <v>0</v>
      </c>
      <c r="I31" s="167">
        <f>SUM(G31:H31)</f>
        <v>0</v>
      </c>
      <c r="J31" s="167">
        <v>0</v>
      </c>
      <c r="K31" s="167">
        <v>0</v>
      </c>
      <c r="L31" s="132">
        <f t="shared" si="0"/>
        <v>0</v>
      </c>
      <c r="M31" s="167">
        <v>0</v>
      </c>
      <c r="N31" s="167">
        <v>0</v>
      </c>
      <c r="O31" s="167">
        <f>SUM(M31:N31)</f>
        <v>0</v>
      </c>
      <c r="P31" s="167">
        <v>0</v>
      </c>
      <c r="Q31" s="167">
        <v>0</v>
      </c>
      <c r="R31" s="132">
        <f t="shared" si="1"/>
        <v>0</v>
      </c>
    </row>
    <row r="32" spans="1:18" ht="28.5" customHeight="1">
      <c r="A32" s="327">
        <v>27</v>
      </c>
      <c r="B32" s="487" t="s">
        <v>79</v>
      </c>
      <c r="C32" s="474"/>
      <c r="D32" s="474"/>
      <c r="E32" s="474"/>
      <c r="F32" s="488"/>
      <c r="G32" s="328">
        <f>G33+G34+G35</f>
        <v>0</v>
      </c>
      <c r="H32" s="328">
        <f>H33+H34+H35</f>
        <v>0</v>
      </c>
      <c r="I32" s="328">
        <f>I33+I34+I35</f>
        <v>0</v>
      </c>
      <c r="J32" s="328">
        <f>J33+J34+J35</f>
        <v>26032</v>
      </c>
      <c r="K32" s="328">
        <f>K33+K34+K35</f>
        <v>0</v>
      </c>
      <c r="L32" s="314">
        <f t="shared" si="0"/>
        <v>26032</v>
      </c>
      <c r="M32" s="328">
        <f>M33+M34+M35</f>
        <v>0</v>
      </c>
      <c r="N32" s="328">
        <f>N33+N34+N35</f>
        <v>0</v>
      </c>
      <c r="O32" s="328">
        <f>O33+O34+O35</f>
        <v>0</v>
      </c>
      <c r="P32" s="328">
        <f>P33+P34+P35</f>
        <v>42035</v>
      </c>
      <c r="Q32" s="328">
        <f>Q33+Q34+Q35</f>
        <v>0</v>
      </c>
      <c r="R32" s="314">
        <f t="shared" si="1"/>
        <v>42035</v>
      </c>
    </row>
    <row r="33" spans="1:18" ht="17.25">
      <c r="A33" s="176">
        <v>28</v>
      </c>
      <c r="B33" s="483" t="s">
        <v>80</v>
      </c>
      <c r="C33" s="483"/>
      <c r="D33" s="483"/>
      <c r="E33" s="483"/>
      <c r="F33" s="483"/>
      <c r="G33" s="167">
        <v>0</v>
      </c>
      <c r="H33" s="167">
        <v>0</v>
      </c>
      <c r="I33" s="167">
        <f>SUM(G33:H33)</f>
        <v>0</v>
      </c>
      <c r="J33" s="167">
        <v>22806</v>
      </c>
      <c r="K33" s="167">
        <v>0</v>
      </c>
      <c r="L33" s="132">
        <f t="shared" si="0"/>
        <v>22806</v>
      </c>
      <c r="M33" s="167">
        <v>0</v>
      </c>
      <c r="N33" s="167">
        <v>0</v>
      </c>
      <c r="O33" s="167">
        <f>SUM(M33:N33)</f>
        <v>0</v>
      </c>
      <c r="P33" s="167">
        <v>36539</v>
      </c>
      <c r="Q33" s="167">
        <v>0</v>
      </c>
      <c r="R33" s="132">
        <f t="shared" si="1"/>
        <v>36539</v>
      </c>
    </row>
    <row r="34" spans="1:18" ht="17.25">
      <c r="A34" s="176">
        <v>29</v>
      </c>
      <c r="B34" s="483" t="s">
        <v>90</v>
      </c>
      <c r="C34" s="483"/>
      <c r="D34" s="483"/>
      <c r="E34" s="483"/>
      <c r="F34" s="483"/>
      <c r="G34" s="167">
        <v>0</v>
      </c>
      <c r="H34" s="167">
        <v>0</v>
      </c>
      <c r="I34" s="167">
        <f>SUM(G34:H34)</f>
        <v>0</v>
      </c>
      <c r="J34" s="167">
        <v>0</v>
      </c>
      <c r="K34" s="167">
        <v>0</v>
      </c>
      <c r="L34" s="132">
        <f t="shared" si="0"/>
        <v>0</v>
      </c>
      <c r="M34" s="167">
        <v>0</v>
      </c>
      <c r="N34" s="167">
        <v>0</v>
      </c>
      <c r="O34" s="167">
        <f>SUM(M34:N34)</f>
        <v>0</v>
      </c>
      <c r="P34" s="167">
        <v>0</v>
      </c>
      <c r="Q34" s="167">
        <v>0</v>
      </c>
      <c r="R34" s="132">
        <f t="shared" si="1"/>
        <v>0</v>
      </c>
    </row>
    <row r="35" spans="1:18" ht="17.25">
      <c r="A35" s="176">
        <v>30</v>
      </c>
      <c r="B35" s="483" t="s">
        <v>89</v>
      </c>
      <c r="C35" s="483"/>
      <c r="D35" s="483"/>
      <c r="E35" s="483"/>
      <c r="F35" s="483"/>
      <c r="G35" s="167">
        <v>0</v>
      </c>
      <c r="H35" s="167">
        <v>0</v>
      </c>
      <c r="I35" s="167">
        <f>SUM(G35:H35)</f>
        <v>0</v>
      </c>
      <c r="J35" s="167">
        <v>3226</v>
      </c>
      <c r="K35" s="167">
        <v>0</v>
      </c>
      <c r="L35" s="132">
        <f t="shared" si="0"/>
        <v>3226</v>
      </c>
      <c r="M35" s="167">
        <v>0</v>
      </c>
      <c r="N35" s="167">
        <v>0</v>
      </c>
      <c r="O35" s="167">
        <f>SUM(M35:N35)</f>
        <v>0</v>
      </c>
      <c r="P35" s="167">
        <v>5496</v>
      </c>
      <c r="Q35" s="167">
        <v>0</v>
      </c>
      <c r="R35" s="132">
        <f t="shared" si="1"/>
        <v>5496</v>
      </c>
    </row>
    <row r="36" spans="1:18" ht="28.5" customHeight="1">
      <c r="A36" s="327">
        <v>31</v>
      </c>
      <c r="B36" s="507" t="s">
        <v>98</v>
      </c>
      <c r="C36" s="508"/>
      <c r="D36" s="508"/>
      <c r="E36" s="508"/>
      <c r="F36" s="509"/>
      <c r="G36" s="328">
        <v>0</v>
      </c>
      <c r="H36" s="328">
        <v>0</v>
      </c>
      <c r="I36" s="328">
        <v>0</v>
      </c>
      <c r="J36" s="328">
        <v>2015</v>
      </c>
      <c r="K36" s="328">
        <v>0</v>
      </c>
      <c r="L36" s="314">
        <f t="shared" si="0"/>
        <v>2015</v>
      </c>
      <c r="M36" s="328">
        <v>0</v>
      </c>
      <c r="N36" s="328">
        <v>0</v>
      </c>
      <c r="O36" s="328">
        <v>0</v>
      </c>
      <c r="P36" s="328">
        <v>2015</v>
      </c>
      <c r="Q36" s="328">
        <v>0</v>
      </c>
      <c r="R36" s="314">
        <f t="shared" si="1"/>
        <v>2015</v>
      </c>
    </row>
    <row r="37" spans="1:18" ht="28.5" customHeight="1">
      <c r="A37" s="327">
        <v>32</v>
      </c>
      <c r="B37" s="487" t="s">
        <v>99</v>
      </c>
      <c r="C37" s="474"/>
      <c r="D37" s="474"/>
      <c r="E37" s="474"/>
      <c r="F37" s="488"/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14">
        <f t="shared" si="0"/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14">
        <f t="shared" si="1"/>
        <v>0</v>
      </c>
    </row>
    <row r="38" spans="1:18" ht="27.75" customHeight="1">
      <c r="A38" s="327">
        <v>33</v>
      </c>
      <c r="B38" s="487" t="s">
        <v>0</v>
      </c>
      <c r="C38" s="474"/>
      <c r="D38" s="474"/>
      <c r="E38" s="474"/>
      <c r="F38" s="488"/>
      <c r="G38" s="328">
        <f>G6+G24+G27+G32+G36+G37</f>
        <v>1265514</v>
      </c>
      <c r="H38" s="328">
        <f>H6+H24+H27+H32+H36+H37</f>
        <v>597356</v>
      </c>
      <c r="I38" s="328">
        <f>I6+I24+I27+I32+I36+I37</f>
        <v>1862870</v>
      </c>
      <c r="J38" s="328">
        <f>J6+J24+J27+J32+J36+J37</f>
        <v>398615</v>
      </c>
      <c r="K38" s="328">
        <f>K6+K24+K27+K32+K36+K37</f>
        <v>0</v>
      </c>
      <c r="L38" s="314">
        <f t="shared" si="0"/>
        <v>2261485</v>
      </c>
      <c r="M38" s="328">
        <f>M6+M24+M27+M32+M36+M37</f>
        <v>1288072</v>
      </c>
      <c r="N38" s="328">
        <f>N6+N24+N27+N32+N36+N37</f>
        <v>582169</v>
      </c>
      <c r="O38" s="328">
        <f>O6+O24+O27+O32+O36+O37</f>
        <v>1870241</v>
      </c>
      <c r="P38" s="328">
        <f>P6+P24+P27+P32+P36+P37</f>
        <v>451607</v>
      </c>
      <c r="Q38" s="328">
        <f>Q6+Q24+Q27+Q32+Q36+Q37</f>
        <v>0</v>
      </c>
      <c r="R38" s="314">
        <f t="shared" si="1"/>
        <v>2321848</v>
      </c>
    </row>
    <row r="39" spans="1:18" ht="27.75" customHeight="1">
      <c r="A39" s="327">
        <v>34</v>
      </c>
      <c r="B39" s="490" t="s">
        <v>246</v>
      </c>
      <c r="C39" s="491"/>
      <c r="D39" s="491"/>
      <c r="E39" s="491"/>
      <c r="F39" s="492"/>
      <c r="G39" s="330">
        <f>SUM(G40:G42)</f>
        <v>0</v>
      </c>
      <c r="H39" s="330">
        <f>SUM(H40:H42)</f>
        <v>0</v>
      </c>
      <c r="I39" s="330">
        <f>SUM(I40:I42)</f>
        <v>0</v>
      </c>
      <c r="J39" s="330">
        <f>SUM(J40:J42)</f>
        <v>43803</v>
      </c>
      <c r="K39" s="330">
        <f>SUM(K40:K42)</f>
        <v>0</v>
      </c>
      <c r="L39" s="331">
        <f t="shared" si="0"/>
        <v>43803</v>
      </c>
      <c r="M39" s="330">
        <f>SUM(M40:M42)</f>
        <v>0</v>
      </c>
      <c r="N39" s="330">
        <f>SUM(N40:N42)</f>
        <v>0</v>
      </c>
      <c r="O39" s="330">
        <f>SUM(O40:O42)</f>
        <v>0</v>
      </c>
      <c r="P39" s="330">
        <f>SUM(P40:P42)</f>
        <v>30951</v>
      </c>
      <c r="Q39" s="330">
        <f>SUM(Q40:Q42)</f>
        <v>0</v>
      </c>
      <c r="R39" s="331">
        <f t="shared" si="1"/>
        <v>30951</v>
      </c>
    </row>
    <row r="40" spans="1:18" ht="17.25">
      <c r="A40" s="182">
        <v>35</v>
      </c>
      <c r="B40" s="505" t="s">
        <v>247</v>
      </c>
      <c r="C40" s="505"/>
      <c r="D40" s="505"/>
      <c r="E40" s="505"/>
      <c r="F40" s="505"/>
      <c r="G40" s="183">
        <v>0</v>
      </c>
      <c r="H40" s="183">
        <v>0</v>
      </c>
      <c r="I40" s="167">
        <f>SUM(G40:H40)</f>
        <v>0</v>
      </c>
      <c r="J40" s="167">
        <v>10834</v>
      </c>
      <c r="K40" s="183">
        <v>0</v>
      </c>
      <c r="L40" s="132">
        <f t="shared" si="0"/>
        <v>10834</v>
      </c>
      <c r="M40" s="183">
        <v>0</v>
      </c>
      <c r="N40" s="183">
        <v>0</v>
      </c>
      <c r="O40" s="167">
        <f>SUM(M40:N40)</f>
        <v>0</v>
      </c>
      <c r="P40" s="167">
        <v>7556</v>
      </c>
      <c r="Q40" s="183">
        <v>0</v>
      </c>
      <c r="R40" s="132">
        <f t="shared" si="1"/>
        <v>7556</v>
      </c>
    </row>
    <row r="41" spans="1:18" ht="17.25">
      <c r="A41" s="182">
        <v>36</v>
      </c>
      <c r="B41" s="505" t="s">
        <v>248</v>
      </c>
      <c r="C41" s="505"/>
      <c r="D41" s="505"/>
      <c r="E41" s="505"/>
      <c r="F41" s="505"/>
      <c r="G41" s="183">
        <v>0</v>
      </c>
      <c r="H41" s="183">
        <v>0</v>
      </c>
      <c r="I41" s="167">
        <f>SUM(G41:H41)</f>
        <v>0</v>
      </c>
      <c r="J41" s="167">
        <v>31635</v>
      </c>
      <c r="K41" s="183">
        <v>0</v>
      </c>
      <c r="L41" s="132">
        <f t="shared" si="0"/>
        <v>31635</v>
      </c>
      <c r="M41" s="183">
        <v>0</v>
      </c>
      <c r="N41" s="183">
        <v>0</v>
      </c>
      <c r="O41" s="167">
        <f>SUM(M41:N41)</f>
        <v>0</v>
      </c>
      <c r="P41" s="167">
        <v>22279</v>
      </c>
      <c r="Q41" s="183">
        <v>0</v>
      </c>
      <c r="R41" s="132">
        <f t="shared" si="1"/>
        <v>22279</v>
      </c>
    </row>
    <row r="42" spans="1:18" ht="17.25">
      <c r="A42" s="182">
        <v>37</v>
      </c>
      <c r="B42" s="505" t="s">
        <v>249</v>
      </c>
      <c r="C42" s="505"/>
      <c r="D42" s="505"/>
      <c r="E42" s="505"/>
      <c r="F42" s="505"/>
      <c r="G42" s="183">
        <v>0</v>
      </c>
      <c r="H42" s="183">
        <v>0</v>
      </c>
      <c r="I42" s="167">
        <f>SUM(G42:H42)</f>
        <v>0</v>
      </c>
      <c r="J42" s="167">
        <v>1334</v>
      </c>
      <c r="K42" s="183">
        <v>0</v>
      </c>
      <c r="L42" s="132">
        <f t="shared" si="0"/>
        <v>1334</v>
      </c>
      <c r="M42" s="183">
        <v>0</v>
      </c>
      <c r="N42" s="183">
        <v>0</v>
      </c>
      <c r="O42" s="167">
        <f>SUM(M42:N42)</f>
        <v>0</v>
      </c>
      <c r="P42" s="167">
        <v>1116</v>
      </c>
      <c r="Q42" s="183">
        <v>0</v>
      </c>
      <c r="R42" s="132">
        <f t="shared" si="1"/>
        <v>1116</v>
      </c>
    </row>
    <row r="43" spans="1:18" ht="24" customHeight="1">
      <c r="A43" s="332">
        <v>38</v>
      </c>
      <c r="B43" s="506" t="s">
        <v>271</v>
      </c>
      <c r="C43" s="506"/>
      <c r="D43" s="506"/>
      <c r="E43" s="506"/>
      <c r="F43" s="506"/>
      <c r="G43" s="333">
        <v>0</v>
      </c>
      <c r="H43" s="333">
        <v>0</v>
      </c>
      <c r="I43" s="328">
        <f>SUM(G43:H43)</f>
        <v>0</v>
      </c>
      <c r="J43" s="333">
        <v>0</v>
      </c>
      <c r="K43" s="333">
        <v>0</v>
      </c>
      <c r="L43" s="314">
        <f t="shared" si="0"/>
        <v>0</v>
      </c>
      <c r="M43" s="333">
        <v>0</v>
      </c>
      <c r="N43" s="333">
        <v>0</v>
      </c>
      <c r="O43" s="328">
        <f>SUM(M43:N43)</f>
        <v>0</v>
      </c>
      <c r="P43" s="333">
        <v>0</v>
      </c>
      <c r="Q43" s="333">
        <v>0</v>
      </c>
      <c r="R43" s="314">
        <f t="shared" si="1"/>
        <v>0</v>
      </c>
    </row>
    <row r="44" spans="1:18" ht="26.25" customHeight="1">
      <c r="A44" s="332">
        <v>39</v>
      </c>
      <c r="B44" s="506" t="s">
        <v>272</v>
      </c>
      <c r="C44" s="506"/>
      <c r="D44" s="506"/>
      <c r="E44" s="506"/>
      <c r="F44" s="506"/>
      <c r="G44" s="333">
        <v>0</v>
      </c>
      <c r="H44" s="333">
        <v>0</v>
      </c>
      <c r="I44" s="328">
        <f>SUM(G44:H44)</f>
        <v>0</v>
      </c>
      <c r="J44" s="314">
        <v>425111</v>
      </c>
      <c r="K44" s="333">
        <v>0</v>
      </c>
      <c r="L44" s="314">
        <f t="shared" si="0"/>
        <v>425111</v>
      </c>
      <c r="M44" s="333">
        <v>0</v>
      </c>
      <c r="N44" s="333">
        <v>0</v>
      </c>
      <c r="O44" s="328">
        <f>SUM(M44:N44)</f>
        <v>0</v>
      </c>
      <c r="P44" s="314">
        <v>425111</v>
      </c>
      <c r="Q44" s="333">
        <v>0</v>
      </c>
      <c r="R44" s="314">
        <f t="shared" si="1"/>
        <v>425111</v>
      </c>
    </row>
    <row r="45" spans="1:9" ht="13.5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9" ht="13.5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ht="13.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13.5">
      <c r="A48" s="107"/>
      <c r="B48" s="107"/>
      <c r="C48" s="107"/>
      <c r="D48" s="107"/>
      <c r="E48" s="107"/>
      <c r="F48" s="107"/>
      <c r="G48" s="107"/>
      <c r="H48" s="107"/>
      <c r="I48" s="107"/>
    </row>
    <row r="49" spans="1:9" ht="13.5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9" ht="13.5">
      <c r="A50" s="107"/>
      <c r="B50" s="107"/>
      <c r="C50" s="107"/>
      <c r="D50" s="107"/>
      <c r="E50" s="107"/>
      <c r="F50" s="107"/>
      <c r="G50" s="107"/>
      <c r="H50" s="107"/>
      <c r="I50" s="107"/>
    </row>
    <row r="51" spans="1:9" ht="13.5">
      <c r="A51" s="107"/>
      <c r="B51" s="107"/>
      <c r="C51" s="107"/>
      <c r="D51" s="107"/>
      <c r="E51" s="107"/>
      <c r="F51" s="107"/>
      <c r="G51" s="107"/>
      <c r="H51" s="107"/>
      <c r="I51" s="107"/>
    </row>
    <row r="52" spans="1:9" ht="13.5">
      <c r="A52" s="107"/>
      <c r="B52" s="107"/>
      <c r="C52" s="107"/>
      <c r="D52" s="107"/>
      <c r="E52" s="107"/>
      <c r="F52" s="107"/>
      <c r="G52" s="107"/>
      <c r="H52" s="107"/>
      <c r="I52" s="107"/>
    </row>
  </sheetData>
  <sheetProtection/>
  <mergeCells count="41">
    <mergeCell ref="L4:L5"/>
    <mergeCell ref="G3:L3"/>
    <mergeCell ref="G4:H4"/>
    <mergeCell ref="I4:I5"/>
    <mergeCell ref="B40:F40"/>
    <mergeCell ref="B41:F41"/>
    <mergeCell ref="J4:J5"/>
    <mergeCell ref="K4:K5"/>
    <mergeCell ref="A3:F5"/>
    <mergeCell ref="B29:F29"/>
    <mergeCell ref="B42:F42"/>
    <mergeCell ref="B43:F43"/>
    <mergeCell ref="B44:F44"/>
    <mergeCell ref="B34:F34"/>
    <mergeCell ref="B35:F35"/>
    <mergeCell ref="B36:F36"/>
    <mergeCell ref="B37:F37"/>
    <mergeCell ref="B38:F38"/>
    <mergeCell ref="M3:R3"/>
    <mergeCell ref="M4:N4"/>
    <mergeCell ref="O4:O5"/>
    <mergeCell ref="P4:P5"/>
    <mergeCell ref="Q4:Q5"/>
    <mergeCell ref="R4:R5"/>
    <mergeCell ref="B31:F31"/>
    <mergeCell ref="B32:F32"/>
    <mergeCell ref="B22:F22"/>
    <mergeCell ref="B23:F23"/>
    <mergeCell ref="B24:F24"/>
    <mergeCell ref="B39:F39"/>
    <mergeCell ref="B33:F33"/>
    <mergeCell ref="B26:F26"/>
    <mergeCell ref="B30:F30"/>
    <mergeCell ref="B25:F25"/>
    <mergeCell ref="B6:F6"/>
    <mergeCell ref="B7:F7"/>
    <mergeCell ref="B11:F11"/>
    <mergeCell ref="B17:F17"/>
    <mergeCell ref="B27:F27"/>
    <mergeCell ref="B28:F28"/>
    <mergeCell ref="B21:F21"/>
  </mergeCells>
  <printOptions horizontalCentered="1" verticalCentered="1"/>
  <pageMargins left="0.15748031496062992" right="0.15748031496062992" top="0.5511811023622047" bottom="0.07874015748031496" header="0.31496062992125984" footer="0.2362204724409449"/>
  <pageSetup fitToHeight="0" fitToWidth="1" horizontalDpi="600" verticalDpi="600" orientation="landscape" paperSize="8" scale="72" r:id="rId1"/>
  <headerFooter alignWithMargins="0">
    <oddHeader>&amp;C&amp;"Arial,Félkövér"&amp;14MÉRLEG-VAGYONKIMUTATÁS FORGALOMKÉPESSÉG SZERINT
2018.12.31&amp;R&amp;"Arial,Normál"5. sz. melléklet</oddHeader>
  </headerFooter>
  <colBreaks count="1" manualBreakCount="1">
    <brk id="12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25">
      <selection activeCell="F43" sqref="F43:F46"/>
    </sheetView>
  </sheetViews>
  <sheetFormatPr defaultColWidth="8.796875" defaultRowHeight="15"/>
  <cols>
    <col min="1" max="1" width="4.8984375" style="12" customWidth="1"/>
    <col min="2" max="2" width="39.8984375" style="12" customWidth="1"/>
    <col min="3" max="6" width="15.59765625" style="15" customWidth="1"/>
    <col min="7" max="9" width="13.59765625" style="12" customWidth="1"/>
    <col min="10" max="12" width="11.59765625" style="12" customWidth="1"/>
    <col min="13" max="16384" width="9" style="12" customWidth="1"/>
  </cols>
  <sheetData>
    <row r="1" spans="1:12" ht="19.5" customHeight="1">
      <c r="A1" s="98" t="str">
        <f>Adatlap!A1</f>
        <v>Nagyréde Nagyközség Önkormányzata</v>
      </c>
      <c r="B1" s="52"/>
      <c r="C1" s="53"/>
      <c r="D1" s="53"/>
      <c r="E1" s="53"/>
      <c r="F1" s="54"/>
      <c r="L1" s="155" t="s">
        <v>438</v>
      </c>
    </row>
    <row r="2" spans="1:12" ht="29.25" customHeight="1">
      <c r="A2" s="521" t="s">
        <v>46</v>
      </c>
      <c r="B2" s="522" t="s">
        <v>3</v>
      </c>
      <c r="C2" s="523" t="s">
        <v>55</v>
      </c>
      <c r="D2" s="523" t="s">
        <v>56</v>
      </c>
      <c r="E2" s="334" t="s">
        <v>190</v>
      </c>
      <c r="F2" s="523" t="s">
        <v>57</v>
      </c>
      <c r="G2" s="524" t="s">
        <v>191</v>
      </c>
      <c r="H2" s="524" t="s">
        <v>192</v>
      </c>
      <c r="I2" s="524" t="s">
        <v>193</v>
      </c>
      <c r="J2" s="524" t="s">
        <v>194</v>
      </c>
      <c r="K2" s="524" t="s">
        <v>195</v>
      </c>
      <c r="L2" s="524" t="s">
        <v>196</v>
      </c>
    </row>
    <row r="3" spans="1:12" ht="15.75" customHeight="1">
      <c r="A3" s="521"/>
      <c r="B3" s="522"/>
      <c r="C3" s="523"/>
      <c r="D3" s="523"/>
      <c r="E3" s="335" t="s">
        <v>197</v>
      </c>
      <c r="F3" s="523"/>
      <c r="G3" s="525"/>
      <c r="H3" s="525"/>
      <c r="I3" s="525"/>
      <c r="J3" s="525"/>
      <c r="K3" s="525"/>
      <c r="L3" s="525"/>
    </row>
    <row r="4" spans="1:12" ht="16.5" customHeight="1">
      <c r="A4" s="521"/>
      <c r="B4" s="522"/>
      <c r="C4" s="336" t="s">
        <v>58</v>
      </c>
      <c r="D4" s="337"/>
      <c r="E4" s="338" t="s">
        <v>198</v>
      </c>
      <c r="F4" s="523"/>
      <c r="G4" s="526"/>
      <c r="H4" s="526"/>
      <c r="I4" s="526"/>
      <c r="J4" s="526"/>
      <c r="K4" s="526"/>
      <c r="L4" s="526"/>
    </row>
    <row r="5" spans="1:12" ht="13.5" customHeight="1">
      <c r="A5" s="55">
        <v>1</v>
      </c>
      <c r="B5" s="56" t="s">
        <v>59</v>
      </c>
      <c r="C5" s="59">
        <v>169425100</v>
      </c>
      <c r="D5" s="59">
        <v>176752251</v>
      </c>
      <c r="E5" s="59">
        <v>174672227</v>
      </c>
      <c r="F5" s="59">
        <v>172386514</v>
      </c>
      <c r="G5" s="57">
        <f>F5-C5</f>
        <v>2961414</v>
      </c>
      <c r="H5" s="57">
        <f>F5-D5</f>
        <v>-4365737</v>
      </c>
      <c r="I5" s="57">
        <f>F5-E5</f>
        <v>-2285713</v>
      </c>
      <c r="J5" s="58">
        <f>F5/C5</f>
        <v>1.0174791928704778</v>
      </c>
      <c r="K5" s="58">
        <f>F5/D5</f>
        <v>0.9753002466712574</v>
      </c>
      <c r="L5" s="58">
        <f>F5/E5</f>
        <v>0.9869142734408487</v>
      </c>
    </row>
    <row r="6" spans="1:12" ht="13.5" customHeight="1">
      <c r="A6" s="55">
        <v>2</v>
      </c>
      <c r="B6" s="56" t="s">
        <v>199</v>
      </c>
      <c r="C6" s="59">
        <v>35455400</v>
      </c>
      <c r="D6" s="59">
        <v>37271159</v>
      </c>
      <c r="E6" s="59">
        <v>36570677</v>
      </c>
      <c r="F6" s="59">
        <v>36570677</v>
      </c>
      <c r="G6" s="57">
        <f aca="true" t="shared" si="0" ref="G6:G16">F6-C6</f>
        <v>1115277</v>
      </c>
      <c r="H6" s="57">
        <f aca="true" t="shared" si="1" ref="H6:H16">F6-D6</f>
        <v>-700482</v>
      </c>
      <c r="I6" s="57">
        <f aca="true" t="shared" si="2" ref="I6:I16">F6-E6</f>
        <v>0</v>
      </c>
      <c r="J6" s="58">
        <f aca="true" t="shared" si="3" ref="J6:J26">F6/C6</f>
        <v>1.031455772604455</v>
      </c>
      <c r="K6" s="58">
        <f>F6/D6</f>
        <v>0.981205789709947</v>
      </c>
      <c r="L6" s="58">
        <f aca="true" t="shared" si="4" ref="L6:L26">F6/E6</f>
        <v>1</v>
      </c>
    </row>
    <row r="7" spans="1:12" ht="13.5" customHeight="1">
      <c r="A7" s="55">
        <v>3</v>
      </c>
      <c r="B7" s="56" t="s">
        <v>200</v>
      </c>
      <c r="C7" s="59">
        <v>133260500</v>
      </c>
      <c r="D7" s="59">
        <v>216242227</v>
      </c>
      <c r="E7" s="59">
        <v>159382433</v>
      </c>
      <c r="F7" s="59">
        <v>150416232</v>
      </c>
      <c r="G7" s="57">
        <f t="shared" si="0"/>
        <v>17155732</v>
      </c>
      <c r="H7" s="57">
        <f t="shared" si="1"/>
        <v>-65825995</v>
      </c>
      <c r="I7" s="57">
        <f t="shared" si="2"/>
        <v>-8966201</v>
      </c>
      <c r="J7" s="58">
        <f t="shared" si="3"/>
        <v>1.1287383133036422</v>
      </c>
      <c r="K7" s="58">
        <f>F7/D7</f>
        <v>0.6955913934423178</v>
      </c>
      <c r="L7" s="58">
        <f t="shared" si="4"/>
        <v>0.9437441076081452</v>
      </c>
    </row>
    <row r="8" spans="1:12" ht="13.5" customHeight="1">
      <c r="A8" s="55">
        <v>4</v>
      </c>
      <c r="B8" s="56" t="s">
        <v>273</v>
      </c>
      <c r="C8" s="59">
        <v>3450000</v>
      </c>
      <c r="D8" s="59">
        <v>4072300</v>
      </c>
      <c r="E8" s="59">
        <v>2647018</v>
      </c>
      <c r="F8" s="59">
        <v>2647018</v>
      </c>
      <c r="G8" s="57">
        <f t="shared" si="0"/>
        <v>-802982</v>
      </c>
      <c r="H8" s="57">
        <f t="shared" si="1"/>
        <v>-1425282</v>
      </c>
      <c r="I8" s="57">
        <f t="shared" si="2"/>
        <v>0</v>
      </c>
      <c r="J8" s="58">
        <f t="shared" si="3"/>
        <v>0.7672515942028986</v>
      </c>
      <c r="K8" s="58">
        <f>F8/D8</f>
        <v>0.6500056479139552</v>
      </c>
      <c r="L8" s="58">
        <f t="shared" si="4"/>
        <v>1</v>
      </c>
    </row>
    <row r="9" spans="1:12" ht="13.5" customHeight="1">
      <c r="A9" s="55">
        <v>5</v>
      </c>
      <c r="B9" s="56" t="s">
        <v>201</v>
      </c>
      <c r="C9" s="59">
        <v>6434645</v>
      </c>
      <c r="D9" s="59">
        <v>5995611</v>
      </c>
      <c r="E9" s="59">
        <v>5096816</v>
      </c>
      <c r="F9" s="59">
        <v>5096816</v>
      </c>
      <c r="G9" s="57">
        <f t="shared" si="0"/>
        <v>-1337829</v>
      </c>
      <c r="H9" s="57">
        <f t="shared" si="1"/>
        <v>-898795</v>
      </c>
      <c r="I9" s="57">
        <f t="shared" si="2"/>
        <v>0</v>
      </c>
      <c r="J9" s="58">
        <f t="shared" si="3"/>
        <v>0.7920896957019385</v>
      </c>
      <c r="K9" s="58">
        <f>F9/D9</f>
        <v>0.8500911750278662</v>
      </c>
      <c r="L9" s="58">
        <f t="shared" si="4"/>
        <v>1</v>
      </c>
    </row>
    <row r="10" spans="1:12" ht="13.5" customHeight="1">
      <c r="A10" s="55">
        <v>6</v>
      </c>
      <c r="B10" s="56" t="s">
        <v>244</v>
      </c>
      <c r="C10" s="59">
        <v>0</v>
      </c>
      <c r="D10" s="59">
        <v>0</v>
      </c>
      <c r="E10" s="59">
        <v>0</v>
      </c>
      <c r="F10" s="59">
        <v>0</v>
      </c>
      <c r="G10" s="57">
        <f t="shared" si="0"/>
        <v>0</v>
      </c>
      <c r="H10" s="57">
        <f t="shared" si="1"/>
        <v>0</v>
      </c>
      <c r="I10" s="57">
        <f t="shared" si="2"/>
        <v>0</v>
      </c>
      <c r="J10" s="58"/>
      <c r="K10" s="58"/>
      <c r="L10" s="58"/>
    </row>
    <row r="11" spans="1:12" ht="13.5" customHeight="1">
      <c r="A11" s="55">
        <v>7</v>
      </c>
      <c r="B11" s="56" t="s">
        <v>202</v>
      </c>
      <c r="C11" s="59">
        <v>111288707</v>
      </c>
      <c r="D11" s="59">
        <v>117030969</v>
      </c>
      <c r="E11" s="59">
        <v>34027057</v>
      </c>
      <c r="F11" s="59">
        <v>34027057</v>
      </c>
      <c r="G11" s="57">
        <f t="shared" si="0"/>
        <v>-77261650</v>
      </c>
      <c r="H11" s="57">
        <f t="shared" si="1"/>
        <v>-83003912</v>
      </c>
      <c r="I11" s="57">
        <f t="shared" si="2"/>
        <v>0</v>
      </c>
      <c r="J11" s="58">
        <f t="shared" si="3"/>
        <v>0.3057548058312871</v>
      </c>
      <c r="K11" s="58">
        <f>F11/D11</f>
        <v>0.29075258703531714</v>
      </c>
      <c r="L11" s="58">
        <f t="shared" si="4"/>
        <v>1</v>
      </c>
    </row>
    <row r="12" spans="1:12" ht="13.5" customHeight="1">
      <c r="A12" s="55">
        <v>8</v>
      </c>
      <c r="B12" s="60" t="s">
        <v>282</v>
      </c>
      <c r="C12" s="57">
        <v>0</v>
      </c>
      <c r="D12" s="57">
        <v>0</v>
      </c>
      <c r="E12" s="57">
        <v>0</v>
      </c>
      <c r="F12" s="57">
        <v>0</v>
      </c>
      <c r="G12" s="57">
        <f t="shared" si="0"/>
        <v>0</v>
      </c>
      <c r="H12" s="57">
        <f t="shared" si="1"/>
        <v>0</v>
      </c>
      <c r="I12" s="57">
        <f t="shared" si="2"/>
        <v>0</v>
      </c>
      <c r="J12" s="58"/>
      <c r="K12" s="58"/>
      <c r="L12" s="58"/>
    </row>
    <row r="13" spans="1:12" ht="13.5" customHeight="1">
      <c r="A13" s="55">
        <v>9</v>
      </c>
      <c r="B13" s="56" t="s">
        <v>204</v>
      </c>
      <c r="C13" s="57">
        <v>110582989</v>
      </c>
      <c r="D13" s="57">
        <v>118957969</v>
      </c>
      <c r="E13" s="57">
        <v>46058507</v>
      </c>
      <c r="F13" s="57">
        <v>46058507</v>
      </c>
      <c r="G13" s="57">
        <f t="shared" si="0"/>
        <v>-64524482</v>
      </c>
      <c r="H13" s="57">
        <f t="shared" si="1"/>
        <v>-72899462</v>
      </c>
      <c r="I13" s="57">
        <f t="shared" si="2"/>
        <v>0</v>
      </c>
      <c r="J13" s="58">
        <f t="shared" si="3"/>
        <v>0.41650625848067824</v>
      </c>
      <c r="K13" s="58">
        <f>F13/D13</f>
        <v>0.3871830310082042</v>
      </c>
      <c r="L13" s="58">
        <f t="shared" si="4"/>
        <v>1</v>
      </c>
    </row>
    <row r="14" spans="1:12" ht="13.5" customHeight="1">
      <c r="A14" s="55">
        <v>10</v>
      </c>
      <c r="B14" s="56" t="s">
        <v>245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0</v>
      </c>
      <c r="H14" s="57">
        <f t="shared" si="1"/>
        <v>0</v>
      </c>
      <c r="I14" s="57">
        <f t="shared" si="2"/>
        <v>0</v>
      </c>
      <c r="J14" s="58"/>
      <c r="K14" s="58"/>
      <c r="L14" s="58"/>
    </row>
    <row r="15" spans="1:12" ht="13.5" customHeight="1">
      <c r="A15" s="55">
        <v>11</v>
      </c>
      <c r="B15" s="56" t="s">
        <v>205</v>
      </c>
      <c r="C15" s="59">
        <v>0</v>
      </c>
      <c r="D15" s="59">
        <v>685447</v>
      </c>
      <c r="E15" s="59">
        <v>685447</v>
      </c>
      <c r="F15" s="59">
        <v>85447</v>
      </c>
      <c r="G15" s="57">
        <f t="shared" si="0"/>
        <v>85447</v>
      </c>
      <c r="H15" s="57">
        <f t="shared" si="1"/>
        <v>-600000</v>
      </c>
      <c r="I15" s="57">
        <f t="shared" si="2"/>
        <v>-600000</v>
      </c>
      <c r="J15" s="58"/>
      <c r="K15" s="58">
        <f>F15/D15</f>
        <v>0.12465879929447499</v>
      </c>
      <c r="L15" s="58">
        <f t="shared" si="4"/>
        <v>0.12465879929447499</v>
      </c>
    </row>
    <row r="16" spans="1:12" ht="13.5" customHeight="1">
      <c r="A16" s="55">
        <v>12</v>
      </c>
      <c r="B16" s="56"/>
      <c r="C16" s="57">
        <v>0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1"/>
        <v>0</v>
      </c>
      <c r="I16" s="57">
        <f t="shared" si="2"/>
        <v>0</v>
      </c>
      <c r="J16" s="58"/>
      <c r="K16" s="58"/>
      <c r="L16" s="58"/>
    </row>
    <row r="17" spans="1:12" ht="13.5" customHeight="1">
      <c r="A17" s="339">
        <v>13</v>
      </c>
      <c r="B17" s="340" t="s">
        <v>206</v>
      </c>
      <c r="C17" s="341">
        <f>SUM(C5:C16)-C12</f>
        <v>569897341</v>
      </c>
      <c r="D17" s="341">
        <f aca="true" t="shared" si="5" ref="D17:I17">SUM(D5:D16)-D12</f>
        <v>677007933</v>
      </c>
      <c r="E17" s="341">
        <f t="shared" si="5"/>
        <v>459140182</v>
      </c>
      <c r="F17" s="341">
        <f t="shared" si="5"/>
        <v>447288268</v>
      </c>
      <c r="G17" s="341">
        <f t="shared" si="5"/>
        <v>-122609073</v>
      </c>
      <c r="H17" s="341">
        <f t="shared" si="5"/>
        <v>-229719665</v>
      </c>
      <c r="I17" s="341">
        <f t="shared" si="5"/>
        <v>-11851914</v>
      </c>
      <c r="J17" s="342">
        <f t="shared" si="3"/>
        <v>0.7848576152595174</v>
      </c>
      <c r="K17" s="342">
        <f>F17/D17</f>
        <v>0.6606839391348757</v>
      </c>
      <c r="L17" s="342">
        <f t="shared" si="4"/>
        <v>0.9741867201681773</v>
      </c>
    </row>
    <row r="18" spans="1:12" ht="13.5" customHeight="1">
      <c r="A18" s="55">
        <v>14</v>
      </c>
      <c r="B18" s="56" t="s">
        <v>207</v>
      </c>
      <c r="C18" s="57">
        <v>38952000</v>
      </c>
      <c r="D18" s="57">
        <v>38952000</v>
      </c>
      <c r="E18" s="57">
        <v>8952000</v>
      </c>
      <c r="F18" s="57">
        <v>8952000</v>
      </c>
      <c r="G18" s="57">
        <f aca="true" t="shared" si="6" ref="G18:G25">F18-C18</f>
        <v>-30000000</v>
      </c>
      <c r="H18" s="57">
        <f aca="true" t="shared" si="7" ref="H18:H25">F18-D18</f>
        <v>-30000000</v>
      </c>
      <c r="I18" s="57">
        <f aca="true" t="shared" si="8" ref="I18:I25">F18-E18</f>
        <v>0</v>
      </c>
      <c r="J18" s="58">
        <f t="shared" si="3"/>
        <v>0.22982131854590265</v>
      </c>
      <c r="K18" s="58">
        <f>F18/D18</f>
        <v>0.22982131854590265</v>
      </c>
      <c r="L18" s="58">
        <f t="shared" si="4"/>
        <v>1</v>
      </c>
    </row>
    <row r="19" spans="1:12" ht="13.5" customHeight="1">
      <c r="A19" s="55">
        <v>15</v>
      </c>
      <c r="B19" s="56" t="s">
        <v>208</v>
      </c>
      <c r="C19" s="57">
        <v>0</v>
      </c>
      <c r="D19" s="57">
        <v>0</v>
      </c>
      <c r="E19" s="57">
        <v>0</v>
      </c>
      <c r="F19" s="57">
        <v>0</v>
      </c>
      <c r="G19" s="57">
        <f t="shared" si="6"/>
        <v>0</v>
      </c>
      <c r="H19" s="57">
        <f t="shared" si="7"/>
        <v>0</v>
      </c>
      <c r="I19" s="57">
        <f t="shared" si="8"/>
        <v>0</v>
      </c>
      <c r="J19" s="58"/>
      <c r="K19" s="58"/>
      <c r="L19" s="58"/>
    </row>
    <row r="20" spans="1:12" ht="13.5" customHeight="1">
      <c r="A20" s="55">
        <v>16</v>
      </c>
      <c r="B20" s="56"/>
      <c r="C20" s="57">
        <v>0</v>
      </c>
      <c r="D20" s="57">
        <v>0</v>
      </c>
      <c r="E20" s="57">
        <v>0</v>
      </c>
      <c r="F20" s="57">
        <v>0</v>
      </c>
      <c r="G20" s="57">
        <f t="shared" si="6"/>
        <v>0</v>
      </c>
      <c r="H20" s="57">
        <f t="shared" si="7"/>
        <v>0</v>
      </c>
      <c r="I20" s="57">
        <f t="shared" si="8"/>
        <v>0</v>
      </c>
      <c r="J20" s="58"/>
      <c r="K20" s="58"/>
      <c r="L20" s="58"/>
    </row>
    <row r="21" spans="1:12" ht="13.5" customHeight="1">
      <c r="A21" s="55">
        <v>17</v>
      </c>
      <c r="B21" s="56" t="s">
        <v>210</v>
      </c>
      <c r="C21" s="57">
        <v>6080648</v>
      </c>
      <c r="D21" s="57">
        <v>6080648</v>
      </c>
      <c r="E21" s="57">
        <v>6080648</v>
      </c>
      <c r="F21" s="57">
        <v>6080648</v>
      </c>
      <c r="G21" s="57">
        <f t="shared" si="6"/>
        <v>0</v>
      </c>
      <c r="H21" s="57">
        <f t="shared" si="7"/>
        <v>0</v>
      </c>
      <c r="I21" s="57">
        <f t="shared" si="8"/>
        <v>0</v>
      </c>
      <c r="J21" s="58">
        <f>E21/C21</f>
        <v>1</v>
      </c>
      <c r="K21" s="58">
        <f>F21/D21</f>
        <v>1</v>
      </c>
      <c r="L21" s="58">
        <f t="shared" si="4"/>
        <v>1</v>
      </c>
    </row>
    <row r="22" spans="1:12" s="350" customFormat="1" ht="13.5" customHeight="1">
      <c r="A22" s="346">
        <v>18</v>
      </c>
      <c r="B22" s="347" t="s">
        <v>211</v>
      </c>
      <c r="C22" s="348">
        <v>174542800</v>
      </c>
      <c r="D22" s="348">
        <v>173513195</v>
      </c>
      <c r="E22" s="348">
        <v>160184046</v>
      </c>
      <c r="F22" s="348">
        <v>160184046</v>
      </c>
      <c r="G22" s="348">
        <f t="shared" si="6"/>
        <v>-14358754</v>
      </c>
      <c r="H22" s="348">
        <f t="shared" si="7"/>
        <v>-13329149</v>
      </c>
      <c r="I22" s="348">
        <f t="shared" si="8"/>
        <v>0</v>
      </c>
      <c r="J22" s="349">
        <f t="shared" si="3"/>
        <v>0.9177350540956144</v>
      </c>
      <c r="K22" s="349">
        <f>F22/D22</f>
        <v>0.9231807759634649</v>
      </c>
      <c r="L22" s="349">
        <f t="shared" si="4"/>
        <v>1</v>
      </c>
    </row>
    <row r="23" spans="1:12" ht="13.5" customHeight="1">
      <c r="A23" s="55">
        <v>19</v>
      </c>
      <c r="B23" s="56" t="s">
        <v>274</v>
      </c>
      <c r="C23" s="59">
        <v>0</v>
      </c>
      <c r="D23" s="59">
        <v>0</v>
      </c>
      <c r="E23" s="59">
        <v>0</v>
      </c>
      <c r="F23" s="59">
        <v>0</v>
      </c>
      <c r="G23" s="57">
        <f t="shared" si="6"/>
        <v>0</v>
      </c>
      <c r="H23" s="57">
        <f t="shared" si="7"/>
        <v>0</v>
      </c>
      <c r="I23" s="57">
        <f t="shared" si="8"/>
        <v>0</v>
      </c>
      <c r="J23" s="349"/>
      <c r="K23" s="349"/>
      <c r="L23" s="349"/>
    </row>
    <row r="24" spans="1:12" ht="13.5" customHeight="1">
      <c r="A24" s="55">
        <v>20</v>
      </c>
      <c r="B24" s="56" t="s">
        <v>275</v>
      </c>
      <c r="C24" s="59">
        <v>0</v>
      </c>
      <c r="D24" s="59">
        <v>0</v>
      </c>
      <c r="E24" s="59">
        <v>0</v>
      </c>
      <c r="F24" s="59">
        <v>0</v>
      </c>
      <c r="G24" s="57">
        <f t="shared" si="6"/>
        <v>0</v>
      </c>
      <c r="H24" s="57">
        <f t="shared" si="7"/>
        <v>0</v>
      </c>
      <c r="I24" s="57">
        <f t="shared" si="8"/>
        <v>0</v>
      </c>
      <c r="J24" s="349"/>
      <c r="K24" s="349"/>
      <c r="L24" s="349"/>
    </row>
    <row r="25" spans="1:12" ht="13.5" customHeight="1">
      <c r="A25" s="55">
        <v>21</v>
      </c>
      <c r="B25" s="56" t="s">
        <v>278</v>
      </c>
      <c r="C25" s="59">
        <v>0</v>
      </c>
      <c r="D25" s="59">
        <v>0</v>
      </c>
      <c r="E25" s="59">
        <v>0</v>
      </c>
      <c r="F25" s="59">
        <v>0</v>
      </c>
      <c r="G25" s="57">
        <f t="shared" si="6"/>
        <v>0</v>
      </c>
      <c r="H25" s="57">
        <f t="shared" si="7"/>
        <v>0</v>
      </c>
      <c r="I25" s="57">
        <f t="shared" si="8"/>
        <v>0</v>
      </c>
      <c r="J25" s="349"/>
      <c r="K25" s="349"/>
      <c r="L25" s="349"/>
    </row>
    <row r="26" spans="1:12" ht="13.5" customHeight="1">
      <c r="A26" s="61">
        <v>22</v>
      </c>
      <c r="B26" s="62" t="s">
        <v>276</v>
      </c>
      <c r="C26" s="63">
        <f>SUM(C18:C25)</f>
        <v>219575448</v>
      </c>
      <c r="D26" s="63">
        <f aca="true" t="shared" si="9" ref="D26:I26">SUM(D18:D25)</f>
        <v>218545843</v>
      </c>
      <c r="E26" s="63">
        <f t="shared" si="9"/>
        <v>175216694</v>
      </c>
      <c r="F26" s="63">
        <f t="shared" si="9"/>
        <v>175216694</v>
      </c>
      <c r="G26" s="63">
        <f t="shared" si="9"/>
        <v>-44358754</v>
      </c>
      <c r="H26" s="63">
        <f t="shared" si="9"/>
        <v>-43329149</v>
      </c>
      <c r="I26" s="63">
        <f t="shared" si="9"/>
        <v>0</v>
      </c>
      <c r="J26" s="299">
        <f t="shared" si="3"/>
        <v>0.7979794444049136</v>
      </c>
      <c r="K26" s="299">
        <f>F26/D26</f>
        <v>0.8017388553119265</v>
      </c>
      <c r="L26" s="299">
        <f t="shared" si="4"/>
        <v>1</v>
      </c>
    </row>
    <row r="27" spans="1:12" ht="13.5" customHeight="1">
      <c r="A27" s="339">
        <v>23</v>
      </c>
      <c r="B27" s="340" t="s">
        <v>277</v>
      </c>
      <c r="C27" s="341">
        <f>C17+C23+C25+C26</f>
        <v>789472789</v>
      </c>
      <c r="D27" s="341">
        <f>D17+D23+D25+D26</f>
        <v>895553776</v>
      </c>
      <c r="E27" s="341">
        <f>E17+E23+E25+E26</f>
        <v>634356876</v>
      </c>
      <c r="F27" s="341">
        <f>F17+F26</f>
        <v>622504962</v>
      </c>
      <c r="G27" s="341">
        <f>G17+G26</f>
        <v>-166967827</v>
      </c>
      <c r="H27" s="341">
        <f>H17+H26</f>
        <v>-273048814</v>
      </c>
      <c r="I27" s="341">
        <f>I17+I26</f>
        <v>-11851914</v>
      </c>
      <c r="J27" s="342">
        <f>F27/C27</f>
        <v>0.7885071793145741</v>
      </c>
      <c r="K27" s="342">
        <f aca="true" t="shared" si="10" ref="K27:K53">F27/D27</f>
        <v>0.6951061775211587</v>
      </c>
      <c r="L27" s="342">
        <f aca="true" t="shared" si="11" ref="L27:L53">F27/E27</f>
        <v>0.9813166461208186</v>
      </c>
    </row>
    <row r="28" spans="1:12" ht="13.5" customHeight="1">
      <c r="A28" s="55">
        <v>24</v>
      </c>
      <c r="B28" s="56" t="s">
        <v>212</v>
      </c>
      <c r="C28" s="59">
        <v>171272186</v>
      </c>
      <c r="D28" s="59">
        <v>241765974</v>
      </c>
      <c r="E28" s="59">
        <v>250764677</v>
      </c>
      <c r="F28" s="59">
        <v>250764677</v>
      </c>
      <c r="G28" s="57">
        <f aca="true" t="shared" si="12" ref="G28:G41">F28-C28</f>
        <v>79492491</v>
      </c>
      <c r="H28" s="57">
        <f aca="true" t="shared" si="13" ref="H28:H41">F28-D28</f>
        <v>8998703</v>
      </c>
      <c r="I28" s="57">
        <f aca="true" t="shared" si="14" ref="I28:I41">F28-E28</f>
        <v>0</v>
      </c>
      <c r="J28" s="58">
        <f>F28/C28</f>
        <v>1.4641295989530956</v>
      </c>
      <c r="K28" s="58">
        <f t="shared" si="10"/>
        <v>1.0372207174198964</v>
      </c>
      <c r="L28" s="58">
        <f t="shared" si="11"/>
        <v>1</v>
      </c>
    </row>
    <row r="29" spans="1:12" ht="13.5" customHeight="1">
      <c r="A29" s="55">
        <v>25</v>
      </c>
      <c r="B29" s="60" t="s">
        <v>213</v>
      </c>
      <c r="C29" s="59">
        <v>171072186</v>
      </c>
      <c r="D29" s="59">
        <v>179860055</v>
      </c>
      <c r="E29" s="59">
        <v>179860055</v>
      </c>
      <c r="F29" s="59">
        <v>179860055</v>
      </c>
      <c r="G29" s="57">
        <f t="shared" si="12"/>
        <v>8787869</v>
      </c>
      <c r="H29" s="57">
        <f t="shared" si="13"/>
        <v>0</v>
      </c>
      <c r="I29" s="57">
        <f t="shared" si="14"/>
        <v>0</v>
      </c>
      <c r="J29" s="58">
        <f>F29/C29</f>
        <v>1.051369361703252</v>
      </c>
      <c r="K29" s="58">
        <f t="shared" si="10"/>
        <v>1</v>
      </c>
      <c r="L29" s="58">
        <f t="shared" si="11"/>
        <v>1</v>
      </c>
    </row>
    <row r="30" spans="1:12" ht="13.5" customHeight="1">
      <c r="A30" s="55">
        <v>26</v>
      </c>
      <c r="B30" s="56" t="s">
        <v>214</v>
      </c>
      <c r="C30" s="59">
        <v>0</v>
      </c>
      <c r="D30" s="59">
        <v>18368709</v>
      </c>
      <c r="E30" s="59">
        <v>10333990</v>
      </c>
      <c r="F30" s="59">
        <v>10333990</v>
      </c>
      <c r="G30" s="57">
        <f t="shared" si="12"/>
        <v>10333990</v>
      </c>
      <c r="H30" s="57">
        <f t="shared" si="13"/>
        <v>-8034719</v>
      </c>
      <c r="I30" s="57">
        <f t="shared" si="14"/>
        <v>0</v>
      </c>
      <c r="J30" s="58"/>
      <c r="K30" s="58">
        <f t="shared" si="10"/>
        <v>0.5625866248956309</v>
      </c>
      <c r="L30" s="58">
        <f t="shared" si="11"/>
        <v>1</v>
      </c>
    </row>
    <row r="31" spans="1:12" ht="13.5" customHeight="1">
      <c r="A31" s="55">
        <v>27</v>
      </c>
      <c r="B31" s="60" t="s">
        <v>215</v>
      </c>
      <c r="C31" s="59">
        <v>0</v>
      </c>
      <c r="D31" s="59">
        <v>0</v>
      </c>
      <c r="E31" s="59">
        <v>0</v>
      </c>
      <c r="F31" s="59">
        <v>0</v>
      </c>
      <c r="G31" s="57">
        <f t="shared" si="12"/>
        <v>0</v>
      </c>
      <c r="H31" s="57">
        <f t="shared" si="13"/>
        <v>0</v>
      </c>
      <c r="I31" s="57">
        <f t="shared" si="14"/>
        <v>0</v>
      </c>
      <c r="J31" s="58"/>
      <c r="K31" s="58"/>
      <c r="L31" s="58"/>
    </row>
    <row r="32" spans="1:12" ht="13.5" customHeight="1">
      <c r="A32" s="55">
        <v>28</v>
      </c>
      <c r="B32" s="60" t="s">
        <v>216</v>
      </c>
      <c r="C32" s="59">
        <v>165000000</v>
      </c>
      <c r="D32" s="59">
        <v>186800000</v>
      </c>
      <c r="E32" s="59">
        <v>215808925</v>
      </c>
      <c r="F32" s="59">
        <v>193134937</v>
      </c>
      <c r="G32" s="57">
        <f t="shared" si="12"/>
        <v>28134937</v>
      </c>
      <c r="H32" s="57">
        <f t="shared" si="13"/>
        <v>6334937</v>
      </c>
      <c r="I32" s="57">
        <f t="shared" si="14"/>
        <v>-22673988</v>
      </c>
      <c r="J32" s="58">
        <f aca="true" t="shared" si="15" ref="J32:J38">F32/C32</f>
        <v>1.1705147696969698</v>
      </c>
      <c r="K32" s="58">
        <f t="shared" si="10"/>
        <v>1.0339129389721626</v>
      </c>
      <c r="L32" s="58">
        <f t="shared" si="11"/>
        <v>0.8949348920578701</v>
      </c>
    </row>
    <row r="33" spans="1:12" ht="13.5" customHeight="1">
      <c r="A33" s="55">
        <v>29</v>
      </c>
      <c r="B33" s="60" t="s">
        <v>217</v>
      </c>
      <c r="C33" s="59">
        <v>155000000</v>
      </c>
      <c r="D33" s="59">
        <v>176800000</v>
      </c>
      <c r="E33" s="59">
        <v>170816633</v>
      </c>
      <c r="F33" s="59">
        <v>182093937</v>
      </c>
      <c r="G33" s="57">
        <f t="shared" si="12"/>
        <v>27093937</v>
      </c>
      <c r="H33" s="57">
        <f t="shared" si="13"/>
        <v>5293937</v>
      </c>
      <c r="I33" s="57">
        <f t="shared" si="14"/>
        <v>11277304</v>
      </c>
      <c r="J33" s="58">
        <f t="shared" si="15"/>
        <v>1.174799593548387</v>
      </c>
      <c r="K33" s="58">
        <f t="shared" si="10"/>
        <v>1.0299430825791855</v>
      </c>
      <c r="L33" s="58">
        <f t="shared" si="11"/>
        <v>1.0660199408098625</v>
      </c>
    </row>
    <row r="34" spans="1:12" ht="13.5" customHeight="1">
      <c r="A34" s="55">
        <v>30</v>
      </c>
      <c r="B34" s="60" t="s">
        <v>218</v>
      </c>
      <c r="C34" s="59">
        <v>10000000</v>
      </c>
      <c r="D34" s="59">
        <v>10000000</v>
      </c>
      <c r="E34" s="59">
        <v>12095879</v>
      </c>
      <c r="F34" s="59">
        <v>11041000</v>
      </c>
      <c r="G34" s="57">
        <f t="shared" si="12"/>
        <v>1041000</v>
      </c>
      <c r="H34" s="57">
        <f t="shared" si="13"/>
        <v>1041000</v>
      </c>
      <c r="I34" s="57">
        <f t="shared" si="14"/>
        <v>-1054879</v>
      </c>
      <c r="J34" s="58">
        <f t="shared" si="15"/>
        <v>1.1041</v>
      </c>
      <c r="K34" s="58">
        <f t="shared" si="10"/>
        <v>1.1041</v>
      </c>
      <c r="L34" s="58">
        <f t="shared" si="11"/>
        <v>0.9127902155767266</v>
      </c>
    </row>
    <row r="35" spans="1:12" ht="13.5" customHeight="1">
      <c r="A35" s="55">
        <v>31</v>
      </c>
      <c r="B35" s="56" t="s">
        <v>219</v>
      </c>
      <c r="C35" s="59">
        <v>32194200</v>
      </c>
      <c r="D35" s="59">
        <v>32194200</v>
      </c>
      <c r="E35" s="59">
        <v>52624934</v>
      </c>
      <c r="F35" s="59">
        <v>41609800</v>
      </c>
      <c r="G35" s="57">
        <f t="shared" si="12"/>
        <v>9415600</v>
      </c>
      <c r="H35" s="57">
        <f t="shared" si="13"/>
        <v>9415600</v>
      </c>
      <c r="I35" s="57">
        <f t="shared" si="14"/>
        <v>-11015134</v>
      </c>
      <c r="J35" s="58">
        <f t="shared" si="15"/>
        <v>1.2924626174901068</v>
      </c>
      <c r="K35" s="58">
        <f t="shared" si="10"/>
        <v>1.2924626174901068</v>
      </c>
      <c r="L35" s="58">
        <f t="shared" si="11"/>
        <v>0.7906860272736874</v>
      </c>
    </row>
    <row r="36" spans="1:12" ht="13.5" customHeight="1">
      <c r="A36" s="55">
        <v>32</v>
      </c>
      <c r="B36" s="56" t="s">
        <v>220</v>
      </c>
      <c r="C36" s="57">
        <v>0</v>
      </c>
      <c r="D36" s="57">
        <v>0</v>
      </c>
      <c r="E36" s="57">
        <v>0</v>
      </c>
      <c r="F36" s="57">
        <v>0</v>
      </c>
      <c r="G36" s="57">
        <f t="shared" si="12"/>
        <v>0</v>
      </c>
      <c r="H36" s="57">
        <f t="shared" si="13"/>
        <v>0</v>
      </c>
      <c r="I36" s="57">
        <f t="shared" si="14"/>
        <v>0</v>
      </c>
      <c r="J36" s="58"/>
      <c r="K36" s="58"/>
      <c r="L36" s="58"/>
    </row>
    <row r="37" spans="1:12" ht="13.5" customHeight="1">
      <c r="A37" s="55">
        <v>33</v>
      </c>
      <c r="B37" s="60" t="s">
        <v>221</v>
      </c>
      <c r="C37" s="57">
        <v>0</v>
      </c>
      <c r="D37" s="57">
        <v>0</v>
      </c>
      <c r="E37" s="57">
        <v>0</v>
      </c>
      <c r="F37" s="57">
        <v>0</v>
      </c>
      <c r="G37" s="57">
        <f t="shared" si="12"/>
        <v>0</v>
      </c>
      <c r="H37" s="57">
        <f t="shared" si="13"/>
        <v>0</v>
      </c>
      <c r="I37" s="57">
        <f t="shared" si="14"/>
        <v>0</v>
      </c>
      <c r="J37" s="58"/>
      <c r="K37" s="58"/>
      <c r="L37" s="58"/>
    </row>
    <row r="38" spans="1:12" ht="13.5" customHeight="1">
      <c r="A38" s="55">
        <v>34</v>
      </c>
      <c r="B38" s="56" t="s">
        <v>222</v>
      </c>
      <c r="C38" s="57">
        <v>1800000</v>
      </c>
      <c r="D38" s="57">
        <v>1000000</v>
      </c>
      <c r="E38" s="57">
        <v>3830928</v>
      </c>
      <c r="F38" s="57">
        <v>980928</v>
      </c>
      <c r="G38" s="57">
        <f t="shared" si="12"/>
        <v>-819072</v>
      </c>
      <c r="H38" s="57">
        <f t="shared" si="13"/>
        <v>-19072</v>
      </c>
      <c r="I38" s="57">
        <f t="shared" si="14"/>
        <v>-2850000</v>
      </c>
      <c r="J38" s="58">
        <f t="shared" si="15"/>
        <v>0.54496</v>
      </c>
      <c r="K38" s="58">
        <f t="shared" si="10"/>
        <v>0.980928</v>
      </c>
      <c r="L38" s="58">
        <f t="shared" si="11"/>
        <v>0.2560549297715854</v>
      </c>
    </row>
    <row r="39" spans="1:12" ht="30" customHeight="1">
      <c r="A39" s="55">
        <v>35</v>
      </c>
      <c r="B39" s="65" t="s">
        <v>223</v>
      </c>
      <c r="C39" s="57">
        <v>0</v>
      </c>
      <c r="D39" s="57">
        <v>0</v>
      </c>
      <c r="E39" s="57">
        <v>0</v>
      </c>
      <c r="F39" s="57">
        <v>0</v>
      </c>
      <c r="G39" s="57">
        <f t="shared" si="12"/>
        <v>0</v>
      </c>
      <c r="H39" s="57">
        <f t="shared" si="13"/>
        <v>0</v>
      </c>
      <c r="I39" s="57">
        <f t="shared" si="14"/>
        <v>0</v>
      </c>
      <c r="J39" s="58"/>
      <c r="K39" s="58"/>
      <c r="L39" s="58"/>
    </row>
    <row r="40" spans="1:12" ht="13.5" customHeight="1">
      <c r="A40" s="55">
        <v>36</v>
      </c>
      <c r="B40" s="56" t="s">
        <v>224</v>
      </c>
      <c r="C40" s="57">
        <v>0</v>
      </c>
      <c r="D40" s="57">
        <v>0</v>
      </c>
      <c r="E40" s="57">
        <v>0</v>
      </c>
      <c r="F40" s="57">
        <v>0</v>
      </c>
      <c r="G40" s="57">
        <f t="shared" si="12"/>
        <v>0</v>
      </c>
      <c r="H40" s="57">
        <f t="shared" si="13"/>
        <v>0</v>
      </c>
      <c r="I40" s="57">
        <f t="shared" si="14"/>
        <v>0</v>
      </c>
      <c r="J40" s="58"/>
      <c r="K40" s="58"/>
      <c r="L40" s="58"/>
    </row>
    <row r="41" spans="1:12" ht="30.75" customHeight="1">
      <c r="A41" s="55">
        <v>37</v>
      </c>
      <c r="B41" s="65" t="s">
        <v>225</v>
      </c>
      <c r="C41" s="57">
        <v>0</v>
      </c>
      <c r="D41" s="57">
        <v>0</v>
      </c>
      <c r="E41" s="57">
        <v>0</v>
      </c>
      <c r="F41" s="57">
        <v>0</v>
      </c>
      <c r="G41" s="57">
        <f t="shared" si="12"/>
        <v>0</v>
      </c>
      <c r="H41" s="57">
        <f t="shared" si="13"/>
        <v>0</v>
      </c>
      <c r="I41" s="57">
        <f t="shared" si="14"/>
        <v>0</v>
      </c>
      <c r="J41" s="58"/>
      <c r="K41" s="58"/>
      <c r="L41" s="58"/>
    </row>
    <row r="42" spans="1:12" ht="27.75" customHeight="1">
      <c r="A42" s="339">
        <v>38</v>
      </c>
      <c r="B42" s="343" t="s">
        <v>226</v>
      </c>
      <c r="C42" s="341">
        <f>SUM(C28:C41)-C29-C31-C33-C34-C37-C39-C41</f>
        <v>370266386</v>
      </c>
      <c r="D42" s="341">
        <f aca="true" t="shared" si="16" ref="D42:I42">SUM(D28:D41)-D29-D31-D33-D34-D37-D39-D41</f>
        <v>480128883</v>
      </c>
      <c r="E42" s="341">
        <f>SUM(E28:E41)-E29-E31-E33-E34-E37-E39-E41</f>
        <v>533363454</v>
      </c>
      <c r="F42" s="341">
        <f t="shared" si="16"/>
        <v>496824332</v>
      </c>
      <c r="G42" s="341">
        <f t="shared" si="16"/>
        <v>126557946</v>
      </c>
      <c r="H42" s="341">
        <f t="shared" si="16"/>
        <v>16695449</v>
      </c>
      <c r="I42" s="341">
        <f t="shared" si="16"/>
        <v>-36539122</v>
      </c>
      <c r="J42" s="342">
        <f>F42/C42</f>
        <v>1.3418024178948829</v>
      </c>
      <c r="K42" s="342">
        <f t="shared" si="10"/>
        <v>1.0347728486894632</v>
      </c>
      <c r="L42" s="342">
        <f t="shared" si="11"/>
        <v>0.9314930152675965</v>
      </c>
    </row>
    <row r="43" spans="1:12" ht="13.5" customHeight="1">
      <c r="A43" s="55">
        <v>39</v>
      </c>
      <c r="B43" s="56" t="s">
        <v>279</v>
      </c>
      <c r="C43" s="57">
        <v>30000000</v>
      </c>
      <c r="D43" s="57">
        <v>30000000</v>
      </c>
      <c r="E43" s="57">
        <v>0</v>
      </c>
      <c r="F43" s="57">
        <v>0</v>
      </c>
      <c r="G43" s="57">
        <f aca="true" t="shared" si="17" ref="G43:G50">F43-C43</f>
        <v>-30000000</v>
      </c>
      <c r="H43" s="57">
        <f aca="true" t="shared" si="18" ref="H43:H50">F43-D43</f>
        <v>-30000000</v>
      </c>
      <c r="I43" s="57">
        <f aca="true" t="shared" si="19" ref="I43:I50">F43-E43</f>
        <v>0</v>
      </c>
      <c r="J43" s="58">
        <f>F43/C43</f>
        <v>0</v>
      </c>
      <c r="K43" s="58">
        <f t="shared" si="10"/>
        <v>0</v>
      </c>
      <c r="L43" s="58"/>
    </row>
    <row r="44" spans="1:12" ht="13.5" customHeight="1">
      <c r="A44" s="55">
        <v>40</v>
      </c>
      <c r="B44" s="56" t="s">
        <v>228</v>
      </c>
      <c r="C44" s="57">
        <v>0</v>
      </c>
      <c r="D44" s="57">
        <v>0</v>
      </c>
      <c r="E44" s="57">
        <v>0</v>
      </c>
      <c r="F44" s="57">
        <v>0</v>
      </c>
      <c r="G44" s="57">
        <f t="shared" si="17"/>
        <v>0</v>
      </c>
      <c r="H44" s="57">
        <f t="shared" si="18"/>
        <v>0</v>
      </c>
      <c r="I44" s="57">
        <f t="shared" si="19"/>
        <v>0</v>
      </c>
      <c r="J44" s="58"/>
      <c r="K44" s="58"/>
      <c r="L44" s="58"/>
    </row>
    <row r="45" spans="1:12" ht="13.5" customHeight="1">
      <c r="A45" s="55">
        <v>41</v>
      </c>
      <c r="B45" s="56" t="s">
        <v>229</v>
      </c>
      <c r="C45" s="57">
        <v>214663603</v>
      </c>
      <c r="D45" s="57">
        <v>211911698</v>
      </c>
      <c r="E45" s="57">
        <v>211911698</v>
      </c>
      <c r="F45" s="57">
        <v>211911698</v>
      </c>
      <c r="G45" s="57">
        <f t="shared" si="17"/>
        <v>-2751905</v>
      </c>
      <c r="H45" s="57">
        <f t="shared" si="18"/>
        <v>0</v>
      </c>
      <c r="I45" s="57">
        <f t="shared" si="19"/>
        <v>0</v>
      </c>
      <c r="J45" s="58">
        <f>F45/C45</f>
        <v>0.9871803838119684</v>
      </c>
      <c r="K45" s="58">
        <f t="shared" si="10"/>
        <v>1</v>
      </c>
      <c r="L45" s="58">
        <f t="shared" si="11"/>
        <v>1</v>
      </c>
    </row>
    <row r="46" spans="1:12" ht="13.5" customHeight="1">
      <c r="A46" s="55">
        <v>42</v>
      </c>
      <c r="B46" s="56" t="s">
        <v>209</v>
      </c>
      <c r="C46" s="57">
        <v>0</v>
      </c>
      <c r="D46" s="57">
        <v>0</v>
      </c>
      <c r="E46" s="57">
        <v>5834255</v>
      </c>
      <c r="F46" s="57">
        <v>5834255</v>
      </c>
      <c r="G46" s="57">
        <f t="shared" si="17"/>
        <v>5834255</v>
      </c>
      <c r="H46" s="57">
        <f t="shared" si="18"/>
        <v>5834255</v>
      </c>
      <c r="I46" s="57">
        <f t="shared" si="19"/>
        <v>0</v>
      </c>
      <c r="J46" s="58"/>
      <c r="K46" s="58"/>
      <c r="L46" s="58">
        <f t="shared" si="11"/>
        <v>1</v>
      </c>
    </row>
    <row r="47" spans="1:12" ht="13.5" customHeight="1">
      <c r="A47" s="55">
        <v>43</v>
      </c>
      <c r="B47" s="56"/>
      <c r="C47" s="57">
        <v>0</v>
      </c>
      <c r="D47" s="57">
        <v>0</v>
      </c>
      <c r="E47" s="57">
        <v>0</v>
      </c>
      <c r="F47" s="57">
        <v>0</v>
      </c>
      <c r="G47" s="57">
        <f t="shared" si="17"/>
        <v>0</v>
      </c>
      <c r="H47" s="57">
        <f t="shared" si="18"/>
        <v>0</v>
      </c>
      <c r="I47" s="57">
        <f t="shared" si="19"/>
        <v>0</v>
      </c>
      <c r="J47" s="58"/>
      <c r="K47" s="58"/>
      <c r="L47" s="58"/>
    </row>
    <row r="48" spans="1:12" s="350" customFormat="1" ht="13.5" customHeight="1">
      <c r="A48" s="346">
        <v>44</v>
      </c>
      <c r="B48" s="347" t="s">
        <v>230</v>
      </c>
      <c r="C48" s="348">
        <v>174542800</v>
      </c>
      <c r="D48" s="348">
        <v>173513195</v>
      </c>
      <c r="E48" s="348">
        <v>160184046</v>
      </c>
      <c r="F48" s="348">
        <v>160184046</v>
      </c>
      <c r="G48" s="348">
        <f t="shared" si="17"/>
        <v>-14358754</v>
      </c>
      <c r="H48" s="348">
        <f t="shared" si="18"/>
        <v>-13329149</v>
      </c>
      <c r="I48" s="348">
        <f t="shared" si="19"/>
        <v>0</v>
      </c>
      <c r="J48" s="349">
        <f>F48/C48</f>
        <v>0.9177350540956144</v>
      </c>
      <c r="K48" s="349">
        <f t="shared" si="10"/>
        <v>0.9231807759634649</v>
      </c>
      <c r="L48" s="349">
        <f t="shared" si="11"/>
        <v>1</v>
      </c>
    </row>
    <row r="49" spans="1:12" ht="13.5" customHeight="1">
      <c r="A49" s="55">
        <v>45</v>
      </c>
      <c r="B49" s="56" t="s">
        <v>280</v>
      </c>
      <c r="C49" s="57">
        <v>0</v>
      </c>
      <c r="D49" s="57">
        <v>0</v>
      </c>
      <c r="E49" s="57">
        <v>0</v>
      </c>
      <c r="F49" s="57">
        <v>0</v>
      </c>
      <c r="G49" s="57">
        <f t="shared" si="17"/>
        <v>0</v>
      </c>
      <c r="H49" s="57">
        <f t="shared" si="18"/>
        <v>0</v>
      </c>
      <c r="I49" s="57">
        <f t="shared" si="19"/>
        <v>0</v>
      </c>
      <c r="J49" s="184"/>
      <c r="K49" s="184"/>
      <c r="L49" s="184"/>
    </row>
    <row r="50" spans="1:12" ht="13.5" customHeight="1">
      <c r="A50" s="55">
        <v>46</v>
      </c>
      <c r="B50" s="56" t="s">
        <v>232</v>
      </c>
      <c r="C50" s="59">
        <v>0</v>
      </c>
      <c r="D50" s="59">
        <v>0</v>
      </c>
      <c r="E50" s="59">
        <v>0</v>
      </c>
      <c r="F50" s="59">
        <v>0</v>
      </c>
      <c r="G50" s="57">
        <f t="shared" si="17"/>
        <v>0</v>
      </c>
      <c r="H50" s="57">
        <f t="shared" si="18"/>
        <v>0</v>
      </c>
      <c r="I50" s="57">
        <f t="shared" si="19"/>
        <v>0</v>
      </c>
      <c r="J50" s="184"/>
      <c r="K50" s="184"/>
      <c r="L50" s="184"/>
    </row>
    <row r="51" spans="1:12" ht="13.5" customHeight="1">
      <c r="A51" s="55">
        <v>47</v>
      </c>
      <c r="B51" s="56" t="s">
        <v>281</v>
      </c>
      <c r="C51" s="59">
        <v>0</v>
      </c>
      <c r="D51" s="59">
        <v>0</v>
      </c>
      <c r="E51" s="59">
        <v>0</v>
      </c>
      <c r="F51" s="59">
        <v>0</v>
      </c>
      <c r="G51" s="57">
        <f>F51-C51</f>
        <v>0</v>
      </c>
      <c r="H51" s="57">
        <f>F51-D51</f>
        <v>0</v>
      </c>
      <c r="I51" s="57">
        <f>F51-E51</f>
        <v>0</v>
      </c>
      <c r="J51" s="184"/>
      <c r="K51" s="184"/>
      <c r="L51" s="184"/>
    </row>
    <row r="52" spans="1:12" ht="13.5" customHeight="1">
      <c r="A52" s="55">
        <v>48</v>
      </c>
      <c r="B52" s="345"/>
      <c r="C52" s="59">
        <v>0</v>
      </c>
      <c r="D52" s="59">
        <v>0</v>
      </c>
      <c r="E52" s="59">
        <v>0</v>
      </c>
      <c r="F52" s="59">
        <v>0</v>
      </c>
      <c r="G52" s="57">
        <f>F52-C52</f>
        <v>0</v>
      </c>
      <c r="H52" s="57">
        <f>F52-D52</f>
        <v>0</v>
      </c>
      <c r="I52" s="57">
        <f>F52-E52</f>
        <v>0</v>
      </c>
      <c r="J52" s="184"/>
      <c r="K52" s="184"/>
      <c r="L52" s="184"/>
    </row>
    <row r="53" spans="1:12" ht="13.5" customHeight="1">
      <c r="A53" s="61">
        <v>49</v>
      </c>
      <c r="B53" s="62" t="s">
        <v>283</v>
      </c>
      <c r="C53" s="66">
        <f>SUM(C43:C52)</f>
        <v>419206403</v>
      </c>
      <c r="D53" s="66">
        <f aca="true" t="shared" si="20" ref="D53:I53">SUM(D43:D52)</f>
        <v>415424893</v>
      </c>
      <c r="E53" s="66">
        <f t="shared" si="20"/>
        <v>377929999</v>
      </c>
      <c r="F53" s="66">
        <f t="shared" si="20"/>
        <v>377929999</v>
      </c>
      <c r="G53" s="66">
        <f t="shared" si="20"/>
        <v>-41276404</v>
      </c>
      <c r="H53" s="66">
        <f t="shared" si="20"/>
        <v>-37494894</v>
      </c>
      <c r="I53" s="66">
        <f t="shared" si="20"/>
        <v>0</v>
      </c>
      <c r="J53" s="299">
        <f>F53/C53</f>
        <v>0.901536799761143</v>
      </c>
      <c r="K53" s="299">
        <f t="shared" si="10"/>
        <v>0.9097432661552133</v>
      </c>
      <c r="L53" s="299">
        <f t="shared" si="11"/>
        <v>1</v>
      </c>
    </row>
    <row r="54" spans="1:12" ht="18" customHeight="1">
      <c r="A54" s="339">
        <v>50</v>
      </c>
      <c r="B54" s="340" t="s">
        <v>284</v>
      </c>
      <c r="C54" s="341">
        <f>C42+C51+SUM(C52:C53)</f>
        <v>789472789</v>
      </c>
      <c r="D54" s="341">
        <f>D42+D51+SUM(D52:D53)</f>
        <v>895553776</v>
      </c>
      <c r="E54" s="341">
        <f>E42+E53</f>
        <v>911293453</v>
      </c>
      <c r="F54" s="341">
        <f>F42+F53</f>
        <v>874754331</v>
      </c>
      <c r="G54" s="341">
        <f>G42+G53</f>
        <v>85281542</v>
      </c>
      <c r="H54" s="341">
        <f>H42+H53</f>
        <v>-20799445</v>
      </c>
      <c r="I54" s="341">
        <f>I42+I53</f>
        <v>-36539122</v>
      </c>
      <c r="J54" s="342">
        <f>F54/C54</f>
        <v>1.1080234090246777</v>
      </c>
      <c r="K54" s="342">
        <f>F54/D54</f>
        <v>0.976774767124649</v>
      </c>
      <c r="L54" s="342">
        <f>F54/E54</f>
        <v>0.9599041100539981</v>
      </c>
    </row>
    <row r="55" spans="1:12" ht="30" customHeight="1">
      <c r="A55" s="339">
        <v>51</v>
      </c>
      <c r="B55" s="344" t="s">
        <v>234</v>
      </c>
      <c r="C55" s="341">
        <f>C42-C17</f>
        <v>-199630955</v>
      </c>
      <c r="D55" s="341">
        <f aca="true" t="shared" si="21" ref="D55:I55">D42-D17</f>
        <v>-196879050</v>
      </c>
      <c r="E55" s="341">
        <f t="shared" si="21"/>
        <v>74223272</v>
      </c>
      <c r="F55" s="341">
        <f t="shared" si="21"/>
        <v>49536064</v>
      </c>
      <c r="G55" s="341">
        <f t="shared" si="21"/>
        <v>249167019</v>
      </c>
      <c r="H55" s="341">
        <f t="shared" si="21"/>
        <v>246415114</v>
      </c>
      <c r="I55" s="341">
        <f t="shared" si="21"/>
        <v>-24687208</v>
      </c>
      <c r="J55" s="342">
        <f>F55/C55</f>
        <v>-0.2481381907931062</v>
      </c>
      <c r="K55" s="342">
        <f>F55/D55</f>
        <v>-0.2516065777440515</v>
      </c>
      <c r="L55" s="342">
        <f>F55/E55</f>
        <v>0.667392620470841</v>
      </c>
    </row>
    <row r="56" spans="1:12" ht="21" customHeight="1">
      <c r="A56" s="339">
        <v>52</v>
      </c>
      <c r="B56" s="340" t="s">
        <v>285</v>
      </c>
      <c r="C56" s="341">
        <f>C53-C26</f>
        <v>199630955</v>
      </c>
      <c r="D56" s="341">
        <f aca="true" t="shared" si="22" ref="D56:I56">D53-D26</f>
        <v>196879050</v>
      </c>
      <c r="E56" s="341">
        <f t="shared" si="22"/>
        <v>202713305</v>
      </c>
      <c r="F56" s="341">
        <f t="shared" si="22"/>
        <v>202713305</v>
      </c>
      <c r="G56" s="341">
        <f t="shared" si="22"/>
        <v>3082350</v>
      </c>
      <c r="H56" s="341">
        <f t="shared" si="22"/>
        <v>5834255</v>
      </c>
      <c r="I56" s="341">
        <f t="shared" si="22"/>
        <v>0</v>
      </c>
      <c r="J56" s="342">
        <f>F56/C56</f>
        <v>1.0154402407181793</v>
      </c>
      <c r="K56" s="342">
        <f>F56/D56</f>
        <v>1.0296337015035373</v>
      </c>
      <c r="L56" s="342">
        <f>F56/E56</f>
        <v>1</v>
      </c>
    </row>
    <row r="57" spans="1:12" ht="26.25" customHeight="1">
      <c r="A57" s="339">
        <v>53</v>
      </c>
      <c r="B57" s="344" t="s">
        <v>286</v>
      </c>
      <c r="C57" s="341">
        <f>C54-C27</f>
        <v>0</v>
      </c>
      <c r="D57" s="341">
        <f aca="true" t="shared" si="23" ref="D57:I57">D54-D27</f>
        <v>0</v>
      </c>
      <c r="E57" s="341">
        <f t="shared" si="23"/>
        <v>276936577</v>
      </c>
      <c r="F57" s="341">
        <f t="shared" si="23"/>
        <v>252249369</v>
      </c>
      <c r="G57" s="341">
        <f t="shared" si="23"/>
        <v>252249369</v>
      </c>
      <c r="H57" s="341">
        <f t="shared" si="23"/>
        <v>252249369</v>
      </c>
      <c r="I57" s="341">
        <f t="shared" si="23"/>
        <v>-24687208</v>
      </c>
      <c r="J57" s="342"/>
      <c r="K57" s="342"/>
      <c r="L57" s="342">
        <f>F57/E57</f>
        <v>0.9108560946790355</v>
      </c>
    </row>
    <row r="58" spans="1:7" ht="13.5">
      <c r="A58" s="13"/>
      <c r="B58" s="13"/>
      <c r="C58" s="11"/>
      <c r="D58" s="11"/>
      <c r="E58" s="11"/>
      <c r="F58" s="11"/>
      <c r="G58" s="16"/>
    </row>
    <row r="59" spans="1:7" ht="13.5">
      <c r="A59" s="13"/>
      <c r="B59" s="13"/>
      <c r="C59" s="11"/>
      <c r="D59" s="11"/>
      <c r="E59" s="11"/>
      <c r="F59" s="11"/>
      <c r="G59" s="16"/>
    </row>
    <row r="60" spans="1:7" ht="13.5">
      <c r="A60" s="13"/>
      <c r="B60" s="13"/>
      <c r="C60" s="11"/>
      <c r="D60" s="11"/>
      <c r="E60" s="11"/>
      <c r="F60" s="11"/>
      <c r="G60" s="15"/>
    </row>
    <row r="61" spans="1:7" ht="13.5">
      <c r="A61" s="13"/>
      <c r="B61" s="13"/>
      <c r="C61" s="11"/>
      <c r="D61" s="11"/>
      <c r="E61" s="11"/>
      <c r="F61" s="11"/>
      <c r="G61" s="15"/>
    </row>
    <row r="62" spans="1:7" ht="13.5">
      <c r="A62" s="13"/>
      <c r="B62" s="13"/>
      <c r="C62" s="11"/>
      <c r="D62" s="11"/>
      <c r="E62" s="11"/>
      <c r="F62" s="11"/>
      <c r="G62" s="15"/>
    </row>
    <row r="63" spans="1:7" ht="13.5">
      <c r="A63" s="13"/>
      <c r="B63" s="13"/>
      <c r="C63" s="11"/>
      <c r="D63" s="11"/>
      <c r="E63" s="11"/>
      <c r="F63" s="11"/>
      <c r="G63" s="15"/>
    </row>
  </sheetData>
  <sheetProtection/>
  <mergeCells count="11">
    <mergeCell ref="L2:L4"/>
    <mergeCell ref="F2:F4"/>
    <mergeCell ref="G2:G4"/>
    <mergeCell ref="H2:H4"/>
    <mergeCell ref="I2:I4"/>
    <mergeCell ref="A2:A4"/>
    <mergeCell ref="B2:B4"/>
    <mergeCell ref="C2:C3"/>
    <mergeCell ref="D2:D3"/>
    <mergeCell ref="J2:J4"/>
    <mergeCell ref="K2:K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84" r:id="rId1"/>
  <headerFooter alignWithMargins="0">
    <oddHeader>&amp;C
&amp;"Garamond,Félkövér"&amp;16KÖLTSÉGVETÉSI MÉRLEG (KÖLTSÉGVETÉSI JELENTÉS) 2018. ÉV&amp;R&amp;"Garamond,Normál"&amp;14 6. sz.melléklet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C5" sqref="C5:C16"/>
    </sheetView>
  </sheetViews>
  <sheetFormatPr defaultColWidth="8.796875" defaultRowHeight="15"/>
  <cols>
    <col min="1" max="1" width="4.8984375" style="12" customWidth="1"/>
    <col min="2" max="2" width="39.8984375" style="12" customWidth="1"/>
    <col min="3" max="6" width="15.59765625" style="15" customWidth="1"/>
    <col min="7" max="9" width="13.59765625" style="12" customWidth="1"/>
    <col min="10" max="12" width="11.59765625" style="12" customWidth="1"/>
    <col min="13" max="16384" width="9" style="12" customWidth="1"/>
  </cols>
  <sheetData>
    <row r="1" spans="1:12" ht="20.25" customHeight="1">
      <c r="A1" s="98" t="str">
        <f>Adatlap!A1</f>
        <v>Nagyréde Nagyközség Önkormányzata</v>
      </c>
      <c r="B1" s="52"/>
      <c r="C1" s="53"/>
      <c r="D1" s="53"/>
      <c r="E1" s="53"/>
      <c r="F1" s="54"/>
      <c r="L1" s="155" t="s">
        <v>438</v>
      </c>
    </row>
    <row r="2" spans="1:12" ht="29.25" customHeight="1">
      <c r="A2" s="521" t="s">
        <v>46</v>
      </c>
      <c r="B2" s="522" t="s">
        <v>3</v>
      </c>
      <c r="C2" s="523" t="s">
        <v>55</v>
      </c>
      <c r="D2" s="523" t="s">
        <v>56</v>
      </c>
      <c r="E2" s="334" t="s">
        <v>190</v>
      </c>
      <c r="F2" s="523" t="s">
        <v>57</v>
      </c>
      <c r="G2" s="524" t="s">
        <v>191</v>
      </c>
      <c r="H2" s="524" t="s">
        <v>192</v>
      </c>
      <c r="I2" s="524" t="s">
        <v>193</v>
      </c>
      <c r="J2" s="524" t="s">
        <v>194</v>
      </c>
      <c r="K2" s="524" t="s">
        <v>195</v>
      </c>
      <c r="L2" s="524" t="s">
        <v>196</v>
      </c>
    </row>
    <row r="3" spans="1:12" ht="15.75" customHeight="1">
      <c r="A3" s="521"/>
      <c r="B3" s="522"/>
      <c r="C3" s="523"/>
      <c r="D3" s="523"/>
      <c r="E3" s="335" t="s">
        <v>197</v>
      </c>
      <c r="F3" s="523"/>
      <c r="G3" s="525"/>
      <c r="H3" s="525"/>
      <c r="I3" s="525"/>
      <c r="J3" s="525"/>
      <c r="K3" s="525"/>
      <c r="L3" s="525"/>
    </row>
    <row r="4" spans="1:12" ht="16.5" customHeight="1">
      <c r="A4" s="521"/>
      <c r="B4" s="522"/>
      <c r="C4" s="336" t="s">
        <v>58</v>
      </c>
      <c r="D4" s="337"/>
      <c r="E4" s="338" t="s">
        <v>198</v>
      </c>
      <c r="F4" s="523"/>
      <c r="G4" s="526"/>
      <c r="H4" s="526"/>
      <c r="I4" s="526"/>
      <c r="J4" s="526"/>
      <c r="K4" s="526"/>
      <c r="L4" s="526"/>
    </row>
    <row r="5" spans="1:12" ht="13.5" customHeight="1">
      <c r="A5" s="55">
        <v>1</v>
      </c>
      <c r="B5" s="56" t="s">
        <v>59</v>
      </c>
      <c r="C5" s="59">
        <v>169425100</v>
      </c>
      <c r="D5" s="59">
        <v>176752251</v>
      </c>
      <c r="E5" s="59">
        <v>174672227</v>
      </c>
      <c r="F5" s="59">
        <v>172386514</v>
      </c>
      <c r="G5" s="57">
        <f>F5-C5</f>
        <v>2961414</v>
      </c>
      <c r="H5" s="57">
        <f>F5-D5</f>
        <v>-4365737</v>
      </c>
      <c r="I5" s="57">
        <f>F5-E5</f>
        <v>-2285713</v>
      </c>
      <c r="J5" s="58">
        <f>F5/C5</f>
        <v>1.0174791928704778</v>
      </c>
      <c r="K5" s="58">
        <f>F5/D5</f>
        <v>0.9753002466712574</v>
      </c>
      <c r="L5" s="58">
        <f>F5/E5</f>
        <v>0.9869142734408487</v>
      </c>
    </row>
    <row r="6" spans="1:12" ht="13.5" customHeight="1">
      <c r="A6" s="55">
        <v>2</v>
      </c>
      <c r="B6" s="56" t="s">
        <v>199</v>
      </c>
      <c r="C6" s="59">
        <v>35455400</v>
      </c>
      <c r="D6" s="59">
        <v>37271159</v>
      </c>
      <c r="E6" s="59">
        <v>36570677</v>
      </c>
      <c r="F6" s="59">
        <v>36570677</v>
      </c>
      <c r="G6" s="57">
        <f aca="true" t="shared" si="0" ref="G6:G16">F6-C6</f>
        <v>1115277</v>
      </c>
      <c r="H6" s="57">
        <f aca="true" t="shared" si="1" ref="H6:H16">F6-D6</f>
        <v>-700482</v>
      </c>
      <c r="I6" s="57">
        <f aca="true" t="shared" si="2" ref="I6:I16">F6-E6</f>
        <v>0</v>
      </c>
      <c r="J6" s="58">
        <f>F6/C6</f>
        <v>1.031455772604455</v>
      </c>
      <c r="K6" s="58">
        <f aca="true" t="shared" si="3" ref="K6:K18">F6/D6</f>
        <v>0.981205789709947</v>
      </c>
      <c r="L6" s="58">
        <f aca="true" t="shared" si="4" ref="L6:L26">F6/E6</f>
        <v>1</v>
      </c>
    </row>
    <row r="7" spans="1:12" ht="13.5" customHeight="1">
      <c r="A7" s="55">
        <v>3</v>
      </c>
      <c r="B7" s="56" t="s">
        <v>200</v>
      </c>
      <c r="C7" s="59">
        <v>133260500</v>
      </c>
      <c r="D7" s="59">
        <v>216242227</v>
      </c>
      <c r="E7" s="59">
        <v>159382433</v>
      </c>
      <c r="F7" s="59">
        <v>150416232</v>
      </c>
      <c r="G7" s="57">
        <f t="shared" si="0"/>
        <v>17155732</v>
      </c>
      <c r="H7" s="57">
        <f t="shared" si="1"/>
        <v>-65825995</v>
      </c>
      <c r="I7" s="57">
        <f t="shared" si="2"/>
        <v>-8966201</v>
      </c>
      <c r="J7" s="58">
        <f>F7/C7</f>
        <v>1.1287383133036422</v>
      </c>
      <c r="K7" s="58">
        <f t="shared" si="3"/>
        <v>0.6955913934423178</v>
      </c>
      <c r="L7" s="58">
        <f t="shared" si="4"/>
        <v>0.9437441076081452</v>
      </c>
    </row>
    <row r="8" spans="1:12" ht="13.5" customHeight="1">
      <c r="A8" s="55">
        <v>4</v>
      </c>
      <c r="B8" s="56" t="s">
        <v>273</v>
      </c>
      <c r="C8" s="59">
        <v>3450000</v>
      </c>
      <c r="D8" s="59">
        <v>4072300</v>
      </c>
      <c r="E8" s="59">
        <v>2647018</v>
      </c>
      <c r="F8" s="59">
        <v>2647018</v>
      </c>
      <c r="G8" s="57">
        <f t="shared" si="0"/>
        <v>-802982</v>
      </c>
      <c r="H8" s="57">
        <f t="shared" si="1"/>
        <v>-1425282</v>
      </c>
      <c r="I8" s="57">
        <f t="shared" si="2"/>
        <v>0</v>
      </c>
      <c r="J8" s="58">
        <f>F8/C8</f>
        <v>0.7672515942028986</v>
      </c>
      <c r="K8" s="58">
        <f t="shared" si="3"/>
        <v>0.6500056479139552</v>
      </c>
      <c r="L8" s="58">
        <f t="shared" si="4"/>
        <v>1</v>
      </c>
    </row>
    <row r="9" spans="1:12" ht="13.5" customHeight="1">
      <c r="A9" s="55">
        <v>5</v>
      </c>
      <c r="B9" s="56" t="s">
        <v>201</v>
      </c>
      <c r="C9" s="59">
        <v>6434645</v>
      </c>
      <c r="D9" s="59">
        <v>5995611</v>
      </c>
      <c r="E9" s="59">
        <v>5096816</v>
      </c>
      <c r="F9" s="59">
        <v>5096816</v>
      </c>
      <c r="G9" s="57">
        <f t="shared" si="0"/>
        <v>-1337829</v>
      </c>
      <c r="H9" s="57">
        <f t="shared" si="1"/>
        <v>-898795</v>
      </c>
      <c r="I9" s="57">
        <f t="shared" si="2"/>
        <v>0</v>
      </c>
      <c r="J9" s="58">
        <f>F9/C9</f>
        <v>0.7920896957019385</v>
      </c>
      <c r="K9" s="58">
        <f t="shared" si="3"/>
        <v>0.8500911750278662</v>
      </c>
      <c r="L9" s="58">
        <f t="shared" si="4"/>
        <v>1</v>
      </c>
    </row>
    <row r="10" spans="1:12" ht="13.5" customHeight="1">
      <c r="A10" s="55">
        <v>6</v>
      </c>
      <c r="B10" s="56" t="s">
        <v>244</v>
      </c>
      <c r="C10" s="59">
        <v>0</v>
      </c>
      <c r="D10" s="59">
        <v>0</v>
      </c>
      <c r="E10" s="59">
        <v>0</v>
      </c>
      <c r="F10" s="59">
        <v>0</v>
      </c>
      <c r="G10" s="57">
        <f t="shared" si="0"/>
        <v>0</v>
      </c>
      <c r="H10" s="57">
        <f t="shared" si="1"/>
        <v>0</v>
      </c>
      <c r="I10" s="57">
        <f t="shared" si="2"/>
        <v>0</v>
      </c>
      <c r="J10" s="58"/>
      <c r="K10" s="58"/>
      <c r="L10" s="58"/>
    </row>
    <row r="11" spans="1:12" ht="13.5" customHeight="1">
      <c r="A11" s="55">
        <v>7</v>
      </c>
      <c r="B11" s="56" t="s">
        <v>202</v>
      </c>
      <c r="C11" s="59">
        <v>111288707</v>
      </c>
      <c r="D11" s="59">
        <v>117030969</v>
      </c>
      <c r="E11" s="59">
        <v>34027057</v>
      </c>
      <c r="F11" s="59">
        <v>34027057</v>
      </c>
      <c r="G11" s="57">
        <f t="shared" si="0"/>
        <v>-77261650</v>
      </c>
      <c r="H11" s="57">
        <f t="shared" si="1"/>
        <v>-83003912</v>
      </c>
      <c r="I11" s="57">
        <f t="shared" si="2"/>
        <v>0</v>
      </c>
      <c r="J11" s="58">
        <f>F11/C11</f>
        <v>0.3057548058312871</v>
      </c>
      <c r="K11" s="58">
        <f t="shared" si="3"/>
        <v>0.29075258703531714</v>
      </c>
      <c r="L11" s="58">
        <f t="shared" si="4"/>
        <v>1</v>
      </c>
    </row>
    <row r="12" spans="1:12" ht="13.5" customHeight="1">
      <c r="A12" s="55">
        <v>8</v>
      </c>
      <c r="B12" s="60" t="s">
        <v>282</v>
      </c>
      <c r="C12" s="57">
        <v>0</v>
      </c>
      <c r="D12" s="57">
        <v>0</v>
      </c>
      <c r="E12" s="57">
        <v>0</v>
      </c>
      <c r="F12" s="57">
        <v>0</v>
      </c>
      <c r="G12" s="57">
        <f t="shared" si="0"/>
        <v>0</v>
      </c>
      <c r="H12" s="57">
        <f t="shared" si="1"/>
        <v>0</v>
      </c>
      <c r="I12" s="57">
        <f t="shared" si="2"/>
        <v>0</v>
      </c>
      <c r="J12" s="58"/>
      <c r="K12" s="58"/>
      <c r="L12" s="58"/>
    </row>
    <row r="13" spans="1:12" ht="13.5" customHeight="1">
      <c r="A13" s="55">
        <v>9</v>
      </c>
      <c r="B13" s="56" t="s">
        <v>204</v>
      </c>
      <c r="C13" s="57">
        <v>110582989</v>
      </c>
      <c r="D13" s="57">
        <v>118957969</v>
      </c>
      <c r="E13" s="57">
        <v>46058507</v>
      </c>
      <c r="F13" s="57">
        <v>46058507</v>
      </c>
      <c r="G13" s="57">
        <f t="shared" si="0"/>
        <v>-64524482</v>
      </c>
      <c r="H13" s="57">
        <f t="shared" si="1"/>
        <v>-72899462</v>
      </c>
      <c r="I13" s="57">
        <f t="shared" si="2"/>
        <v>0</v>
      </c>
      <c r="J13" s="58">
        <f>F13/C13</f>
        <v>0.41650625848067824</v>
      </c>
      <c r="K13" s="58">
        <f t="shared" si="3"/>
        <v>0.3871830310082042</v>
      </c>
      <c r="L13" s="58">
        <f t="shared" si="4"/>
        <v>1</v>
      </c>
    </row>
    <row r="14" spans="1:12" ht="13.5" customHeight="1">
      <c r="A14" s="55">
        <v>10</v>
      </c>
      <c r="B14" s="56" t="s">
        <v>245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0</v>
      </c>
      <c r="H14" s="57">
        <f t="shared" si="1"/>
        <v>0</v>
      </c>
      <c r="I14" s="57">
        <f t="shared" si="2"/>
        <v>0</v>
      </c>
      <c r="J14" s="58"/>
      <c r="K14" s="58"/>
      <c r="L14" s="58"/>
    </row>
    <row r="15" spans="1:12" ht="13.5" customHeight="1">
      <c r="A15" s="55">
        <v>11</v>
      </c>
      <c r="B15" s="56" t="s">
        <v>205</v>
      </c>
      <c r="C15" s="59">
        <v>0</v>
      </c>
      <c r="D15" s="59">
        <v>685447</v>
      </c>
      <c r="E15" s="59">
        <v>685447</v>
      </c>
      <c r="F15" s="59">
        <v>85447</v>
      </c>
      <c r="G15" s="57">
        <f t="shared" si="0"/>
        <v>85447</v>
      </c>
      <c r="H15" s="57">
        <f t="shared" si="1"/>
        <v>-600000</v>
      </c>
      <c r="I15" s="57">
        <f t="shared" si="2"/>
        <v>-600000</v>
      </c>
      <c r="J15" s="58"/>
      <c r="K15" s="58">
        <f t="shared" si="3"/>
        <v>0.12465879929447499</v>
      </c>
      <c r="L15" s="58">
        <f t="shared" si="4"/>
        <v>0.12465879929447499</v>
      </c>
    </row>
    <row r="16" spans="1:12" ht="13.5" customHeight="1">
      <c r="A16" s="55">
        <v>12</v>
      </c>
      <c r="B16" s="56"/>
      <c r="C16" s="57">
        <v>0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1"/>
        <v>0</v>
      </c>
      <c r="I16" s="57">
        <f t="shared" si="2"/>
        <v>0</v>
      </c>
      <c r="J16" s="58"/>
      <c r="K16" s="58"/>
      <c r="L16" s="58"/>
    </row>
    <row r="17" spans="1:12" ht="13.5" customHeight="1">
      <c r="A17" s="339">
        <v>13</v>
      </c>
      <c r="B17" s="340" t="s">
        <v>206</v>
      </c>
      <c r="C17" s="341">
        <f aca="true" t="shared" si="5" ref="C17:I17">SUM(C5:C16)-C12</f>
        <v>569897341</v>
      </c>
      <c r="D17" s="341">
        <f t="shared" si="5"/>
        <v>677007933</v>
      </c>
      <c r="E17" s="341">
        <f t="shared" si="5"/>
        <v>459140182</v>
      </c>
      <c r="F17" s="341">
        <f t="shared" si="5"/>
        <v>447288268</v>
      </c>
      <c r="G17" s="341">
        <f t="shared" si="5"/>
        <v>-122609073</v>
      </c>
      <c r="H17" s="341">
        <f t="shared" si="5"/>
        <v>-229719665</v>
      </c>
      <c r="I17" s="341">
        <f t="shared" si="5"/>
        <v>-11851914</v>
      </c>
      <c r="J17" s="342">
        <f>F17/C17</f>
        <v>0.7848576152595174</v>
      </c>
      <c r="K17" s="342">
        <f t="shared" si="3"/>
        <v>0.6606839391348757</v>
      </c>
      <c r="L17" s="342">
        <f t="shared" si="4"/>
        <v>0.9741867201681773</v>
      </c>
    </row>
    <row r="18" spans="1:12" ht="13.5" customHeight="1">
      <c r="A18" s="55">
        <v>14</v>
      </c>
      <c r="B18" s="56" t="s">
        <v>207</v>
      </c>
      <c r="C18" s="57">
        <v>38952000</v>
      </c>
      <c r="D18" s="57">
        <v>38952000</v>
      </c>
      <c r="E18" s="57">
        <v>8952000</v>
      </c>
      <c r="F18" s="57">
        <v>8952000</v>
      </c>
      <c r="G18" s="57">
        <f aca="true" t="shared" si="6" ref="G18:G25">F18-C18</f>
        <v>-30000000</v>
      </c>
      <c r="H18" s="57">
        <f aca="true" t="shared" si="7" ref="H18:H25">F18-D18</f>
        <v>-30000000</v>
      </c>
      <c r="I18" s="57">
        <f aca="true" t="shared" si="8" ref="I18:I25">F18-E18</f>
        <v>0</v>
      </c>
      <c r="J18" s="58">
        <f>F18/C18</f>
        <v>0.22982131854590265</v>
      </c>
      <c r="K18" s="58">
        <f t="shared" si="3"/>
        <v>0.22982131854590265</v>
      </c>
      <c r="L18" s="58">
        <f t="shared" si="4"/>
        <v>1</v>
      </c>
    </row>
    <row r="19" spans="1:12" ht="13.5" customHeight="1">
      <c r="A19" s="55">
        <v>15</v>
      </c>
      <c r="B19" s="56" t="s">
        <v>208</v>
      </c>
      <c r="C19" s="57">
        <v>0</v>
      </c>
      <c r="D19" s="57">
        <v>0</v>
      </c>
      <c r="E19" s="57">
        <v>0</v>
      </c>
      <c r="F19" s="57">
        <v>0</v>
      </c>
      <c r="G19" s="57">
        <f t="shared" si="6"/>
        <v>0</v>
      </c>
      <c r="H19" s="57">
        <f t="shared" si="7"/>
        <v>0</v>
      </c>
      <c r="I19" s="57">
        <f t="shared" si="8"/>
        <v>0</v>
      </c>
      <c r="J19" s="58"/>
      <c r="K19" s="58"/>
      <c r="L19" s="58"/>
    </row>
    <row r="20" spans="1:12" ht="13.5" customHeight="1">
      <c r="A20" s="55">
        <v>16</v>
      </c>
      <c r="B20" s="56"/>
      <c r="C20" s="57">
        <v>0</v>
      </c>
      <c r="D20" s="57">
        <v>0</v>
      </c>
      <c r="E20" s="57">
        <v>0</v>
      </c>
      <c r="F20" s="57">
        <v>0</v>
      </c>
      <c r="G20" s="57">
        <f t="shared" si="6"/>
        <v>0</v>
      </c>
      <c r="H20" s="57">
        <f t="shared" si="7"/>
        <v>0</v>
      </c>
      <c r="I20" s="57">
        <f t="shared" si="8"/>
        <v>0</v>
      </c>
      <c r="J20" s="58"/>
      <c r="K20" s="58"/>
      <c r="L20" s="58"/>
    </row>
    <row r="21" spans="1:12" ht="13.5" customHeight="1">
      <c r="A21" s="55">
        <v>17</v>
      </c>
      <c r="B21" s="56" t="s">
        <v>210</v>
      </c>
      <c r="C21" s="57">
        <v>6080648</v>
      </c>
      <c r="D21" s="57">
        <v>6080648</v>
      </c>
      <c r="E21" s="57">
        <v>6080648</v>
      </c>
      <c r="F21" s="57">
        <v>6080648</v>
      </c>
      <c r="G21" s="57">
        <f t="shared" si="6"/>
        <v>0</v>
      </c>
      <c r="H21" s="57">
        <f t="shared" si="7"/>
        <v>0</v>
      </c>
      <c r="I21" s="57">
        <f t="shared" si="8"/>
        <v>0</v>
      </c>
      <c r="J21" s="58">
        <f>F21/C21</f>
        <v>1</v>
      </c>
      <c r="K21" s="58">
        <f>F21/D21</f>
        <v>1</v>
      </c>
      <c r="L21" s="58">
        <f t="shared" si="4"/>
        <v>1</v>
      </c>
    </row>
    <row r="22" spans="1:12" ht="13.5" customHeight="1">
      <c r="A22" s="55">
        <v>18</v>
      </c>
      <c r="B22" s="56" t="s">
        <v>211</v>
      </c>
      <c r="C22" s="57">
        <v>0</v>
      </c>
      <c r="D22" s="57">
        <v>0</v>
      </c>
      <c r="E22" s="57">
        <v>0</v>
      </c>
      <c r="F22" s="57">
        <v>0</v>
      </c>
      <c r="G22" s="57">
        <f t="shared" si="6"/>
        <v>0</v>
      </c>
      <c r="H22" s="57">
        <f t="shared" si="7"/>
        <v>0</v>
      </c>
      <c r="I22" s="57">
        <f t="shared" si="8"/>
        <v>0</v>
      </c>
      <c r="J22" s="58"/>
      <c r="K22" s="58"/>
      <c r="L22" s="58"/>
    </row>
    <row r="23" spans="1:12" ht="13.5" customHeight="1">
      <c r="A23" s="55">
        <v>19</v>
      </c>
      <c r="B23" s="56" t="s">
        <v>274</v>
      </c>
      <c r="C23" s="59">
        <v>0</v>
      </c>
      <c r="D23" s="59">
        <v>0</v>
      </c>
      <c r="E23" s="59">
        <v>0</v>
      </c>
      <c r="F23" s="59">
        <v>0</v>
      </c>
      <c r="G23" s="57">
        <f t="shared" si="6"/>
        <v>0</v>
      </c>
      <c r="H23" s="57">
        <f t="shared" si="7"/>
        <v>0</v>
      </c>
      <c r="I23" s="57">
        <f t="shared" si="8"/>
        <v>0</v>
      </c>
      <c r="J23" s="58"/>
      <c r="K23" s="58"/>
      <c r="L23" s="58"/>
    </row>
    <row r="24" spans="1:12" ht="13.5" customHeight="1">
      <c r="A24" s="55">
        <v>20</v>
      </c>
      <c r="B24" s="56" t="s">
        <v>275</v>
      </c>
      <c r="C24" s="59">
        <v>0</v>
      </c>
      <c r="D24" s="59">
        <v>0</v>
      </c>
      <c r="E24" s="59">
        <v>0</v>
      </c>
      <c r="F24" s="59">
        <v>0</v>
      </c>
      <c r="G24" s="57">
        <f t="shared" si="6"/>
        <v>0</v>
      </c>
      <c r="H24" s="57">
        <f t="shared" si="7"/>
        <v>0</v>
      </c>
      <c r="I24" s="57">
        <f t="shared" si="8"/>
        <v>0</v>
      </c>
      <c r="J24" s="58"/>
      <c r="K24" s="58"/>
      <c r="L24" s="58"/>
    </row>
    <row r="25" spans="1:12" ht="13.5" customHeight="1">
      <c r="A25" s="55">
        <v>21</v>
      </c>
      <c r="B25" s="56" t="s">
        <v>278</v>
      </c>
      <c r="C25" s="59">
        <v>0</v>
      </c>
      <c r="D25" s="59">
        <v>0</v>
      </c>
      <c r="E25" s="59">
        <v>0</v>
      </c>
      <c r="F25" s="59">
        <v>0</v>
      </c>
      <c r="G25" s="57">
        <f t="shared" si="6"/>
        <v>0</v>
      </c>
      <c r="H25" s="57">
        <f t="shared" si="7"/>
        <v>0</v>
      </c>
      <c r="I25" s="57">
        <f t="shared" si="8"/>
        <v>0</v>
      </c>
      <c r="J25" s="58"/>
      <c r="K25" s="58"/>
      <c r="L25" s="58"/>
    </row>
    <row r="26" spans="1:12" ht="13.5" customHeight="1">
      <c r="A26" s="61">
        <v>22</v>
      </c>
      <c r="B26" s="62" t="s">
        <v>276</v>
      </c>
      <c r="C26" s="63">
        <f aca="true" t="shared" si="9" ref="C26:I26">SUM(C18:C25)</f>
        <v>45032648</v>
      </c>
      <c r="D26" s="63">
        <f t="shared" si="9"/>
        <v>45032648</v>
      </c>
      <c r="E26" s="63">
        <f t="shared" si="9"/>
        <v>15032648</v>
      </c>
      <c r="F26" s="63">
        <f t="shared" si="9"/>
        <v>15032648</v>
      </c>
      <c r="G26" s="63">
        <f t="shared" si="9"/>
        <v>-30000000</v>
      </c>
      <c r="H26" s="63">
        <f t="shared" si="9"/>
        <v>-30000000</v>
      </c>
      <c r="I26" s="63">
        <f t="shared" si="9"/>
        <v>0</v>
      </c>
      <c r="J26" s="299">
        <f>F26/C26</f>
        <v>0.3338166567508977</v>
      </c>
      <c r="K26" s="299">
        <f>F26/D26</f>
        <v>0.3338166567508977</v>
      </c>
      <c r="L26" s="299">
        <f t="shared" si="4"/>
        <v>1</v>
      </c>
    </row>
    <row r="27" spans="1:12" ht="13.5" customHeight="1">
      <c r="A27" s="339">
        <v>23</v>
      </c>
      <c r="B27" s="340" t="s">
        <v>277</v>
      </c>
      <c r="C27" s="341">
        <f>C17+C23+C25+C26</f>
        <v>614929989</v>
      </c>
      <c r="D27" s="341">
        <f>D17+D23+D25+D26</f>
        <v>722040581</v>
      </c>
      <c r="E27" s="341">
        <f>E17+E23+E25+E26</f>
        <v>474172830</v>
      </c>
      <c r="F27" s="341">
        <f>F17+F26</f>
        <v>462320916</v>
      </c>
      <c r="G27" s="341">
        <f>G17+G26</f>
        <v>-152609073</v>
      </c>
      <c r="H27" s="341">
        <f>H17+H26</f>
        <v>-259719665</v>
      </c>
      <c r="I27" s="341">
        <f>I17+I26</f>
        <v>-11851914</v>
      </c>
      <c r="J27" s="342">
        <f>F27/C27</f>
        <v>0.7518269140716766</v>
      </c>
      <c r="K27" s="342">
        <f aca="true" t="shared" si="10" ref="K27:K42">F27/D27</f>
        <v>0.640297689860731</v>
      </c>
      <c r="L27" s="342">
        <f>F27/E27</f>
        <v>0.9750050756809495</v>
      </c>
    </row>
    <row r="28" spans="1:12" ht="13.5" customHeight="1">
      <c r="A28" s="55">
        <v>24</v>
      </c>
      <c r="B28" s="56" t="s">
        <v>212</v>
      </c>
      <c r="C28" s="59">
        <v>171272186</v>
      </c>
      <c r="D28" s="59">
        <v>241765974</v>
      </c>
      <c r="E28" s="59">
        <v>250764677</v>
      </c>
      <c r="F28" s="59">
        <v>250764677</v>
      </c>
      <c r="G28" s="57">
        <f aca="true" t="shared" si="11" ref="G28:G41">F28-C28</f>
        <v>79492491</v>
      </c>
      <c r="H28" s="57">
        <f aca="true" t="shared" si="12" ref="H28:H41">F28-D28</f>
        <v>8998703</v>
      </c>
      <c r="I28" s="57">
        <f aca="true" t="shared" si="13" ref="I28:I41">F28-E28</f>
        <v>0</v>
      </c>
      <c r="J28" s="58">
        <f>F28/C28</f>
        <v>1.4641295989530956</v>
      </c>
      <c r="K28" s="58">
        <f t="shared" si="10"/>
        <v>1.0372207174198964</v>
      </c>
      <c r="L28" s="58">
        <f>F28/E28</f>
        <v>1</v>
      </c>
    </row>
    <row r="29" spans="1:12" ht="13.5" customHeight="1">
      <c r="A29" s="55">
        <v>25</v>
      </c>
      <c r="B29" s="60" t="s">
        <v>213</v>
      </c>
      <c r="C29" s="59">
        <v>171072186</v>
      </c>
      <c r="D29" s="59">
        <v>179860055</v>
      </c>
      <c r="E29" s="59">
        <v>179860055</v>
      </c>
      <c r="F29" s="59">
        <v>179860055</v>
      </c>
      <c r="G29" s="57">
        <f t="shared" si="11"/>
        <v>8787869</v>
      </c>
      <c r="H29" s="57">
        <f t="shared" si="12"/>
        <v>0</v>
      </c>
      <c r="I29" s="57">
        <f t="shared" si="13"/>
        <v>0</v>
      </c>
      <c r="J29" s="58">
        <f>F29/C29</f>
        <v>1.051369361703252</v>
      </c>
      <c r="K29" s="58">
        <f t="shared" si="10"/>
        <v>1</v>
      </c>
      <c r="L29" s="58">
        <f>F29/E29</f>
        <v>1</v>
      </c>
    </row>
    <row r="30" spans="1:12" ht="13.5" customHeight="1">
      <c r="A30" s="55">
        <v>26</v>
      </c>
      <c r="B30" s="56" t="s">
        <v>214</v>
      </c>
      <c r="C30" s="59">
        <v>0</v>
      </c>
      <c r="D30" s="59">
        <v>18368709</v>
      </c>
      <c r="E30" s="59">
        <v>10333990</v>
      </c>
      <c r="F30" s="59">
        <v>10333990</v>
      </c>
      <c r="G30" s="57">
        <f t="shared" si="11"/>
        <v>10333990</v>
      </c>
      <c r="H30" s="57">
        <f t="shared" si="12"/>
        <v>-8034719</v>
      </c>
      <c r="I30" s="57">
        <f t="shared" si="13"/>
        <v>0</v>
      </c>
      <c r="J30" s="58"/>
      <c r="K30" s="58">
        <f t="shared" si="10"/>
        <v>0.5625866248956309</v>
      </c>
      <c r="L30" s="58">
        <f>F30/E30</f>
        <v>1</v>
      </c>
    </row>
    <row r="31" spans="1:12" ht="13.5" customHeight="1">
      <c r="A31" s="55">
        <v>27</v>
      </c>
      <c r="B31" s="60" t="s">
        <v>215</v>
      </c>
      <c r="C31" s="59">
        <v>0</v>
      </c>
      <c r="D31" s="59">
        <v>0</v>
      </c>
      <c r="E31" s="59">
        <v>0</v>
      </c>
      <c r="F31" s="59">
        <v>0</v>
      </c>
      <c r="G31" s="57">
        <f t="shared" si="11"/>
        <v>0</v>
      </c>
      <c r="H31" s="57">
        <f t="shared" si="12"/>
        <v>0</v>
      </c>
      <c r="I31" s="57">
        <f t="shared" si="13"/>
        <v>0</v>
      </c>
      <c r="J31" s="58"/>
      <c r="K31" s="58"/>
      <c r="L31" s="58"/>
    </row>
    <row r="32" spans="1:12" ht="13.5" customHeight="1">
      <c r="A32" s="55">
        <v>28</v>
      </c>
      <c r="B32" s="60" t="s">
        <v>216</v>
      </c>
      <c r="C32" s="59">
        <v>165000000</v>
      </c>
      <c r="D32" s="59">
        <v>186800000</v>
      </c>
      <c r="E32" s="59">
        <v>215808925</v>
      </c>
      <c r="F32" s="59">
        <v>193134937</v>
      </c>
      <c r="G32" s="57">
        <f t="shared" si="11"/>
        <v>28134937</v>
      </c>
      <c r="H32" s="57">
        <f t="shared" si="12"/>
        <v>6334937</v>
      </c>
      <c r="I32" s="57">
        <f t="shared" si="13"/>
        <v>-22673988</v>
      </c>
      <c r="J32" s="58">
        <f aca="true" t="shared" si="14" ref="J32:J38">F32/C32</f>
        <v>1.1705147696969698</v>
      </c>
      <c r="K32" s="58">
        <f t="shared" si="10"/>
        <v>1.0339129389721626</v>
      </c>
      <c r="L32" s="58">
        <f>F32/E32</f>
        <v>0.8949348920578701</v>
      </c>
    </row>
    <row r="33" spans="1:12" ht="13.5" customHeight="1">
      <c r="A33" s="55">
        <v>29</v>
      </c>
      <c r="B33" s="60" t="s">
        <v>217</v>
      </c>
      <c r="C33" s="59">
        <v>155000000</v>
      </c>
      <c r="D33" s="59">
        <v>176800000</v>
      </c>
      <c r="E33" s="59">
        <v>170816633</v>
      </c>
      <c r="F33" s="59">
        <v>182093937</v>
      </c>
      <c r="G33" s="57">
        <f t="shared" si="11"/>
        <v>27093937</v>
      </c>
      <c r="H33" s="57">
        <f t="shared" si="12"/>
        <v>5293937</v>
      </c>
      <c r="I33" s="57">
        <f t="shared" si="13"/>
        <v>11277304</v>
      </c>
      <c r="J33" s="58">
        <f t="shared" si="14"/>
        <v>1.174799593548387</v>
      </c>
      <c r="K33" s="58">
        <f t="shared" si="10"/>
        <v>1.0299430825791855</v>
      </c>
      <c r="L33" s="58">
        <f>F33/E33</f>
        <v>1.0660199408098625</v>
      </c>
    </row>
    <row r="34" spans="1:12" ht="13.5" customHeight="1">
      <c r="A34" s="55">
        <v>30</v>
      </c>
      <c r="B34" s="60" t="s">
        <v>218</v>
      </c>
      <c r="C34" s="59">
        <v>10000000</v>
      </c>
      <c r="D34" s="59">
        <v>10000000</v>
      </c>
      <c r="E34" s="59">
        <v>12095879</v>
      </c>
      <c r="F34" s="59">
        <v>11041000</v>
      </c>
      <c r="G34" s="57">
        <f t="shared" si="11"/>
        <v>1041000</v>
      </c>
      <c r="H34" s="57">
        <f t="shared" si="12"/>
        <v>1041000</v>
      </c>
      <c r="I34" s="57">
        <f t="shared" si="13"/>
        <v>-1054879</v>
      </c>
      <c r="J34" s="58">
        <f t="shared" si="14"/>
        <v>1.1041</v>
      </c>
      <c r="K34" s="58">
        <f t="shared" si="10"/>
        <v>1.1041</v>
      </c>
      <c r="L34" s="58">
        <f>F34/E34</f>
        <v>0.9127902155767266</v>
      </c>
    </row>
    <row r="35" spans="1:12" ht="13.5" customHeight="1">
      <c r="A35" s="55">
        <v>31</v>
      </c>
      <c r="B35" s="56" t="s">
        <v>219</v>
      </c>
      <c r="C35" s="59">
        <v>32194200</v>
      </c>
      <c r="D35" s="59">
        <v>32194200</v>
      </c>
      <c r="E35" s="59">
        <v>52624934</v>
      </c>
      <c r="F35" s="59">
        <v>41609800</v>
      </c>
      <c r="G35" s="57">
        <f t="shared" si="11"/>
        <v>9415600</v>
      </c>
      <c r="H35" s="57">
        <f t="shared" si="12"/>
        <v>9415600</v>
      </c>
      <c r="I35" s="57">
        <f t="shared" si="13"/>
        <v>-11015134</v>
      </c>
      <c r="J35" s="58">
        <f t="shared" si="14"/>
        <v>1.2924626174901068</v>
      </c>
      <c r="K35" s="58">
        <f t="shared" si="10"/>
        <v>1.2924626174901068</v>
      </c>
      <c r="L35" s="58">
        <f>F35/E35</f>
        <v>0.7906860272736874</v>
      </c>
    </row>
    <row r="36" spans="1:12" ht="13.5" customHeight="1">
      <c r="A36" s="55">
        <v>32</v>
      </c>
      <c r="B36" s="56" t="s">
        <v>220</v>
      </c>
      <c r="C36" s="57">
        <v>0</v>
      </c>
      <c r="D36" s="57">
        <v>0</v>
      </c>
      <c r="E36" s="57">
        <v>0</v>
      </c>
      <c r="F36" s="57">
        <v>0</v>
      </c>
      <c r="G36" s="57">
        <f t="shared" si="11"/>
        <v>0</v>
      </c>
      <c r="H36" s="57">
        <f t="shared" si="12"/>
        <v>0</v>
      </c>
      <c r="I36" s="57">
        <f t="shared" si="13"/>
        <v>0</v>
      </c>
      <c r="J36" s="58"/>
      <c r="K36" s="58"/>
      <c r="L36" s="58"/>
    </row>
    <row r="37" spans="1:12" ht="13.5" customHeight="1">
      <c r="A37" s="55">
        <v>33</v>
      </c>
      <c r="B37" s="60" t="s">
        <v>221</v>
      </c>
      <c r="C37" s="57">
        <v>0</v>
      </c>
      <c r="D37" s="57">
        <v>0</v>
      </c>
      <c r="E37" s="57">
        <v>0</v>
      </c>
      <c r="F37" s="57">
        <v>0</v>
      </c>
      <c r="G37" s="57">
        <f t="shared" si="11"/>
        <v>0</v>
      </c>
      <c r="H37" s="57">
        <f t="shared" si="12"/>
        <v>0</v>
      </c>
      <c r="I37" s="57">
        <f t="shared" si="13"/>
        <v>0</v>
      </c>
      <c r="J37" s="58"/>
      <c r="K37" s="58"/>
      <c r="L37" s="58"/>
    </row>
    <row r="38" spans="1:12" ht="13.5" customHeight="1">
      <c r="A38" s="55">
        <v>34</v>
      </c>
      <c r="B38" s="56" t="s">
        <v>222</v>
      </c>
      <c r="C38" s="57">
        <v>1800000</v>
      </c>
      <c r="D38" s="57">
        <v>1000000</v>
      </c>
      <c r="E38" s="57">
        <v>3830928</v>
      </c>
      <c r="F38" s="57">
        <v>980928</v>
      </c>
      <c r="G38" s="57">
        <f t="shared" si="11"/>
        <v>-819072</v>
      </c>
      <c r="H38" s="57">
        <f t="shared" si="12"/>
        <v>-19072</v>
      </c>
      <c r="I38" s="57">
        <f t="shared" si="13"/>
        <v>-2850000</v>
      </c>
      <c r="J38" s="58">
        <f t="shared" si="14"/>
        <v>0.54496</v>
      </c>
      <c r="K38" s="58">
        <f t="shared" si="10"/>
        <v>0.980928</v>
      </c>
      <c r="L38" s="58">
        <f>F38/E38</f>
        <v>0.2560549297715854</v>
      </c>
    </row>
    <row r="39" spans="1:12" ht="30" customHeight="1">
      <c r="A39" s="55">
        <v>35</v>
      </c>
      <c r="B39" s="65" t="s">
        <v>223</v>
      </c>
      <c r="C39" s="57">
        <v>0</v>
      </c>
      <c r="D39" s="57">
        <v>0</v>
      </c>
      <c r="E39" s="57">
        <v>0</v>
      </c>
      <c r="F39" s="57">
        <v>0</v>
      </c>
      <c r="G39" s="57">
        <f t="shared" si="11"/>
        <v>0</v>
      </c>
      <c r="H39" s="57">
        <f t="shared" si="12"/>
        <v>0</v>
      </c>
      <c r="I39" s="57">
        <f t="shared" si="13"/>
        <v>0</v>
      </c>
      <c r="J39" s="58"/>
      <c r="K39" s="58"/>
      <c r="L39" s="58"/>
    </row>
    <row r="40" spans="1:12" ht="13.5" customHeight="1">
      <c r="A40" s="55">
        <v>36</v>
      </c>
      <c r="B40" s="56" t="s">
        <v>224</v>
      </c>
      <c r="C40" s="57">
        <v>0</v>
      </c>
      <c r="D40" s="57">
        <v>0</v>
      </c>
      <c r="E40" s="57">
        <v>0</v>
      </c>
      <c r="F40" s="57">
        <v>0</v>
      </c>
      <c r="G40" s="57">
        <f t="shared" si="11"/>
        <v>0</v>
      </c>
      <c r="H40" s="57">
        <f t="shared" si="12"/>
        <v>0</v>
      </c>
      <c r="I40" s="57">
        <f t="shared" si="13"/>
        <v>0</v>
      </c>
      <c r="J40" s="58"/>
      <c r="K40" s="58"/>
      <c r="L40" s="58"/>
    </row>
    <row r="41" spans="1:12" ht="30.75" customHeight="1">
      <c r="A41" s="55">
        <v>37</v>
      </c>
      <c r="B41" s="65" t="s">
        <v>225</v>
      </c>
      <c r="C41" s="57">
        <v>0</v>
      </c>
      <c r="D41" s="57">
        <v>0</v>
      </c>
      <c r="E41" s="57">
        <v>0</v>
      </c>
      <c r="F41" s="57">
        <v>0</v>
      </c>
      <c r="G41" s="57">
        <f t="shared" si="11"/>
        <v>0</v>
      </c>
      <c r="H41" s="57">
        <f t="shared" si="12"/>
        <v>0</v>
      </c>
      <c r="I41" s="57">
        <f t="shared" si="13"/>
        <v>0</v>
      </c>
      <c r="J41" s="58"/>
      <c r="K41" s="58"/>
      <c r="L41" s="58"/>
    </row>
    <row r="42" spans="1:12" ht="27.75" customHeight="1">
      <c r="A42" s="339">
        <v>38</v>
      </c>
      <c r="B42" s="343" t="s">
        <v>226</v>
      </c>
      <c r="C42" s="341">
        <f aca="true" t="shared" si="15" ref="C42:I42">SUM(C28:C41)-C29-C31-C33-C34-C37-C39-C41</f>
        <v>370266386</v>
      </c>
      <c r="D42" s="341">
        <f t="shared" si="15"/>
        <v>480128883</v>
      </c>
      <c r="E42" s="341">
        <f t="shared" si="15"/>
        <v>533363454</v>
      </c>
      <c r="F42" s="341">
        <f t="shared" si="15"/>
        <v>496824332</v>
      </c>
      <c r="G42" s="341">
        <f t="shared" si="15"/>
        <v>126557946</v>
      </c>
      <c r="H42" s="341">
        <f t="shared" si="15"/>
        <v>16695449</v>
      </c>
      <c r="I42" s="341">
        <f t="shared" si="15"/>
        <v>-36539122</v>
      </c>
      <c r="J42" s="342">
        <f>F42/C42</f>
        <v>1.3418024178948829</v>
      </c>
      <c r="K42" s="342">
        <f t="shared" si="10"/>
        <v>1.0347728486894632</v>
      </c>
      <c r="L42" s="342">
        <f>F42/E42</f>
        <v>0.9314930152675965</v>
      </c>
    </row>
    <row r="43" spans="1:12" ht="13.5" customHeight="1">
      <c r="A43" s="55">
        <v>39</v>
      </c>
      <c r="B43" s="56" t="s">
        <v>279</v>
      </c>
      <c r="C43" s="57">
        <v>30000000</v>
      </c>
      <c r="D43" s="57">
        <v>30000000</v>
      </c>
      <c r="E43" s="57">
        <v>0</v>
      </c>
      <c r="F43" s="57">
        <v>0</v>
      </c>
      <c r="G43" s="57">
        <f aca="true" t="shared" si="16" ref="G43:G50">F43-C43</f>
        <v>-30000000</v>
      </c>
      <c r="H43" s="57">
        <f aca="true" t="shared" si="17" ref="H43:H50">F43-D43</f>
        <v>-30000000</v>
      </c>
      <c r="I43" s="57">
        <f aca="true" t="shared" si="18" ref="I43:I50">F43-E43</f>
        <v>0</v>
      </c>
      <c r="J43" s="58">
        <f>F43/C43</f>
        <v>0</v>
      </c>
      <c r="K43" s="58">
        <f>G43/D43</f>
        <v>-1</v>
      </c>
      <c r="L43" s="58"/>
    </row>
    <row r="44" spans="1:12" ht="13.5" customHeight="1">
      <c r="A44" s="55">
        <v>40</v>
      </c>
      <c r="B44" s="56" t="s">
        <v>228</v>
      </c>
      <c r="C44" s="57">
        <v>0</v>
      </c>
      <c r="D44" s="57">
        <v>0</v>
      </c>
      <c r="E44" s="57">
        <v>0</v>
      </c>
      <c r="F44" s="57">
        <v>0</v>
      </c>
      <c r="G44" s="57">
        <f t="shared" si="16"/>
        <v>0</v>
      </c>
      <c r="H44" s="57">
        <f t="shared" si="17"/>
        <v>0</v>
      </c>
      <c r="I44" s="57">
        <f t="shared" si="18"/>
        <v>0</v>
      </c>
      <c r="J44" s="58"/>
      <c r="K44" s="58"/>
      <c r="L44" s="58"/>
    </row>
    <row r="45" spans="1:12" ht="13.5" customHeight="1">
      <c r="A45" s="55">
        <v>41</v>
      </c>
      <c r="B45" s="56" t="s">
        <v>229</v>
      </c>
      <c r="C45" s="57">
        <v>214663603</v>
      </c>
      <c r="D45" s="57">
        <v>211911698</v>
      </c>
      <c r="E45" s="57">
        <v>211911698</v>
      </c>
      <c r="F45" s="57">
        <v>211911698</v>
      </c>
      <c r="G45" s="57">
        <f t="shared" si="16"/>
        <v>-2751905</v>
      </c>
      <c r="H45" s="57">
        <f t="shared" si="17"/>
        <v>0</v>
      </c>
      <c r="I45" s="57">
        <f t="shared" si="18"/>
        <v>0</v>
      </c>
      <c r="J45" s="58">
        <f>F45/C45</f>
        <v>0.9871803838119684</v>
      </c>
      <c r="K45" s="58">
        <f>G45/D45</f>
        <v>-0.012986092914983862</v>
      </c>
      <c r="L45" s="58">
        <f>H45/E45</f>
        <v>0</v>
      </c>
    </row>
    <row r="46" spans="1:12" ht="13.5" customHeight="1">
      <c r="A46" s="55">
        <v>42</v>
      </c>
      <c r="B46" s="56" t="s">
        <v>209</v>
      </c>
      <c r="C46" s="57">
        <v>0</v>
      </c>
      <c r="D46" s="57">
        <v>0</v>
      </c>
      <c r="E46" s="57">
        <v>5834255</v>
      </c>
      <c r="F46" s="57">
        <v>5834255</v>
      </c>
      <c r="G46" s="57">
        <f t="shared" si="16"/>
        <v>5834255</v>
      </c>
      <c r="H46" s="57">
        <f t="shared" si="17"/>
        <v>5834255</v>
      </c>
      <c r="I46" s="57">
        <f t="shared" si="18"/>
        <v>0</v>
      </c>
      <c r="J46" s="58"/>
      <c r="K46" s="58"/>
      <c r="L46" s="58">
        <f>F46/E46</f>
        <v>1</v>
      </c>
    </row>
    <row r="47" spans="1:12" ht="13.5" customHeight="1">
      <c r="A47" s="55">
        <v>43</v>
      </c>
      <c r="B47" s="56"/>
      <c r="C47" s="57">
        <v>0</v>
      </c>
      <c r="D47" s="57">
        <v>0</v>
      </c>
      <c r="E47" s="57">
        <v>0</v>
      </c>
      <c r="F47" s="57">
        <v>0</v>
      </c>
      <c r="G47" s="57">
        <f t="shared" si="16"/>
        <v>0</v>
      </c>
      <c r="H47" s="57">
        <f t="shared" si="17"/>
        <v>0</v>
      </c>
      <c r="I47" s="57">
        <f t="shared" si="18"/>
        <v>0</v>
      </c>
      <c r="J47" s="58"/>
      <c r="K47" s="58"/>
      <c r="L47" s="58"/>
    </row>
    <row r="48" spans="1:12" ht="13.5" customHeight="1">
      <c r="A48" s="55">
        <v>44</v>
      </c>
      <c r="B48" s="56" t="s">
        <v>230</v>
      </c>
      <c r="C48" s="57">
        <v>0</v>
      </c>
      <c r="D48" s="57">
        <v>0</v>
      </c>
      <c r="E48" s="57">
        <v>0</v>
      </c>
      <c r="F48" s="57">
        <v>0</v>
      </c>
      <c r="G48" s="57">
        <f t="shared" si="16"/>
        <v>0</v>
      </c>
      <c r="H48" s="57">
        <f t="shared" si="17"/>
        <v>0</v>
      </c>
      <c r="I48" s="57">
        <f t="shared" si="18"/>
        <v>0</v>
      </c>
      <c r="J48" s="58"/>
      <c r="K48" s="58"/>
      <c r="L48" s="58"/>
    </row>
    <row r="49" spans="1:12" ht="13.5" customHeight="1">
      <c r="A49" s="55">
        <v>45</v>
      </c>
      <c r="B49" s="56" t="s">
        <v>280</v>
      </c>
      <c r="C49" s="57">
        <v>0</v>
      </c>
      <c r="D49" s="57">
        <v>0</v>
      </c>
      <c r="E49" s="57">
        <v>0</v>
      </c>
      <c r="F49" s="57">
        <v>0</v>
      </c>
      <c r="G49" s="57">
        <f t="shared" si="16"/>
        <v>0</v>
      </c>
      <c r="H49" s="57">
        <f t="shared" si="17"/>
        <v>0</v>
      </c>
      <c r="I49" s="57">
        <f t="shared" si="18"/>
        <v>0</v>
      </c>
      <c r="J49" s="58"/>
      <c r="K49" s="58"/>
      <c r="L49" s="58"/>
    </row>
    <row r="50" spans="1:12" ht="13.5" customHeight="1">
      <c r="A50" s="55">
        <v>46</v>
      </c>
      <c r="B50" s="56" t="s">
        <v>232</v>
      </c>
      <c r="C50" s="59">
        <v>0</v>
      </c>
      <c r="D50" s="59">
        <v>0</v>
      </c>
      <c r="E50" s="59">
        <v>0</v>
      </c>
      <c r="F50" s="59">
        <v>0</v>
      </c>
      <c r="G50" s="57">
        <f t="shared" si="16"/>
        <v>0</v>
      </c>
      <c r="H50" s="57">
        <f t="shared" si="17"/>
        <v>0</v>
      </c>
      <c r="I50" s="57">
        <f t="shared" si="18"/>
        <v>0</v>
      </c>
      <c r="J50" s="58"/>
      <c r="K50" s="58"/>
      <c r="L50" s="58"/>
    </row>
    <row r="51" spans="1:12" ht="13.5" customHeight="1">
      <c r="A51" s="55">
        <v>47</v>
      </c>
      <c r="B51" s="56" t="s">
        <v>281</v>
      </c>
      <c r="C51" s="59">
        <v>0</v>
      </c>
      <c r="D51" s="59">
        <v>0</v>
      </c>
      <c r="E51" s="59">
        <v>0</v>
      </c>
      <c r="F51" s="59">
        <v>0</v>
      </c>
      <c r="G51" s="57">
        <f>F51-C51</f>
        <v>0</v>
      </c>
      <c r="H51" s="57">
        <f>F51-D51</f>
        <v>0</v>
      </c>
      <c r="I51" s="57">
        <f>F51-E51</f>
        <v>0</v>
      </c>
      <c r="J51" s="58"/>
      <c r="K51" s="58"/>
      <c r="L51" s="58"/>
    </row>
    <row r="52" spans="1:12" ht="13.5" customHeight="1">
      <c r="A52" s="55">
        <v>48</v>
      </c>
      <c r="B52" s="56"/>
      <c r="C52" s="59">
        <v>0</v>
      </c>
      <c r="D52" s="59">
        <v>0</v>
      </c>
      <c r="E52" s="59">
        <v>0</v>
      </c>
      <c r="F52" s="59">
        <v>0</v>
      </c>
      <c r="G52" s="57">
        <f>F52-C52</f>
        <v>0</v>
      </c>
      <c r="H52" s="57">
        <f>F52-D52</f>
        <v>0</v>
      </c>
      <c r="I52" s="57">
        <f>F52-E52</f>
        <v>0</v>
      </c>
      <c r="J52" s="58"/>
      <c r="K52" s="58"/>
      <c r="L52" s="58"/>
    </row>
    <row r="53" spans="1:12" ht="13.5" customHeight="1">
      <c r="A53" s="61">
        <v>49</v>
      </c>
      <c r="B53" s="62" t="s">
        <v>283</v>
      </c>
      <c r="C53" s="66">
        <f aca="true" t="shared" si="19" ref="C53:I53">SUM(C43:C52)</f>
        <v>244663603</v>
      </c>
      <c r="D53" s="66">
        <f t="shared" si="19"/>
        <v>241911698</v>
      </c>
      <c r="E53" s="66">
        <f t="shared" si="19"/>
        <v>217745953</v>
      </c>
      <c r="F53" s="66">
        <f t="shared" si="19"/>
        <v>217745953</v>
      </c>
      <c r="G53" s="66">
        <f t="shared" si="19"/>
        <v>-26917650</v>
      </c>
      <c r="H53" s="66">
        <f t="shared" si="19"/>
        <v>-24165745</v>
      </c>
      <c r="I53" s="66">
        <f t="shared" si="19"/>
        <v>0</v>
      </c>
      <c r="J53" s="299">
        <f>F53/C53</f>
        <v>0.8899809793122355</v>
      </c>
      <c r="K53" s="299">
        <f>G53/D53</f>
        <v>-0.11127055955764487</v>
      </c>
      <c r="L53" s="299">
        <f>F53/E53</f>
        <v>1</v>
      </c>
    </row>
    <row r="54" spans="1:12" ht="18" customHeight="1">
      <c r="A54" s="339">
        <v>50</v>
      </c>
      <c r="B54" s="340" t="s">
        <v>284</v>
      </c>
      <c r="C54" s="341">
        <f>C42+C51+SUM(C52:C53)</f>
        <v>614929989</v>
      </c>
      <c r="D54" s="341">
        <f>D42+D51+SUM(D52:D53)</f>
        <v>722040581</v>
      </c>
      <c r="E54" s="341">
        <f>E42+E53</f>
        <v>751109407</v>
      </c>
      <c r="F54" s="341">
        <f>F42+F53</f>
        <v>714570285</v>
      </c>
      <c r="G54" s="341">
        <f>G42+G53</f>
        <v>99640296</v>
      </c>
      <c r="H54" s="341">
        <f>H42+H53</f>
        <v>-7470296</v>
      </c>
      <c r="I54" s="341">
        <f>I42+I53</f>
        <v>-36539122</v>
      </c>
      <c r="J54" s="342">
        <f>F54/C54</f>
        <v>1.1620351873910642</v>
      </c>
      <c r="K54" s="342">
        <f>F54/D54</f>
        <v>0.9896539111559991</v>
      </c>
      <c r="L54" s="342">
        <f>F54/E54</f>
        <v>0.951353129571442</v>
      </c>
    </row>
    <row r="55" spans="1:12" ht="30" customHeight="1">
      <c r="A55" s="339">
        <v>51</v>
      </c>
      <c r="B55" s="344" t="s">
        <v>234</v>
      </c>
      <c r="C55" s="341">
        <f aca="true" t="shared" si="20" ref="C55:I55">C42-C17</f>
        <v>-199630955</v>
      </c>
      <c r="D55" s="341">
        <f t="shared" si="20"/>
        <v>-196879050</v>
      </c>
      <c r="E55" s="341">
        <f t="shared" si="20"/>
        <v>74223272</v>
      </c>
      <c r="F55" s="341">
        <f t="shared" si="20"/>
        <v>49536064</v>
      </c>
      <c r="G55" s="341">
        <f t="shared" si="20"/>
        <v>249167019</v>
      </c>
      <c r="H55" s="341">
        <f t="shared" si="20"/>
        <v>246415114</v>
      </c>
      <c r="I55" s="341">
        <f t="shared" si="20"/>
        <v>-24687208</v>
      </c>
      <c r="J55" s="342">
        <f>F55/C55</f>
        <v>-0.2481381907931062</v>
      </c>
      <c r="K55" s="342">
        <f>F55/D55</f>
        <v>-0.2516065777440515</v>
      </c>
      <c r="L55" s="342">
        <f>F55/E55</f>
        <v>0.667392620470841</v>
      </c>
    </row>
    <row r="56" spans="1:12" ht="21" customHeight="1">
      <c r="A56" s="339">
        <v>52</v>
      </c>
      <c r="B56" s="340" t="s">
        <v>285</v>
      </c>
      <c r="C56" s="341">
        <f>C53-C26</f>
        <v>199630955</v>
      </c>
      <c r="D56" s="341">
        <f aca="true" t="shared" si="21" ref="D56:F57">D53-D26</f>
        <v>196879050</v>
      </c>
      <c r="E56" s="341">
        <f t="shared" si="21"/>
        <v>202713305</v>
      </c>
      <c r="F56" s="341">
        <f t="shared" si="21"/>
        <v>202713305</v>
      </c>
      <c r="G56" s="341">
        <f aca="true" t="shared" si="22" ref="G56:I57">G53-G26</f>
        <v>3082350</v>
      </c>
      <c r="H56" s="341">
        <f t="shared" si="22"/>
        <v>5834255</v>
      </c>
      <c r="I56" s="341">
        <f t="shared" si="22"/>
        <v>0</v>
      </c>
      <c r="J56" s="342">
        <f>F56/C56</f>
        <v>1.0154402407181793</v>
      </c>
      <c r="K56" s="342">
        <f>F56/D56</f>
        <v>1.0296337015035373</v>
      </c>
      <c r="L56" s="342">
        <f>F56/E56</f>
        <v>1</v>
      </c>
    </row>
    <row r="57" spans="1:12" ht="26.25" customHeight="1">
      <c r="A57" s="339">
        <v>53</v>
      </c>
      <c r="B57" s="344" t="s">
        <v>286</v>
      </c>
      <c r="C57" s="341">
        <f>C54-C27</f>
        <v>0</v>
      </c>
      <c r="D57" s="341">
        <f t="shared" si="21"/>
        <v>0</v>
      </c>
      <c r="E57" s="341">
        <f t="shared" si="21"/>
        <v>276936577</v>
      </c>
      <c r="F57" s="341">
        <f t="shared" si="21"/>
        <v>252249369</v>
      </c>
      <c r="G57" s="341">
        <f t="shared" si="22"/>
        <v>252249369</v>
      </c>
      <c r="H57" s="341">
        <f t="shared" si="22"/>
        <v>252249369</v>
      </c>
      <c r="I57" s="341">
        <f t="shared" si="22"/>
        <v>-24687208</v>
      </c>
      <c r="J57" s="342"/>
      <c r="K57" s="342"/>
      <c r="L57" s="342">
        <f>F57/E57</f>
        <v>0.9108560946790355</v>
      </c>
    </row>
    <row r="58" spans="1:7" ht="13.5">
      <c r="A58" s="13"/>
      <c r="B58" s="13"/>
      <c r="C58" s="11"/>
      <c r="D58" s="11"/>
      <c r="E58" s="11"/>
      <c r="F58" s="11"/>
      <c r="G58" s="16"/>
    </row>
    <row r="59" spans="1:7" ht="13.5">
      <c r="A59" s="13"/>
      <c r="B59" s="13"/>
      <c r="C59" s="11"/>
      <c r="D59" s="11"/>
      <c r="E59" s="11"/>
      <c r="F59" s="11"/>
      <c r="G59" s="16"/>
    </row>
    <row r="60" spans="1:7" ht="13.5">
      <c r="A60" s="13"/>
      <c r="B60" s="13"/>
      <c r="C60" s="11"/>
      <c r="D60" s="11"/>
      <c r="E60" s="11"/>
      <c r="F60" s="11"/>
      <c r="G60" s="15"/>
    </row>
    <row r="61" spans="1:7" ht="13.5">
      <c r="A61" s="13"/>
      <c r="B61" s="13"/>
      <c r="C61" s="11"/>
      <c r="D61" s="11"/>
      <c r="E61" s="11"/>
      <c r="F61" s="11"/>
      <c r="G61" s="15"/>
    </row>
    <row r="62" spans="1:7" ht="13.5">
      <c r="A62" s="13"/>
      <c r="B62" s="13"/>
      <c r="C62" s="11"/>
      <c r="D62" s="11"/>
      <c r="E62" s="11"/>
      <c r="F62" s="11"/>
      <c r="G62" s="15"/>
    </row>
    <row r="63" spans="1:7" ht="13.5">
      <c r="A63" s="13"/>
      <c r="B63" s="13"/>
      <c r="C63" s="11"/>
      <c r="D63" s="11"/>
      <c r="E63" s="11"/>
      <c r="F63" s="11"/>
      <c r="G63" s="15"/>
    </row>
  </sheetData>
  <sheetProtection/>
  <mergeCells count="11">
    <mergeCell ref="G2:G4"/>
    <mergeCell ref="H2:H4"/>
    <mergeCell ref="I2:I4"/>
    <mergeCell ref="J2:J4"/>
    <mergeCell ref="K2:K4"/>
    <mergeCell ref="L2:L4"/>
    <mergeCell ref="A2:A4"/>
    <mergeCell ref="B2:B4"/>
    <mergeCell ref="C2:C3"/>
    <mergeCell ref="D2:D3"/>
    <mergeCell ref="F2:F4"/>
  </mergeCells>
  <printOptions horizontalCentered="1" verticalCentered="1"/>
  <pageMargins left="0.11811023622047245" right="0.11811023622047245" top="0.3937007874015748" bottom="0.1968503937007874" header="0.35433070866141736" footer="0.2755905511811024"/>
  <pageSetup fitToHeight="1" fitToWidth="1" horizontalDpi="600" verticalDpi="600" orientation="landscape" paperSize="8" scale="84" r:id="rId1"/>
  <headerFooter alignWithMargins="0">
    <oddHeader>&amp;C
&amp;"Garamond,Félkövér"&amp;16KÖLTSÉGVETÉSI MÉRLEG (KÖLTSÉGVETÉSI JELENTÉS_NETTÓSÍTOTT) 2018. ÉV&amp;R&amp;"Garamond,Normál"&amp;14 7. sz.melléklet
</oddHeader>
  </headerFooter>
  <colBreaks count="1" manualBreakCount="1">
    <brk id="6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view="pageLayout" workbookViewId="0" topLeftCell="A1">
      <selection activeCell="N49" sqref="N49"/>
    </sheetView>
  </sheetViews>
  <sheetFormatPr defaultColWidth="8.796875" defaultRowHeight="15"/>
  <cols>
    <col min="2" max="2" width="38" style="0" bestFit="1" customWidth="1"/>
    <col min="3" max="3" width="10.8984375" style="0" bestFit="1" customWidth="1"/>
    <col min="4" max="4" width="10.69921875" style="0" customWidth="1"/>
    <col min="5" max="5" width="10.19921875" style="0" bestFit="1" customWidth="1"/>
    <col min="6" max="6" width="10.8984375" style="0" bestFit="1" customWidth="1"/>
    <col min="7" max="7" width="10.59765625" style="0" customWidth="1"/>
    <col min="8" max="8" width="10.19921875" style="0" bestFit="1" customWidth="1"/>
    <col min="9" max="9" width="12.69921875" style="0" customWidth="1"/>
    <col min="10" max="11" width="10.8984375" style="0" bestFit="1" customWidth="1"/>
    <col min="12" max="12" width="10.19921875" style="0" bestFit="1" customWidth="1"/>
    <col min="13" max="13" width="12.19921875" style="0" customWidth="1"/>
    <col min="14" max="14" width="12.5" style="0" customWidth="1"/>
  </cols>
  <sheetData>
    <row r="1" spans="1:15" ht="19.5" customHeight="1">
      <c r="A1" s="98" t="s">
        <v>437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12"/>
      <c r="N1" s="155" t="s">
        <v>438</v>
      </c>
      <c r="O1" s="12"/>
    </row>
    <row r="2" spans="1:15" ht="24">
      <c r="A2" s="521" t="s">
        <v>46</v>
      </c>
      <c r="B2" s="522" t="s">
        <v>3</v>
      </c>
      <c r="C2" s="527" t="s">
        <v>55</v>
      </c>
      <c r="D2" s="528"/>
      <c r="E2" s="529"/>
      <c r="F2" s="527" t="s">
        <v>56</v>
      </c>
      <c r="G2" s="528"/>
      <c r="H2" s="529"/>
      <c r="I2" s="351" t="s">
        <v>304</v>
      </c>
      <c r="J2" s="527" t="s">
        <v>57</v>
      </c>
      <c r="K2" s="528"/>
      <c r="L2" s="529"/>
      <c r="M2" s="524" t="s">
        <v>195</v>
      </c>
      <c r="N2" s="524" t="s">
        <v>196</v>
      </c>
      <c r="O2" s="12"/>
    </row>
    <row r="3" spans="1:15" ht="15.75">
      <c r="A3" s="521"/>
      <c r="B3" s="522"/>
      <c r="C3" s="352" t="s">
        <v>305</v>
      </c>
      <c r="D3" s="352" t="s">
        <v>306</v>
      </c>
      <c r="E3" s="353" t="s">
        <v>307</v>
      </c>
      <c r="F3" s="352" t="s">
        <v>305</v>
      </c>
      <c r="G3" s="352" t="s">
        <v>306</v>
      </c>
      <c r="H3" s="353" t="s">
        <v>307</v>
      </c>
      <c r="I3" s="354" t="s">
        <v>197</v>
      </c>
      <c r="J3" s="352" t="s">
        <v>305</v>
      </c>
      <c r="K3" s="352" t="s">
        <v>306</v>
      </c>
      <c r="L3" s="353" t="s">
        <v>307</v>
      </c>
      <c r="M3" s="525"/>
      <c r="N3" s="525"/>
      <c r="O3" s="12"/>
    </row>
    <row r="4" spans="1:15" ht="25.5">
      <c r="A4" s="521"/>
      <c r="B4" s="522"/>
      <c r="C4" s="530" t="s">
        <v>308</v>
      </c>
      <c r="D4" s="531"/>
      <c r="E4" s="532"/>
      <c r="F4" s="530" t="s">
        <v>308</v>
      </c>
      <c r="G4" s="531"/>
      <c r="H4" s="532"/>
      <c r="I4" s="354" t="s">
        <v>198</v>
      </c>
      <c r="J4" s="530"/>
      <c r="K4" s="531"/>
      <c r="L4" s="532"/>
      <c r="M4" s="526"/>
      <c r="N4" s="526"/>
      <c r="O4" s="12"/>
    </row>
    <row r="5" spans="1:15" ht="12" customHeight="1">
      <c r="A5" s="55">
        <v>1</v>
      </c>
      <c r="B5" s="109" t="s">
        <v>59</v>
      </c>
      <c r="C5" s="59">
        <v>169425100</v>
      </c>
      <c r="D5" s="81">
        <v>0</v>
      </c>
      <c r="E5" s="81">
        <f>SUM(C5:D5)</f>
        <v>169425100</v>
      </c>
      <c r="F5" s="59">
        <v>176752251</v>
      </c>
      <c r="G5" s="81">
        <v>0</v>
      </c>
      <c r="H5" s="81">
        <f>SUM(F5:G5)</f>
        <v>176752251</v>
      </c>
      <c r="I5" s="59">
        <v>174672227</v>
      </c>
      <c r="J5" s="59">
        <v>172386514</v>
      </c>
      <c r="K5" s="81">
        <v>0</v>
      </c>
      <c r="L5" s="81">
        <f>SUM(J5:K5)</f>
        <v>172386514</v>
      </c>
      <c r="M5" s="189">
        <f>L5/H5</f>
        <v>0.9753002466712574</v>
      </c>
      <c r="N5" s="189">
        <f>L5/I5</f>
        <v>0.9869142734408487</v>
      </c>
      <c r="O5" s="12"/>
    </row>
    <row r="6" spans="1:15" ht="12" customHeight="1">
      <c r="A6" s="55">
        <v>2</v>
      </c>
      <c r="B6" s="109" t="s">
        <v>199</v>
      </c>
      <c r="C6" s="59">
        <v>35455400</v>
      </c>
      <c r="D6" s="81">
        <v>0</v>
      </c>
      <c r="E6" s="81">
        <f aca="true" t="shared" si="0" ref="E6:E16">SUM(C6:D6)</f>
        <v>35455400</v>
      </c>
      <c r="F6" s="59">
        <v>37271159</v>
      </c>
      <c r="G6" s="81">
        <v>0</v>
      </c>
      <c r="H6" s="81">
        <f aca="true" t="shared" si="1" ref="H6:H16">SUM(F6:G6)</f>
        <v>37271159</v>
      </c>
      <c r="I6" s="59">
        <v>36570677</v>
      </c>
      <c r="J6" s="59">
        <v>36570677</v>
      </c>
      <c r="K6" s="81">
        <v>0</v>
      </c>
      <c r="L6" s="81">
        <f aca="true" t="shared" si="2" ref="L6:L16">SUM(J6:K6)</f>
        <v>36570677</v>
      </c>
      <c r="M6" s="189">
        <f>L6/H6</f>
        <v>0.981205789709947</v>
      </c>
      <c r="N6" s="189">
        <f>L6/I6</f>
        <v>1</v>
      </c>
      <c r="O6" s="12"/>
    </row>
    <row r="7" spans="1:15" ht="12" customHeight="1">
      <c r="A7" s="55">
        <v>3</v>
      </c>
      <c r="B7" s="109" t="s">
        <v>200</v>
      </c>
      <c r="C7" s="59">
        <v>133260500</v>
      </c>
      <c r="D7" s="81">
        <v>0</v>
      </c>
      <c r="E7" s="81">
        <f t="shared" si="0"/>
        <v>133260500</v>
      </c>
      <c r="F7" s="59">
        <v>216242227</v>
      </c>
      <c r="G7" s="81">
        <v>0</v>
      </c>
      <c r="H7" s="81">
        <f t="shared" si="1"/>
        <v>216242227</v>
      </c>
      <c r="I7" s="59">
        <v>159382433</v>
      </c>
      <c r="J7" s="59">
        <v>150416232</v>
      </c>
      <c r="K7" s="81">
        <v>0</v>
      </c>
      <c r="L7" s="81">
        <f t="shared" si="2"/>
        <v>150416232</v>
      </c>
      <c r="M7" s="189">
        <f>L7/H7</f>
        <v>0.6955913934423178</v>
      </c>
      <c r="N7" s="189">
        <f>L7/I7</f>
        <v>0.9437441076081452</v>
      </c>
      <c r="O7" s="12"/>
    </row>
    <row r="8" spans="1:15" ht="12" customHeight="1">
      <c r="A8" s="55">
        <v>4</v>
      </c>
      <c r="B8" s="109" t="s">
        <v>60</v>
      </c>
      <c r="C8" s="59">
        <v>3450000</v>
      </c>
      <c r="D8" s="81">
        <v>0</v>
      </c>
      <c r="E8" s="81">
        <f t="shared" si="0"/>
        <v>3450000</v>
      </c>
      <c r="F8" s="59">
        <v>4072300</v>
      </c>
      <c r="G8" s="81">
        <v>0</v>
      </c>
      <c r="H8" s="81">
        <f t="shared" si="1"/>
        <v>4072300</v>
      </c>
      <c r="I8" s="59">
        <v>2647018</v>
      </c>
      <c r="J8" s="59">
        <v>2647018</v>
      </c>
      <c r="K8" s="81">
        <v>0</v>
      </c>
      <c r="L8" s="81">
        <f t="shared" si="2"/>
        <v>2647018</v>
      </c>
      <c r="M8" s="189">
        <f>L8/H8</f>
        <v>0.6500056479139552</v>
      </c>
      <c r="N8" s="189">
        <f>L8/I8</f>
        <v>1</v>
      </c>
      <c r="O8" s="12"/>
    </row>
    <row r="9" spans="1:15" ht="12" customHeight="1">
      <c r="A9" s="55">
        <v>5</v>
      </c>
      <c r="B9" s="109" t="s">
        <v>201</v>
      </c>
      <c r="C9" s="59">
        <v>6434645</v>
      </c>
      <c r="D9" s="81">
        <v>0</v>
      </c>
      <c r="E9" s="81">
        <f t="shared" si="0"/>
        <v>6434645</v>
      </c>
      <c r="F9" s="59">
        <v>5995611</v>
      </c>
      <c r="G9" s="81">
        <v>0</v>
      </c>
      <c r="H9" s="81">
        <f t="shared" si="1"/>
        <v>5995611</v>
      </c>
      <c r="I9" s="59">
        <v>5096816</v>
      </c>
      <c r="J9" s="59">
        <v>5096816</v>
      </c>
      <c r="K9" s="81">
        <v>0</v>
      </c>
      <c r="L9" s="81">
        <f t="shared" si="2"/>
        <v>5096816</v>
      </c>
      <c r="M9" s="189">
        <f>L9/H9</f>
        <v>0.8500911750278662</v>
      </c>
      <c r="N9" s="189">
        <f>L9/I9</f>
        <v>1</v>
      </c>
      <c r="O9" s="12"/>
    </row>
    <row r="10" spans="1:15" ht="12" customHeight="1">
      <c r="A10" s="55">
        <v>6</v>
      </c>
      <c r="B10" s="109" t="s">
        <v>244</v>
      </c>
      <c r="C10" s="59">
        <v>0</v>
      </c>
      <c r="D10" s="81">
        <v>0</v>
      </c>
      <c r="E10" s="81">
        <f t="shared" si="0"/>
        <v>0</v>
      </c>
      <c r="F10" s="59">
        <v>0</v>
      </c>
      <c r="G10" s="81">
        <v>0</v>
      </c>
      <c r="H10" s="81">
        <f t="shared" si="1"/>
        <v>0</v>
      </c>
      <c r="I10" s="59">
        <v>0</v>
      </c>
      <c r="J10" s="59">
        <v>0</v>
      </c>
      <c r="K10" s="81">
        <v>0</v>
      </c>
      <c r="L10" s="81">
        <f t="shared" si="2"/>
        <v>0</v>
      </c>
      <c r="M10" s="189"/>
      <c r="N10" s="189"/>
      <c r="O10" s="12"/>
    </row>
    <row r="11" spans="1:15" ht="12" customHeight="1">
      <c r="A11" s="55">
        <v>7</v>
      </c>
      <c r="B11" s="109" t="s">
        <v>202</v>
      </c>
      <c r="C11" s="59">
        <v>0</v>
      </c>
      <c r="D11" s="59">
        <v>111288707</v>
      </c>
      <c r="E11" s="81">
        <f t="shared" si="0"/>
        <v>111288707</v>
      </c>
      <c r="F11" s="59">
        <v>0</v>
      </c>
      <c r="G11" s="59">
        <v>117030969</v>
      </c>
      <c r="H11" s="81">
        <f t="shared" si="1"/>
        <v>117030969</v>
      </c>
      <c r="I11" s="59">
        <v>34027057</v>
      </c>
      <c r="J11" s="59">
        <v>0</v>
      </c>
      <c r="K11" s="59">
        <v>34027057</v>
      </c>
      <c r="L11" s="81">
        <f t="shared" si="2"/>
        <v>34027057</v>
      </c>
      <c r="M11" s="189">
        <f>L11/H11</f>
        <v>0.29075258703531714</v>
      </c>
      <c r="N11" s="189">
        <f>L11/I11</f>
        <v>1</v>
      </c>
      <c r="O11" s="12"/>
    </row>
    <row r="12" spans="1:15" ht="12" customHeight="1">
      <c r="A12" s="55">
        <v>8</v>
      </c>
      <c r="B12" s="190" t="s">
        <v>203</v>
      </c>
      <c r="C12" s="57">
        <v>0</v>
      </c>
      <c r="D12" s="57">
        <v>0</v>
      </c>
      <c r="E12" s="81">
        <f t="shared" si="0"/>
        <v>0</v>
      </c>
      <c r="F12" s="57">
        <v>0</v>
      </c>
      <c r="G12" s="57">
        <v>0</v>
      </c>
      <c r="H12" s="81">
        <f t="shared" si="1"/>
        <v>0</v>
      </c>
      <c r="I12" s="57">
        <v>0</v>
      </c>
      <c r="J12" s="57">
        <v>0</v>
      </c>
      <c r="K12" s="57">
        <v>0</v>
      </c>
      <c r="L12" s="81">
        <f t="shared" si="2"/>
        <v>0</v>
      </c>
      <c r="M12" s="189"/>
      <c r="N12" s="189"/>
      <c r="O12" s="12"/>
    </row>
    <row r="13" spans="1:15" ht="12" customHeight="1">
      <c r="A13" s="55">
        <v>9</v>
      </c>
      <c r="B13" s="109" t="s">
        <v>204</v>
      </c>
      <c r="C13" s="57">
        <v>0</v>
      </c>
      <c r="D13" s="57">
        <v>110582989</v>
      </c>
      <c r="E13" s="81">
        <f t="shared" si="0"/>
        <v>110582989</v>
      </c>
      <c r="F13" s="57">
        <v>0</v>
      </c>
      <c r="G13" s="57">
        <v>118957969</v>
      </c>
      <c r="H13" s="81">
        <f t="shared" si="1"/>
        <v>118957969</v>
      </c>
      <c r="I13" s="57">
        <v>46058507</v>
      </c>
      <c r="J13" s="57">
        <v>0</v>
      </c>
      <c r="K13" s="57">
        <v>46058507</v>
      </c>
      <c r="L13" s="81">
        <f t="shared" si="2"/>
        <v>46058507</v>
      </c>
      <c r="M13" s="189">
        <f>L13/H13</f>
        <v>0.3871830310082042</v>
      </c>
      <c r="N13" s="189">
        <f>L13/I13</f>
        <v>1</v>
      </c>
      <c r="O13" s="12"/>
    </row>
    <row r="14" spans="1:15" ht="12" customHeight="1">
      <c r="A14" s="55">
        <v>10</v>
      </c>
      <c r="B14" s="109" t="s">
        <v>245</v>
      </c>
      <c r="C14" s="57">
        <v>0</v>
      </c>
      <c r="D14" s="81">
        <v>0</v>
      </c>
      <c r="E14" s="81">
        <f t="shared" si="0"/>
        <v>0</v>
      </c>
      <c r="F14" s="57">
        <v>0</v>
      </c>
      <c r="G14" s="81">
        <v>0</v>
      </c>
      <c r="H14" s="81">
        <f t="shared" si="1"/>
        <v>0</v>
      </c>
      <c r="I14" s="57">
        <v>0</v>
      </c>
      <c r="J14" s="57">
        <v>0</v>
      </c>
      <c r="K14" s="57">
        <v>0</v>
      </c>
      <c r="L14" s="81">
        <f t="shared" si="2"/>
        <v>0</v>
      </c>
      <c r="M14" s="189"/>
      <c r="N14" s="189"/>
      <c r="O14" s="12"/>
    </row>
    <row r="15" spans="1:15" ht="12" customHeight="1">
      <c r="A15" s="55">
        <v>11</v>
      </c>
      <c r="B15" s="109" t="s">
        <v>205</v>
      </c>
      <c r="C15" s="59">
        <v>0</v>
      </c>
      <c r="D15" s="81">
        <v>0</v>
      </c>
      <c r="E15" s="81">
        <f t="shared" si="0"/>
        <v>0</v>
      </c>
      <c r="F15" s="59">
        <v>0</v>
      </c>
      <c r="G15" s="59">
        <v>685447</v>
      </c>
      <c r="H15" s="81">
        <f t="shared" si="1"/>
        <v>685447</v>
      </c>
      <c r="I15" s="59">
        <v>685447</v>
      </c>
      <c r="J15" s="59">
        <v>0</v>
      </c>
      <c r="K15" s="59">
        <v>85447</v>
      </c>
      <c r="L15" s="81">
        <f t="shared" si="2"/>
        <v>85447</v>
      </c>
      <c r="M15" s="189">
        <f>L15/H15</f>
        <v>0.12465879929447499</v>
      </c>
      <c r="N15" s="189">
        <f>L15/I15</f>
        <v>0.12465879929447499</v>
      </c>
      <c r="O15" s="12"/>
    </row>
    <row r="16" spans="1:15" ht="12" customHeight="1">
      <c r="A16" s="55">
        <v>12</v>
      </c>
      <c r="B16" s="109"/>
      <c r="C16" s="57">
        <v>0</v>
      </c>
      <c r="D16" s="81">
        <v>0</v>
      </c>
      <c r="E16" s="81">
        <f t="shared" si="0"/>
        <v>0</v>
      </c>
      <c r="F16" s="57">
        <v>0</v>
      </c>
      <c r="G16" s="81">
        <v>0</v>
      </c>
      <c r="H16" s="81">
        <f t="shared" si="1"/>
        <v>0</v>
      </c>
      <c r="I16" s="57">
        <v>0</v>
      </c>
      <c r="J16" s="57">
        <v>0</v>
      </c>
      <c r="K16" s="57">
        <v>0</v>
      </c>
      <c r="L16" s="81">
        <f t="shared" si="2"/>
        <v>0</v>
      </c>
      <c r="M16" s="189"/>
      <c r="N16" s="189"/>
      <c r="O16" s="12"/>
    </row>
    <row r="17" spans="1:15" ht="12" customHeight="1">
      <c r="A17" s="339">
        <v>13</v>
      </c>
      <c r="B17" s="355" t="s">
        <v>206</v>
      </c>
      <c r="C17" s="356">
        <f>SUM(C5:C16)-C12</f>
        <v>348025645</v>
      </c>
      <c r="D17" s="356">
        <f aca="true" t="shared" si="3" ref="D17:L17">SUM(D5:D16)-D12</f>
        <v>221871696</v>
      </c>
      <c r="E17" s="356">
        <f t="shared" si="3"/>
        <v>569897341</v>
      </c>
      <c r="F17" s="356">
        <f>SUM(F5:F16)-F12</f>
        <v>440333548</v>
      </c>
      <c r="G17" s="356">
        <f t="shared" si="3"/>
        <v>236674385</v>
      </c>
      <c r="H17" s="356">
        <f t="shared" si="3"/>
        <v>677007933</v>
      </c>
      <c r="I17" s="356">
        <f>SUM(I5:I16)-I12</f>
        <v>459140182</v>
      </c>
      <c r="J17" s="356">
        <f>SUM(J5:J16)-J12</f>
        <v>367117257</v>
      </c>
      <c r="K17" s="356">
        <f t="shared" si="3"/>
        <v>80171011</v>
      </c>
      <c r="L17" s="356">
        <f t="shared" si="3"/>
        <v>447288268</v>
      </c>
      <c r="M17" s="357">
        <f>L17/H17</f>
        <v>0.6606839391348757</v>
      </c>
      <c r="N17" s="357">
        <f>L17/I17</f>
        <v>0.9741867201681773</v>
      </c>
      <c r="O17" s="12"/>
    </row>
    <row r="18" spans="1:15" ht="12" customHeight="1">
      <c r="A18" s="55">
        <v>14</v>
      </c>
      <c r="B18" s="109" t="s">
        <v>207</v>
      </c>
      <c r="C18" s="57">
        <v>30000000</v>
      </c>
      <c r="D18" s="81">
        <v>8952000</v>
      </c>
      <c r="E18" s="81">
        <f aca="true" t="shared" si="4" ref="E18:E25">SUM(C18:D18)</f>
        <v>38952000</v>
      </c>
      <c r="F18" s="57">
        <v>30000000</v>
      </c>
      <c r="G18" s="81">
        <v>8952000</v>
      </c>
      <c r="H18" s="81">
        <f aca="true" t="shared" si="5" ref="H18:H25">SUM(F18:G18)</f>
        <v>38952000</v>
      </c>
      <c r="I18" s="57">
        <v>8952000</v>
      </c>
      <c r="J18" s="57">
        <v>0</v>
      </c>
      <c r="K18" s="57">
        <v>8952000</v>
      </c>
      <c r="L18" s="81">
        <f aca="true" t="shared" si="6" ref="L18:L25">SUM(J18:K18)</f>
        <v>8952000</v>
      </c>
      <c r="M18" s="189">
        <f>L18/H18</f>
        <v>0.22982131854590265</v>
      </c>
      <c r="N18" s="189">
        <f>L18/I18</f>
        <v>1</v>
      </c>
      <c r="O18" s="12"/>
    </row>
    <row r="19" spans="1:15" ht="12" customHeight="1">
      <c r="A19" s="55">
        <v>15</v>
      </c>
      <c r="B19" s="109" t="s">
        <v>208</v>
      </c>
      <c r="C19" s="57">
        <v>0</v>
      </c>
      <c r="D19" s="81">
        <v>0</v>
      </c>
      <c r="E19" s="81">
        <f t="shared" si="4"/>
        <v>0</v>
      </c>
      <c r="F19" s="57">
        <v>0</v>
      </c>
      <c r="G19" s="81">
        <v>0</v>
      </c>
      <c r="H19" s="81">
        <f t="shared" si="5"/>
        <v>0</v>
      </c>
      <c r="I19" s="57">
        <v>0</v>
      </c>
      <c r="J19" s="57">
        <v>0</v>
      </c>
      <c r="K19" s="81">
        <v>0</v>
      </c>
      <c r="L19" s="81">
        <f t="shared" si="6"/>
        <v>0</v>
      </c>
      <c r="M19" s="189"/>
      <c r="N19" s="189"/>
      <c r="O19" s="12"/>
    </row>
    <row r="20" spans="1:15" ht="12" customHeight="1">
      <c r="A20" s="55">
        <v>16</v>
      </c>
      <c r="B20" s="109" t="s">
        <v>209</v>
      </c>
      <c r="C20" s="57">
        <v>0</v>
      </c>
      <c r="D20" s="81">
        <v>0</v>
      </c>
      <c r="E20" s="81">
        <f t="shared" si="4"/>
        <v>0</v>
      </c>
      <c r="F20" s="57">
        <v>0</v>
      </c>
      <c r="G20" s="81">
        <v>0</v>
      </c>
      <c r="H20" s="81">
        <f t="shared" si="5"/>
        <v>0</v>
      </c>
      <c r="I20" s="57">
        <v>0</v>
      </c>
      <c r="J20" s="57">
        <v>0</v>
      </c>
      <c r="K20" s="81">
        <v>0</v>
      </c>
      <c r="L20" s="81">
        <f t="shared" si="6"/>
        <v>0</v>
      </c>
      <c r="M20" s="189"/>
      <c r="N20" s="189"/>
      <c r="O20" s="12"/>
    </row>
    <row r="21" spans="1:15" ht="12" customHeight="1">
      <c r="A21" s="55">
        <v>17</v>
      </c>
      <c r="B21" s="109" t="s">
        <v>210</v>
      </c>
      <c r="C21" s="57">
        <v>6080648</v>
      </c>
      <c r="D21" s="81">
        <v>0</v>
      </c>
      <c r="E21" s="81">
        <f t="shared" si="4"/>
        <v>6080648</v>
      </c>
      <c r="F21" s="57">
        <v>6080648</v>
      </c>
      <c r="G21" s="81">
        <v>0</v>
      </c>
      <c r="H21" s="81">
        <f t="shared" si="5"/>
        <v>6080648</v>
      </c>
      <c r="I21" s="57">
        <v>6080648</v>
      </c>
      <c r="J21" s="57">
        <v>6080648</v>
      </c>
      <c r="K21" s="81">
        <v>0</v>
      </c>
      <c r="L21" s="81">
        <f t="shared" si="6"/>
        <v>6080648</v>
      </c>
      <c r="M21" s="189">
        <f>L21/H21</f>
        <v>1</v>
      </c>
      <c r="N21" s="189">
        <f>L21/I21</f>
        <v>1</v>
      </c>
      <c r="O21" s="12"/>
    </row>
    <row r="22" spans="1:15" ht="12" customHeight="1">
      <c r="A22" s="55">
        <v>18</v>
      </c>
      <c r="B22" s="109" t="s">
        <v>211</v>
      </c>
      <c r="C22" s="57">
        <v>0</v>
      </c>
      <c r="D22" s="81">
        <v>0</v>
      </c>
      <c r="E22" s="81">
        <f t="shared" si="4"/>
        <v>0</v>
      </c>
      <c r="F22" s="57">
        <v>0</v>
      </c>
      <c r="G22" s="81">
        <v>0</v>
      </c>
      <c r="H22" s="81">
        <f t="shared" si="5"/>
        <v>0</v>
      </c>
      <c r="I22" s="57">
        <v>0</v>
      </c>
      <c r="J22" s="57">
        <v>0</v>
      </c>
      <c r="K22" s="81">
        <v>0</v>
      </c>
      <c r="L22" s="81">
        <f t="shared" si="6"/>
        <v>0</v>
      </c>
      <c r="M22" s="189"/>
      <c r="N22" s="189"/>
      <c r="O22" s="12"/>
    </row>
    <row r="23" spans="1:15" ht="12" customHeight="1">
      <c r="A23" s="55">
        <v>19</v>
      </c>
      <c r="B23" s="56" t="s">
        <v>274</v>
      </c>
      <c r="C23" s="59">
        <v>0</v>
      </c>
      <c r="D23" s="81">
        <v>0</v>
      </c>
      <c r="E23" s="81">
        <f t="shared" si="4"/>
        <v>0</v>
      </c>
      <c r="F23" s="59">
        <v>0</v>
      </c>
      <c r="G23" s="81">
        <v>0</v>
      </c>
      <c r="H23" s="81">
        <f t="shared" si="5"/>
        <v>0</v>
      </c>
      <c r="I23" s="59">
        <v>0</v>
      </c>
      <c r="J23" s="59">
        <v>0</v>
      </c>
      <c r="K23" s="81">
        <v>0</v>
      </c>
      <c r="L23" s="81">
        <f t="shared" si="6"/>
        <v>0</v>
      </c>
      <c r="M23" s="189"/>
      <c r="N23" s="189"/>
      <c r="O23" s="12"/>
    </row>
    <row r="24" spans="1:15" ht="12" customHeight="1">
      <c r="A24" s="55">
        <v>20</v>
      </c>
      <c r="B24" s="56" t="s">
        <v>275</v>
      </c>
      <c r="C24" s="59">
        <v>0</v>
      </c>
      <c r="D24" s="81">
        <v>0</v>
      </c>
      <c r="E24" s="81">
        <f t="shared" si="4"/>
        <v>0</v>
      </c>
      <c r="F24" s="59">
        <v>0</v>
      </c>
      <c r="G24" s="81">
        <v>0</v>
      </c>
      <c r="H24" s="81">
        <f t="shared" si="5"/>
        <v>0</v>
      </c>
      <c r="I24" s="59">
        <v>0</v>
      </c>
      <c r="J24" s="59">
        <v>0</v>
      </c>
      <c r="K24" s="81">
        <v>0</v>
      </c>
      <c r="L24" s="81">
        <f t="shared" si="6"/>
        <v>0</v>
      </c>
      <c r="M24" s="189"/>
      <c r="N24" s="189"/>
      <c r="O24" s="12"/>
    </row>
    <row r="25" spans="1:15" ht="12" customHeight="1">
      <c r="A25" s="55">
        <v>21</v>
      </c>
      <c r="B25" s="56" t="s">
        <v>278</v>
      </c>
      <c r="C25" s="59">
        <v>0</v>
      </c>
      <c r="D25" s="81">
        <v>0</v>
      </c>
      <c r="E25" s="81">
        <f t="shared" si="4"/>
        <v>0</v>
      </c>
      <c r="F25" s="59">
        <v>0</v>
      </c>
      <c r="G25" s="81">
        <v>0</v>
      </c>
      <c r="H25" s="81">
        <f t="shared" si="5"/>
        <v>0</v>
      </c>
      <c r="I25" s="59">
        <v>0</v>
      </c>
      <c r="J25" s="59">
        <v>0</v>
      </c>
      <c r="K25" s="81">
        <v>0</v>
      </c>
      <c r="L25" s="81">
        <f t="shared" si="6"/>
        <v>0</v>
      </c>
      <c r="M25" s="189"/>
      <c r="N25" s="189"/>
      <c r="O25" s="12"/>
    </row>
    <row r="26" spans="1:15" ht="12" customHeight="1">
      <c r="A26" s="339">
        <v>22</v>
      </c>
      <c r="B26" s="358" t="s">
        <v>276</v>
      </c>
      <c r="C26" s="356">
        <f>SUM(C18:C25)</f>
        <v>36080648</v>
      </c>
      <c r="D26" s="356">
        <f aca="true" t="shared" si="7" ref="D26:L26">SUM(D18:D25)</f>
        <v>8952000</v>
      </c>
      <c r="E26" s="356">
        <f t="shared" si="7"/>
        <v>45032648</v>
      </c>
      <c r="F26" s="356">
        <f>SUM(F18:F25)</f>
        <v>36080648</v>
      </c>
      <c r="G26" s="356">
        <f t="shared" si="7"/>
        <v>8952000</v>
      </c>
      <c r="H26" s="356">
        <f t="shared" si="7"/>
        <v>45032648</v>
      </c>
      <c r="I26" s="356">
        <f>SUM(I18:I25)</f>
        <v>15032648</v>
      </c>
      <c r="J26" s="356">
        <f>SUM(J18:J25)</f>
        <v>6080648</v>
      </c>
      <c r="K26" s="356">
        <f t="shared" si="7"/>
        <v>8952000</v>
      </c>
      <c r="L26" s="356">
        <f t="shared" si="7"/>
        <v>15032648</v>
      </c>
      <c r="M26" s="357">
        <f aca="true" t="shared" si="8" ref="M26:M35">L26/H26</f>
        <v>0.3338166567508977</v>
      </c>
      <c r="N26" s="357">
        <f aca="true" t="shared" si="9" ref="N26:N35">L26/I26</f>
        <v>1</v>
      </c>
      <c r="O26" s="12"/>
    </row>
    <row r="27" spans="1:15" ht="12" customHeight="1">
      <c r="A27" s="339">
        <v>23</v>
      </c>
      <c r="B27" s="355" t="s">
        <v>277</v>
      </c>
      <c r="C27" s="341">
        <f>C17+C23+C25+C26</f>
        <v>384106293</v>
      </c>
      <c r="D27" s="356">
        <f aca="true" t="shared" si="10" ref="D27:L27">D17+D26</f>
        <v>230823696</v>
      </c>
      <c r="E27" s="356">
        <f t="shared" si="10"/>
        <v>614929989</v>
      </c>
      <c r="F27" s="341">
        <f>F17+F23+F25+F26</f>
        <v>476414196</v>
      </c>
      <c r="G27" s="356">
        <f t="shared" si="10"/>
        <v>245626385</v>
      </c>
      <c r="H27" s="356">
        <f t="shared" si="10"/>
        <v>722040581</v>
      </c>
      <c r="I27" s="356">
        <f>I17+I23+I25+I26</f>
        <v>474172830</v>
      </c>
      <c r="J27" s="356">
        <f>J17+J26</f>
        <v>373197905</v>
      </c>
      <c r="K27" s="356">
        <f t="shared" si="10"/>
        <v>89123011</v>
      </c>
      <c r="L27" s="356">
        <f t="shared" si="10"/>
        <v>462320916</v>
      </c>
      <c r="M27" s="357">
        <f t="shared" si="8"/>
        <v>0.640297689860731</v>
      </c>
      <c r="N27" s="357">
        <f t="shared" si="9"/>
        <v>0.9750050756809495</v>
      </c>
      <c r="O27" s="12"/>
    </row>
    <row r="28" spans="1:15" ht="12" customHeight="1">
      <c r="A28" s="55">
        <v>24</v>
      </c>
      <c r="B28" s="109" t="s">
        <v>212</v>
      </c>
      <c r="C28" s="59">
        <v>171272186</v>
      </c>
      <c r="D28" s="81">
        <v>0</v>
      </c>
      <c r="E28" s="81">
        <f aca="true" t="shared" si="11" ref="E28:E41">SUM(C28:D28)</f>
        <v>171272186</v>
      </c>
      <c r="F28" s="59">
        <v>241765974</v>
      </c>
      <c r="G28" s="81">
        <v>0</v>
      </c>
      <c r="H28" s="81">
        <f aca="true" t="shared" si="12" ref="H28:H41">SUM(F28:G28)</f>
        <v>241765974</v>
      </c>
      <c r="I28" s="59">
        <v>250764677</v>
      </c>
      <c r="J28" s="59">
        <v>250764677</v>
      </c>
      <c r="K28" s="81">
        <v>0</v>
      </c>
      <c r="L28" s="81">
        <f aca="true" t="shared" si="13" ref="L28:L41">SUM(J28:K28)</f>
        <v>250764677</v>
      </c>
      <c r="M28" s="189">
        <f t="shared" si="8"/>
        <v>1.0372207174198964</v>
      </c>
      <c r="N28" s="189">
        <f t="shared" si="9"/>
        <v>1</v>
      </c>
      <c r="O28" s="12"/>
    </row>
    <row r="29" spans="1:15" ht="12" customHeight="1">
      <c r="A29" s="55">
        <v>25</v>
      </c>
      <c r="B29" s="190" t="s">
        <v>213</v>
      </c>
      <c r="C29" s="59">
        <v>171072186</v>
      </c>
      <c r="D29" s="81">
        <v>0</v>
      </c>
      <c r="E29" s="81">
        <f t="shared" si="11"/>
        <v>171072186</v>
      </c>
      <c r="F29" s="59">
        <v>179860055</v>
      </c>
      <c r="G29" s="81">
        <v>0</v>
      </c>
      <c r="H29" s="81">
        <f t="shared" si="12"/>
        <v>179860055</v>
      </c>
      <c r="I29" s="59">
        <v>179860055</v>
      </c>
      <c r="J29" s="59">
        <v>179860055</v>
      </c>
      <c r="K29" s="81">
        <v>0</v>
      </c>
      <c r="L29" s="81">
        <f t="shared" si="13"/>
        <v>179860055</v>
      </c>
      <c r="M29" s="189">
        <f t="shared" si="8"/>
        <v>1</v>
      </c>
      <c r="N29" s="189">
        <f t="shared" si="9"/>
        <v>1</v>
      </c>
      <c r="O29" s="12"/>
    </row>
    <row r="30" spans="1:15" ht="12" customHeight="1">
      <c r="A30" s="55">
        <v>26</v>
      </c>
      <c r="B30" s="109" t="s">
        <v>214</v>
      </c>
      <c r="C30" s="59">
        <v>0</v>
      </c>
      <c r="D30" s="81">
        <v>0</v>
      </c>
      <c r="E30" s="81">
        <f t="shared" si="11"/>
        <v>0</v>
      </c>
      <c r="F30" s="59">
        <v>0</v>
      </c>
      <c r="G30" s="59">
        <v>18368709</v>
      </c>
      <c r="H30" s="81">
        <f t="shared" si="12"/>
        <v>18368709</v>
      </c>
      <c r="I30" s="59">
        <v>10333990</v>
      </c>
      <c r="J30" s="59">
        <v>0</v>
      </c>
      <c r="K30" s="59">
        <v>10333990</v>
      </c>
      <c r="L30" s="81">
        <f t="shared" si="13"/>
        <v>10333990</v>
      </c>
      <c r="M30" s="189">
        <f t="shared" si="8"/>
        <v>0.5625866248956309</v>
      </c>
      <c r="N30" s="189">
        <f t="shared" si="9"/>
        <v>1</v>
      </c>
      <c r="O30" s="12"/>
    </row>
    <row r="31" spans="1:15" ht="12" customHeight="1">
      <c r="A31" s="55">
        <v>27</v>
      </c>
      <c r="B31" s="190" t="s">
        <v>215</v>
      </c>
      <c r="C31" s="59">
        <v>0</v>
      </c>
      <c r="D31" s="81">
        <v>0</v>
      </c>
      <c r="E31" s="81">
        <f t="shared" si="11"/>
        <v>0</v>
      </c>
      <c r="F31" s="59">
        <v>0</v>
      </c>
      <c r="G31" s="81">
        <v>0</v>
      </c>
      <c r="H31" s="81">
        <f t="shared" si="12"/>
        <v>0</v>
      </c>
      <c r="I31" s="59">
        <v>0</v>
      </c>
      <c r="J31" s="59">
        <v>0</v>
      </c>
      <c r="K31" s="81">
        <v>0</v>
      </c>
      <c r="L31" s="81">
        <f t="shared" si="13"/>
        <v>0</v>
      </c>
      <c r="M31" s="189"/>
      <c r="N31" s="189"/>
      <c r="O31" s="12"/>
    </row>
    <row r="32" spans="1:15" ht="12" customHeight="1">
      <c r="A32" s="55">
        <v>28</v>
      </c>
      <c r="B32" s="190" t="s">
        <v>216</v>
      </c>
      <c r="C32" s="59">
        <v>165000000</v>
      </c>
      <c r="D32" s="81">
        <v>0</v>
      </c>
      <c r="E32" s="81">
        <f t="shared" si="11"/>
        <v>165000000</v>
      </c>
      <c r="F32" s="59">
        <v>186800000</v>
      </c>
      <c r="G32" s="81">
        <v>0</v>
      </c>
      <c r="H32" s="81">
        <f t="shared" si="12"/>
        <v>186800000</v>
      </c>
      <c r="I32" s="59">
        <v>215808925</v>
      </c>
      <c r="J32" s="59">
        <v>193134937</v>
      </c>
      <c r="K32" s="81">
        <v>0</v>
      </c>
      <c r="L32" s="81">
        <f t="shared" si="13"/>
        <v>193134937</v>
      </c>
      <c r="M32" s="189">
        <f t="shared" si="8"/>
        <v>1.0339129389721626</v>
      </c>
      <c r="N32" s="189">
        <f t="shared" si="9"/>
        <v>0.8949348920578701</v>
      </c>
      <c r="O32" s="12"/>
    </row>
    <row r="33" spans="1:15" ht="12" customHeight="1">
      <c r="A33" s="55">
        <v>29</v>
      </c>
      <c r="B33" s="190" t="s">
        <v>217</v>
      </c>
      <c r="C33" s="59">
        <v>155000000</v>
      </c>
      <c r="D33" s="81">
        <v>0</v>
      </c>
      <c r="E33" s="81">
        <f t="shared" si="11"/>
        <v>155000000</v>
      </c>
      <c r="F33" s="59">
        <v>176800000</v>
      </c>
      <c r="G33" s="81">
        <v>0</v>
      </c>
      <c r="H33" s="81">
        <f t="shared" si="12"/>
        <v>176800000</v>
      </c>
      <c r="I33" s="59">
        <v>170816633</v>
      </c>
      <c r="J33" s="59">
        <v>182093937</v>
      </c>
      <c r="K33" s="81">
        <v>0</v>
      </c>
      <c r="L33" s="81">
        <f t="shared" si="13"/>
        <v>182093937</v>
      </c>
      <c r="M33" s="189">
        <f t="shared" si="8"/>
        <v>1.0299430825791855</v>
      </c>
      <c r="N33" s="189">
        <f t="shared" si="9"/>
        <v>1.0660199408098625</v>
      </c>
      <c r="O33" s="12"/>
    </row>
    <row r="34" spans="1:15" ht="12" customHeight="1">
      <c r="A34" s="55">
        <v>30</v>
      </c>
      <c r="B34" s="190" t="s">
        <v>218</v>
      </c>
      <c r="C34" s="59">
        <v>10000000</v>
      </c>
      <c r="D34" s="81">
        <v>0</v>
      </c>
      <c r="E34" s="81">
        <f t="shared" si="11"/>
        <v>10000000</v>
      </c>
      <c r="F34" s="59">
        <v>10000000</v>
      </c>
      <c r="G34" s="81">
        <v>0</v>
      </c>
      <c r="H34" s="81">
        <f t="shared" si="12"/>
        <v>10000000</v>
      </c>
      <c r="I34" s="59">
        <v>12095879</v>
      </c>
      <c r="J34" s="59">
        <v>11041000</v>
      </c>
      <c r="K34" s="81">
        <v>0</v>
      </c>
      <c r="L34" s="81">
        <f t="shared" si="13"/>
        <v>11041000</v>
      </c>
      <c r="M34" s="189">
        <f t="shared" si="8"/>
        <v>1.1041</v>
      </c>
      <c r="N34" s="189">
        <f t="shared" si="9"/>
        <v>0.9127902155767266</v>
      </c>
      <c r="O34" s="12"/>
    </row>
    <row r="35" spans="1:15" ht="12" customHeight="1">
      <c r="A35" s="55">
        <v>31</v>
      </c>
      <c r="B35" s="109" t="s">
        <v>219</v>
      </c>
      <c r="C35" s="59">
        <v>32194200</v>
      </c>
      <c r="D35" s="81">
        <v>0</v>
      </c>
      <c r="E35" s="81">
        <f t="shared" si="11"/>
        <v>32194200</v>
      </c>
      <c r="F35" s="59">
        <v>32194200</v>
      </c>
      <c r="G35" s="81">
        <v>0</v>
      </c>
      <c r="H35" s="81">
        <f t="shared" si="12"/>
        <v>32194200</v>
      </c>
      <c r="I35" s="59">
        <v>52624934</v>
      </c>
      <c r="J35" s="59">
        <v>41609800</v>
      </c>
      <c r="K35" s="81">
        <v>0</v>
      </c>
      <c r="L35" s="81">
        <f t="shared" si="13"/>
        <v>41609800</v>
      </c>
      <c r="M35" s="189">
        <f t="shared" si="8"/>
        <v>1.2924626174901068</v>
      </c>
      <c r="N35" s="189">
        <f t="shared" si="9"/>
        <v>0.7906860272736874</v>
      </c>
      <c r="O35" s="12"/>
    </row>
    <row r="36" spans="1:15" ht="12" customHeight="1">
      <c r="A36" s="55">
        <v>32</v>
      </c>
      <c r="B36" s="109" t="s">
        <v>220</v>
      </c>
      <c r="C36" s="57">
        <v>0</v>
      </c>
      <c r="D36" s="81">
        <v>0</v>
      </c>
      <c r="E36" s="81">
        <f t="shared" si="11"/>
        <v>0</v>
      </c>
      <c r="F36" s="57">
        <v>0</v>
      </c>
      <c r="G36" s="81">
        <v>0</v>
      </c>
      <c r="H36" s="81">
        <f t="shared" si="12"/>
        <v>0</v>
      </c>
      <c r="I36" s="57">
        <v>0</v>
      </c>
      <c r="J36" s="57">
        <v>0</v>
      </c>
      <c r="K36" s="81">
        <v>0</v>
      </c>
      <c r="L36" s="81">
        <f t="shared" si="13"/>
        <v>0</v>
      </c>
      <c r="M36" s="189"/>
      <c r="N36" s="189"/>
      <c r="O36" s="12"/>
    </row>
    <row r="37" spans="1:15" ht="12" customHeight="1">
      <c r="A37" s="55">
        <v>33</v>
      </c>
      <c r="B37" s="190" t="s">
        <v>221</v>
      </c>
      <c r="C37" s="57">
        <v>0</v>
      </c>
      <c r="D37" s="81">
        <v>0</v>
      </c>
      <c r="E37" s="81">
        <f t="shared" si="11"/>
        <v>0</v>
      </c>
      <c r="F37" s="57">
        <v>0</v>
      </c>
      <c r="G37" s="81">
        <v>0</v>
      </c>
      <c r="H37" s="81">
        <f t="shared" si="12"/>
        <v>0</v>
      </c>
      <c r="I37" s="57">
        <v>0</v>
      </c>
      <c r="J37" s="57">
        <v>0</v>
      </c>
      <c r="K37" s="81">
        <v>0</v>
      </c>
      <c r="L37" s="81">
        <f t="shared" si="13"/>
        <v>0</v>
      </c>
      <c r="M37" s="189"/>
      <c r="N37" s="189"/>
      <c r="O37" s="12"/>
    </row>
    <row r="38" spans="1:15" ht="12" customHeight="1">
      <c r="A38" s="55">
        <v>34</v>
      </c>
      <c r="B38" s="109" t="s">
        <v>222</v>
      </c>
      <c r="C38" s="57">
        <v>1800000</v>
      </c>
      <c r="D38" s="81">
        <v>0</v>
      </c>
      <c r="E38" s="81">
        <f t="shared" si="11"/>
        <v>1800000</v>
      </c>
      <c r="F38" s="57">
        <v>1000000</v>
      </c>
      <c r="G38" s="81">
        <v>0</v>
      </c>
      <c r="H38" s="81">
        <f t="shared" si="12"/>
        <v>1000000</v>
      </c>
      <c r="I38" s="57">
        <v>3830928</v>
      </c>
      <c r="J38" s="57">
        <v>980928</v>
      </c>
      <c r="K38" s="81">
        <v>0</v>
      </c>
      <c r="L38" s="81">
        <f t="shared" si="13"/>
        <v>980928</v>
      </c>
      <c r="M38" s="189">
        <f>L38/H38</f>
        <v>0.980928</v>
      </c>
      <c r="N38" s="189">
        <f>L38/I38</f>
        <v>0.2560549297715854</v>
      </c>
      <c r="O38" s="12"/>
    </row>
    <row r="39" spans="1:15" ht="12" customHeight="1">
      <c r="A39" s="55">
        <v>35</v>
      </c>
      <c r="B39" s="191" t="s">
        <v>223</v>
      </c>
      <c r="C39" s="57">
        <v>0</v>
      </c>
      <c r="D39" s="81">
        <v>0</v>
      </c>
      <c r="E39" s="81">
        <f t="shared" si="11"/>
        <v>0</v>
      </c>
      <c r="F39" s="57">
        <v>0</v>
      </c>
      <c r="G39" s="81">
        <v>0</v>
      </c>
      <c r="H39" s="81">
        <f t="shared" si="12"/>
        <v>0</v>
      </c>
      <c r="I39" s="57">
        <v>0</v>
      </c>
      <c r="J39" s="57">
        <v>0</v>
      </c>
      <c r="K39" s="81">
        <v>0</v>
      </c>
      <c r="L39" s="81">
        <f t="shared" si="13"/>
        <v>0</v>
      </c>
      <c r="M39" s="189"/>
      <c r="N39" s="189"/>
      <c r="O39" s="12"/>
    </row>
    <row r="40" spans="1:15" ht="12" customHeight="1">
      <c r="A40" s="55">
        <v>36</v>
      </c>
      <c r="B40" s="109" t="s">
        <v>224</v>
      </c>
      <c r="C40" s="57">
        <v>0</v>
      </c>
      <c r="D40" s="81">
        <v>0</v>
      </c>
      <c r="E40" s="81">
        <f t="shared" si="11"/>
        <v>0</v>
      </c>
      <c r="F40" s="57">
        <v>0</v>
      </c>
      <c r="G40" s="81">
        <v>0</v>
      </c>
      <c r="H40" s="81">
        <f t="shared" si="12"/>
        <v>0</v>
      </c>
      <c r="I40" s="57">
        <v>0</v>
      </c>
      <c r="J40" s="57">
        <v>0</v>
      </c>
      <c r="K40" s="81">
        <v>0</v>
      </c>
      <c r="L40" s="81">
        <f t="shared" si="13"/>
        <v>0</v>
      </c>
      <c r="M40" s="189"/>
      <c r="N40" s="189"/>
      <c r="O40" s="12"/>
    </row>
    <row r="41" spans="1:15" ht="12" customHeight="1">
      <c r="A41" s="55">
        <v>37</v>
      </c>
      <c r="B41" s="191" t="s">
        <v>225</v>
      </c>
      <c r="C41" s="57">
        <v>0</v>
      </c>
      <c r="D41" s="81">
        <v>0</v>
      </c>
      <c r="E41" s="81">
        <f t="shared" si="11"/>
        <v>0</v>
      </c>
      <c r="F41" s="57">
        <v>0</v>
      </c>
      <c r="G41" s="81">
        <v>0</v>
      </c>
      <c r="H41" s="81">
        <f t="shared" si="12"/>
        <v>0</v>
      </c>
      <c r="I41" s="57">
        <v>0</v>
      </c>
      <c r="J41" s="57">
        <v>0</v>
      </c>
      <c r="K41" s="81">
        <v>0</v>
      </c>
      <c r="L41" s="81">
        <f t="shared" si="13"/>
        <v>0</v>
      </c>
      <c r="M41" s="189"/>
      <c r="N41" s="189"/>
      <c r="O41" s="12"/>
    </row>
    <row r="42" spans="1:15" ht="12" customHeight="1">
      <c r="A42" s="339">
        <v>38</v>
      </c>
      <c r="B42" s="359" t="s">
        <v>226</v>
      </c>
      <c r="C42" s="341">
        <f>SUM(C28:C41)-C29-C31-C33-C34-C37-C39-C41</f>
        <v>370266386</v>
      </c>
      <c r="D42" s="356">
        <f aca="true" t="shared" si="14" ref="D42:L42">SUM(D28:D41)-D29-D31-D33-D34-D37-D39-D41</f>
        <v>0</v>
      </c>
      <c r="E42" s="356">
        <f t="shared" si="14"/>
        <v>370266386</v>
      </c>
      <c r="F42" s="341">
        <f t="shared" si="14"/>
        <v>461760174</v>
      </c>
      <c r="G42" s="356">
        <f t="shared" si="14"/>
        <v>18368709</v>
      </c>
      <c r="H42" s="356">
        <f t="shared" si="14"/>
        <v>480128883</v>
      </c>
      <c r="I42" s="356">
        <f t="shared" si="14"/>
        <v>533363454</v>
      </c>
      <c r="J42" s="341">
        <f t="shared" si="14"/>
        <v>486490342</v>
      </c>
      <c r="K42" s="356">
        <f t="shared" si="14"/>
        <v>10333990</v>
      </c>
      <c r="L42" s="356">
        <f t="shared" si="14"/>
        <v>496824332</v>
      </c>
      <c r="M42" s="357">
        <f>L42/H42</f>
        <v>1.0347728486894632</v>
      </c>
      <c r="N42" s="357">
        <f>L42/I42</f>
        <v>0.9314930152675965</v>
      </c>
      <c r="O42" s="12"/>
    </row>
    <row r="43" spans="1:15" ht="12" customHeight="1">
      <c r="A43" s="55">
        <v>39</v>
      </c>
      <c r="B43" s="109" t="s">
        <v>227</v>
      </c>
      <c r="C43" s="57">
        <v>30000000</v>
      </c>
      <c r="D43" s="81">
        <v>0</v>
      </c>
      <c r="E43" s="81">
        <f aca="true" t="shared" si="15" ref="E43:E50">SUM(C43:D43)</f>
        <v>30000000</v>
      </c>
      <c r="F43" s="57">
        <v>30000000</v>
      </c>
      <c r="G43" s="81">
        <v>0</v>
      </c>
      <c r="H43" s="81">
        <f aca="true" t="shared" si="16" ref="H43:H50">SUM(F43:G43)</f>
        <v>30000000</v>
      </c>
      <c r="I43" s="57">
        <v>0</v>
      </c>
      <c r="J43" s="57">
        <v>0</v>
      </c>
      <c r="K43" s="81">
        <v>0</v>
      </c>
      <c r="L43" s="81">
        <f aca="true" t="shared" si="17" ref="L43:L50">SUM(J43:K43)</f>
        <v>0</v>
      </c>
      <c r="M43" s="189">
        <f>L43/H43</f>
        <v>0</v>
      </c>
      <c r="N43" s="189"/>
      <c r="O43" s="12"/>
    </row>
    <row r="44" spans="1:15" ht="12" customHeight="1">
      <c r="A44" s="55">
        <v>40</v>
      </c>
      <c r="B44" s="109" t="s">
        <v>228</v>
      </c>
      <c r="C44" s="57">
        <v>0</v>
      </c>
      <c r="D44" s="81">
        <v>0</v>
      </c>
      <c r="E44" s="81">
        <f t="shared" si="15"/>
        <v>0</v>
      </c>
      <c r="F44" s="57">
        <v>0</v>
      </c>
      <c r="G44" s="81">
        <v>0</v>
      </c>
      <c r="H44" s="81">
        <f t="shared" si="16"/>
        <v>0</v>
      </c>
      <c r="I44" s="57">
        <v>0</v>
      </c>
      <c r="J44" s="57">
        <v>0</v>
      </c>
      <c r="K44" s="81">
        <v>0</v>
      </c>
      <c r="L44" s="81">
        <f t="shared" si="17"/>
        <v>0</v>
      </c>
      <c r="M44" s="189"/>
      <c r="N44" s="189"/>
      <c r="O44" s="12"/>
    </row>
    <row r="45" spans="1:15" ht="12" customHeight="1">
      <c r="A45" s="55">
        <v>41</v>
      </c>
      <c r="B45" s="109" t="s">
        <v>229</v>
      </c>
      <c r="C45" s="57">
        <v>214663603</v>
      </c>
      <c r="D45" s="81">
        <v>0</v>
      </c>
      <c r="E45" s="81">
        <f t="shared" si="15"/>
        <v>214663603</v>
      </c>
      <c r="F45" s="57">
        <v>211911698</v>
      </c>
      <c r="G45" s="81">
        <v>0</v>
      </c>
      <c r="H45" s="81">
        <f t="shared" si="16"/>
        <v>211911698</v>
      </c>
      <c r="I45" s="57">
        <v>211911698</v>
      </c>
      <c r="J45" s="57">
        <v>211911698</v>
      </c>
      <c r="K45" s="81">
        <v>0</v>
      </c>
      <c r="L45" s="81">
        <f t="shared" si="17"/>
        <v>211911698</v>
      </c>
      <c r="M45" s="189">
        <f>L45/H45</f>
        <v>1</v>
      </c>
      <c r="N45" s="189">
        <f>L45/I45</f>
        <v>1</v>
      </c>
      <c r="O45" s="12"/>
    </row>
    <row r="46" spans="1:15" ht="12" customHeight="1">
      <c r="A46" s="55">
        <v>42</v>
      </c>
      <c r="B46" s="109" t="s">
        <v>209</v>
      </c>
      <c r="C46" s="57">
        <v>0</v>
      </c>
      <c r="D46" s="81">
        <v>0</v>
      </c>
      <c r="E46" s="81">
        <f t="shared" si="15"/>
        <v>0</v>
      </c>
      <c r="F46" s="57">
        <v>0</v>
      </c>
      <c r="G46" s="81">
        <v>0</v>
      </c>
      <c r="H46" s="81">
        <f t="shared" si="16"/>
        <v>0</v>
      </c>
      <c r="I46" s="57">
        <v>5834255</v>
      </c>
      <c r="J46" s="57">
        <v>5834255</v>
      </c>
      <c r="K46" s="81">
        <v>0</v>
      </c>
      <c r="L46" s="81">
        <f t="shared" si="17"/>
        <v>5834255</v>
      </c>
      <c r="M46" s="189"/>
      <c r="N46" s="189">
        <f>L46/I46</f>
        <v>1</v>
      </c>
      <c r="O46" s="12"/>
    </row>
    <row r="47" spans="1:15" ht="12" customHeight="1">
      <c r="A47" s="55">
        <v>43</v>
      </c>
      <c r="B47" s="109" t="s">
        <v>309</v>
      </c>
      <c r="C47" s="57">
        <v>0</v>
      </c>
      <c r="D47" s="81">
        <v>0</v>
      </c>
      <c r="E47" s="81">
        <f t="shared" si="15"/>
        <v>0</v>
      </c>
      <c r="F47" s="57">
        <v>0</v>
      </c>
      <c r="G47" s="81">
        <v>0</v>
      </c>
      <c r="H47" s="81">
        <f t="shared" si="16"/>
        <v>0</v>
      </c>
      <c r="I47" s="57">
        <v>0</v>
      </c>
      <c r="J47" s="57">
        <v>0</v>
      </c>
      <c r="K47" s="81">
        <v>0</v>
      </c>
      <c r="L47" s="81">
        <f t="shared" si="17"/>
        <v>0</v>
      </c>
      <c r="M47" s="189"/>
      <c r="N47" s="189"/>
      <c r="O47" s="12"/>
    </row>
    <row r="48" spans="1:15" ht="12" customHeight="1">
      <c r="A48" s="55">
        <v>44</v>
      </c>
      <c r="B48" s="109" t="s">
        <v>230</v>
      </c>
      <c r="C48" s="57">
        <v>0</v>
      </c>
      <c r="D48" s="81">
        <v>0</v>
      </c>
      <c r="E48" s="81">
        <f t="shared" si="15"/>
        <v>0</v>
      </c>
      <c r="F48" s="57">
        <v>0</v>
      </c>
      <c r="G48" s="81">
        <v>0</v>
      </c>
      <c r="H48" s="81">
        <f t="shared" si="16"/>
        <v>0</v>
      </c>
      <c r="I48" s="57">
        <v>0</v>
      </c>
      <c r="J48" s="57">
        <v>0</v>
      </c>
      <c r="K48" s="81">
        <v>0</v>
      </c>
      <c r="L48" s="81">
        <f t="shared" si="17"/>
        <v>0</v>
      </c>
      <c r="M48" s="189"/>
      <c r="N48" s="189"/>
      <c r="O48" s="12"/>
    </row>
    <row r="49" spans="1:15" ht="12" customHeight="1">
      <c r="A49" s="55">
        <v>45</v>
      </c>
      <c r="B49" s="109" t="s">
        <v>231</v>
      </c>
      <c r="C49" s="57">
        <v>0</v>
      </c>
      <c r="D49" s="81">
        <v>0</v>
      </c>
      <c r="E49" s="81">
        <f t="shared" si="15"/>
        <v>0</v>
      </c>
      <c r="F49" s="57">
        <v>0</v>
      </c>
      <c r="G49" s="81">
        <v>0</v>
      </c>
      <c r="H49" s="81">
        <f t="shared" si="16"/>
        <v>0</v>
      </c>
      <c r="I49" s="57">
        <v>0</v>
      </c>
      <c r="J49" s="57">
        <v>0</v>
      </c>
      <c r="K49" s="81">
        <v>0</v>
      </c>
      <c r="L49" s="81">
        <f t="shared" si="17"/>
        <v>0</v>
      </c>
      <c r="M49" s="189"/>
      <c r="N49" s="189"/>
      <c r="O49" s="12"/>
    </row>
    <row r="50" spans="1:15" ht="12" customHeight="1">
      <c r="A50" s="55">
        <v>46</v>
      </c>
      <c r="B50" s="109" t="s">
        <v>232</v>
      </c>
      <c r="C50" s="59">
        <v>0</v>
      </c>
      <c r="D50" s="81">
        <v>0</v>
      </c>
      <c r="E50" s="81">
        <f t="shared" si="15"/>
        <v>0</v>
      </c>
      <c r="F50" s="59">
        <v>0</v>
      </c>
      <c r="G50" s="81">
        <v>0</v>
      </c>
      <c r="H50" s="81">
        <f t="shared" si="16"/>
        <v>0</v>
      </c>
      <c r="I50" s="59">
        <v>0</v>
      </c>
      <c r="J50" s="59">
        <v>0</v>
      </c>
      <c r="K50" s="81">
        <v>0</v>
      </c>
      <c r="L50" s="81">
        <f t="shared" si="17"/>
        <v>0</v>
      </c>
      <c r="M50" s="189"/>
      <c r="N50" s="189"/>
      <c r="O50" s="12"/>
    </row>
    <row r="51" spans="1:15" ht="12" customHeight="1">
      <c r="A51" s="55">
        <v>47</v>
      </c>
      <c r="B51" s="56" t="s">
        <v>281</v>
      </c>
      <c r="C51" s="59">
        <v>0</v>
      </c>
      <c r="D51" s="81">
        <v>0</v>
      </c>
      <c r="E51" s="81">
        <f>SUM(C51:D51)</f>
        <v>0</v>
      </c>
      <c r="F51" s="59">
        <v>0</v>
      </c>
      <c r="G51" s="81">
        <v>0</v>
      </c>
      <c r="H51" s="81">
        <f>SUM(F51:G51)</f>
        <v>0</v>
      </c>
      <c r="I51" s="59">
        <v>0</v>
      </c>
      <c r="J51" s="59">
        <v>0</v>
      </c>
      <c r="K51" s="81">
        <v>0</v>
      </c>
      <c r="L51" s="81">
        <f>SUM(J51:K51)</f>
        <v>0</v>
      </c>
      <c r="M51" s="189"/>
      <c r="N51" s="189"/>
      <c r="O51" s="12"/>
    </row>
    <row r="52" spans="1:15" ht="12" customHeight="1">
      <c r="A52" s="55">
        <v>48</v>
      </c>
      <c r="B52" s="109" t="s">
        <v>233</v>
      </c>
      <c r="C52" s="59">
        <v>0</v>
      </c>
      <c r="D52" s="81">
        <v>0</v>
      </c>
      <c r="E52" s="81">
        <f>SUM(C52:D52)</f>
        <v>0</v>
      </c>
      <c r="F52" s="59">
        <v>0</v>
      </c>
      <c r="G52" s="81">
        <v>0</v>
      </c>
      <c r="H52" s="81">
        <f>SUM(F52:G52)</f>
        <v>0</v>
      </c>
      <c r="I52" s="59">
        <v>0</v>
      </c>
      <c r="J52" s="59">
        <v>0</v>
      </c>
      <c r="K52" s="81">
        <v>0</v>
      </c>
      <c r="L52" s="81">
        <f>SUM(J52:K52)</f>
        <v>0</v>
      </c>
      <c r="M52" s="189"/>
      <c r="N52" s="189"/>
      <c r="O52" s="12"/>
    </row>
    <row r="53" spans="1:15" ht="12" customHeight="1">
      <c r="A53" s="339">
        <v>49</v>
      </c>
      <c r="B53" s="340" t="s">
        <v>283</v>
      </c>
      <c r="C53" s="356">
        <f>SUM(C43:C52)</f>
        <v>244663603</v>
      </c>
      <c r="D53" s="356">
        <f aca="true" t="shared" si="18" ref="D53:L53">SUM(D43:D52)</f>
        <v>0</v>
      </c>
      <c r="E53" s="356">
        <f t="shared" si="18"/>
        <v>244663603</v>
      </c>
      <c r="F53" s="356">
        <f>SUM(F43:F52)</f>
        <v>241911698</v>
      </c>
      <c r="G53" s="356">
        <f t="shared" si="18"/>
        <v>0</v>
      </c>
      <c r="H53" s="356">
        <f t="shared" si="18"/>
        <v>241911698</v>
      </c>
      <c r="I53" s="356">
        <f>SUM(I43:I52)</f>
        <v>217745953</v>
      </c>
      <c r="J53" s="356">
        <f>SUM(J43:J52)</f>
        <v>217745953</v>
      </c>
      <c r="K53" s="356">
        <f t="shared" si="18"/>
        <v>0</v>
      </c>
      <c r="L53" s="356">
        <f t="shared" si="18"/>
        <v>217745953</v>
      </c>
      <c r="M53" s="357">
        <f>L53/H53</f>
        <v>0.9001050995061842</v>
      </c>
      <c r="N53" s="357">
        <f>L53/I53</f>
        <v>1</v>
      </c>
      <c r="O53" s="12"/>
    </row>
    <row r="54" spans="1:15" ht="12" customHeight="1">
      <c r="A54" s="339">
        <v>50</v>
      </c>
      <c r="B54" s="340" t="s">
        <v>284</v>
      </c>
      <c r="C54" s="356">
        <f>C42+C51+SUM(C52:C53)</f>
        <v>614929989</v>
      </c>
      <c r="D54" s="356">
        <f aca="true" t="shared" si="19" ref="D54:L54">D42+D53</f>
        <v>0</v>
      </c>
      <c r="E54" s="356">
        <f t="shared" si="19"/>
        <v>614929989</v>
      </c>
      <c r="F54" s="356">
        <f>F42+F51+SUM(F52:F53)</f>
        <v>703671872</v>
      </c>
      <c r="G54" s="356">
        <f t="shared" si="19"/>
        <v>18368709</v>
      </c>
      <c r="H54" s="356">
        <f t="shared" si="19"/>
        <v>722040581</v>
      </c>
      <c r="I54" s="356">
        <f>I42+I53</f>
        <v>751109407</v>
      </c>
      <c r="J54" s="356">
        <f>J42+J53</f>
        <v>704236295</v>
      </c>
      <c r="K54" s="356">
        <f t="shared" si="19"/>
        <v>10333990</v>
      </c>
      <c r="L54" s="356">
        <f t="shared" si="19"/>
        <v>714570285</v>
      </c>
      <c r="M54" s="357">
        <f>L54/H54</f>
        <v>0.9896539111559991</v>
      </c>
      <c r="N54" s="357">
        <f>L54/I54</f>
        <v>0.951353129571442</v>
      </c>
      <c r="O54" s="12"/>
    </row>
    <row r="55" spans="1:15" ht="12" customHeight="1">
      <c r="A55" s="339">
        <v>51</v>
      </c>
      <c r="B55" s="344" t="s">
        <v>234</v>
      </c>
      <c r="C55" s="356">
        <f>C42-C17</f>
        <v>22240741</v>
      </c>
      <c r="D55" s="356">
        <f aca="true" t="shared" si="20" ref="D55:L55">D42-D17</f>
        <v>-221871696</v>
      </c>
      <c r="E55" s="356">
        <f t="shared" si="20"/>
        <v>-199630955</v>
      </c>
      <c r="F55" s="356">
        <f t="shared" si="20"/>
        <v>21426626</v>
      </c>
      <c r="G55" s="356">
        <f t="shared" si="20"/>
        <v>-218305676</v>
      </c>
      <c r="H55" s="356">
        <f t="shared" si="20"/>
        <v>-196879050</v>
      </c>
      <c r="I55" s="356">
        <f t="shared" si="20"/>
        <v>74223272</v>
      </c>
      <c r="J55" s="356">
        <f t="shared" si="20"/>
        <v>119373085</v>
      </c>
      <c r="K55" s="356">
        <f t="shared" si="20"/>
        <v>-69837021</v>
      </c>
      <c r="L55" s="356">
        <f t="shared" si="20"/>
        <v>49536064</v>
      </c>
      <c r="M55" s="357">
        <f>L55/H55</f>
        <v>-0.2516065777440515</v>
      </c>
      <c r="N55" s="357">
        <f>L55/I55</f>
        <v>0.667392620470841</v>
      </c>
      <c r="O55" s="12"/>
    </row>
    <row r="56" spans="1:15" ht="12" customHeight="1">
      <c r="A56" s="339">
        <v>52</v>
      </c>
      <c r="B56" s="340" t="s">
        <v>285</v>
      </c>
      <c r="C56" s="356">
        <f>C53-C26</f>
        <v>208582955</v>
      </c>
      <c r="D56" s="356">
        <f aca="true" t="shared" si="21" ref="D56:L57">D53-D26</f>
        <v>-8952000</v>
      </c>
      <c r="E56" s="356">
        <f t="shared" si="21"/>
        <v>199630955</v>
      </c>
      <c r="F56" s="356">
        <f t="shared" si="21"/>
        <v>205831050</v>
      </c>
      <c r="G56" s="356">
        <f t="shared" si="21"/>
        <v>-8952000</v>
      </c>
      <c r="H56" s="356">
        <f t="shared" si="21"/>
        <v>196879050</v>
      </c>
      <c r="I56" s="356">
        <f t="shared" si="21"/>
        <v>202713305</v>
      </c>
      <c r="J56" s="356">
        <f t="shared" si="21"/>
        <v>211665305</v>
      </c>
      <c r="K56" s="356">
        <f t="shared" si="21"/>
        <v>-8952000</v>
      </c>
      <c r="L56" s="356">
        <f t="shared" si="21"/>
        <v>202713305</v>
      </c>
      <c r="M56" s="357">
        <f>L56/H56</f>
        <v>1.0296337015035373</v>
      </c>
      <c r="N56" s="357">
        <f>L56/I56</f>
        <v>1</v>
      </c>
      <c r="O56" s="12"/>
    </row>
    <row r="57" spans="1:15" ht="12" customHeight="1">
      <c r="A57" s="339">
        <v>53</v>
      </c>
      <c r="B57" s="344" t="s">
        <v>286</v>
      </c>
      <c r="C57" s="356">
        <f>C54-C27</f>
        <v>230823696</v>
      </c>
      <c r="D57" s="356">
        <f t="shared" si="21"/>
        <v>-230823696</v>
      </c>
      <c r="E57" s="356">
        <f t="shared" si="21"/>
        <v>0</v>
      </c>
      <c r="F57" s="356">
        <f t="shared" si="21"/>
        <v>227257676</v>
      </c>
      <c r="G57" s="356">
        <f t="shared" si="21"/>
        <v>-227257676</v>
      </c>
      <c r="H57" s="356">
        <f t="shared" si="21"/>
        <v>0</v>
      </c>
      <c r="I57" s="356">
        <f t="shared" si="21"/>
        <v>276936577</v>
      </c>
      <c r="J57" s="356">
        <f t="shared" si="21"/>
        <v>331038390</v>
      </c>
      <c r="K57" s="356">
        <f t="shared" si="21"/>
        <v>-78789021</v>
      </c>
      <c r="L57" s="356">
        <f t="shared" si="21"/>
        <v>252249369</v>
      </c>
      <c r="M57" s="357"/>
      <c r="N57" s="357">
        <f>L57/I57</f>
        <v>0.9108560946790355</v>
      </c>
      <c r="O57" s="12"/>
    </row>
    <row r="58" spans="1:15" ht="12" customHeight="1">
      <c r="A58" s="360">
        <v>54</v>
      </c>
      <c r="B58" s="361" t="s">
        <v>310</v>
      </c>
      <c r="C58" s="362">
        <f aca="true" t="shared" si="22" ref="C58:H58">C42-C17</f>
        <v>22240741</v>
      </c>
      <c r="D58" s="362">
        <f t="shared" si="22"/>
        <v>-221871696</v>
      </c>
      <c r="E58" s="362">
        <f t="shared" si="22"/>
        <v>-199630955</v>
      </c>
      <c r="F58" s="362">
        <f t="shared" si="22"/>
        <v>21426626</v>
      </c>
      <c r="G58" s="362">
        <f t="shared" si="22"/>
        <v>-218305676</v>
      </c>
      <c r="H58" s="362">
        <f t="shared" si="22"/>
        <v>-196879050</v>
      </c>
      <c r="I58" s="53"/>
      <c r="J58" s="53"/>
      <c r="K58" s="53"/>
      <c r="L58" s="53"/>
      <c r="M58" s="52"/>
      <c r="N58" s="52"/>
      <c r="O58" s="12"/>
    </row>
    <row r="59" spans="1:15" ht="12" customHeight="1">
      <c r="A59" s="363">
        <v>55</v>
      </c>
      <c r="B59" s="361" t="s">
        <v>311</v>
      </c>
      <c r="C59" s="362">
        <f aca="true" t="shared" si="23" ref="C59:H59">C45</f>
        <v>214663603</v>
      </c>
      <c r="D59" s="362">
        <f t="shared" si="23"/>
        <v>0</v>
      </c>
      <c r="E59" s="362">
        <f t="shared" si="23"/>
        <v>214663603</v>
      </c>
      <c r="F59" s="362">
        <f t="shared" si="23"/>
        <v>211911698</v>
      </c>
      <c r="G59" s="362">
        <f t="shared" si="23"/>
        <v>0</v>
      </c>
      <c r="H59" s="362">
        <f t="shared" si="23"/>
        <v>211911698</v>
      </c>
      <c r="I59" s="53"/>
      <c r="J59" s="53"/>
      <c r="K59" s="53"/>
      <c r="L59" s="53"/>
      <c r="M59" s="52"/>
      <c r="N59" s="52"/>
      <c r="O59" s="12"/>
    </row>
    <row r="60" spans="1:15" ht="12" customHeight="1" thickBot="1">
      <c r="A60" s="364">
        <v>56</v>
      </c>
      <c r="B60" s="361" t="s">
        <v>312</v>
      </c>
      <c r="C60" s="362">
        <f aca="true" t="shared" si="24" ref="C60:H60">C58-C59</f>
        <v>-192422862</v>
      </c>
      <c r="D60" s="362">
        <f t="shared" si="24"/>
        <v>-221871696</v>
      </c>
      <c r="E60" s="362">
        <f t="shared" si="24"/>
        <v>-414294558</v>
      </c>
      <c r="F60" s="362">
        <f t="shared" si="24"/>
        <v>-190485072</v>
      </c>
      <c r="G60" s="362">
        <f t="shared" si="24"/>
        <v>-218305676</v>
      </c>
      <c r="H60" s="362">
        <f t="shared" si="24"/>
        <v>-408790748</v>
      </c>
      <c r="I60" s="11"/>
      <c r="J60" s="11"/>
      <c r="K60" s="11"/>
      <c r="L60" s="11"/>
      <c r="M60" s="12"/>
      <c r="N60" s="12"/>
      <c r="O60" s="12"/>
    </row>
    <row r="61" spans="1:15" ht="15.75">
      <c r="A61" s="365"/>
      <c r="B61" s="365"/>
      <c r="C61" s="365"/>
      <c r="D61" s="365"/>
      <c r="E61" s="366"/>
      <c r="F61" s="366"/>
      <c r="G61" s="366"/>
      <c r="H61" s="366"/>
      <c r="I61" s="11"/>
      <c r="J61" s="11"/>
      <c r="K61" s="11"/>
      <c r="L61" s="11"/>
      <c r="M61" s="12"/>
      <c r="N61" s="12"/>
      <c r="O61" s="12"/>
    </row>
  </sheetData>
  <sheetProtection/>
  <mergeCells count="10">
    <mergeCell ref="A2:A4"/>
    <mergeCell ref="B2:B4"/>
    <mergeCell ref="C2:E2"/>
    <mergeCell ref="F2:H2"/>
    <mergeCell ref="N2:N4"/>
    <mergeCell ref="C4:E4"/>
    <mergeCell ref="F4:H4"/>
    <mergeCell ref="J4:L4"/>
    <mergeCell ref="J2:L2"/>
    <mergeCell ref="M2:M4"/>
  </mergeCells>
  <printOptions/>
  <pageMargins left="0.7" right="0.7" top="0.75" bottom="0.75" header="0.3" footer="0.3"/>
  <pageSetup horizontalDpi="600" verticalDpi="600" orientation="landscape" paperSize="8" r:id="rId1"/>
  <headerFooter>
    <oddHeader>&amp;CMŰKÖDÉSI-FELHALMOZÁSI KÖLTSÉGVETÉSI MÉRLEG (KÖLTSÉGVETÉSI JELENTÉS) 2018. ÉV&amp;R8.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User</cp:lastModifiedBy>
  <cp:lastPrinted>2019-05-17T08:36:19Z</cp:lastPrinted>
  <dcterms:created xsi:type="dcterms:W3CDTF">1997-07-30T07:21:49Z</dcterms:created>
  <dcterms:modified xsi:type="dcterms:W3CDTF">2019-05-17T08:37:54Z</dcterms:modified>
  <cp:category/>
  <cp:version/>
  <cp:contentType/>
  <cp:contentStatus/>
</cp:coreProperties>
</file>