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Sáta\REndelet\"/>
    </mc:Choice>
  </mc:AlternateContent>
  <xr:revisionPtr revIDLastSave="0" documentId="8_{E0BBD47A-3C73-4BB1-B0C3-C2FAA648A1CD}" xr6:coauthVersionLast="43" xr6:coauthVersionMax="43" xr10:uidLastSave="{00000000-0000-0000-0000-000000000000}"/>
  <bookViews>
    <workbookView xWindow="-108" yWindow="-108" windowWidth="23256" windowHeight="12576" tabRatio="890" firstSheet="6" activeTab="12" xr2:uid="{00000000-000D-0000-FFFF-FFFF00000000}"/>
  </bookViews>
  <sheets>
    <sheet name="1.sz. mell. összesített mérleg" sheetId="43" r:id="rId1"/>
    <sheet name="2.sz. m. kiadás intézményenként" sheetId="84" r:id="rId2"/>
    <sheet name="3.sz. mell. bev.intézményenként" sheetId="83" r:id="rId3"/>
    <sheet name="4.sz.mell. létszámadatok" sheetId="86" r:id="rId4"/>
    <sheet name="5.sz. mell.normatívák" sheetId="62" r:id="rId5"/>
    <sheet name="6.sz. m. támogatott szervezetek" sheetId="87" r:id="rId6"/>
    <sheet name="7.sz.Maradványkimutatás" sheetId="88" r:id="rId7"/>
    <sheet name="8.sz.melléklet kiemelt korm.fun" sheetId="89" r:id="rId8"/>
    <sheet name="9.sz.Beruházások" sheetId="90" r:id="rId9"/>
    <sheet name="10.sz.mell.vagyonmérleg" sheetId="91" r:id="rId10"/>
    <sheet name="11.sz.mell.UNIÓS fejl." sheetId="92" r:id="rId11"/>
    <sheet name="12.sz.melléklet vagyonkimutatás" sheetId="93" r:id="rId12"/>
    <sheet name="Munka1" sheetId="9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92" l="1"/>
  <c r="J18" i="92"/>
  <c r="L18" i="92"/>
  <c r="B13" i="90" l="1"/>
  <c r="C13" i="90"/>
  <c r="AM10" i="89" l="1"/>
  <c r="AM9" i="89"/>
  <c r="AM24" i="89" l="1"/>
  <c r="AM22" i="89"/>
  <c r="AM21" i="89"/>
  <c r="AM20" i="89"/>
  <c r="AM17" i="89"/>
  <c r="AM16" i="89"/>
  <c r="AM15" i="89"/>
  <c r="AM14" i="89"/>
  <c r="AM12" i="89"/>
  <c r="AM11" i="89"/>
  <c r="AM7" i="89"/>
  <c r="AM6" i="89"/>
  <c r="AM19" i="89"/>
  <c r="S17" i="89" l="1"/>
  <c r="S10" i="89"/>
  <c r="S9" i="89"/>
  <c r="S7" i="89"/>
  <c r="S6" i="89"/>
  <c r="BH6" i="89" l="1"/>
  <c r="BH14" i="89"/>
  <c r="BH12" i="89"/>
  <c r="BH11" i="89"/>
  <c r="BH10" i="89"/>
  <c r="BH9" i="89"/>
  <c r="BH7" i="89"/>
  <c r="G19" i="83" l="1"/>
  <c r="G20" i="83"/>
  <c r="G22" i="83"/>
  <c r="G18" i="83"/>
  <c r="S16" i="83"/>
  <c r="M16" i="83"/>
  <c r="S8" i="83"/>
  <c r="M8" i="83"/>
  <c r="G8" i="83"/>
  <c r="G9" i="83"/>
  <c r="S9" i="83"/>
  <c r="S10" i="83"/>
  <c r="M9" i="83"/>
  <c r="M10" i="83"/>
  <c r="G10" i="83"/>
  <c r="S7" i="83"/>
  <c r="M7" i="83"/>
  <c r="G7" i="83"/>
  <c r="S21" i="84" l="1"/>
  <c r="S14" i="84"/>
  <c r="S18" i="84"/>
  <c r="S16" i="84"/>
  <c r="S20" i="84"/>
  <c r="M20" i="84"/>
  <c r="S19" i="84"/>
  <c r="M19" i="84"/>
  <c r="M21" i="84"/>
  <c r="M14" i="84"/>
  <c r="M15" i="84"/>
  <c r="M16" i="84"/>
  <c r="G21" i="84"/>
  <c r="G15" i="84"/>
  <c r="G16" i="84"/>
  <c r="G18" i="84"/>
  <c r="S6" i="84"/>
  <c r="M6" i="84"/>
  <c r="G6" i="84"/>
  <c r="S9" i="84"/>
  <c r="S10" i="84"/>
  <c r="S11" i="84"/>
  <c r="S13" i="84"/>
  <c r="M8" i="84"/>
  <c r="M9" i="84"/>
  <c r="M10" i="84"/>
  <c r="M11" i="84"/>
  <c r="M13" i="84"/>
  <c r="G8" i="84"/>
  <c r="G9" i="84"/>
  <c r="G10" i="84"/>
  <c r="G12" i="84"/>
  <c r="G13" i="84"/>
  <c r="G14" i="84"/>
  <c r="S7" i="84"/>
  <c r="S8" i="84"/>
  <c r="M7" i="84"/>
  <c r="G7" i="84"/>
  <c r="F7" i="62" l="1"/>
  <c r="C12" i="62"/>
  <c r="E12" i="62" l="1"/>
  <c r="D12" i="62"/>
  <c r="F6" i="62" l="1"/>
  <c r="F5" i="62"/>
  <c r="F9" i="86"/>
  <c r="F10" i="86"/>
  <c r="F11" i="86"/>
  <c r="F13" i="86"/>
  <c r="F17" i="86"/>
  <c r="G5" i="87" l="1"/>
  <c r="F13" i="87"/>
  <c r="F12" i="62"/>
  <c r="D22" i="86"/>
  <c r="E22" i="86"/>
  <c r="D18" i="86"/>
  <c r="E18" i="86"/>
  <c r="D16" i="86"/>
  <c r="E16" i="86"/>
  <c r="D12" i="86"/>
  <c r="E12" i="86"/>
  <c r="F12" i="86" l="1"/>
  <c r="F16" i="86"/>
  <c r="F18" i="86"/>
  <c r="D23" i="86"/>
  <c r="E23" i="86"/>
  <c r="C18" i="86"/>
  <c r="F23" i="86" l="1"/>
  <c r="C22" i="86" l="1"/>
  <c r="C16" i="86"/>
  <c r="C12" i="86"/>
  <c r="C23" i="86" l="1"/>
  <c r="E13" i="87" l="1"/>
  <c r="G13" i="87" s="1"/>
  <c r="D13" i="87"/>
  <c r="C26" i="43" l="1"/>
  <c r="C20" i="43" l="1"/>
  <c r="C9" i="43" l="1"/>
  <c r="C7" i="43" s="1"/>
  <c r="C10" i="43"/>
  <c r="C12" i="43"/>
  <c r="C11" i="43" s="1"/>
  <c r="C14" i="43"/>
  <c r="C13" i="43" s="1"/>
  <c r="C16" i="43"/>
  <c r="C24" i="43"/>
  <c r="C23" i="43" s="1"/>
  <c r="C19" i="43" s="1"/>
  <c r="C25" i="43"/>
  <c r="C6" i="43"/>
  <c r="C5" i="43" l="1"/>
  <c r="C31" i="43" s="1"/>
  <c r="C33" i="43" l="1"/>
</calcChain>
</file>

<file path=xl/sharedStrings.xml><?xml version="1.0" encoding="utf-8"?>
<sst xmlns="http://schemas.openxmlformats.org/spreadsheetml/2006/main" count="520" uniqueCount="412">
  <si>
    <t>Kiadási jogcímek</t>
  </si>
  <si>
    <t>Bevételi jogcím</t>
  </si>
  <si>
    <t>I</t>
  </si>
  <si>
    <t>II.</t>
  </si>
  <si>
    <t>IV.</t>
  </si>
  <si>
    <t>V.</t>
  </si>
  <si>
    <t>I.</t>
  </si>
  <si>
    <t>VI.</t>
  </si>
  <si>
    <t>1.Személyi  juttatások</t>
  </si>
  <si>
    <t>2.Munkaadókat terhelő járulékok</t>
  </si>
  <si>
    <t>1.1.Tárgyi eszk, immateriális javak értékesítése</t>
  </si>
  <si>
    <t>3.Egyéb felhalmozási kiadások:</t>
  </si>
  <si>
    <t>%</t>
  </si>
  <si>
    <t>Összesen</t>
  </si>
  <si>
    <t>Megnevezés</t>
  </si>
  <si>
    <t>1.</t>
  </si>
  <si>
    <t>3.</t>
  </si>
  <si>
    <t>4.</t>
  </si>
  <si>
    <t>5.</t>
  </si>
  <si>
    <t>VII.</t>
  </si>
  <si>
    <t>Helyi önkorm. ált.fenntartott intézmények támogatása</t>
  </si>
  <si>
    <t>Helyi önkorm. Ált.fenntartott intézményeknek átadott támogatás</t>
  </si>
  <si>
    <t>1. Intézményi működési bevételek</t>
  </si>
  <si>
    <t>1.Felhalmozási saját bevételek</t>
  </si>
  <si>
    <t>Függő, átfutó bevételek</t>
  </si>
  <si>
    <t>Függő, átfutó kiadások</t>
  </si>
  <si>
    <t>1.2. Pénzügyi befektetések bevételei</t>
  </si>
  <si>
    <t>1.1. Tárgyi eszköz, immateriális javak értékesítése</t>
  </si>
  <si>
    <t>II. Felhalmozási  bevételek:</t>
  </si>
  <si>
    <t xml:space="preserve"> I. Működési bevételek</t>
  </si>
  <si>
    <t>ÖSSZESEN</t>
  </si>
  <si>
    <t>Önkormányzat</t>
  </si>
  <si>
    <t>Óvoda</t>
  </si>
  <si>
    <t>3. Egyéb felhalmozási kiadások (támogatásértékű, pénzeszközátadás, ei.-maradvány)</t>
  </si>
  <si>
    <t>2. Intézményi beruházási kiadások ÁFÁ-val</t>
  </si>
  <si>
    <t>1. Felújítási kiadások ÁFÁ-val</t>
  </si>
  <si>
    <t xml:space="preserve"> II. Felhalmozási  kiadások</t>
  </si>
  <si>
    <t>7. Ellátottak pénzbeli juttatása</t>
  </si>
  <si>
    <t>6. Tervezett maradvány és tartalék előirányzata</t>
  </si>
  <si>
    <t>4.Egyéb működési célú támogatások</t>
  </si>
  <si>
    <t>3.Dologi kiadások (dologi és dologi jellegű kiadások)</t>
  </si>
  <si>
    <t>I. Működési kiadások</t>
  </si>
  <si>
    <t>BEVÉTELEK ÖSSZESEN község  szinten</t>
  </si>
  <si>
    <t>KIADÁSOK ÖSSZESEN község szinten</t>
  </si>
  <si>
    <t xml:space="preserve"> BEVÉTELEK ÖSSZESEN:</t>
  </si>
  <si>
    <t xml:space="preserve"> KIADÁSOK ÖSSZESEN:</t>
  </si>
  <si>
    <t>2.Munkaadókat terhelő járulékok és szochó</t>
  </si>
  <si>
    <t>3.Dologi kiadások</t>
  </si>
  <si>
    <t>4.Egyéb működési célú kiadások</t>
  </si>
  <si>
    <t>5.Ellátottak pénzbeli juttatásai</t>
  </si>
  <si>
    <t>1.Felújítási kiadások Áfá-val</t>
  </si>
  <si>
    <t>2.Beruházási kiadások ÁFÁ-val</t>
  </si>
  <si>
    <t>2. Működési célú támogatások áll.házt.-on belülről</t>
  </si>
  <si>
    <t>2.1.Önkormányzatok műk. célú ktgvetési tám.</t>
  </si>
  <si>
    <t>2.3. Működési célú tám. értékű bev.</t>
  </si>
  <si>
    <t>2.2. Előző évi ktgvetési visszatérülések</t>
  </si>
  <si>
    <t>3. Működési célú átvett pénzeszközök</t>
  </si>
  <si>
    <t>3.1.Működési célú visszatér. Tám., kölcsönök visszatér. Áh-on kívülről</t>
  </si>
  <si>
    <t>4. Közhatalmi bevételek</t>
  </si>
  <si>
    <t>4.1 Igazgatási szolg. Díj</t>
  </si>
  <si>
    <t>4.2.Gépjárműadó</t>
  </si>
  <si>
    <t>4.5. Egyéb közhatalmi bevételek</t>
  </si>
  <si>
    <t>1.Felhalmozási bevételek</t>
  </si>
  <si>
    <t xml:space="preserve"> Működési bevételek összesen</t>
  </si>
  <si>
    <t>Működési kiadások összesen</t>
  </si>
  <si>
    <t xml:space="preserve"> Felhalmozási  kiadások összesen</t>
  </si>
  <si>
    <t>Felhalmozási  bevételek összesen</t>
  </si>
  <si>
    <t>3. Felhalmozási célú átvett pénzeszközök</t>
  </si>
  <si>
    <t>3.1. Felhalmozási célú visszatér. Tám, kölcsön visszatér áh-on kívülről</t>
  </si>
  <si>
    <t>Finanszírozási bevételek</t>
  </si>
  <si>
    <t>Finanszírozási kiadások:</t>
  </si>
  <si>
    <t>1. Maradvány működési célú igénybevétele</t>
  </si>
  <si>
    <t>2. Működési célú támogatások államháztartáson belülről</t>
  </si>
  <si>
    <t>3.Felhalmozási célú átvett pénzeszközök</t>
  </si>
  <si>
    <t>III. Finanszírozási kiadások</t>
  </si>
  <si>
    <t>IV. Függő átfutó kiadások</t>
  </si>
  <si>
    <t>III. Finanszírozási bevételek</t>
  </si>
  <si>
    <t>IV. Függő, átfutó bevételek</t>
  </si>
  <si>
    <t>III.</t>
  </si>
  <si>
    <t>V</t>
  </si>
  <si>
    <t>V.  KIADÁSOK ÖSSZESEN:</t>
  </si>
  <si>
    <t>V. KÖLTSÉGVETÉSI BEVÉTELEK ÖSSZESEN:</t>
  </si>
  <si>
    <t>2.</t>
  </si>
  <si>
    <t>2013. eredeti előirányzat</t>
  </si>
  <si>
    <t>2. Központi irányítószervi támogatás</t>
  </si>
  <si>
    <t>Mindösszesen:</t>
  </si>
  <si>
    <t>S.sz.</t>
  </si>
  <si>
    <t>Támogatott tevékenység</t>
  </si>
  <si>
    <t>Támogatott szervezet</t>
  </si>
  <si>
    <t>6.</t>
  </si>
  <si>
    <t>Összesen:</t>
  </si>
  <si>
    <t>változás %</t>
  </si>
  <si>
    <t xml:space="preserve"> Önkormányzat összesen:</t>
  </si>
  <si>
    <t>Adatok Fő</t>
  </si>
  <si>
    <t>2..Felhalmozási célú támogatásértékű bevétel</t>
  </si>
  <si>
    <t>2. Felhalmozási célú támogatások</t>
  </si>
  <si>
    <t>Sorsz.</t>
  </si>
  <si>
    <t>Adatok E Ft-ban</t>
  </si>
  <si>
    <t xml:space="preserve">Adatok Ft- ban  </t>
  </si>
  <si>
    <t>ÖNKORMÁNYZAT</t>
  </si>
  <si>
    <t xml:space="preserve">  3.2.Felhalmozási célú pénzeszközök átvétel </t>
  </si>
  <si>
    <t>1</t>
  </si>
  <si>
    <t>2</t>
  </si>
  <si>
    <t>3</t>
  </si>
  <si>
    <t>5.Elvonások befizetések</t>
  </si>
  <si>
    <t xml:space="preserve">  4.1 Elvonások, befizetések</t>
  </si>
  <si>
    <t>5. Elvonások, befizetések</t>
  </si>
  <si>
    <t>6.Tervezett maradvány és tartalék előirányzata</t>
  </si>
  <si>
    <t>1. Államháztartáson belüli megelőlegezések visszafizetése</t>
  </si>
  <si>
    <t>2. Központi irányítószervi kiadások</t>
  </si>
  <si>
    <t>Előző évi állományi érték</t>
  </si>
  <si>
    <t>Tárgyévi állományi érték</t>
  </si>
  <si>
    <t>Eszközök</t>
  </si>
  <si>
    <t>A/I.</t>
  </si>
  <si>
    <t>Immateriális javak</t>
  </si>
  <si>
    <t>A/II.</t>
  </si>
  <si>
    <t>Tárgyi eszközök</t>
  </si>
  <si>
    <t>A/III.</t>
  </si>
  <si>
    <t>Befektetett pénzügyi eszközök</t>
  </si>
  <si>
    <t>A/IV.</t>
  </si>
  <si>
    <t>Koncesszióba, vagyonkezelésbe adott eszközök</t>
  </si>
  <si>
    <t>A)</t>
  </si>
  <si>
    <t>Nemzeti vagyonba tartozó befektetett eszközök</t>
  </si>
  <si>
    <t>B/I.</t>
  </si>
  <si>
    <t>Készletek</t>
  </si>
  <si>
    <t>B/II.</t>
  </si>
  <si>
    <t>Értékpapírok</t>
  </si>
  <si>
    <t>B)</t>
  </si>
  <si>
    <t>Nemzeti vagyonba tartozó forgóeszközök</t>
  </si>
  <si>
    <t>C/I.</t>
  </si>
  <si>
    <t>Hosszú lejáratú betétek</t>
  </si>
  <si>
    <t>C/II.</t>
  </si>
  <si>
    <t>Pénztárak, csekkek, betétkönyvek</t>
  </si>
  <si>
    <t>C/III.</t>
  </si>
  <si>
    <t>Forintszámlák</t>
  </si>
  <si>
    <t>C/IV.</t>
  </si>
  <si>
    <t>Devizaszámlák</t>
  </si>
  <si>
    <t>C)</t>
  </si>
  <si>
    <t>Pénzeszközök</t>
  </si>
  <si>
    <t>D/I.</t>
  </si>
  <si>
    <t>Költségvetési évben esedékes követelések</t>
  </si>
  <si>
    <t>D/II.</t>
  </si>
  <si>
    <t>Költségvetési évet követően esedékes követelések</t>
  </si>
  <si>
    <t>D/III.</t>
  </si>
  <si>
    <t>Költségvetés jellegű sajátos elszámolások</t>
  </si>
  <si>
    <t>D)</t>
  </si>
  <si>
    <t>Követelések</t>
  </si>
  <si>
    <t>E)</t>
  </si>
  <si>
    <t>Egyéb sajátos eszközoldali elszámolások</t>
  </si>
  <si>
    <t>F)</t>
  </si>
  <si>
    <t>Aktív időbeli elhatárolások</t>
  </si>
  <si>
    <t>Eszközök összesen</t>
  </si>
  <si>
    <t>Források</t>
  </si>
  <si>
    <t>G/I.</t>
  </si>
  <si>
    <t>Nemzeti vagyon induláskori értéke</t>
  </si>
  <si>
    <t>G/II.</t>
  </si>
  <si>
    <t>Nemzeti vagyon változásai</t>
  </si>
  <si>
    <t>G/III.</t>
  </si>
  <si>
    <t>Egyéb eszközök induláskori értéke és változásai</t>
  </si>
  <si>
    <t>G/IV.</t>
  </si>
  <si>
    <t>Felhalmozott eredmény</t>
  </si>
  <si>
    <t>G/V.</t>
  </si>
  <si>
    <t>Eszközök értékhelyesbítésének forrásai</t>
  </si>
  <si>
    <t>G/VI.</t>
  </si>
  <si>
    <t>Mérleg szerinti eredmény</t>
  </si>
  <si>
    <t>G)</t>
  </si>
  <si>
    <t>Saját tőke</t>
  </si>
  <si>
    <t>H/I.</t>
  </si>
  <si>
    <t>Költségvetési évben esedékes kötelezettségek</t>
  </si>
  <si>
    <t>H/II.</t>
  </si>
  <si>
    <t>Költségvetési évet követően esedékes kötelezettségek</t>
  </si>
  <si>
    <t>H/III.</t>
  </si>
  <si>
    <t>Kötelezettség jellegű sajátos elszámolások</t>
  </si>
  <si>
    <t>H)</t>
  </si>
  <si>
    <t>Kötelezettségek</t>
  </si>
  <si>
    <t>I)</t>
  </si>
  <si>
    <t>Egyéb sajátos forrásoldali elszámolások</t>
  </si>
  <si>
    <t>J)</t>
  </si>
  <si>
    <t xml:space="preserve">Passzív időbeli elhatárolások </t>
  </si>
  <si>
    <t>Források összesen</t>
  </si>
  <si>
    <t>Adatok forintban</t>
  </si>
  <si>
    <t>Műk.támog.áht belülre</t>
  </si>
  <si>
    <t>Műk.támog. Áh.tkivülre</t>
  </si>
  <si>
    <t>részesedések vásárlása</t>
  </si>
  <si>
    <t>2.Áht. Belüli megelőlegezések</t>
  </si>
  <si>
    <t>Önkorm.</t>
  </si>
  <si>
    <t>3.. Központi irányítószervi kiadások</t>
  </si>
  <si>
    <t xml:space="preserve">2.Hitelek </t>
  </si>
  <si>
    <t>Sáta Községi Önkormányzat kiadásai intézményenként</t>
  </si>
  <si>
    <t xml:space="preserve">Óvoda </t>
  </si>
  <si>
    <t>3.Közhatalmi bevételek</t>
  </si>
  <si>
    <t>4. Egyéb működési bevétel</t>
  </si>
  <si>
    <t>3.Államházt.megelőlegezések</t>
  </si>
  <si>
    <t>4.Hitel felvétel</t>
  </si>
  <si>
    <t>Napköziotthonos óvoda</t>
  </si>
  <si>
    <t>Közfoglalkoztatottak</t>
  </si>
  <si>
    <t>Napköziotthonos óvoda összesen</t>
  </si>
  <si>
    <t>Önkormányzat összesen</t>
  </si>
  <si>
    <t>Közfoglalkoztatottak összesen</t>
  </si>
  <si>
    <t>Háziorvosi szolgálat</t>
  </si>
  <si>
    <t>Védőnői szolgálat</t>
  </si>
  <si>
    <t>Háziorvosi, védőnői szolgálat összesen</t>
  </si>
  <si>
    <t>Polgármester</t>
  </si>
  <si>
    <t>Alpolgármester</t>
  </si>
  <si>
    <t>Testületi tagok</t>
  </si>
  <si>
    <t>1.1</t>
  </si>
  <si>
    <t>1.2.</t>
  </si>
  <si>
    <t>1.3.</t>
  </si>
  <si>
    <t>Helyi önkormányzatok általános támogatása</t>
  </si>
  <si>
    <t>Települési önk.egyes köznev.fea.támog.</t>
  </si>
  <si>
    <t>települ.önk.szociális,gyjóléti és gyermekétkeztetési fea.tllát.</t>
  </si>
  <si>
    <t>Települési önkormányzatok kulturális fea.támogatása</t>
  </si>
  <si>
    <t>Működ.ktg.vetési támog és kiegészitő támogatások</t>
  </si>
  <si>
    <t>Elszámolásból származó bevételek</t>
  </si>
  <si>
    <t>01-</t>
  </si>
  <si>
    <t>Alaptevékenység költségvetési bevételei</t>
  </si>
  <si>
    <t>02.</t>
  </si>
  <si>
    <t>Alaptevékenység költségvetési kiadásai</t>
  </si>
  <si>
    <t>Alaptevékenység költségvetési egyenlege</t>
  </si>
  <si>
    <t>03.</t>
  </si>
  <si>
    <t>Alaptevékenység finanszirozási bevétele</t>
  </si>
  <si>
    <t>04.</t>
  </si>
  <si>
    <t>Alaptevékenység finanszirozási kiadása</t>
  </si>
  <si>
    <t>Alaptevékenység finanszirozási egyenlege</t>
  </si>
  <si>
    <t>Alaptevékenység maradványa</t>
  </si>
  <si>
    <t>Összes maradvány</t>
  </si>
  <si>
    <t>Alaptevékenység szabad maradványa</t>
  </si>
  <si>
    <t>Sáta Községi önkormányzat beruházási célú kiadásai feladatonként</t>
  </si>
  <si>
    <t>Beruházás</t>
  </si>
  <si>
    <t>Megnevezése</t>
  </si>
  <si>
    <t>Eredeti ei.</t>
  </si>
  <si>
    <t>Módos.ei.</t>
  </si>
  <si>
    <t>Teljesités</t>
  </si>
  <si>
    <t>3. Egyéb felhalmozási kiadások (részesedés vásárlása)</t>
  </si>
  <si>
    <t>Működési támogatás</t>
  </si>
  <si>
    <t>F.lyuki nyugdíjas bányász szakszervezet</t>
  </si>
  <si>
    <t>011130 Önk.ig</t>
  </si>
  <si>
    <t>013320 Köztemető</t>
  </si>
  <si>
    <t>018010 Önk.elsz.ktg.el</t>
  </si>
  <si>
    <t>041233 Közfogl.</t>
  </si>
  <si>
    <t>072111 Háziorv.</t>
  </si>
  <si>
    <t>074031 Család ,nőv.</t>
  </si>
  <si>
    <t>082091 Közműv.</t>
  </si>
  <si>
    <t>091110 Óvoda</t>
  </si>
  <si>
    <t>096015 Gyermek.étk.</t>
  </si>
  <si>
    <t>096025 M.helyi  étk.</t>
  </si>
  <si>
    <t>104037 Int.kiv.gy.étk</t>
  </si>
  <si>
    <t>107051 Szoc.étk.</t>
  </si>
  <si>
    <t>107060 szoc.ellát.</t>
  </si>
  <si>
    <t>018030 Támog.</t>
  </si>
  <si>
    <t>064010 Közvil.</t>
  </si>
  <si>
    <t>104051 gyermekvéd.</t>
  </si>
  <si>
    <t>Hitel visszafiz.</t>
  </si>
  <si>
    <t>011130 önk.ig.tev</t>
  </si>
  <si>
    <t>018030 támog.</t>
  </si>
  <si>
    <t>041233 Közfoglalk.</t>
  </si>
  <si>
    <t>074211 Háziorv.</t>
  </si>
  <si>
    <t>074031 Család,nőv.</t>
  </si>
  <si>
    <t>096015 Gy.étk.</t>
  </si>
  <si>
    <t>107051 szoc.étk.</t>
  </si>
  <si>
    <t>104037 Szünidei gy.ét,</t>
  </si>
  <si>
    <t>011130  önk.ig.</t>
  </si>
  <si>
    <t>018010 Önk.elsz.</t>
  </si>
  <si>
    <t>041233 Közfog.</t>
  </si>
  <si>
    <t>074031 Család,nv.</t>
  </si>
  <si>
    <t>096025 M.helyi étk.</t>
  </si>
  <si>
    <t>104037 Int.kiv.étk.</t>
  </si>
  <si>
    <t>900060 Forg.cél</t>
  </si>
  <si>
    <t>12.sz.melléklet</t>
  </si>
  <si>
    <t>VAGYONKIMUTATÁS</t>
  </si>
  <si>
    <t>A könyvviteli mérlegben szereplő eszközökről, forrásokról</t>
  </si>
  <si>
    <t>Adatok ezer forintban</t>
  </si>
  <si>
    <t>ESZKÖZÖK</t>
  </si>
  <si>
    <t>Bruttó érték</t>
  </si>
  <si>
    <t>Écs,értékvesztés</t>
  </si>
  <si>
    <t>Állományi érték</t>
  </si>
  <si>
    <t>I.  Immateriális javak összesen</t>
  </si>
  <si>
    <t xml:space="preserve">    1. Immat.javak</t>
  </si>
  <si>
    <t xml:space="preserve">II. Tárgyi eszközök </t>
  </si>
  <si>
    <t xml:space="preserve">    1. Utak</t>
  </si>
  <si>
    <t xml:space="preserve">    2. Épületek</t>
  </si>
  <si>
    <t>b./ Korl.forg.képes ingatlanok</t>
  </si>
  <si>
    <t>II/2.Forgalomképes ingatlanok</t>
  </si>
  <si>
    <t xml:space="preserve">     1. Földterületek</t>
  </si>
  <si>
    <t xml:space="preserve">     2.Telkek</t>
  </si>
  <si>
    <t xml:space="preserve">     3. Épületek</t>
  </si>
  <si>
    <t>a./ Forgalomképtelen ingatlanok</t>
  </si>
  <si>
    <t xml:space="preserve">     4. Építmények</t>
  </si>
  <si>
    <t>II/3. Egyéb tárgyi eszközök ö.</t>
  </si>
  <si>
    <t xml:space="preserve">     1. Gépek, berend.</t>
  </si>
  <si>
    <t xml:space="preserve">     2. Járművek</t>
  </si>
  <si>
    <t xml:space="preserve">     3. Beruházások</t>
  </si>
  <si>
    <t>III. Befektetett eszközök</t>
  </si>
  <si>
    <t xml:space="preserve">     1. Tartós részesedések</t>
  </si>
  <si>
    <t>II/1. Törzsvagyon</t>
  </si>
  <si>
    <t>B.Nemzeti vagyoba tart.forgóe.</t>
  </si>
  <si>
    <t>I. Készletek</t>
  </si>
  <si>
    <t>C. Pénzeszközök</t>
  </si>
  <si>
    <t>D. Követelések</t>
  </si>
  <si>
    <t>követelések közhatalmi bevételre</t>
  </si>
  <si>
    <t>követelésk működ.bevételre</t>
  </si>
  <si>
    <t>egyéb követelések</t>
  </si>
  <si>
    <t>E.Egyéb eszközoldali elsz.</t>
  </si>
  <si>
    <t>F.Aktiv időbeni elhat.</t>
  </si>
  <si>
    <t>E S Z K Ö Z Ö K   Ö S S Z E S</t>
  </si>
  <si>
    <t>FORRÁSOK</t>
  </si>
  <si>
    <t>Nemzeti vagyon és egyéb eszk</t>
  </si>
  <si>
    <t>indulás kori értéke és vált.</t>
  </si>
  <si>
    <t>G/IV. Felhalm.eredmény</t>
  </si>
  <si>
    <t>G/VI.Mérleg szerinti eredmény</t>
  </si>
  <si>
    <t>G. Saját tőke</t>
  </si>
  <si>
    <t>H/I.ktg.vet.évben esed.követ.</t>
  </si>
  <si>
    <t>H/II.ktg.vet.évet követően es.köv.</t>
  </si>
  <si>
    <t>J.Passziv időbeni elhat</t>
  </si>
  <si>
    <t>F O R R Á S O K  Ö S S Z E S</t>
  </si>
  <si>
    <t>4.3. Vagyoni tipusu adók</t>
  </si>
  <si>
    <t>4.4. Értékesitési és forgalmi adók</t>
  </si>
  <si>
    <t>tartalék</t>
  </si>
  <si>
    <t>Előző évi hitel visszafizetése</t>
  </si>
  <si>
    <t>Kötelezettséggel terhelt maradvány</t>
  </si>
  <si>
    <t>082091:közmüv.</t>
  </si>
  <si>
    <t>107060 Szoc.ell.</t>
  </si>
  <si>
    <t xml:space="preserve">                                                                                                                                                                  </t>
  </si>
  <si>
    <t>Likvid hitel felvétele</t>
  </si>
  <si>
    <t>Likvid hitel visszafizetése</t>
  </si>
  <si>
    <t>TOP.4.1.1-15-BO1-2016-00015 Eü.fejlesztés kiadásai</t>
  </si>
  <si>
    <t>Eredeti</t>
  </si>
  <si>
    <t>Módosított</t>
  </si>
  <si>
    <t>Teljesítés</t>
  </si>
  <si>
    <t>Ezer Ftban</t>
  </si>
  <si>
    <t>TOP.4.2.1-15BO1-2015-00006  Szociális alapsz.bőv.</t>
  </si>
  <si>
    <t>1.sz. melléklet a …...................rendelethez</t>
  </si>
  <si>
    <t>2018. eredeti előirányzat</t>
  </si>
  <si>
    <t>2018. módosított előirányzat</t>
  </si>
  <si>
    <t>2018. év teljesítés</t>
  </si>
  <si>
    <t>A sz.rendelet  2. sz.melléklete</t>
  </si>
  <si>
    <t>2018. év eredeti előirányzat</t>
  </si>
  <si>
    <t>2018. év módosított előirányzat</t>
  </si>
  <si>
    <t>A sz.rendelet melléklete</t>
  </si>
  <si>
    <t>Sáta Községi Önkormányzat 2018.év bevételei intézményenként</t>
  </si>
  <si>
    <t>A /sz. rendelet 5.sz. melléklete</t>
  </si>
  <si>
    <t>SÁTA KÖZSÉGI ÖNKORMÁNYZAT 2018. ÉVRE VONATKOZÓ ÁLLAMI TÁMOGATÁSOK</t>
  </si>
  <si>
    <t>Állami hozzájárulás és támogatás  2018. eredeti előirányzat</t>
  </si>
  <si>
    <t>Állami hozzájárulás és támogatás  2018. módosított előirányzat</t>
  </si>
  <si>
    <t>Állami hozzájárulás és támogatás  2018. év teljesítés</t>
  </si>
  <si>
    <t>A sz.rendelet 4.sz. melléklete</t>
  </si>
  <si>
    <t>Sáta Községi Önkormányzat létszámadatai 2018.évben</t>
  </si>
  <si>
    <t xml:space="preserve"> eredeti tervezett létszám             2018. évre</t>
  </si>
  <si>
    <t>módosított tervezett létszám 2018. évre</t>
  </si>
  <si>
    <t>2018. év tény létszám</t>
  </si>
  <si>
    <t>A  .sz.rendelet 6..sz.melléklete</t>
  </si>
  <si>
    <t xml:space="preserve"> SÁTA KÖZSÉG ÖNKORMÁNYZATA ÁLTAL 2018. ÉVBEN TÁMOGATOTT SZERVEZETEK</t>
  </si>
  <si>
    <t>2018. évi teljeesítés</t>
  </si>
  <si>
    <t>A  rendelet 7.sz.melléklete</t>
  </si>
  <si>
    <t>MARADVÁNYKIMUTATÁS 2018.</t>
  </si>
  <si>
    <t xml:space="preserve">A  rendelet 8.sz. melléklete </t>
  </si>
  <si>
    <t>SÁTA  ÖNKORMÁNYZAT ÉS INTÉZMÉNYE ÖSSZEVONT  VAGYONMÉRLEGE 2018. ÉVBEN</t>
  </si>
  <si>
    <t>A  sz. rendelet  10.sz.melléklete</t>
  </si>
  <si>
    <t xml:space="preserve">                                                                 SÁTA KÖZSÉG ÖNKORMÁNYZATÁNAK 2018. ÉVI ÖSSZESÍTETT MÉRLEGE                                                                                   </t>
  </si>
  <si>
    <t>066020 Város kg.gazd.</t>
  </si>
  <si>
    <t>082091 Közműv.fea.</t>
  </si>
  <si>
    <t>900020 Önk.funknemsor.</t>
  </si>
  <si>
    <t>900060 Forgat.célú</t>
  </si>
  <si>
    <t>091140 Óvodai műk.</t>
  </si>
  <si>
    <t>106020 Lakásfennt.</t>
  </si>
  <si>
    <t>066020 Város és kg.gazd.</t>
  </si>
  <si>
    <t>091140 Óvoda sműködési</t>
  </si>
  <si>
    <t>104051 Egyéb pénzbeni ell.</t>
  </si>
  <si>
    <t>A 896890 9.sz. melléklete</t>
  </si>
  <si>
    <t>Egészségügy fejlesztése</t>
  </si>
  <si>
    <t>Szociális konyha fejlesztése</t>
  </si>
  <si>
    <t>Helyi identitás fejlesztése</t>
  </si>
  <si>
    <t>Bölcsőde fejlesztése</t>
  </si>
  <si>
    <t>Urnafal készítése</t>
  </si>
  <si>
    <t>Kisértékű t.eszköz beszerzés</t>
  </si>
  <si>
    <t>Helyi utak felújítása</t>
  </si>
  <si>
    <t>11.sz.melléklet</t>
  </si>
  <si>
    <t>2018.évi kiadások kormányzati funkciónként</t>
  </si>
  <si>
    <t>TOP 1.4.1-16BO1-2017-0001    Bölcsőde fejlesztés</t>
  </si>
  <si>
    <t>Uniós fejlesztésekből megvalósuló beruházások, fejlesztések</t>
  </si>
  <si>
    <t>TOP5.3.1-16bo1-2017-00029</t>
  </si>
  <si>
    <t>2018.december 31.</t>
  </si>
  <si>
    <t>13.melléklet</t>
  </si>
  <si>
    <t>EREDMÉNYKIMUTATÁS</t>
  </si>
  <si>
    <t>Előző időszak</t>
  </si>
  <si>
    <t>Tárgyidőszak</t>
  </si>
  <si>
    <t>Forintban</t>
  </si>
  <si>
    <t>Közhatalmi eredményszemléletű bevételek</t>
  </si>
  <si>
    <t>Eszközök és egyéb szolgált.értékes.nettó eredm.bev.</t>
  </si>
  <si>
    <t>I.Tevékenység nettó eredményszemléletű bevétele</t>
  </si>
  <si>
    <t>Kapott működési célú támog.eredményszeml.bevételei</t>
  </si>
  <si>
    <t>Egyéb műküdési célú támog.eredményszeml.bevételei</t>
  </si>
  <si>
    <t>Felhalmozási célú támog.eredményszeml.bevételei</t>
  </si>
  <si>
    <t>Különféle egyéb eredményszemléletű bevételek</t>
  </si>
  <si>
    <t>Anyagköltség</t>
  </si>
  <si>
    <t>Igénybe vett szolgáltatások értéke</t>
  </si>
  <si>
    <t>Eladott (közvetített) szolgált.ellenértéke</t>
  </si>
  <si>
    <t>III.Egyéb eredményszemléletű bevételek</t>
  </si>
  <si>
    <t>IV. Anyagjellegű ráfordítások</t>
  </si>
  <si>
    <t>Bérköltség</t>
  </si>
  <si>
    <t>Személyi jellegű egyéb kifizetések</t>
  </si>
  <si>
    <t>Bérjárulékok</t>
  </si>
  <si>
    <t>V. Személyi jellegű ráfordítások</t>
  </si>
  <si>
    <t>VI. Értékcsökkenési leírás</t>
  </si>
  <si>
    <t>VII. Egyéb ráfordítások</t>
  </si>
  <si>
    <t>A) TEVÉKENYSÉGEK EREDEMÉNYE</t>
  </si>
  <si>
    <t>Egyéb kapott (járó) kamatok és kamatjellegű eredménysz.bev.</t>
  </si>
  <si>
    <t>VIII.Pénzügyi műveletek eredményszemléletű bevételei</t>
  </si>
  <si>
    <t>Fizetendő kamatok és kamatjellegű ráfordítások</t>
  </si>
  <si>
    <t>IX. Pénzügyi műveletek ráfordításai</t>
  </si>
  <si>
    <t>B) PÉNZÜGYI MŰVELETEK EREDMÉNYE</t>
  </si>
  <si>
    <t>C)  MÉRLEG SZERINTI EREDMÉNY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</si>
</sst>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#,###"/>
    <numFmt numFmtId="166" formatCode="0.0"/>
    <numFmt numFmtId="167" formatCode="_-* #,##0\ _F_t_-;\-* #,##0\ _F_t_-;_-* &quot;-&quot;??\ _F_t_-;_-@_-"/>
    <numFmt numFmtId="168" formatCode="#,##0\ &quot;Ft&quot;"/>
  </numFmts>
  <fonts count="16" x14ac:knownFonts="1">
    <font>
      <sz val="10"/>
      <name val="Arial"/>
      <charset val="238"/>
    </font>
    <font>
      <sz val="12"/>
      <name val="Times New Roman CE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164" fontId="1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32">
    <xf numFmtId="0" fontId="0" fillId="0" borderId="0" xfId="0"/>
    <xf numFmtId="0" fontId="6" fillId="0" borderId="1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center" wrapText="1" indent="1"/>
    </xf>
    <xf numFmtId="3" fontId="5" fillId="0" borderId="1" xfId="1" applyNumberFormat="1" applyFont="1" applyFill="1" applyBorder="1" applyAlignment="1" applyProtection="1">
      <alignment vertical="center" wrapText="1"/>
      <protection locked="0"/>
    </xf>
    <xf numFmtId="2" fontId="6" fillId="0" borderId="1" xfId="1" applyNumberFormat="1" applyFont="1" applyFill="1" applyBorder="1" applyAlignment="1" applyProtection="1">
      <alignment horizontal="left" vertical="center" wrapText="1" indent="1"/>
    </xf>
    <xf numFmtId="3" fontId="6" fillId="0" borderId="1" xfId="1" applyNumberFormat="1" applyFont="1" applyFill="1" applyBorder="1" applyAlignment="1" applyProtection="1">
      <alignment vertical="center" wrapText="1"/>
      <protection locked="0"/>
    </xf>
    <xf numFmtId="16" fontId="6" fillId="0" borderId="1" xfId="1" applyNumberFormat="1" applyFont="1" applyFill="1" applyBorder="1" applyAlignment="1" applyProtection="1">
      <alignment horizontal="left" vertical="center" wrapText="1" indent="1"/>
    </xf>
    <xf numFmtId="0" fontId="6" fillId="0" borderId="1" xfId="1" applyFont="1" applyFill="1" applyBorder="1" applyAlignment="1" applyProtection="1">
      <alignment horizontal="left" vertical="center" wrapText="1" indent="1"/>
    </xf>
    <xf numFmtId="0" fontId="6" fillId="0" borderId="1" xfId="1" applyFont="1" applyFill="1" applyBorder="1" applyAlignment="1" applyProtection="1">
      <alignment vertical="center" wrapText="1"/>
    </xf>
    <xf numFmtId="0" fontId="6" fillId="0" borderId="0" xfId="0" applyFont="1"/>
    <xf numFmtId="3" fontId="5" fillId="0" borderId="0" xfId="1" applyNumberFormat="1" applyFont="1" applyFill="1" applyBorder="1" applyAlignment="1" applyProtection="1">
      <alignment vertical="center" wrapText="1"/>
    </xf>
    <xf numFmtId="3" fontId="5" fillId="0" borderId="0" xfId="1" applyNumberFormat="1" applyFont="1" applyFill="1" applyBorder="1" applyAlignment="1" applyProtection="1">
      <alignment vertical="center" wrapText="1"/>
      <protection locked="0"/>
    </xf>
    <xf numFmtId="0" fontId="6" fillId="0" borderId="0" xfId="1" applyFont="1" applyFill="1" applyBorder="1" applyAlignment="1" applyProtection="1">
      <alignment vertical="center" wrapText="1"/>
    </xf>
    <xf numFmtId="3" fontId="6" fillId="0" borderId="0" xfId="1" applyNumberFormat="1" applyFont="1" applyFill="1" applyBorder="1" applyAlignment="1" applyProtection="1">
      <alignment vertical="center" wrapText="1"/>
      <protection locked="0"/>
    </xf>
    <xf numFmtId="3" fontId="6" fillId="0" borderId="0" xfId="0" applyNumberFormat="1" applyFont="1" applyFill="1" applyBorder="1"/>
    <xf numFmtId="0" fontId="5" fillId="0" borderId="0" xfId="1" applyFont="1" applyFill="1" applyBorder="1" applyAlignment="1" applyProtection="1">
      <alignment vertical="center" wrapText="1"/>
    </xf>
    <xf numFmtId="3" fontId="6" fillId="0" borderId="0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3" fontId="5" fillId="0" borderId="0" xfId="0" applyNumberFormat="1" applyFont="1" applyFill="1" applyBorder="1"/>
    <xf numFmtId="3" fontId="3" fillId="0" borderId="0" xfId="0" applyNumberFormat="1" applyFont="1" applyFill="1" applyBorder="1"/>
    <xf numFmtId="165" fontId="3" fillId="0" borderId="0" xfId="1" applyNumberFormat="1" applyFont="1" applyFill="1" applyBorder="1" applyAlignment="1" applyProtection="1">
      <alignment vertical="center" wrapText="1"/>
    </xf>
    <xf numFmtId="3" fontId="5" fillId="0" borderId="1" xfId="1" applyNumberFormat="1" applyFont="1" applyFill="1" applyBorder="1" applyAlignment="1" applyProtection="1">
      <alignment vertical="center" wrapText="1"/>
    </xf>
    <xf numFmtId="3" fontId="6" fillId="0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3" fillId="0" borderId="0" xfId="0" applyFont="1" applyFill="1"/>
    <xf numFmtId="0" fontId="5" fillId="0" borderId="0" xfId="0" applyFont="1" applyFill="1"/>
    <xf numFmtId="2" fontId="5" fillId="0" borderId="1" xfId="1" applyNumberFormat="1" applyFont="1" applyFill="1" applyBorder="1" applyAlignment="1" applyProtection="1">
      <alignment vertical="center" wrapText="1"/>
    </xf>
    <xf numFmtId="3" fontId="6" fillId="0" borderId="1" xfId="0" applyNumberFormat="1" applyFont="1" applyFill="1" applyBorder="1"/>
    <xf numFmtId="3" fontId="6" fillId="0" borderId="0" xfId="0" applyNumberFormat="1" applyFont="1" applyFill="1"/>
    <xf numFmtId="0" fontId="6" fillId="0" borderId="1" xfId="1" applyFont="1" applyFill="1" applyBorder="1" applyAlignment="1" applyProtection="1">
      <alignment horizontal="left" indent="1"/>
    </xf>
    <xf numFmtId="3" fontId="5" fillId="0" borderId="1" xfId="0" applyNumberFormat="1" applyFont="1" applyFill="1" applyBorder="1"/>
    <xf numFmtId="3" fontId="6" fillId="0" borderId="1" xfId="1" applyNumberFormat="1" applyFont="1" applyFill="1" applyBorder="1" applyAlignment="1" applyProtection="1">
      <alignment vertical="center" wrapText="1"/>
    </xf>
    <xf numFmtId="2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/>
    <xf numFmtId="0" fontId="3" fillId="5" borderId="1" xfId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vertical="center" wrapText="1"/>
    </xf>
    <xf numFmtId="3" fontId="5" fillId="4" borderId="1" xfId="1" applyNumberFormat="1" applyFont="1" applyFill="1" applyBorder="1" applyAlignment="1" applyProtection="1">
      <alignment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Border="1" applyAlignment="1">
      <alignment horizontal="right" vertical="center"/>
    </xf>
    <xf numFmtId="2" fontId="5" fillId="4" borderId="1" xfId="1" applyNumberFormat="1" applyFont="1" applyFill="1" applyBorder="1" applyAlignment="1" applyProtection="1">
      <alignment vertical="center" wrapText="1"/>
    </xf>
    <xf numFmtId="2" fontId="5" fillId="4" borderId="1" xfId="1" applyNumberFormat="1" applyFont="1" applyFill="1" applyBorder="1" applyAlignment="1" applyProtection="1">
      <alignment horizontal="left" vertical="center" wrapText="1" indent="1"/>
    </xf>
    <xf numFmtId="3" fontId="5" fillId="4" borderId="1" xfId="1" applyNumberFormat="1" applyFont="1" applyFill="1" applyBorder="1" applyAlignment="1" applyProtection="1">
      <alignment vertical="center" wrapText="1"/>
      <protection locked="0"/>
    </xf>
    <xf numFmtId="3" fontId="5" fillId="4" borderId="1" xfId="0" applyNumberFormat="1" applyFont="1" applyFill="1" applyBorder="1" applyAlignment="1">
      <alignment horizontal="right" vertical="center"/>
    </xf>
    <xf numFmtId="0" fontId="5" fillId="4" borderId="1" xfId="1" applyFont="1" applyFill="1" applyBorder="1" applyAlignment="1" applyProtection="1">
      <alignment horizontal="left" vertical="center" wrapText="1" indent="1"/>
    </xf>
    <xf numFmtId="2" fontId="5" fillId="4" borderId="2" xfId="1" applyNumberFormat="1" applyFont="1" applyFill="1" applyBorder="1" applyAlignment="1" applyProtection="1">
      <alignment horizontal="left" vertical="center" wrapText="1" indent="1"/>
    </xf>
    <xf numFmtId="3" fontId="5" fillId="4" borderId="2" xfId="1" applyNumberFormat="1" applyFont="1" applyFill="1" applyBorder="1" applyAlignment="1" applyProtection="1">
      <alignment vertical="center" wrapText="1"/>
      <protection locked="0"/>
    </xf>
    <xf numFmtId="3" fontId="5" fillId="4" borderId="2" xfId="0" applyNumberFormat="1" applyFont="1" applyFill="1" applyBorder="1" applyAlignment="1">
      <alignment horizontal="right" vertical="center"/>
    </xf>
    <xf numFmtId="0" fontId="5" fillId="4" borderId="5" xfId="1" applyFont="1" applyFill="1" applyBorder="1" applyAlignment="1" applyProtection="1">
      <alignment horizontal="center" vertical="center" wrapText="1"/>
    </xf>
    <xf numFmtId="0" fontId="5" fillId="4" borderId="2" xfId="1" applyFont="1" applyFill="1" applyBorder="1" applyAlignment="1" applyProtection="1">
      <alignment horizontal="left" vertical="center" wrapText="1" indent="1"/>
    </xf>
    <xf numFmtId="2" fontId="3" fillId="5" borderId="1" xfId="1" applyNumberFormat="1" applyFont="1" applyFill="1" applyBorder="1" applyAlignment="1" applyProtection="1">
      <alignment vertical="center" wrapText="1"/>
    </xf>
    <xf numFmtId="3" fontId="3" fillId="5" borderId="1" xfId="1" applyNumberFormat="1" applyFont="1" applyFill="1" applyBorder="1" applyAlignment="1" applyProtection="1">
      <alignment vertical="center" wrapText="1"/>
    </xf>
    <xf numFmtId="0" fontId="3" fillId="5" borderId="1" xfId="1" applyFont="1" applyFill="1" applyBorder="1" applyAlignment="1" applyProtection="1">
      <alignment vertical="center" wrapText="1"/>
    </xf>
    <xf numFmtId="165" fontId="3" fillId="5" borderId="1" xfId="1" applyNumberFormat="1" applyFont="1" applyFill="1" applyBorder="1" applyAlignment="1" applyProtection="1">
      <alignment vertical="center" wrapText="1"/>
    </xf>
    <xf numFmtId="2" fontId="3" fillId="5" borderId="1" xfId="0" applyNumberFormat="1" applyFont="1" applyFill="1" applyBorder="1" applyAlignment="1">
      <alignment wrapText="1"/>
    </xf>
    <xf numFmtId="3" fontId="3" fillId="5" borderId="1" xfId="0" applyNumberFormat="1" applyFont="1" applyFill="1" applyBorder="1"/>
    <xf numFmtId="0" fontId="3" fillId="5" borderId="1" xfId="0" applyFont="1" applyFill="1" applyBorder="1" applyAlignment="1">
      <alignment wrapText="1"/>
    </xf>
    <xf numFmtId="165" fontId="3" fillId="5" borderId="1" xfId="0" applyNumberFormat="1" applyFont="1" applyFill="1" applyBorder="1"/>
    <xf numFmtId="0" fontId="3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1" applyFont="1" applyFill="1" applyBorder="1" applyAlignment="1" applyProtection="1">
      <alignment horizontal="left" indent="1"/>
    </xf>
    <xf numFmtId="0" fontId="5" fillId="5" borderId="1" xfId="0" applyFont="1" applyFill="1" applyBorder="1" applyAlignment="1">
      <alignment horizontal="left"/>
    </xf>
    <xf numFmtId="3" fontId="5" fillId="5" borderId="1" xfId="0" applyNumberFormat="1" applyFont="1" applyFill="1" applyBorder="1"/>
    <xf numFmtId="0" fontId="5" fillId="4" borderId="1" xfId="0" applyFont="1" applyFill="1" applyBorder="1" applyAlignment="1">
      <alignment horizontal="left"/>
    </xf>
    <xf numFmtId="3" fontId="5" fillId="4" borderId="1" xfId="0" applyNumberFormat="1" applyFont="1" applyFill="1" applyBorder="1"/>
    <xf numFmtId="165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/>
    </xf>
    <xf numFmtId="3" fontId="6" fillId="3" borderId="1" xfId="0" applyNumberFormat="1" applyFont="1" applyFill="1" applyBorder="1"/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5" borderId="1" xfId="1" applyFont="1" applyFill="1" applyBorder="1" applyAlignment="1" applyProtection="1">
      <alignment horizontal="left" vertical="center" wrapText="1"/>
    </xf>
    <xf numFmtId="0" fontId="5" fillId="4" borderId="1" xfId="1" applyFont="1" applyFill="1" applyBorder="1" applyAlignment="1" applyProtection="1">
      <alignment horizontal="left" vertical="center" wrapText="1"/>
    </xf>
    <xf numFmtId="3" fontId="5" fillId="4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left" vertical="center"/>
    </xf>
    <xf numFmtId="3" fontId="6" fillId="0" borderId="1" xfId="2" applyNumberFormat="1" applyFont="1" applyBorder="1" applyAlignment="1">
      <alignment horizontal="center" vertical="center"/>
    </xf>
    <xf numFmtId="0" fontId="5" fillId="4" borderId="1" xfId="1" applyNumberFormat="1" applyFont="1" applyFill="1" applyBorder="1" applyAlignment="1" applyProtection="1">
      <alignment horizontal="left" vertical="center" wrapText="1"/>
    </xf>
    <xf numFmtId="0" fontId="5" fillId="4" borderId="1" xfId="1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Alignment="1">
      <alignment horizontal="center" vertical="center"/>
    </xf>
    <xf numFmtId="165" fontId="5" fillId="5" borderId="1" xfId="1" applyNumberFormat="1" applyFont="1" applyFill="1" applyBorder="1" applyAlignment="1" applyProtection="1">
      <alignment horizontal="center" vertical="center" wrapText="1"/>
    </xf>
    <xf numFmtId="0" fontId="6" fillId="0" borderId="0" xfId="2" applyFont="1" applyAlignment="1">
      <alignment horizontal="left" vertical="center"/>
    </xf>
    <xf numFmtId="0" fontId="3" fillId="5" borderId="1" xfId="1" applyFont="1" applyFill="1" applyBorder="1" applyAlignment="1" applyProtection="1">
      <alignment horizontal="left" vertical="center" wrapText="1"/>
    </xf>
    <xf numFmtId="0" fontId="3" fillId="5" borderId="1" xfId="2" applyFont="1" applyFill="1" applyBorder="1" applyAlignment="1">
      <alignment horizontal="center" vertical="center" textRotation="90"/>
    </xf>
    <xf numFmtId="0" fontId="3" fillId="5" borderId="1" xfId="1" applyFont="1" applyFill="1" applyBorder="1" applyAlignment="1" applyProtection="1">
      <alignment horizontal="center" vertical="center" textRotation="90" wrapText="1"/>
    </xf>
    <xf numFmtId="0" fontId="6" fillId="0" borderId="0" xfId="2" applyFont="1" applyFill="1" applyBorder="1" applyAlignment="1">
      <alignment horizontal="center" vertical="center"/>
    </xf>
    <xf numFmtId="2" fontId="5" fillId="4" borderId="1" xfId="1" applyNumberFormat="1" applyFont="1" applyFill="1" applyBorder="1" applyAlignment="1" applyProtection="1">
      <alignment horizontal="left" vertical="center" wrapText="1"/>
    </xf>
    <xf numFmtId="3" fontId="5" fillId="4" borderId="1" xfId="1" applyNumberFormat="1" applyFont="1" applyFill="1" applyBorder="1" applyAlignment="1" applyProtection="1">
      <alignment horizontal="right" vertical="center" wrapText="1"/>
    </xf>
    <xf numFmtId="3" fontId="5" fillId="4" borderId="3" xfId="1" applyNumberFormat="1" applyFont="1" applyFill="1" applyBorder="1" applyAlignment="1" applyProtection="1">
      <alignment horizontal="right" vertical="center" wrapText="1"/>
    </xf>
    <xf numFmtId="0" fontId="5" fillId="0" borderId="0" xfId="2" applyFont="1" applyAlignment="1">
      <alignment horizontal="left" vertical="center"/>
    </xf>
    <xf numFmtId="2" fontId="6" fillId="0" borderId="1" xfId="1" applyNumberFormat="1" applyFont="1" applyFill="1" applyBorder="1" applyAlignment="1" applyProtection="1">
      <alignment vertical="center" wrapText="1"/>
    </xf>
    <xf numFmtId="3" fontId="6" fillId="3" borderId="1" xfId="1" applyNumberFormat="1" applyFont="1" applyFill="1" applyBorder="1" applyAlignment="1" applyProtection="1">
      <alignment horizontal="right" vertical="center" wrapText="1"/>
    </xf>
    <xf numFmtId="3" fontId="6" fillId="3" borderId="3" xfId="1" applyNumberFormat="1" applyFont="1" applyFill="1" applyBorder="1" applyAlignment="1" applyProtection="1">
      <alignment horizontal="right" vertical="center" wrapText="1"/>
    </xf>
    <xf numFmtId="3" fontId="6" fillId="4" borderId="1" xfId="1" applyNumberFormat="1" applyFont="1" applyFill="1" applyBorder="1" applyAlignment="1" applyProtection="1">
      <alignment horizontal="right" vertical="center" wrapText="1"/>
    </xf>
    <xf numFmtId="0" fontId="6" fillId="3" borderId="0" xfId="2" applyFont="1" applyFill="1" applyAlignment="1">
      <alignment horizontal="left" vertical="center"/>
    </xf>
    <xf numFmtId="2" fontId="6" fillId="3" borderId="1" xfId="1" applyNumberFormat="1" applyFont="1" applyFill="1" applyBorder="1" applyAlignment="1" applyProtection="1">
      <alignment horizontal="left" vertical="center" wrapText="1"/>
    </xf>
    <xf numFmtId="3" fontId="6" fillId="3" borderId="1" xfId="1" applyNumberFormat="1" applyFont="1" applyFill="1" applyBorder="1" applyAlignment="1" applyProtection="1">
      <alignment horizontal="right" vertical="center" wrapText="1"/>
      <protection locked="0"/>
    </xf>
    <xf numFmtId="3" fontId="6" fillId="3" borderId="3" xfId="1" applyNumberFormat="1" applyFont="1" applyFill="1" applyBorder="1" applyAlignment="1" applyProtection="1">
      <alignment horizontal="right" vertical="center" wrapText="1"/>
      <protection locked="0"/>
    </xf>
    <xf numFmtId="2" fontId="10" fillId="3" borderId="1" xfId="1" applyNumberFormat="1" applyFont="1" applyFill="1" applyBorder="1" applyAlignment="1" applyProtection="1">
      <alignment horizontal="left" vertical="center" wrapText="1"/>
    </xf>
    <xf numFmtId="3" fontId="10" fillId="3" borderId="1" xfId="1" applyNumberFormat="1" applyFont="1" applyFill="1" applyBorder="1" applyAlignment="1" applyProtection="1">
      <alignment horizontal="right" vertical="center" wrapText="1"/>
    </xf>
    <xf numFmtId="3" fontId="10" fillId="3" borderId="3" xfId="1" applyNumberFormat="1" applyFont="1" applyFill="1" applyBorder="1" applyAlignment="1" applyProtection="1">
      <alignment horizontal="right" vertical="center" wrapText="1"/>
    </xf>
    <xf numFmtId="3" fontId="10" fillId="4" borderId="1" xfId="1" applyNumberFormat="1" applyFont="1" applyFill="1" applyBorder="1" applyAlignment="1" applyProtection="1">
      <alignment horizontal="right" vertical="center" wrapText="1"/>
    </xf>
    <xf numFmtId="0" fontId="10" fillId="3" borderId="0" xfId="2" applyFont="1" applyFill="1" applyAlignment="1">
      <alignment horizontal="left" vertical="center"/>
    </xf>
    <xf numFmtId="3" fontId="5" fillId="4" borderId="1" xfId="1" applyNumberFormat="1" applyFont="1" applyFill="1" applyBorder="1" applyAlignment="1" applyProtection="1">
      <alignment horizontal="right" vertical="center" wrapText="1"/>
      <protection locked="0"/>
    </xf>
    <xf numFmtId="0" fontId="5" fillId="3" borderId="0" xfId="2" applyFont="1" applyFill="1" applyAlignment="1">
      <alignment horizontal="left" vertical="center"/>
    </xf>
    <xf numFmtId="2" fontId="5" fillId="5" borderId="1" xfId="1" applyNumberFormat="1" applyFont="1" applyFill="1" applyBorder="1" applyAlignment="1" applyProtection="1">
      <alignment horizontal="left" vertical="center" wrapText="1"/>
    </xf>
    <xf numFmtId="3" fontId="5" fillId="5" borderId="1" xfId="1" applyNumberFormat="1" applyFont="1" applyFill="1" applyBorder="1" applyAlignment="1" applyProtection="1">
      <alignment horizontal="right" vertical="center" wrapText="1"/>
    </xf>
    <xf numFmtId="0" fontId="6" fillId="0" borderId="0" xfId="2" applyFont="1" applyBorder="1" applyAlignment="1">
      <alignment horizontal="left" vertical="center"/>
    </xf>
    <xf numFmtId="3" fontId="6" fillId="0" borderId="0" xfId="2" applyNumberFormat="1" applyFont="1" applyBorder="1" applyAlignment="1">
      <alignment horizontal="left" vertical="center"/>
    </xf>
    <xf numFmtId="3" fontId="5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2" fontId="3" fillId="5" borderId="6" xfId="1" applyNumberFormat="1" applyFont="1" applyFill="1" applyBorder="1" applyAlignment="1" applyProtection="1">
      <alignment horizontal="center" vertical="center" wrapText="1"/>
    </xf>
    <xf numFmtId="0" fontId="3" fillId="5" borderId="6" xfId="2" applyFont="1" applyFill="1" applyBorder="1" applyAlignment="1">
      <alignment horizontal="center" vertical="center" textRotation="90"/>
    </xf>
    <xf numFmtId="2" fontId="3" fillId="5" borderId="6" xfId="2" applyNumberFormat="1" applyFont="1" applyFill="1" applyBorder="1" applyAlignment="1">
      <alignment horizontal="center" vertical="center" textRotation="90" wrapText="1"/>
    </xf>
    <xf numFmtId="0" fontId="3" fillId="5" borderId="7" xfId="2" applyFont="1" applyFill="1" applyBorder="1" applyAlignment="1">
      <alignment horizontal="center" vertical="center" textRotation="90"/>
    </xf>
    <xf numFmtId="0" fontId="3" fillId="5" borderId="6" xfId="1" applyFont="1" applyFill="1" applyBorder="1" applyAlignment="1" applyProtection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4" borderId="1" xfId="2" applyFont="1" applyFill="1" applyBorder="1" applyAlignment="1" applyProtection="1">
      <alignment horizontal="center" vertical="center"/>
    </xf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horizontal="right" vertical="center"/>
    </xf>
    <xf numFmtId="2" fontId="11" fillId="0" borderId="1" xfId="0" applyNumberFormat="1" applyFont="1" applyFill="1" applyBorder="1" applyAlignment="1">
      <alignment vertical="center" wrapText="1"/>
    </xf>
    <xf numFmtId="0" fontId="11" fillId="5" borderId="1" xfId="0" applyFont="1" applyFill="1" applyBorder="1"/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wrapText="1" shrinkToFit="1"/>
    </xf>
    <xf numFmtId="49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 wrapText="1" shrinkToFit="1"/>
    </xf>
    <xf numFmtId="3" fontId="11" fillId="0" borderId="1" xfId="0" applyNumberFormat="1" applyFont="1" applyFill="1" applyBorder="1" applyAlignment="1">
      <alignment horizontal="right" vertical="center" wrapText="1" shrinkToFit="1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wrapText="1" shrinkToFit="1"/>
    </xf>
    <xf numFmtId="0" fontId="11" fillId="0" borderId="1" xfId="0" applyFont="1" applyFill="1" applyBorder="1" applyAlignment="1">
      <alignment vertical="center"/>
    </xf>
    <xf numFmtId="3" fontId="3" fillId="4" borderId="1" xfId="0" applyNumberFormat="1" applyFont="1" applyFill="1" applyBorder="1" applyAlignment="1" applyProtection="1">
      <alignment horizontal="right" vertical="center" wrapText="1" shrinkToFit="1"/>
      <protection locked="0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right" vertical="center" wrapText="1" shrinkToFi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3" fontId="6" fillId="3" borderId="1" xfId="0" applyNumberFormat="1" applyFont="1" applyFill="1" applyBorder="1" applyAlignment="1">
      <alignment horizontal="right"/>
    </xf>
    <xf numFmtId="0" fontId="6" fillId="3" borderId="0" xfId="0" applyFont="1" applyFill="1"/>
    <xf numFmtId="3" fontId="5" fillId="4" borderId="1" xfId="0" applyNumberFormat="1" applyFont="1" applyFill="1" applyBorder="1" applyAlignment="1">
      <alignment horizontal="right"/>
    </xf>
    <xf numFmtId="3" fontId="5" fillId="5" borderId="1" xfId="0" applyNumberFormat="1" applyFont="1" applyFill="1" applyBorder="1" applyAlignment="1">
      <alignment horizontal="right"/>
    </xf>
    <xf numFmtId="3" fontId="3" fillId="5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/>
    </xf>
    <xf numFmtId="0" fontId="11" fillId="0" borderId="0" xfId="0" applyNumberFormat="1" applyFont="1" applyAlignment="1">
      <alignment vertical="center"/>
    </xf>
    <xf numFmtId="0" fontId="11" fillId="0" borderId="0" xfId="0" applyNumberFormat="1" applyFont="1"/>
    <xf numFmtId="0" fontId="12" fillId="0" borderId="0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0" fontId="3" fillId="5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 wrapText="1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/>
    <xf numFmtId="0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/>
    <xf numFmtId="1" fontId="5" fillId="4" borderId="1" xfId="0" applyNumberFormat="1" applyFont="1" applyFill="1" applyBorder="1" applyAlignment="1">
      <alignment horizontal="right" vertical="center"/>
    </xf>
    <xf numFmtId="1" fontId="5" fillId="4" borderId="1" xfId="1" applyNumberFormat="1" applyFont="1" applyFill="1" applyBorder="1" applyAlignment="1" applyProtection="1">
      <alignment vertical="center" wrapText="1"/>
    </xf>
    <xf numFmtId="1" fontId="5" fillId="5" borderId="1" xfId="1" applyNumberFormat="1" applyFont="1" applyFill="1" applyBorder="1" applyAlignment="1" applyProtection="1">
      <alignment vertical="center" wrapText="1"/>
    </xf>
    <xf numFmtId="1" fontId="5" fillId="5" borderId="1" xfId="0" applyNumberFormat="1" applyFont="1" applyFill="1" applyBorder="1" applyAlignment="1">
      <alignment horizontal="right" vertical="center"/>
    </xf>
    <xf numFmtId="0" fontId="3" fillId="5" borderId="3" xfId="1" applyFont="1" applyFill="1" applyBorder="1" applyAlignment="1" applyProtection="1">
      <alignment horizontal="center" vertical="center" textRotation="90" wrapText="1"/>
    </xf>
    <xf numFmtId="3" fontId="5" fillId="4" borderId="3" xfId="1" applyNumberFormat="1" applyFont="1" applyFill="1" applyBorder="1" applyAlignment="1" applyProtection="1">
      <alignment horizontal="center" vertical="center" wrapText="1"/>
    </xf>
    <xf numFmtId="165" fontId="5" fillId="5" borderId="3" xfId="1" applyNumberFormat="1" applyFont="1" applyFill="1" applyBorder="1" applyAlignment="1" applyProtection="1">
      <alignment horizontal="center" vertical="center" wrapText="1"/>
    </xf>
    <xf numFmtId="0" fontId="3" fillId="5" borderId="10" xfId="2" applyFont="1" applyFill="1" applyBorder="1" applyAlignment="1">
      <alignment horizontal="center" vertical="center" textRotation="90"/>
    </xf>
    <xf numFmtId="3" fontId="5" fillId="4" borderId="10" xfId="1" applyNumberFormat="1" applyFont="1" applyFill="1" applyBorder="1" applyAlignment="1" applyProtection="1">
      <alignment horizontal="center" vertical="center" wrapText="1"/>
    </xf>
    <xf numFmtId="3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0" xfId="2" applyNumberFormat="1" applyFont="1" applyBorder="1" applyAlignment="1">
      <alignment horizontal="center" vertical="center"/>
    </xf>
    <xf numFmtId="3" fontId="5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1" applyNumberFormat="1" applyFont="1" applyFill="1" applyBorder="1" applyAlignment="1" applyProtection="1">
      <alignment horizontal="center" vertical="center" wrapText="1"/>
    </xf>
    <xf numFmtId="165" fontId="5" fillId="5" borderId="10" xfId="1" applyNumberFormat="1" applyFont="1" applyFill="1" applyBorder="1" applyAlignment="1" applyProtection="1">
      <alignment horizontal="center" vertical="center" wrapText="1"/>
    </xf>
    <xf numFmtId="0" fontId="3" fillId="5" borderId="7" xfId="1" applyFont="1" applyFill="1" applyBorder="1" applyAlignment="1" applyProtection="1">
      <alignment horizontal="center" vertical="center" textRotation="90" wrapText="1"/>
    </xf>
    <xf numFmtId="3" fontId="6" fillId="4" borderId="3" xfId="1" applyNumberFormat="1" applyFont="1" applyFill="1" applyBorder="1" applyAlignment="1" applyProtection="1">
      <alignment horizontal="right" vertical="center" wrapText="1"/>
    </xf>
    <xf numFmtId="3" fontId="5" fillId="5" borderId="3" xfId="1" applyNumberFormat="1" applyFont="1" applyFill="1" applyBorder="1" applyAlignment="1" applyProtection="1">
      <alignment horizontal="right" vertical="center" wrapText="1"/>
    </xf>
    <xf numFmtId="0" fontId="3" fillId="5" borderId="12" xfId="2" applyFont="1" applyFill="1" applyBorder="1" applyAlignment="1">
      <alignment horizontal="center" vertical="center" textRotation="90" wrapText="1"/>
    </xf>
    <xf numFmtId="3" fontId="5" fillId="4" borderId="10" xfId="1" applyNumberFormat="1" applyFont="1" applyFill="1" applyBorder="1" applyAlignment="1" applyProtection="1">
      <alignment horizontal="right" vertical="center" wrapText="1"/>
    </xf>
    <xf numFmtId="3" fontId="6" fillId="3" borderId="10" xfId="1" applyNumberFormat="1" applyFont="1" applyFill="1" applyBorder="1" applyAlignment="1" applyProtection="1">
      <alignment horizontal="right" vertical="center" wrapText="1"/>
    </xf>
    <xf numFmtId="3" fontId="6" fillId="3" borderId="10" xfId="1" applyNumberFormat="1" applyFont="1" applyFill="1" applyBorder="1" applyAlignment="1" applyProtection="1">
      <alignment horizontal="right" vertical="center" wrapText="1"/>
      <protection locked="0"/>
    </xf>
    <xf numFmtId="3" fontId="10" fillId="3" borderId="10" xfId="1" applyNumberFormat="1" applyFont="1" applyFill="1" applyBorder="1" applyAlignment="1" applyProtection="1">
      <alignment horizontal="right" vertical="center" wrapText="1"/>
    </xf>
    <xf numFmtId="3" fontId="5" fillId="4" borderId="10" xfId="1" applyNumberFormat="1" applyFont="1" applyFill="1" applyBorder="1" applyAlignment="1" applyProtection="1">
      <alignment horizontal="right" vertical="center" wrapText="1"/>
      <protection locked="0"/>
    </xf>
    <xf numFmtId="3" fontId="5" fillId="5" borderId="10" xfId="1" applyNumberFormat="1" applyFont="1" applyFill="1" applyBorder="1" applyAlignment="1" applyProtection="1">
      <alignment horizontal="right" vertical="center" wrapText="1"/>
    </xf>
    <xf numFmtId="0" fontId="6" fillId="3" borderId="1" xfId="0" applyFont="1" applyFill="1" applyBorder="1" applyAlignment="1">
      <alignment wrapText="1"/>
    </xf>
    <xf numFmtId="0" fontId="6" fillId="0" borderId="0" xfId="2" applyFont="1" applyAlignment="1">
      <alignment horizontal="left" vertical="center" wrapText="1"/>
    </xf>
    <xf numFmtId="0" fontId="10" fillId="0" borderId="0" xfId="2" applyFont="1" applyAlignment="1">
      <alignment horizontal="right" vertical="center" wrapText="1"/>
    </xf>
    <xf numFmtId="0" fontId="0" fillId="0" borderId="0" xfId="0" applyAlignment="1">
      <alignment wrapText="1"/>
    </xf>
    <xf numFmtId="0" fontId="9" fillId="0" borderId="0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left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3" fontId="6" fillId="0" borderId="10" xfId="2" applyNumberFormat="1" applyFont="1" applyBorder="1" applyAlignment="1">
      <alignment horizontal="center" vertical="center" wrapText="1"/>
    </xf>
    <xf numFmtId="3" fontId="6" fillId="0" borderId="1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/>
    </xf>
    <xf numFmtId="0" fontId="3" fillId="4" borderId="10" xfId="2" applyFont="1" applyFill="1" applyBorder="1" applyAlignment="1">
      <alignment horizontal="center" vertical="center"/>
    </xf>
    <xf numFmtId="3" fontId="6" fillId="4" borderId="3" xfId="1" applyNumberFormat="1" applyFont="1" applyFill="1" applyBorder="1" applyAlignment="1" applyProtection="1">
      <alignment horizontal="center" vertical="center" wrapText="1"/>
    </xf>
    <xf numFmtId="0" fontId="6" fillId="4" borderId="10" xfId="2" applyFont="1" applyFill="1" applyBorder="1" applyAlignment="1">
      <alignment horizontal="center" vertical="center"/>
    </xf>
    <xf numFmtId="0" fontId="5" fillId="5" borderId="10" xfId="2" applyFont="1" applyFill="1" applyBorder="1" applyAlignment="1">
      <alignment horizontal="center" vertical="center"/>
    </xf>
    <xf numFmtId="1" fontId="5" fillId="4" borderId="10" xfId="2" applyNumberFormat="1" applyFont="1" applyFill="1" applyBorder="1" applyAlignment="1">
      <alignment horizontal="center" vertical="center"/>
    </xf>
    <xf numFmtId="1" fontId="5" fillId="5" borderId="10" xfId="2" applyNumberFormat="1" applyFont="1" applyFill="1" applyBorder="1" applyAlignment="1">
      <alignment horizontal="center" vertical="center"/>
    </xf>
    <xf numFmtId="3" fontId="10" fillId="4" borderId="3" xfId="1" applyNumberFormat="1" applyFont="1" applyFill="1" applyBorder="1" applyAlignment="1" applyProtection="1">
      <alignment horizontal="right" vertical="center" wrapText="1"/>
    </xf>
    <xf numFmtId="0" fontId="3" fillId="5" borderId="12" xfId="1" applyFont="1" applyFill="1" applyBorder="1" applyAlignment="1" applyProtection="1">
      <alignment horizontal="center" vertical="center" textRotation="90" wrapText="1"/>
    </xf>
    <xf numFmtId="167" fontId="11" fillId="0" borderId="1" xfId="3" applyNumberFormat="1" applyFont="1" applyBorder="1"/>
    <xf numFmtId="167" fontId="3" fillId="4" borderId="1" xfId="3" applyNumberFormat="1" applyFont="1" applyFill="1" applyBorder="1"/>
    <xf numFmtId="0" fontId="14" fillId="0" borderId="0" xfId="0" applyFont="1"/>
    <xf numFmtId="3" fontId="3" fillId="5" borderId="1" xfId="0" applyNumberFormat="1" applyFont="1" applyFill="1" applyBorder="1" applyAlignment="1">
      <alignment horizontal="center" vertical="center" wrapText="1"/>
    </xf>
    <xf numFmtId="3" fontId="5" fillId="4" borderId="1" xfId="2" applyNumberFormat="1" applyFont="1" applyFill="1" applyBorder="1" applyAlignment="1">
      <alignment horizontal="center" vertical="center" wrapText="1"/>
    </xf>
    <xf numFmtId="3" fontId="5" fillId="3" borderId="10" xfId="1" applyNumberFormat="1" applyFont="1" applyFill="1" applyBorder="1" applyAlignment="1" applyProtection="1">
      <alignment horizontal="center" vertical="center" wrapText="1"/>
      <protection locked="0"/>
    </xf>
    <xf numFmtId="3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3" borderId="1" xfId="2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5" fillId="3" borderId="0" xfId="2" applyFont="1" applyFill="1" applyAlignment="1">
      <alignment horizontal="center" vertical="center"/>
    </xf>
    <xf numFmtId="0" fontId="6" fillId="3" borderId="1" xfId="1" applyFont="1" applyFill="1" applyBorder="1" applyAlignment="1" applyProtection="1">
      <alignment horizontal="left" vertical="center" wrapText="1" indent="1"/>
    </xf>
    <xf numFmtId="3" fontId="6" fillId="3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10" xfId="1" applyNumberFormat="1" applyFont="1" applyFill="1" applyBorder="1" applyAlignment="1" applyProtection="1">
      <alignment horizontal="center" vertical="center" wrapText="1"/>
      <protection locked="0"/>
    </xf>
    <xf numFmtId="1" fontId="6" fillId="5" borderId="10" xfId="2" applyNumberFormat="1" applyFont="1" applyFill="1" applyBorder="1" applyAlignment="1">
      <alignment horizontal="center" vertical="center"/>
    </xf>
    <xf numFmtId="0" fontId="5" fillId="5" borderId="10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5" borderId="1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2" applyFont="1"/>
    <xf numFmtId="0" fontId="10" fillId="0" borderId="0" xfId="2" applyFont="1" applyAlignment="1">
      <alignment horizontal="right"/>
    </xf>
    <xf numFmtId="0" fontId="6" fillId="0" borderId="9" xfId="2" applyFont="1" applyBorder="1" applyAlignment="1">
      <alignment horizontal="center"/>
    </xf>
    <xf numFmtId="0" fontId="6" fillId="0" borderId="9" xfId="2" applyFont="1" applyBorder="1" applyAlignment="1">
      <alignment horizontal="right"/>
    </xf>
    <xf numFmtId="0" fontId="3" fillId="4" borderId="1" xfId="2" applyFont="1" applyFill="1" applyBorder="1"/>
    <xf numFmtId="1" fontId="3" fillId="4" borderId="1" xfId="2" applyNumberFormat="1" applyFont="1" applyFill="1" applyBorder="1" applyAlignment="1">
      <alignment horizontal="distributed"/>
    </xf>
    <xf numFmtId="0" fontId="11" fillId="0" borderId="1" xfId="2" applyFont="1" applyBorder="1"/>
    <xf numFmtId="167" fontId="11" fillId="0" borderId="1" xfId="4" applyNumberFormat="1" applyFont="1" applyBorder="1" applyAlignment="1"/>
    <xf numFmtId="167" fontId="3" fillId="4" borderId="1" xfId="4" applyNumberFormat="1" applyFont="1" applyFill="1" applyBorder="1" applyAlignment="1"/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horizontal="right"/>
    </xf>
    <xf numFmtId="168" fontId="10" fillId="0" borderId="0" xfId="2" applyNumberFormat="1" applyFont="1" applyAlignment="1">
      <alignment horizontal="right"/>
    </xf>
    <xf numFmtId="0" fontId="7" fillId="0" borderId="0" xfId="2" applyFont="1" applyAlignment="1">
      <alignment horizontal="center" vertical="center"/>
    </xf>
    <xf numFmtId="168" fontId="7" fillId="0" borderId="0" xfId="2" applyNumberFormat="1" applyFont="1" applyAlignment="1">
      <alignment horizontal="center" vertical="center"/>
    </xf>
    <xf numFmtId="168" fontId="6" fillId="0" borderId="0" xfId="2" applyNumberFormat="1" applyFont="1" applyAlignment="1">
      <alignment horizontal="right" vertical="center"/>
    </xf>
    <xf numFmtId="0" fontId="3" fillId="5" borderId="1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left" vertical="center"/>
    </xf>
    <xf numFmtId="168" fontId="3" fillId="5" borderId="1" xfId="2" applyNumberFormat="1" applyFont="1" applyFill="1" applyBorder="1"/>
    <xf numFmtId="167" fontId="3" fillId="4" borderId="1" xfId="4" applyNumberFormat="1" applyFont="1" applyFill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1" xfId="2" applyFont="1" applyBorder="1" applyAlignment="1">
      <alignment horizontal="left" vertical="center"/>
    </xf>
    <xf numFmtId="167" fontId="11" fillId="0" borderId="1" xfId="4" applyNumberFormat="1" applyFont="1" applyBorder="1"/>
    <xf numFmtId="0" fontId="11" fillId="0" borderId="1" xfId="2" applyNumberFormat="1" applyFont="1" applyBorder="1" applyAlignment="1">
      <alignment horizontal="left" vertic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left" vertical="center"/>
    </xf>
    <xf numFmtId="167" fontId="3" fillId="0" borderId="1" xfId="4" applyNumberFormat="1" applyFont="1" applyBorder="1"/>
    <xf numFmtId="167" fontId="3" fillId="5" borderId="1" xfId="4" applyNumberFormat="1" applyFont="1" applyFill="1" applyBorder="1"/>
    <xf numFmtId="167" fontId="3" fillId="4" borderId="1" xfId="4" applyNumberFormat="1" applyFont="1" applyFill="1" applyBorder="1"/>
    <xf numFmtId="167" fontId="11" fillId="0" borderId="1" xfId="4" applyNumberFormat="1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6" fillId="0" borderId="0" xfId="2" applyFont="1" applyBorder="1" applyAlignment="1">
      <alignment horizontal="left" vertical="center"/>
    </xf>
    <xf numFmtId="168" fontId="6" fillId="0" borderId="0" xfId="2" applyNumberFormat="1" applyFont="1" applyBorder="1"/>
    <xf numFmtId="0" fontId="3" fillId="0" borderId="1" xfId="0" applyFont="1" applyBorder="1" applyAlignment="1">
      <alignment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3" fillId="4" borderId="4" xfId="2" applyFont="1" applyFill="1" applyBorder="1" applyAlignment="1" applyProtection="1">
      <alignment horizontal="center" vertical="center" wrapText="1"/>
    </xf>
    <xf numFmtId="0" fontId="5" fillId="5" borderId="4" xfId="1" applyFont="1" applyFill="1" applyBorder="1" applyAlignment="1" applyProtection="1">
      <alignment horizontal="left" vertical="center" wrapText="1"/>
    </xf>
    <xf numFmtId="0" fontId="5" fillId="4" borderId="4" xfId="1" applyFont="1" applyFill="1" applyBorder="1" applyAlignment="1" applyProtection="1">
      <alignment horizontal="left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4" xfId="1" applyFont="1" applyBorder="1" applyAlignment="1" applyProtection="1">
      <alignment horizontal="left" vertical="center" wrapText="1"/>
    </xf>
    <xf numFmtId="0" fontId="6" fillId="3" borderId="4" xfId="1" applyFont="1" applyFill="1" applyBorder="1" applyAlignment="1" applyProtection="1">
      <alignment horizontal="left" vertical="center" wrapText="1" indent="1"/>
    </xf>
    <xf numFmtId="0" fontId="6" fillId="0" borderId="4" xfId="1" applyFont="1" applyFill="1" applyBorder="1" applyAlignment="1" applyProtection="1">
      <alignment horizontal="left" vertical="center" wrapText="1" indent="1"/>
    </xf>
    <xf numFmtId="0" fontId="5" fillId="4" borderId="4" xfId="1" applyNumberFormat="1" applyFont="1" applyFill="1" applyBorder="1" applyAlignment="1" applyProtection="1">
      <alignment horizontal="left" vertical="center" wrapText="1"/>
    </xf>
    <xf numFmtId="3" fontId="5" fillId="4" borderId="4" xfId="1" applyNumberFormat="1" applyFont="1" applyFill="1" applyBorder="1" applyAlignment="1" applyProtection="1">
      <alignment horizontal="center" vertical="center" wrapText="1"/>
      <protection locked="0"/>
    </xf>
    <xf numFmtId="3" fontId="5" fillId="3" borderId="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2" applyNumberFormat="1" applyFont="1" applyBorder="1" applyAlignment="1">
      <alignment horizontal="center" vertical="center" wrapText="1"/>
    </xf>
    <xf numFmtId="165" fontId="5" fillId="5" borderId="0" xfId="1" applyNumberFormat="1" applyFont="1" applyFill="1" applyBorder="1" applyAlignment="1" applyProtection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3" fontId="0" fillId="0" borderId="0" xfId="0" applyNumberFormat="1"/>
    <xf numFmtId="0" fontId="4" fillId="0" borderId="0" xfId="0" applyFont="1"/>
    <xf numFmtId="0" fontId="15" fillId="0" borderId="0" xfId="0" applyFont="1"/>
    <xf numFmtId="3" fontId="0" fillId="0" borderId="0" xfId="0" applyNumberFormat="1" applyAlignment="1">
      <alignment wrapText="1"/>
    </xf>
    <xf numFmtId="167" fontId="0" fillId="0" borderId="0" xfId="0" applyNumberFormat="1"/>
    <xf numFmtId="0" fontId="0" fillId="0" borderId="0" xfId="0" applyAlignment="1">
      <alignment horizontal="right"/>
    </xf>
    <xf numFmtId="3" fontId="6" fillId="0" borderId="1" xfId="0" applyNumberFormat="1" applyFont="1" applyFill="1" applyBorder="1" applyAlignment="1"/>
    <xf numFmtId="3" fontId="6" fillId="0" borderId="0" xfId="2" applyNumberFormat="1" applyFont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165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/>
    </xf>
    <xf numFmtId="0" fontId="6" fillId="0" borderId="9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3" fillId="4" borderId="10" xfId="2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6" fillId="0" borderId="9" xfId="2" applyFont="1" applyBorder="1" applyAlignment="1">
      <alignment horizontal="right" vertical="center"/>
    </xf>
    <xf numFmtId="0" fontId="3" fillId="4" borderId="3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4" borderId="11" xfId="2" applyFont="1" applyFill="1" applyBorder="1" applyAlignment="1">
      <alignment horizontal="center" vertical="center"/>
    </xf>
    <xf numFmtId="0" fontId="3" fillId="4" borderId="8" xfId="2" applyFont="1" applyFill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11" fillId="0" borderId="0" xfId="0" applyFont="1" applyBorder="1" applyAlignment="1">
      <alignment horizontal="right"/>
    </xf>
    <xf numFmtId="16" fontId="10" fillId="0" borderId="0" xfId="0" applyNumberFormat="1" applyFont="1" applyAlignment="1">
      <alignment horizontal="right"/>
    </xf>
    <xf numFmtId="16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0" borderId="0" xfId="0" applyFont="1" applyAlignment="1">
      <alignment horizontal="right" vertical="center"/>
    </xf>
    <xf numFmtId="0" fontId="10" fillId="0" borderId="0" xfId="2" applyFont="1" applyAlignment="1">
      <alignment horizontal="right" vertical="center" wrapText="1"/>
    </xf>
    <xf numFmtId="0" fontId="12" fillId="3" borderId="0" xfId="0" applyNumberFormat="1" applyFont="1" applyFill="1" applyBorder="1" applyAlignment="1">
      <alignment horizontal="center" vertical="center"/>
    </xf>
    <xf numFmtId="0" fontId="3" fillId="4" borderId="10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/>
    </xf>
    <xf numFmtId="0" fontId="3" fillId="5" borderId="3" xfId="2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center" vertical="center"/>
    </xf>
    <xf numFmtId="0" fontId="3" fillId="5" borderId="4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left"/>
    </xf>
    <xf numFmtId="0" fontId="3" fillId="4" borderId="1" xfId="2" applyFont="1" applyFill="1" applyBorder="1" applyAlignment="1">
      <alignment horizontal="center"/>
    </xf>
  </cellXfs>
  <cellStyles count="5">
    <cellStyle name="Ezres" xfId="3" builtinId="3"/>
    <cellStyle name="Ezres 2" xfId="4" xr:uid="{00000000-0005-0000-0000-000001000000}"/>
    <cellStyle name="Normál" xfId="0" builtinId="0"/>
    <cellStyle name="Normál 2" xfId="2" xr:uid="{00000000-0005-0000-0000-000003000000}"/>
    <cellStyle name="Normál_KVRENMUNKA" xfId="1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485775</xdr:colOff>
      <xdr:row>12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577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485775</xdr:colOff>
      <xdr:row>25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85775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485775</xdr:colOff>
      <xdr:row>13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85775" y="27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60</xdr:col>
      <xdr:colOff>0</xdr:colOff>
      <xdr:row>13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485775" y="27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zoomScale="120" zoomScaleNormal="120" workbookViewId="0">
      <selection activeCell="A2" sqref="A2:M2"/>
    </sheetView>
  </sheetViews>
  <sheetFormatPr defaultColWidth="9.109375" defaultRowHeight="13.5" customHeight="1" x14ac:dyDescent="0.2"/>
  <cols>
    <col min="1" max="1" width="4" style="65" customWidth="1"/>
    <col min="2" max="2" width="33.5546875" style="35" customWidth="1"/>
    <col min="3" max="3" width="5.33203125" style="25" hidden="1" customWidth="1"/>
    <col min="4" max="4" width="10.88671875" style="25" customWidth="1"/>
    <col min="5" max="5" width="11.33203125" style="25" customWidth="1"/>
    <col min="6" max="6" width="11" style="25" customWidth="1"/>
    <col min="7" max="7" width="5.44140625" style="25" bestFit="1" customWidth="1"/>
    <col min="8" max="8" width="4.109375" style="65" customWidth="1"/>
    <col min="9" max="9" width="31.44140625" style="25" customWidth="1"/>
    <col min="10" max="10" width="10.5546875" style="25" customWidth="1"/>
    <col min="11" max="12" width="10.109375" style="25" customWidth="1"/>
    <col min="13" max="13" width="5.33203125" style="25" customWidth="1"/>
    <col min="14" max="14" width="6.44140625" style="25" customWidth="1"/>
    <col min="15" max="15" width="9.109375" style="25"/>
    <col min="16" max="16" width="11.109375" style="25" bestFit="1" customWidth="1"/>
    <col min="17" max="16384" width="9.109375" style="25"/>
  </cols>
  <sheetData>
    <row r="1" spans="1:16" ht="13.5" customHeight="1" x14ac:dyDescent="0.2">
      <c r="A1" s="65">
        <v>7</v>
      </c>
      <c r="J1" s="299" t="s">
        <v>331</v>
      </c>
      <c r="K1" s="299"/>
      <c r="L1" s="299"/>
      <c r="M1" s="299"/>
    </row>
    <row r="2" spans="1:16" ht="13.5" customHeight="1" x14ac:dyDescent="0.3">
      <c r="A2" s="296" t="s">
        <v>358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</row>
    <row r="3" spans="1:16" ht="13.5" customHeight="1" x14ac:dyDescent="0.3">
      <c r="A3" s="71"/>
      <c r="B3" s="72"/>
      <c r="C3" s="72"/>
      <c r="D3" s="162"/>
      <c r="E3" s="211"/>
      <c r="F3" s="211"/>
      <c r="G3" s="72"/>
      <c r="H3" s="72"/>
      <c r="I3" s="72"/>
      <c r="J3" s="298" t="s">
        <v>180</v>
      </c>
      <c r="K3" s="298"/>
      <c r="L3" s="298"/>
      <c r="M3" s="298"/>
    </row>
    <row r="4" spans="1:16" s="26" customFormat="1" ht="40.5" customHeight="1" x14ac:dyDescent="0.25">
      <c r="A4" s="61"/>
      <c r="B4" s="36" t="s">
        <v>1</v>
      </c>
      <c r="C4" s="37" t="s">
        <v>83</v>
      </c>
      <c r="D4" s="37" t="s">
        <v>332</v>
      </c>
      <c r="E4" s="37" t="s">
        <v>333</v>
      </c>
      <c r="F4" s="37" t="s">
        <v>334</v>
      </c>
      <c r="G4" s="36"/>
      <c r="H4" s="36"/>
      <c r="I4" s="36" t="s">
        <v>0</v>
      </c>
      <c r="J4" s="36" t="s">
        <v>332</v>
      </c>
      <c r="K4" s="37" t="s">
        <v>333</v>
      </c>
      <c r="L4" s="37" t="s">
        <v>334</v>
      </c>
      <c r="M4" s="37"/>
      <c r="N4" s="18"/>
    </row>
    <row r="5" spans="1:16" s="27" customFormat="1" ht="13.5" customHeight="1" x14ac:dyDescent="0.2">
      <c r="A5" s="62" t="s">
        <v>6</v>
      </c>
      <c r="B5" s="38" t="s">
        <v>63</v>
      </c>
      <c r="C5" s="39" t="e">
        <f>SUM(C6+C7+C11+C13)</f>
        <v>#REF!</v>
      </c>
      <c r="D5" s="39">
        <v>185779444</v>
      </c>
      <c r="E5" s="39">
        <v>252247323</v>
      </c>
      <c r="F5" s="39">
        <v>242374559</v>
      </c>
      <c r="G5" s="176"/>
      <c r="H5" s="40" t="s">
        <v>2</v>
      </c>
      <c r="I5" s="38" t="s">
        <v>64</v>
      </c>
      <c r="J5" s="39">
        <v>192842698</v>
      </c>
      <c r="K5" s="39">
        <v>286705531</v>
      </c>
      <c r="L5" s="39">
        <v>230779609</v>
      </c>
      <c r="M5" s="175"/>
      <c r="N5" s="10"/>
    </row>
    <row r="6" spans="1:16" s="27" customFormat="1" ht="13.5" customHeight="1" x14ac:dyDescent="0.2">
      <c r="A6" s="63"/>
      <c r="B6" s="28" t="s">
        <v>22</v>
      </c>
      <c r="C6" s="41" t="e">
        <f>SUM(#REF!/#REF!)*100</f>
        <v>#REF!</v>
      </c>
      <c r="D6" s="3">
        <v>7349000</v>
      </c>
      <c r="E6" s="3">
        <v>16993074</v>
      </c>
      <c r="F6" s="3">
        <v>8739918</v>
      </c>
      <c r="G6" s="176"/>
      <c r="H6" s="19"/>
      <c r="I6" s="2" t="s">
        <v>8</v>
      </c>
      <c r="J6" s="3">
        <v>103146474</v>
      </c>
      <c r="K6" s="3">
        <v>137533273</v>
      </c>
      <c r="L6" s="3">
        <v>130423133</v>
      </c>
      <c r="M6" s="175"/>
      <c r="N6" s="11"/>
    </row>
    <row r="7" spans="1:16" s="27" customFormat="1" ht="13.5" customHeight="1" x14ac:dyDescent="0.2">
      <c r="A7" s="63"/>
      <c r="B7" s="28" t="s">
        <v>52</v>
      </c>
      <c r="C7" s="23" t="e">
        <f t="shared" ref="C7" si="0">SUM(C8,C9,C10)</f>
        <v>#REF!</v>
      </c>
      <c r="D7" s="23">
        <v>170293444</v>
      </c>
      <c r="E7" s="23">
        <v>227105249</v>
      </c>
      <c r="F7" s="23">
        <v>227105249</v>
      </c>
      <c r="G7" s="176"/>
      <c r="H7" s="19"/>
      <c r="I7" s="2" t="s">
        <v>46</v>
      </c>
      <c r="J7" s="3">
        <v>16698950</v>
      </c>
      <c r="K7" s="3">
        <v>18790109</v>
      </c>
      <c r="L7" s="3">
        <v>17047356</v>
      </c>
      <c r="M7" s="175"/>
      <c r="N7" s="11"/>
    </row>
    <row r="8" spans="1:16" ht="13.5" customHeight="1" x14ac:dyDescent="0.2">
      <c r="A8" s="64"/>
      <c r="B8" s="4" t="s">
        <v>53</v>
      </c>
      <c r="C8" s="24"/>
      <c r="D8" s="5">
        <v>81946264</v>
      </c>
      <c r="E8" s="5">
        <v>96161681</v>
      </c>
      <c r="F8" s="5">
        <v>96161681</v>
      </c>
      <c r="G8" s="176"/>
      <c r="H8" s="19"/>
      <c r="I8" s="2"/>
      <c r="J8" s="3"/>
      <c r="K8" s="3"/>
      <c r="L8" s="3"/>
      <c r="M8" s="175"/>
      <c r="N8" s="13"/>
    </row>
    <row r="9" spans="1:16" ht="13.5" customHeight="1" x14ac:dyDescent="0.2">
      <c r="A9" s="64"/>
      <c r="B9" s="4" t="s">
        <v>55</v>
      </c>
      <c r="C9" s="24" t="e">
        <f>SUM(#REF!/#REF!)*100</f>
        <v>#REF!</v>
      </c>
      <c r="D9" s="5"/>
      <c r="E9" s="5"/>
      <c r="F9" s="5"/>
      <c r="G9" s="176"/>
      <c r="H9" s="1"/>
      <c r="I9" s="2"/>
      <c r="J9" s="3"/>
      <c r="K9" s="3"/>
      <c r="L9" s="3"/>
      <c r="M9" s="175"/>
      <c r="N9" s="13"/>
      <c r="P9" s="30"/>
    </row>
    <row r="10" spans="1:16" ht="13.5" customHeight="1" x14ac:dyDescent="0.2">
      <c r="A10" s="64"/>
      <c r="B10" s="4" t="s">
        <v>54</v>
      </c>
      <c r="C10" s="24" t="e">
        <f>SUM(#REF!/#REF!)*100</f>
        <v>#REF!</v>
      </c>
      <c r="D10" s="5">
        <v>88547180</v>
      </c>
      <c r="E10" s="5">
        <v>130943568</v>
      </c>
      <c r="F10" s="5">
        <v>130943568</v>
      </c>
      <c r="G10" s="176"/>
      <c r="H10" s="1"/>
      <c r="I10" s="2"/>
      <c r="J10" s="3"/>
      <c r="K10" s="3"/>
      <c r="L10" s="3"/>
      <c r="M10" s="175"/>
      <c r="N10" s="13"/>
    </row>
    <row r="11" spans="1:16" ht="13.5" customHeight="1" x14ac:dyDescent="0.2">
      <c r="A11" s="63"/>
      <c r="B11" s="28" t="s">
        <v>56</v>
      </c>
      <c r="C11" s="3" t="e">
        <f>SUM(C12:C12)</f>
        <v>#REF!</v>
      </c>
      <c r="D11" s="3"/>
      <c r="E11" s="3">
        <v>12000</v>
      </c>
      <c r="F11" s="3">
        <v>12000</v>
      </c>
      <c r="G11" s="176"/>
      <c r="H11" s="1"/>
      <c r="I11" s="2" t="s">
        <v>47</v>
      </c>
      <c r="J11" s="3">
        <v>64460339</v>
      </c>
      <c r="K11" s="3">
        <v>109028613</v>
      </c>
      <c r="L11" s="3">
        <v>67941555</v>
      </c>
      <c r="M11" s="175"/>
      <c r="N11" s="13"/>
    </row>
    <row r="12" spans="1:16" ht="13.5" customHeight="1" x14ac:dyDescent="0.2">
      <c r="A12" s="64"/>
      <c r="B12" s="4" t="s">
        <v>57</v>
      </c>
      <c r="C12" s="24" t="e">
        <f>SUM(#REF!/#REF!)*100</f>
        <v>#REF!</v>
      </c>
      <c r="D12" s="5"/>
      <c r="E12" s="5">
        <v>12000</v>
      </c>
      <c r="F12" s="5">
        <v>12000</v>
      </c>
      <c r="G12" s="176"/>
      <c r="H12" s="1"/>
      <c r="I12" s="7"/>
      <c r="J12" s="29"/>
      <c r="K12" s="29"/>
      <c r="L12" s="29"/>
      <c r="M12" s="175"/>
      <c r="N12" s="13"/>
    </row>
    <row r="13" spans="1:16" ht="13.5" customHeight="1" x14ac:dyDescent="0.2">
      <c r="A13" s="63"/>
      <c r="B13" s="28" t="s">
        <v>58</v>
      </c>
      <c r="C13" s="3" t="e">
        <f t="shared" ref="C13" si="1">SUM(C14:C18)</f>
        <v>#REF!</v>
      </c>
      <c r="D13" s="3">
        <v>8137000</v>
      </c>
      <c r="E13" s="3">
        <v>8137000</v>
      </c>
      <c r="F13" s="3">
        <v>6517392</v>
      </c>
      <c r="G13" s="176"/>
      <c r="H13" s="1"/>
      <c r="I13" s="66" t="s">
        <v>48</v>
      </c>
      <c r="J13" s="3">
        <v>6836935</v>
      </c>
      <c r="K13" s="3">
        <v>16296781</v>
      </c>
      <c r="L13" s="3">
        <v>10330310</v>
      </c>
      <c r="M13" s="175"/>
      <c r="N13" s="13"/>
    </row>
    <row r="14" spans="1:16" ht="13.5" customHeight="1" x14ac:dyDescent="0.2">
      <c r="A14" s="64"/>
      <c r="B14" s="4" t="s">
        <v>59</v>
      </c>
      <c r="C14" s="24" t="e">
        <f>SUM(#REF!/#REF!)*100</f>
        <v>#REF!</v>
      </c>
      <c r="D14" s="5"/>
      <c r="E14" s="5"/>
      <c r="F14" s="5"/>
      <c r="G14" s="176"/>
      <c r="H14" s="1"/>
      <c r="I14" s="31" t="s">
        <v>105</v>
      </c>
      <c r="J14" s="5"/>
      <c r="K14" s="5">
        <v>10938</v>
      </c>
      <c r="L14" s="5">
        <v>10938</v>
      </c>
      <c r="M14" s="175"/>
      <c r="N14" s="13"/>
    </row>
    <row r="15" spans="1:16" ht="13.5" customHeight="1" x14ac:dyDescent="0.2">
      <c r="A15" s="64"/>
      <c r="B15" s="4" t="s">
        <v>60</v>
      </c>
      <c r="C15" s="24"/>
      <c r="D15" s="5">
        <v>1425000</v>
      </c>
      <c r="E15" s="5">
        <v>1425000</v>
      </c>
      <c r="F15" s="5">
        <v>1498989</v>
      </c>
      <c r="G15" s="176"/>
      <c r="H15" s="1"/>
      <c r="I15" s="6" t="s">
        <v>181</v>
      </c>
      <c r="J15" s="29">
        <v>6182935</v>
      </c>
      <c r="K15" s="29">
        <v>9362793</v>
      </c>
      <c r="L15" s="29">
        <v>3396322</v>
      </c>
      <c r="M15" s="175"/>
      <c r="N15" s="13"/>
    </row>
    <row r="16" spans="1:16" ht="13.5" customHeight="1" x14ac:dyDescent="0.2">
      <c r="A16" s="64"/>
      <c r="B16" s="4" t="s">
        <v>315</v>
      </c>
      <c r="C16" s="24" t="e">
        <f>SUM(#REF!/#REF!)*100</f>
        <v>#REF!</v>
      </c>
      <c r="D16" s="5">
        <v>2579000</v>
      </c>
      <c r="E16" s="5">
        <v>2579000</v>
      </c>
      <c r="F16" s="5">
        <v>1922776</v>
      </c>
      <c r="G16" s="176"/>
      <c r="H16" s="1"/>
      <c r="I16" s="7" t="s">
        <v>182</v>
      </c>
      <c r="J16" s="8">
        <v>154000</v>
      </c>
      <c r="K16" s="8">
        <v>6923050</v>
      </c>
      <c r="L16" s="8">
        <v>6923050</v>
      </c>
      <c r="M16" s="175"/>
      <c r="N16" s="13"/>
    </row>
    <row r="17" spans="1:14" ht="13.5" customHeight="1" x14ac:dyDescent="0.2">
      <c r="A17" s="64"/>
      <c r="B17" s="4" t="s">
        <v>316</v>
      </c>
      <c r="C17" s="24"/>
      <c r="D17" s="5">
        <v>3621000</v>
      </c>
      <c r="E17" s="5">
        <v>3621000</v>
      </c>
      <c r="F17" s="5">
        <v>3059622</v>
      </c>
      <c r="G17" s="176"/>
      <c r="H17" s="1"/>
      <c r="I17" s="6" t="s">
        <v>317</v>
      </c>
      <c r="J17" s="293">
        <v>500000</v>
      </c>
      <c r="K17" s="293"/>
      <c r="L17" s="293"/>
      <c r="M17" s="175"/>
      <c r="N17" s="13"/>
    </row>
    <row r="18" spans="1:14" ht="13.5" customHeight="1" x14ac:dyDescent="0.2">
      <c r="A18" s="64"/>
      <c r="B18" s="4" t="s">
        <v>61</v>
      </c>
      <c r="C18" s="24"/>
      <c r="D18" s="5">
        <v>512000</v>
      </c>
      <c r="E18" s="5">
        <v>512000</v>
      </c>
      <c r="F18" s="5">
        <v>36005</v>
      </c>
      <c r="G18" s="176"/>
      <c r="H18" s="1"/>
      <c r="I18" s="2" t="s">
        <v>49</v>
      </c>
      <c r="J18" s="32">
        <v>1700000</v>
      </c>
      <c r="K18" s="32">
        <v>5056755</v>
      </c>
      <c r="L18" s="32">
        <v>5037255</v>
      </c>
      <c r="M18" s="175"/>
      <c r="N18" s="13"/>
    </row>
    <row r="19" spans="1:14" s="27" customFormat="1" ht="13.5" customHeight="1" x14ac:dyDescent="0.2">
      <c r="A19" s="62" t="s">
        <v>3</v>
      </c>
      <c r="B19" s="43" t="s">
        <v>66</v>
      </c>
      <c r="C19" s="39" t="e">
        <f>SUM(C23+C22+C20)</f>
        <v>#REF!</v>
      </c>
      <c r="D19" s="39"/>
      <c r="E19" s="39">
        <v>216395157</v>
      </c>
      <c r="F19" s="39">
        <v>216395157</v>
      </c>
      <c r="G19" s="176"/>
      <c r="H19" s="40" t="s">
        <v>3</v>
      </c>
      <c r="I19" s="38" t="s">
        <v>65</v>
      </c>
      <c r="J19" s="39">
        <v>157593016</v>
      </c>
      <c r="K19" s="39">
        <v>347846247</v>
      </c>
      <c r="L19" s="39">
        <v>1795900</v>
      </c>
      <c r="M19" s="175"/>
      <c r="N19" s="11"/>
    </row>
    <row r="20" spans="1:14" s="27" customFormat="1" ht="13.5" customHeight="1" x14ac:dyDescent="0.2">
      <c r="A20" s="63"/>
      <c r="B20" s="28" t="s">
        <v>62</v>
      </c>
      <c r="C20" s="23">
        <f>SUM(C21:C21)</f>
        <v>0</v>
      </c>
      <c r="D20" s="23"/>
      <c r="E20" s="23"/>
      <c r="F20" s="23"/>
      <c r="G20" s="176"/>
      <c r="H20" s="19"/>
      <c r="I20" s="2" t="s">
        <v>50</v>
      </c>
      <c r="J20" s="32">
        <v>88755045</v>
      </c>
      <c r="K20" s="32">
        <v>87255044</v>
      </c>
      <c r="L20" s="32"/>
      <c r="M20" s="175"/>
      <c r="N20" s="11"/>
    </row>
    <row r="21" spans="1:14" ht="13.5" customHeight="1" x14ac:dyDescent="0.2">
      <c r="A21" s="64"/>
      <c r="B21" s="4" t="s">
        <v>10</v>
      </c>
      <c r="C21" s="24">
        <v>0</v>
      </c>
      <c r="D21" s="33"/>
      <c r="E21" s="33"/>
      <c r="F21" s="33"/>
      <c r="G21" s="176"/>
      <c r="H21" s="19"/>
      <c r="I21" s="2" t="s">
        <v>51</v>
      </c>
      <c r="J21" s="32">
        <v>68837971</v>
      </c>
      <c r="K21" s="32">
        <v>260591203</v>
      </c>
      <c r="L21" s="32">
        <v>1795900</v>
      </c>
      <c r="M21" s="175"/>
      <c r="N21" s="16"/>
    </row>
    <row r="22" spans="1:14" ht="13.5" customHeight="1" x14ac:dyDescent="0.2">
      <c r="A22" s="63"/>
      <c r="B22" s="28" t="s">
        <v>94</v>
      </c>
      <c r="C22" s="41">
        <v>0</v>
      </c>
      <c r="D22" s="23"/>
      <c r="E22" s="23">
        <v>216395157</v>
      </c>
      <c r="F22" s="23">
        <v>216395157</v>
      </c>
      <c r="G22" s="176"/>
      <c r="H22" s="1"/>
      <c r="I22" s="8"/>
      <c r="J22" s="8"/>
      <c r="K22" s="8"/>
      <c r="L22" s="8"/>
      <c r="M22" s="175"/>
      <c r="N22" s="12"/>
    </row>
    <row r="23" spans="1:14" ht="13.5" customHeight="1" x14ac:dyDescent="0.2">
      <c r="A23" s="63"/>
      <c r="B23" s="28" t="s">
        <v>67</v>
      </c>
      <c r="C23" s="23" t="e">
        <f>SUM(C24:C25)</f>
        <v>#REF!</v>
      </c>
      <c r="D23" s="23"/>
      <c r="E23" s="23"/>
      <c r="F23" s="23"/>
      <c r="G23" s="176"/>
      <c r="H23" s="19"/>
      <c r="I23" s="2" t="s">
        <v>11</v>
      </c>
      <c r="J23" s="3"/>
      <c r="K23" s="3"/>
      <c r="L23" s="3"/>
      <c r="M23" s="175"/>
      <c r="N23" s="14"/>
    </row>
    <row r="24" spans="1:14" ht="13.5" customHeight="1" x14ac:dyDescent="0.2">
      <c r="A24" s="64"/>
      <c r="B24" s="34" t="s">
        <v>68</v>
      </c>
      <c r="C24" s="24" t="e">
        <f>SUM(#REF!/#REF!)*100</f>
        <v>#REF!</v>
      </c>
      <c r="D24" s="33"/>
      <c r="E24" s="33"/>
      <c r="F24" s="33"/>
      <c r="G24" s="176"/>
      <c r="H24" s="1"/>
      <c r="I24" s="7" t="s">
        <v>183</v>
      </c>
      <c r="J24" s="29"/>
      <c r="K24" s="29"/>
      <c r="L24" s="29"/>
      <c r="M24" s="175"/>
      <c r="N24" s="14"/>
    </row>
    <row r="25" spans="1:14" ht="13.5" customHeight="1" x14ac:dyDescent="0.2">
      <c r="A25" s="64"/>
      <c r="B25" s="34" t="s">
        <v>100</v>
      </c>
      <c r="C25" s="24" t="e">
        <f>SUM(#REF!/#REF!)*100</f>
        <v>#REF!</v>
      </c>
      <c r="D25" s="33"/>
      <c r="E25" s="33"/>
      <c r="F25" s="33"/>
      <c r="G25" s="176"/>
      <c r="H25" s="1"/>
      <c r="I25" s="7"/>
      <c r="J25" s="29"/>
      <c r="K25" s="29"/>
      <c r="L25" s="29"/>
      <c r="M25" s="175"/>
      <c r="N25" s="13"/>
    </row>
    <row r="26" spans="1:14" s="27" customFormat="1" ht="13.5" customHeight="1" x14ac:dyDescent="0.2">
      <c r="A26" s="62" t="s">
        <v>78</v>
      </c>
      <c r="B26" s="43" t="s">
        <v>69</v>
      </c>
      <c r="C26" s="39">
        <f t="shared" ref="C26" si="2">SUM(C27:C28)</f>
        <v>0</v>
      </c>
      <c r="D26" s="39">
        <v>164656270</v>
      </c>
      <c r="E26" s="39">
        <v>267270568</v>
      </c>
      <c r="F26" s="39">
        <v>270076594</v>
      </c>
      <c r="G26" s="176"/>
      <c r="H26" s="40" t="s">
        <v>78</v>
      </c>
      <c r="I26" s="38" t="s">
        <v>70</v>
      </c>
      <c r="J26" s="39"/>
      <c r="K26" s="39">
        <v>101361270</v>
      </c>
      <c r="L26" s="39">
        <v>101361270</v>
      </c>
      <c r="M26" s="175"/>
      <c r="N26" s="20"/>
    </row>
    <row r="27" spans="1:14" ht="13.5" customHeight="1" x14ac:dyDescent="0.2">
      <c r="A27" s="64"/>
      <c r="B27" s="4" t="s">
        <v>71</v>
      </c>
      <c r="C27" s="24">
        <v>0</v>
      </c>
      <c r="D27" s="5">
        <v>164656270</v>
      </c>
      <c r="E27" s="5">
        <v>168674057</v>
      </c>
      <c r="F27" s="5">
        <v>168674057</v>
      </c>
      <c r="G27" s="176"/>
      <c r="H27" s="1"/>
      <c r="I27" s="7" t="s">
        <v>108</v>
      </c>
      <c r="J27" s="5"/>
      <c r="K27" s="5">
        <v>2764759</v>
      </c>
      <c r="L27" s="5">
        <v>2764759</v>
      </c>
      <c r="M27" s="175"/>
      <c r="N27" s="13"/>
    </row>
    <row r="28" spans="1:14" ht="13.5" customHeight="1" x14ac:dyDescent="0.2">
      <c r="A28" s="64"/>
      <c r="B28" s="4" t="s">
        <v>323</v>
      </c>
      <c r="C28" s="24">
        <v>0</v>
      </c>
      <c r="D28" s="5"/>
      <c r="E28" s="5">
        <v>98596511</v>
      </c>
      <c r="F28" s="5">
        <v>98596511</v>
      </c>
      <c r="G28" s="176"/>
      <c r="H28" s="1"/>
      <c r="I28" s="7" t="s">
        <v>324</v>
      </c>
      <c r="J28" s="29"/>
      <c r="K28" s="29">
        <v>98596511</v>
      </c>
      <c r="L28" s="29">
        <v>98596511</v>
      </c>
      <c r="M28" s="175"/>
      <c r="N28" s="16"/>
    </row>
    <row r="29" spans="1:14" ht="13.5" customHeight="1" x14ac:dyDescent="0.2">
      <c r="A29" s="64"/>
      <c r="B29" s="4" t="s">
        <v>184</v>
      </c>
      <c r="C29" s="24"/>
      <c r="D29" s="5"/>
      <c r="E29" s="5"/>
      <c r="F29" s="5">
        <v>2806026</v>
      </c>
      <c r="G29" s="176"/>
      <c r="H29" s="1"/>
      <c r="I29" s="7" t="s">
        <v>318</v>
      </c>
      <c r="J29" s="29"/>
      <c r="K29" s="29"/>
      <c r="L29" s="29"/>
      <c r="M29" s="175"/>
      <c r="N29" s="16"/>
    </row>
    <row r="30" spans="1:14" s="27" customFormat="1" ht="13.5" customHeight="1" x14ac:dyDescent="0.2">
      <c r="A30" s="62" t="s">
        <v>4</v>
      </c>
      <c r="B30" s="44" t="s">
        <v>24</v>
      </c>
      <c r="C30" s="46">
        <v>0</v>
      </c>
      <c r="D30" s="45"/>
      <c r="E30" s="45"/>
      <c r="F30" s="45"/>
      <c r="G30" s="176"/>
      <c r="H30" s="40" t="s">
        <v>4</v>
      </c>
      <c r="I30" s="47" t="s">
        <v>25</v>
      </c>
      <c r="J30" s="38"/>
      <c r="K30" s="38"/>
      <c r="L30" s="38"/>
      <c r="M30" s="175"/>
      <c r="N30" s="11"/>
    </row>
    <row r="31" spans="1:14" s="26" customFormat="1" ht="13.5" customHeight="1" x14ac:dyDescent="0.25">
      <c r="A31" s="61" t="s">
        <v>5</v>
      </c>
      <c r="B31" s="53" t="s">
        <v>44</v>
      </c>
      <c r="C31" s="54" t="e">
        <f t="shared" ref="C31" si="3">SUM(C5,C19,C26,C30)</f>
        <v>#REF!</v>
      </c>
      <c r="D31" s="54">
        <v>350435714</v>
      </c>
      <c r="E31" s="54">
        <v>735913048</v>
      </c>
      <c r="F31" s="54">
        <v>728846310</v>
      </c>
      <c r="G31" s="177"/>
      <c r="H31" s="36" t="s">
        <v>79</v>
      </c>
      <c r="I31" s="55" t="s">
        <v>45</v>
      </c>
      <c r="J31" s="56">
        <v>350435714</v>
      </c>
      <c r="K31" s="56">
        <v>735913048</v>
      </c>
      <c r="L31" s="56">
        <v>333936779</v>
      </c>
      <c r="M31" s="178"/>
      <c r="N31" s="21"/>
    </row>
    <row r="32" spans="1:14" s="27" customFormat="1" ht="13.5" customHeight="1" x14ac:dyDescent="0.2">
      <c r="A32" s="62" t="s">
        <v>7</v>
      </c>
      <c r="B32" s="48" t="s">
        <v>20</v>
      </c>
      <c r="C32" s="50"/>
      <c r="D32" s="49">
        <v>47812854</v>
      </c>
      <c r="E32" s="49">
        <v>44228843</v>
      </c>
      <c r="F32" s="49">
        <v>44228843</v>
      </c>
      <c r="G32" s="176"/>
      <c r="H32" s="51" t="s">
        <v>7</v>
      </c>
      <c r="I32" s="52" t="s">
        <v>21</v>
      </c>
      <c r="J32" s="49">
        <v>47812854</v>
      </c>
      <c r="K32" s="49">
        <v>44228843</v>
      </c>
      <c r="L32" s="49">
        <v>44228843</v>
      </c>
      <c r="M32" s="175"/>
      <c r="N32" s="15"/>
    </row>
    <row r="33" spans="1:14" s="26" customFormat="1" ht="13.5" customHeight="1" x14ac:dyDescent="0.25">
      <c r="A33" s="61" t="s">
        <v>19</v>
      </c>
      <c r="B33" s="57" t="s">
        <v>42</v>
      </c>
      <c r="C33" s="58" t="e">
        <f t="shared" ref="C33" si="4">C31+C32</f>
        <v>#REF!</v>
      </c>
      <c r="D33" s="58">
        <v>398248568</v>
      </c>
      <c r="E33" s="58">
        <v>780141891</v>
      </c>
      <c r="F33" s="58">
        <v>773075153</v>
      </c>
      <c r="G33" s="177"/>
      <c r="H33" s="36" t="s">
        <v>19</v>
      </c>
      <c r="I33" s="59" t="s">
        <v>43</v>
      </c>
      <c r="J33" s="60">
        <v>398248568</v>
      </c>
      <c r="K33" s="60">
        <v>780141891</v>
      </c>
      <c r="L33" s="60">
        <v>378165622</v>
      </c>
      <c r="M33" s="178"/>
      <c r="N33" s="22"/>
    </row>
    <row r="40" spans="1:14" ht="13.5" customHeight="1" x14ac:dyDescent="0.2">
      <c r="C40" s="13"/>
      <c r="D40" s="42"/>
      <c r="E40" s="42"/>
      <c r="F40" s="42"/>
      <c r="G40" s="13"/>
    </row>
  </sheetData>
  <mergeCells count="3">
    <mergeCell ref="A2:M2"/>
    <mergeCell ref="J3:M3"/>
    <mergeCell ref="J1:M1"/>
  </mergeCells>
  <phoneticPr fontId="2" type="noConversion"/>
  <printOptions horizontalCentered="1" verticalCentered="1"/>
  <pageMargins left="0" right="0" top="0" bottom="0" header="0.51181102362204722" footer="0.51181102362204722"/>
  <pageSetup paperSize="9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43"/>
  <sheetViews>
    <sheetView workbookViewId="0">
      <selection activeCell="C1" sqref="C1"/>
    </sheetView>
  </sheetViews>
  <sheetFormatPr defaultRowHeight="13.2" x14ac:dyDescent="0.25"/>
  <cols>
    <col min="1" max="1" width="5.109375" bestFit="1" customWidth="1"/>
    <col min="2" max="2" width="47.88671875" customWidth="1"/>
    <col min="3" max="3" width="24.33203125" customWidth="1"/>
    <col min="4" max="4" width="25" bestFit="1" customWidth="1"/>
  </cols>
  <sheetData>
    <row r="1" spans="1:4" x14ac:dyDescent="0.25">
      <c r="A1" s="250"/>
      <c r="B1" s="249"/>
      <c r="C1" s="251" t="s">
        <v>357</v>
      </c>
      <c r="D1" s="251"/>
    </row>
    <row r="2" spans="1:4" ht="15.6" x14ac:dyDescent="0.25">
      <c r="A2" s="306" t="s">
        <v>356</v>
      </c>
      <c r="B2" s="306"/>
      <c r="C2" s="306"/>
      <c r="D2" s="306"/>
    </row>
    <row r="3" spans="1:4" ht="15.6" x14ac:dyDescent="0.25">
      <c r="A3" s="252"/>
      <c r="B3" s="252"/>
      <c r="C3" s="253"/>
      <c r="D3" s="254" t="s">
        <v>180</v>
      </c>
    </row>
    <row r="4" spans="1:4" x14ac:dyDescent="0.25">
      <c r="A4" s="255"/>
      <c r="B4" s="256" t="s">
        <v>14</v>
      </c>
      <c r="C4" s="257" t="s">
        <v>110</v>
      </c>
      <c r="D4" s="257" t="s">
        <v>111</v>
      </c>
    </row>
    <row r="5" spans="1:4" x14ac:dyDescent="0.25">
      <c r="A5" s="331" t="s">
        <v>112</v>
      </c>
      <c r="B5" s="331"/>
      <c r="C5" s="258"/>
      <c r="D5" s="258"/>
    </row>
    <row r="6" spans="1:4" x14ac:dyDescent="0.25">
      <c r="A6" s="259" t="s">
        <v>113</v>
      </c>
      <c r="B6" s="260" t="s">
        <v>114</v>
      </c>
      <c r="C6" s="261">
        <v>0</v>
      </c>
      <c r="D6" s="261">
        <v>0</v>
      </c>
    </row>
    <row r="7" spans="1:4" x14ac:dyDescent="0.25">
      <c r="A7" s="259" t="s">
        <v>115</v>
      </c>
      <c r="B7" s="260" t="s">
        <v>116</v>
      </c>
      <c r="C7" s="261">
        <v>253759331</v>
      </c>
      <c r="D7" s="261">
        <v>264022781</v>
      </c>
    </row>
    <row r="8" spans="1:4" x14ac:dyDescent="0.25">
      <c r="A8" s="259" t="s">
        <v>117</v>
      </c>
      <c r="B8" s="260" t="s">
        <v>118</v>
      </c>
      <c r="C8" s="261">
        <v>128500</v>
      </c>
      <c r="D8" s="261">
        <v>128500</v>
      </c>
    </row>
    <row r="9" spans="1:4" x14ac:dyDescent="0.25">
      <c r="A9" s="259" t="s">
        <v>119</v>
      </c>
      <c r="B9" s="262" t="s">
        <v>120</v>
      </c>
      <c r="C9" s="261">
        <v>0</v>
      </c>
      <c r="D9" s="261">
        <v>0</v>
      </c>
    </row>
    <row r="10" spans="1:4" x14ac:dyDescent="0.25">
      <c r="A10" s="263" t="s">
        <v>121</v>
      </c>
      <c r="B10" s="264" t="s">
        <v>122</v>
      </c>
      <c r="C10" s="265">
        <v>253887831</v>
      </c>
      <c r="D10" s="265">
        <v>264151281</v>
      </c>
    </row>
    <row r="11" spans="1:4" x14ac:dyDescent="0.25">
      <c r="A11" s="259" t="s">
        <v>123</v>
      </c>
      <c r="B11" s="260" t="s">
        <v>124</v>
      </c>
      <c r="C11" s="261">
        <v>125393</v>
      </c>
      <c r="D11" s="261">
        <v>712152</v>
      </c>
    </row>
    <row r="12" spans="1:4" x14ac:dyDescent="0.25">
      <c r="A12" s="259" t="s">
        <v>125</v>
      </c>
      <c r="B12" s="260" t="s">
        <v>126</v>
      </c>
      <c r="C12" s="261">
        <v>0</v>
      </c>
      <c r="D12" s="261">
        <v>0</v>
      </c>
    </row>
    <row r="13" spans="1:4" x14ac:dyDescent="0.25">
      <c r="A13" s="263" t="s">
        <v>127</v>
      </c>
      <c r="B13" s="264" t="s">
        <v>128</v>
      </c>
      <c r="C13" s="265">
        <v>125393</v>
      </c>
      <c r="D13" s="265">
        <v>712152</v>
      </c>
    </row>
    <row r="14" spans="1:4" x14ac:dyDescent="0.25">
      <c r="A14" s="259" t="s">
        <v>129</v>
      </c>
      <c r="B14" s="260" t="s">
        <v>130</v>
      </c>
      <c r="C14" s="261">
        <v>0</v>
      </c>
      <c r="D14" s="261">
        <v>0</v>
      </c>
    </row>
    <row r="15" spans="1:4" x14ac:dyDescent="0.25">
      <c r="A15" s="259" t="s">
        <v>131</v>
      </c>
      <c r="B15" s="260" t="s">
        <v>132</v>
      </c>
      <c r="C15" s="261">
        <v>37205</v>
      </c>
      <c r="D15" s="261">
        <v>158135</v>
      </c>
    </row>
    <row r="16" spans="1:4" x14ac:dyDescent="0.25">
      <c r="A16" s="259" t="s">
        <v>133</v>
      </c>
      <c r="B16" s="260" t="s">
        <v>134</v>
      </c>
      <c r="C16" s="261">
        <v>164629218</v>
      </c>
      <c r="D16" s="261">
        <v>385852168</v>
      </c>
    </row>
    <row r="17" spans="1:4" x14ac:dyDescent="0.25">
      <c r="A17" s="259" t="s">
        <v>135</v>
      </c>
      <c r="B17" s="260" t="s">
        <v>136</v>
      </c>
      <c r="C17" s="261">
        <v>0</v>
      </c>
      <c r="D17" s="261">
        <v>0</v>
      </c>
    </row>
    <row r="18" spans="1:4" x14ac:dyDescent="0.25">
      <c r="A18" s="263" t="s">
        <v>137</v>
      </c>
      <c r="B18" s="264" t="s">
        <v>138</v>
      </c>
      <c r="C18" s="265">
        <v>164666423</v>
      </c>
      <c r="D18" s="265">
        <v>386010303</v>
      </c>
    </row>
    <row r="19" spans="1:4" x14ac:dyDescent="0.25">
      <c r="A19" s="259" t="s">
        <v>139</v>
      </c>
      <c r="B19" s="260" t="s">
        <v>140</v>
      </c>
      <c r="C19" s="261">
        <v>8205157</v>
      </c>
      <c r="D19" s="261">
        <v>9007744</v>
      </c>
    </row>
    <row r="20" spans="1:4" x14ac:dyDescent="0.25">
      <c r="A20" s="259" t="s">
        <v>141</v>
      </c>
      <c r="B20" s="260" t="s">
        <v>142</v>
      </c>
      <c r="C20" s="261">
        <v>0</v>
      </c>
      <c r="D20" s="261">
        <v>0</v>
      </c>
    </row>
    <row r="21" spans="1:4" x14ac:dyDescent="0.25">
      <c r="A21" s="259" t="s">
        <v>143</v>
      </c>
      <c r="B21" s="260" t="s">
        <v>144</v>
      </c>
      <c r="C21" s="261">
        <v>2111000</v>
      </c>
      <c r="D21" s="261">
        <v>7003750</v>
      </c>
    </row>
    <row r="22" spans="1:4" x14ac:dyDescent="0.25">
      <c r="A22" s="263" t="s">
        <v>145</v>
      </c>
      <c r="B22" s="264" t="s">
        <v>146</v>
      </c>
      <c r="C22" s="265">
        <v>10316157</v>
      </c>
      <c r="D22" s="265">
        <v>16041494</v>
      </c>
    </row>
    <row r="23" spans="1:4" x14ac:dyDescent="0.25">
      <c r="A23" s="263" t="s">
        <v>147</v>
      </c>
      <c r="B23" s="264" t="s">
        <v>148</v>
      </c>
      <c r="C23" s="265">
        <v>3142555</v>
      </c>
      <c r="D23" s="265">
        <v>31590</v>
      </c>
    </row>
    <row r="24" spans="1:4" x14ac:dyDescent="0.25">
      <c r="A24" s="263" t="s">
        <v>149</v>
      </c>
      <c r="B24" s="264" t="s">
        <v>150</v>
      </c>
      <c r="C24" s="265">
        <v>0</v>
      </c>
      <c r="D24" s="265">
        <v>0</v>
      </c>
    </row>
    <row r="25" spans="1:4" x14ac:dyDescent="0.25">
      <c r="A25" s="330" t="s">
        <v>151</v>
      </c>
      <c r="B25" s="330"/>
      <c r="C25" s="266">
        <v>432138359</v>
      </c>
      <c r="D25" s="266">
        <v>666946820</v>
      </c>
    </row>
    <row r="26" spans="1:4" x14ac:dyDescent="0.25">
      <c r="A26" s="331" t="s">
        <v>152</v>
      </c>
      <c r="B26" s="331"/>
      <c r="C26" s="267"/>
      <c r="D26" s="267"/>
    </row>
    <row r="27" spans="1:4" x14ac:dyDescent="0.25">
      <c r="A27" s="259" t="s">
        <v>153</v>
      </c>
      <c r="B27" s="260" t="s">
        <v>154</v>
      </c>
      <c r="C27" s="261">
        <v>476315517</v>
      </c>
      <c r="D27" s="261">
        <v>476315517</v>
      </c>
    </row>
    <row r="28" spans="1:4" x14ac:dyDescent="0.25">
      <c r="A28" s="259" t="s">
        <v>155</v>
      </c>
      <c r="B28" s="260" t="s">
        <v>156</v>
      </c>
      <c r="C28" s="261">
        <v>0</v>
      </c>
      <c r="D28" s="261">
        <v>0</v>
      </c>
    </row>
    <row r="29" spans="1:4" x14ac:dyDescent="0.25">
      <c r="A29" s="259" t="s">
        <v>157</v>
      </c>
      <c r="B29" s="260" t="s">
        <v>158</v>
      </c>
      <c r="C29" s="261">
        <v>23198472</v>
      </c>
      <c r="D29" s="261">
        <v>23198472</v>
      </c>
    </row>
    <row r="30" spans="1:4" x14ac:dyDescent="0.25">
      <c r="A30" s="259" t="s">
        <v>159</v>
      </c>
      <c r="B30" s="260" t="s">
        <v>160</v>
      </c>
      <c r="C30" s="268">
        <v>-255678615</v>
      </c>
      <c r="D30" s="268">
        <v>-245153960</v>
      </c>
    </row>
    <row r="31" spans="1:4" x14ac:dyDescent="0.25">
      <c r="A31" s="259" t="s">
        <v>161</v>
      </c>
      <c r="B31" s="260" t="s">
        <v>162</v>
      </c>
      <c r="C31" s="261">
        <v>0</v>
      </c>
      <c r="D31" s="261">
        <v>0</v>
      </c>
    </row>
    <row r="32" spans="1:4" x14ac:dyDescent="0.25">
      <c r="A32" s="259" t="s">
        <v>163</v>
      </c>
      <c r="B32" s="260" t="s">
        <v>164</v>
      </c>
      <c r="C32" s="261">
        <v>10524655</v>
      </c>
      <c r="D32" s="261">
        <v>-1685995</v>
      </c>
    </row>
    <row r="33" spans="1:4" x14ac:dyDescent="0.25">
      <c r="A33" s="263" t="s">
        <v>165</v>
      </c>
      <c r="B33" s="264" t="s">
        <v>166</v>
      </c>
      <c r="C33" s="265">
        <v>254360029</v>
      </c>
      <c r="D33" s="265">
        <v>252674034</v>
      </c>
    </row>
    <row r="34" spans="1:4" x14ac:dyDescent="0.25">
      <c r="A34" s="259" t="s">
        <v>167</v>
      </c>
      <c r="B34" s="260" t="s">
        <v>168</v>
      </c>
      <c r="C34" s="261">
        <v>4121068</v>
      </c>
      <c r="D34" s="261">
        <v>6653053</v>
      </c>
    </row>
    <row r="35" spans="1:4" x14ac:dyDescent="0.25">
      <c r="A35" s="259" t="s">
        <v>169</v>
      </c>
      <c r="B35" s="260" t="s">
        <v>170</v>
      </c>
      <c r="C35" s="261">
        <v>2764759</v>
      </c>
      <c r="D35" s="261">
        <v>2806026</v>
      </c>
    </row>
    <row r="36" spans="1:4" x14ac:dyDescent="0.25">
      <c r="A36" s="259" t="s">
        <v>171</v>
      </c>
      <c r="B36" s="260" t="s">
        <v>172</v>
      </c>
      <c r="C36" s="261">
        <v>249137</v>
      </c>
      <c r="D36" s="261">
        <v>280293</v>
      </c>
    </row>
    <row r="37" spans="1:4" x14ac:dyDescent="0.25">
      <c r="A37" s="263" t="s">
        <v>173</v>
      </c>
      <c r="B37" s="264" t="s">
        <v>174</v>
      </c>
      <c r="C37" s="265">
        <v>7134964</v>
      </c>
      <c r="D37" s="265">
        <v>9739372</v>
      </c>
    </row>
    <row r="38" spans="1:4" x14ac:dyDescent="0.25">
      <c r="A38" s="263" t="s">
        <v>175</v>
      </c>
      <c r="B38" s="264" t="s">
        <v>176</v>
      </c>
      <c r="C38" s="265">
        <v>0</v>
      </c>
      <c r="D38" s="265">
        <v>0</v>
      </c>
    </row>
    <row r="39" spans="1:4" x14ac:dyDescent="0.25">
      <c r="A39" s="263" t="s">
        <v>177</v>
      </c>
      <c r="B39" s="264" t="s">
        <v>178</v>
      </c>
      <c r="C39" s="265">
        <v>170643366</v>
      </c>
      <c r="D39" s="265">
        <v>404533414</v>
      </c>
    </row>
    <row r="40" spans="1:4" x14ac:dyDescent="0.25">
      <c r="A40" s="330" t="s">
        <v>179</v>
      </c>
      <c r="B40" s="330"/>
      <c r="C40" s="266">
        <v>432138359</v>
      </c>
      <c r="D40" s="266">
        <v>666946820</v>
      </c>
    </row>
    <row r="41" spans="1:4" x14ac:dyDescent="0.25">
      <c r="A41" s="269"/>
      <c r="B41" s="270"/>
      <c r="C41" s="271"/>
      <c r="D41" s="271"/>
    </row>
    <row r="42" spans="1:4" x14ac:dyDescent="0.25">
      <c r="A42" s="269"/>
      <c r="B42" s="270"/>
      <c r="C42" s="271"/>
      <c r="D42" s="271"/>
    </row>
    <row r="43" spans="1:4" x14ac:dyDescent="0.25">
      <c r="A43" s="269"/>
      <c r="B43" s="270"/>
      <c r="C43" s="271"/>
      <c r="D43" s="271"/>
    </row>
    <row r="44" spans="1:4" x14ac:dyDescent="0.25">
      <c r="A44" s="269"/>
      <c r="B44" s="270"/>
      <c r="C44" s="271"/>
      <c r="D44" s="271"/>
    </row>
    <row r="45" spans="1:4" x14ac:dyDescent="0.25">
      <c r="A45" s="269"/>
      <c r="B45" s="270"/>
      <c r="C45" s="271"/>
      <c r="D45" s="271"/>
    </row>
    <row r="46" spans="1:4" x14ac:dyDescent="0.25">
      <c r="A46" s="269"/>
      <c r="B46" s="270"/>
      <c r="C46" s="271"/>
      <c r="D46" s="271"/>
    </row>
    <row r="47" spans="1:4" x14ac:dyDescent="0.25">
      <c r="A47" s="269"/>
      <c r="B47" s="270"/>
      <c r="C47" s="271"/>
      <c r="D47" s="271"/>
    </row>
    <row r="48" spans="1:4" x14ac:dyDescent="0.25">
      <c r="A48" s="269"/>
      <c r="B48" s="270"/>
      <c r="C48" s="271"/>
      <c r="D48" s="271"/>
    </row>
    <row r="49" spans="1:4" x14ac:dyDescent="0.25">
      <c r="A49" s="269"/>
      <c r="B49" s="270"/>
      <c r="C49" s="271"/>
      <c r="D49" s="271"/>
    </row>
    <row r="50" spans="1:4" x14ac:dyDescent="0.25">
      <c r="A50" s="269"/>
      <c r="B50" s="270"/>
      <c r="C50" s="271"/>
      <c r="D50" s="271"/>
    </row>
    <row r="51" spans="1:4" x14ac:dyDescent="0.25">
      <c r="A51" s="269"/>
      <c r="B51" s="270"/>
      <c r="C51" s="271"/>
      <c r="D51" s="271"/>
    </row>
    <row r="52" spans="1:4" x14ac:dyDescent="0.25">
      <c r="A52" s="269"/>
      <c r="B52" s="270"/>
      <c r="C52" s="271"/>
      <c r="D52" s="271"/>
    </row>
    <row r="53" spans="1:4" x14ac:dyDescent="0.25">
      <c r="A53" s="269"/>
      <c r="B53" s="270"/>
      <c r="C53" s="271"/>
      <c r="D53" s="271"/>
    </row>
    <row r="54" spans="1:4" x14ac:dyDescent="0.25">
      <c r="A54" s="269"/>
      <c r="B54" s="270"/>
      <c r="C54" s="271"/>
      <c r="D54" s="271"/>
    </row>
    <row r="55" spans="1:4" x14ac:dyDescent="0.25">
      <c r="A55" s="269"/>
      <c r="B55" s="270"/>
      <c r="C55" s="271"/>
      <c r="D55" s="271"/>
    </row>
    <row r="56" spans="1:4" x14ac:dyDescent="0.25">
      <c r="A56" s="269"/>
      <c r="B56" s="270"/>
      <c r="C56" s="271"/>
      <c r="D56" s="271"/>
    </row>
    <row r="57" spans="1:4" x14ac:dyDescent="0.25">
      <c r="A57" s="269"/>
      <c r="B57" s="270"/>
      <c r="C57" s="271"/>
      <c r="D57" s="271"/>
    </row>
    <row r="58" spans="1:4" x14ac:dyDescent="0.25">
      <c r="A58" s="269"/>
      <c r="B58" s="270"/>
      <c r="C58" s="271"/>
      <c r="D58" s="271"/>
    </row>
    <row r="59" spans="1:4" x14ac:dyDescent="0.25">
      <c r="A59" s="269"/>
      <c r="B59" s="270"/>
      <c r="C59" s="271"/>
      <c r="D59" s="271"/>
    </row>
    <row r="60" spans="1:4" x14ac:dyDescent="0.25">
      <c r="A60" s="269"/>
      <c r="B60" s="270"/>
      <c r="C60" s="271"/>
      <c r="D60" s="271"/>
    </row>
    <row r="61" spans="1:4" x14ac:dyDescent="0.25">
      <c r="A61" s="269"/>
      <c r="B61" s="270"/>
      <c r="C61" s="271"/>
      <c r="D61" s="271"/>
    </row>
    <row r="62" spans="1:4" x14ac:dyDescent="0.25">
      <c r="A62" s="269"/>
      <c r="B62" s="270"/>
      <c r="C62" s="271"/>
      <c r="D62" s="271"/>
    </row>
    <row r="63" spans="1:4" x14ac:dyDescent="0.25">
      <c r="A63" s="269"/>
      <c r="B63" s="270"/>
      <c r="C63" s="271"/>
      <c r="D63" s="271"/>
    </row>
    <row r="64" spans="1:4" x14ac:dyDescent="0.25">
      <c r="A64" s="269"/>
      <c r="B64" s="270"/>
      <c r="C64" s="271"/>
      <c r="D64" s="271"/>
    </row>
    <row r="65" spans="1:4" x14ac:dyDescent="0.25">
      <c r="A65" s="269"/>
      <c r="B65" s="270"/>
      <c r="C65" s="271"/>
      <c r="D65" s="271"/>
    </row>
    <row r="66" spans="1:4" x14ac:dyDescent="0.25">
      <c r="A66" s="269"/>
      <c r="B66" s="270"/>
      <c r="C66" s="271"/>
      <c r="D66" s="271"/>
    </row>
    <row r="67" spans="1:4" x14ac:dyDescent="0.25">
      <c r="A67" s="269"/>
      <c r="B67" s="270"/>
      <c r="C67" s="271"/>
      <c r="D67" s="271"/>
    </row>
    <row r="68" spans="1:4" x14ac:dyDescent="0.25">
      <c r="A68" s="269"/>
      <c r="B68" s="270"/>
      <c r="C68" s="271"/>
      <c r="D68" s="271"/>
    </row>
    <row r="69" spans="1:4" x14ac:dyDescent="0.25">
      <c r="A69" s="269"/>
      <c r="B69" s="270"/>
      <c r="C69" s="271"/>
      <c r="D69" s="271"/>
    </row>
    <row r="70" spans="1:4" x14ac:dyDescent="0.25">
      <c r="A70" s="269"/>
      <c r="B70" s="270"/>
      <c r="C70" s="271"/>
      <c r="D70" s="271"/>
    </row>
    <row r="71" spans="1:4" x14ac:dyDescent="0.25">
      <c r="A71" s="269"/>
      <c r="B71" s="270"/>
      <c r="C71" s="271"/>
      <c r="D71" s="271"/>
    </row>
    <row r="72" spans="1:4" x14ac:dyDescent="0.25">
      <c r="A72" s="269"/>
      <c r="B72" s="270"/>
      <c r="C72" s="271"/>
      <c r="D72" s="271"/>
    </row>
    <row r="73" spans="1:4" x14ac:dyDescent="0.25">
      <c r="A73" s="269"/>
      <c r="B73" s="270"/>
      <c r="C73" s="271"/>
      <c r="D73" s="271"/>
    </row>
    <row r="74" spans="1:4" x14ac:dyDescent="0.25">
      <c r="A74" s="269"/>
      <c r="B74" s="270"/>
      <c r="C74" s="271"/>
      <c r="D74" s="271"/>
    </row>
    <row r="75" spans="1:4" x14ac:dyDescent="0.25">
      <c r="A75" s="269"/>
      <c r="B75" s="270"/>
      <c r="C75" s="271"/>
      <c r="D75" s="271"/>
    </row>
    <row r="76" spans="1:4" x14ac:dyDescent="0.25">
      <c r="A76" s="269"/>
      <c r="B76" s="270"/>
      <c r="C76" s="271"/>
      <c r="D76" s="271"/>
    </row>
    <row r="77" spans="1:4" x14ac:dyDescent="0.25">
      <c r="A77" s="269"/>
      <c r="B77" s="270"/>
      <c r="C77" s="271"/>
      <c r="D77" s="271"/>
    </row>
    <row r="78" spans="1:4" x14ac:dyDescent="0.25">
      <c r="A78" s="269"/>
      <c r="B78" s="270"/>
      <c r="C78" s="271"/>
      <c r="D78" s="271"/>
    </row>
    <row r="79" spans="1:4" x14ac:dyDescent="0.25">
      <c r="A79" s="269"/>
      <c r="B79" s="270"/>
      <c r="C79" s="271"/>
      <c r="D79" s="271"/>
    </row>
    <row r="80" spans="1:4" x14ac:dyDescent="0.25">
      <c r="A80" s="269"/>
      <c r="B80" s="270"/>
      <c r="C80" s="271"/>
      <c r="D80" s="271"/>
    </row>
    <row r="81" spans="1:4" x14ac:dyDescent="0.25">
      <c r="A81" s="269"/>
      <c r="B81" s="270"/>
      <c r="C81" s="271"/>
      <c r="D81" s="271"/>
    </row>
    <row r="82" spans="1:4" x14ac:dyDescent="0.25">
      <c r="A82" s="269"/>
      <c r="B82" s="270"/>
      <c r="C82" s="271"/>
      <c r="D82" s="271"/>
    </row>
    <row r="83" spans="1:4" x14ac:dyDescent="0.25">
      <c r="A83" s="269"/>
      <c r="B83" s="270"/>
      <c r="C83" s="271"/>
      <c r="D83" s="271"/>
    </row>
    <row r="84" spans="1:4" x14ac:dyDescent="0.25">
      <c r="A84" s="269"/>
      <c r="B84" s="270"/>
      <c r="C84" s="271"/>
      <c r="D84" s="271"/>
    </row>
    <row r="85" spans="1:4" x14ac:dyDescent="0.25">
      <c r="A85" s="269"/>
      <c r="B85" s="270"/>
      <c r="C85" s="271"/>
      <c r="D85" s="271"/>
    </row>
    <row r="86" spans="1:4" x14ac:dyDescent="0.25">
      <c r="A86" s="269"/>
      <c r="B86" s="270"/>
      <c r="C86" s="271"/>
      <c r="D86" s="271"/>
    </row>
    <row r="87" spans="1:4" x14ac:dyDescent="0.25">
      <c r="A87" s="269"/>
      <c r="B87" s="270"/>
      <c r="C87" s="271"/>
      <c r="D87" s="271"/>
    </row>
    <row r="88" spans="1:4" x14ac:dyDescent="0.25">
      <c r="A88" s="269"/>
      <c r="B88" s="270"/>
      <c r="C88" s="271"/>
      <c r="D88" s="271"/>
    </row>
    <row r="89" spans="1:4" x14ac:dyDescent="0.25">
      <c r="A89" s="269"/>
      <c r="B89" s="270"/>
      <c r="C89" s="271"/>
      <c r="D89" s="271"/>
    </row>
    <row r="90" spans="1:4" x14ac:dyDescent="0.25">
      <c r="A90" s="269"/>
      <c r="B90" s="270"/>
      <c r="C90" s="271"/>
      <c r="D90" s="271"/>
    </row>
    <row r="91" spans="1:4" x14ac:dyDescent="0.25">
      <c r="A91" s="269"/>
      <c r="B91" s="270"/>
      <c r="C91" s="271"/>
      <c r="D91" s="271"/>
    </row>
    <row r="92" spans="1:4" x14ac:dyDescent="0.25">
      <c r="A92" s="269"/>
      <c r="B92" s="270"/>
      <c r="C92" s="271"/>
      <c r="D92" s="271"/>
    </row>
    <row r="93" spans="1:4" x14ac:dyDescent="0.25">
      <c r="A93" s="269"/>
      <c r="B93" s="270"/>
      <c r="C93" s="271"/>
      <c r="D93" s="271"/>
    </row>
    <row r="94" spans="1:4" x14ac:dyDescent="0.25">
      <c r="A94" s="269"/>
      <c r="B94" s="270"/>
      <c r="C94" s="271"/>
      <c r="D94" s="271"/>
    </row>
    <row r="95" spans="1:4" x14ac:dyDescent="0.25">
      <c r="A95" s="269"/>
      <c r="B95" s="270"/>
      <c r="C95" s="271"/>
      <c r="D95" s="271"/>
    </row>
    <row r="96" spans="1:4" x14ac:dyDescent="0.25">
      <c r="A96" s="269"/>
      <c r="B96" s="270"/>
      <c r="C96" s="271"/>
      <c r="D96" s="271"/>
    </row>
    <row r="97" spans="1:4" x14ac:dyDescent="0.25">
      <c r="A97" s="269"/>
      <c r="B97" s="270"/>
      <c r="C97" s="271"/>
      <c r="D97" s="271"/>
    </row>
    <row r="98" spans="1:4" x14ac:dyDescent="0.25">
      <c r="A98" s="269"/>
      <c r="B98" s="270"/>
      <c r="C98" s="271"/>
      <c r="D98" s="271"/>
    </row>
    <row r="99" spans="1:4" x14ac:dyDescent="0.25">
      <c r="A99" s="269"/>
      <c r="B99" s="270"/>
      <c r="C99" s="271"/>
      <c r="D99" s="271"/>
    </row>
    <row r="100" spans="1:4" x14ac:dyDescent="0.25">
      <c r="A100" s="269"/>
      <c r="B100" s="270"/>
      <c r="C100" s="271"/>
      <c r="D100" s="271"/>
    </row>
    <row r="101" spans="1:4" x14ac:dyDescent="0.25">
      <c r="A101" s="269"/>
      <c r="B101" s="270"/>
      <c r="C101" s="271"/>
      <c r="D101" s="271"/>
    </row>
    <row r="102" spans="1:4" x14ac:dyDescent="0.25">
      <c r="A102" s="269"/>
      <c r="B102" s="270"/>
      <c r="C102" s="271"/>
      <c r="D102" s="271"/>
    </row>
    <row r="103" spans="1:4" x14ac:dyDescent="0.25">
      <c r="A103" s="269"/>
      <c r="B103" s="270"/>
      <c r="C103" s="271"/>
      <c r="D103" s="271"/>
    </row>
    <row r="104" spans="1:4" x14ac:dyDescent="0.25">
      <c r="A104" s="269"/>
      <c r="B104" s="270"/>
      <c r="C104" s="271"/>
      <c r="D104" s="271"/>
    </row>
    <row r="105" spans="1:4" x14ac:dyDescent="0.25">
      <c r="A105" s="269"/>
      <c r="B105" s="270"/>
      <c r="C105" s="271"/>
      <c r="D105" s="271"/>
    </row>
    <row r="106" spans="1:4" x14ac:dyDescent="0.25">
      <c r="A106" s="269"/>
      <c r="B106" s="270"/>
      <c r="C106" s="271"/>
      <c r="D106" s="271"/>
    </row>
    <row r="107" spans="1:4" x14ac:dyDescent="0.25">
      <c r="A107" s="269"/>
      <c r="B107" s="270"/>
      <c r="C107" s="271"/>
      <c r="D107" s="271"/>
    </row>
    <row r="108" spans="1:4" x14ac:dyDescent="0.25">
      <c r="A108" s="269"/>
      <c r="B108" s="270"/>
      <c r="C108" s="271"/>
      <c r="D108" s="271"/>
    </row>
    <row r="109" spans="1:4" x14ac:dyDescent="0.25">
      <c r="A109" s="269"/>
      <c r="B109" s="270"/>
      <c r="C109" s="271"/>
      <c r="D109" s="271"/>
    </row>
    <row r="110" spans="1:4" x14ac:dyDescent="0.25">
      <c r="A110" s="269"/>
      <c r="B110" s="270"/>
      <c r="C110" s="271"/>
      <c r="D110" s="271"/>
    </row>
    <row r="111" spans="1:4" x14ac:dyDescent="0.25">
      <c r="A111" s="269"/>
      <c r="B111" s="270"/>
      <c r="C111" s="271"/>
      <c r="D111" s="271"/>
    </row>
    <row r="112" spans="1:4" x14ac:dyDescent="0.25">
      <c r="A112" s="269"/>
      <c r="B112" s="270"/>
      <c r="C112" s="271"/>
      <c r="D112" s="271"/>
    </row>
    <row r="113" spans="1:4" x14ac:dyDescent="0.25">
      <c r="A113" s="269"/>
      <c r="B113" s="270"/>
      <c r="C113" s="271"/>
      <c r="D113" s="271"/>
    </row>
    <row r="114" spans="1:4" x14ac:dyDescent="0.25">
      <c r="A114" s="269"/>
      <c r="B114" s="270"/>
      <c r="C114" s="271"/>
      <c r="D114" s="271"/>
    </row>
    <row r="115" spans="1:4" x14ac:dyDescent="0.25">
      <c r="A115" s="269"/>
      <c r="B115" s="270"/>
      <c r="C115" s="271"/>
      <c r="D115" s="271"/>
    </row>
    <row r="116" spans="1:4" x14ac:dyDescent="0.25">
      <c r="A116" s="269"/>
      <c r="B116" s="270"/>
      <c r="C116" s="271"/>
      <c r="D116" s="271"/>
    </row>
    <row r="117" spans="1:4" x14ac:dyDescent="0.25">
      <c r="A117" s="269"/>
      <c r="B117" s="270"/>
      <c r="C117" s="271"/>
      <c r="D117" s="271"/>
    </row>
    <row r="118" spans="1:4" x14ac:dyDescent="0.25">
      <c r="A118" s="269"/>
      <c r="B118" s="270"/>
      <c r="C118" s="271"/>
      <c r="D118" s="271"/>
    </row>
    <row r="119" spans="1:4" x14ac:dyDescent="0.25">
      <c r="A119" s="269"/>
      <c r="B119" s="270"/>
      <c r="C119" s="271"/>
      <c r="D119" s="271"/>
    </row>
    <row r="120" spans="1:4" x14ac:dyDescent="0.25">
      <c r="A120" s="269"/>
      <c r="B120" s="270"/>
      <c r="C120" s="271"/>
      <c r="D120" s="271"/>
    </row>
    <row r="121" spans="1:4" x14ac:dyDescent="0.25">
      <c r="A121" s="269"/>
      <c r="B121" s="270"/>
      <c r="C121" s="271"/>
      <c r="D121" s="271"/>
    </row>
    <row r="122" spans="1:4" x14ac:dyDescent="0.25">
      <c r="A122" s="269"/>
      <c r="B122" s="270"/>
      <c r="C122" s="271"/>
      <c r="D122" s="271"/>
    </row>
    <row r="123" spans="1:4" x14ac:dyDescent="0.25">
      <c r="A123" s="269"/>
      <c r="B123" s="270"/>
      <c r="C123" s="271"/>
      <c r="D123" s="271"/>
    </row>
    <row r="124" spans="1:4" x14ac:dyDescent="0.25">
      <c r="A124" s="269"/>
      <c r="B124" s="270"/>
      <c r="C124" s="271"/>
      <c r="D124" s="271"/>
    </row>
    <row r="125" spans="1:4" x14ac:dyDescent="0.25">
      <c r="A125" s="269"/>
      <c r="B125" s="270"/>
      <c r="C125" s="271"/>
      <c r="D125" s="271"/>
    </row>
    <row r="126" spans="1:4" x14ac:dyDescent="0.25">
      <c r="A126" s="269"/>
      <c r="B126" s="270"/>
      <c r="C126" s="271"/>
      <c r="D126" s="271"/>
    </row>
    <row r="127" spans="1:4" x14ac:dyDescent="0.25">
      <c r="A127" s="269"/>
      <c r="B127" s="270"/>
      <c r="C127" s="271"/>
      <c r="D127" s="271"/>
    </row>
    <row r="128" spans="1:4" x14ac:dyDescent="0.25">
      <c r="A128" s="269"/>
      <c r="B128" s="270"/>
      <c r="C128" s="271"/>
      <c r="D128" s="271"/>
    </row>
    <row r="129" spans="1:4" x14ac:dyDescent="0.25">
      <c r="A129" s="269"/>
      <c r="B129" s="270"/>
      <c r="C129" s="271"/>
      <c r="D129" s="271"/>
    </row>
    <row r="130" spans="1:4" x14ac:dyDescent="0.25">
      <c r="A130" s="269"/>
      <c r="B130" s="270"/>
      <c r="C130" s="271"/>
      <c r="D130" s="271"/>
    </row>
    <row r="131" spans="1:4" x14ac:dyDescent="0.25">
      <c r="A131" s="269"/>
      <c r="B131" s="270"/>
      <c r="C131" s="271"/>
      <c r="D131" s="271"/>
    </row>
    <row r="132" spans="1:4" x14ac:dyDescent="0.25">
      <c r="A132" s="269"/>
      <c r="B132" s="270"/>
      <c r="C132" s="271"/>
      <c r="D132" s="271"/>
    </row>
    <row r="133" spans="1:4" x14ac:dyDescent="0.25">
      <c r="A133" s="269"/>
      <c r="B133" s="270"/>
      <c r="C133" s="271"/>
      <c r="D133" s="271"/>
    </row>
    <row r="134" spans="1:4" x14ac:dyDescent="0.25">
      <c r="A134" s="269"/>
      <c r="B134" s="270"/>
      <c r="C134" s="271"/>
      <c r="D134" s="271"/>
    </row>
    <row r="135" spans="1:4" x14ac:dyDescent="0.25">
      <c r="A135" s="269"/>
      <c r="B135" s="270"/>
      <c r="C135" s="271"/>
      <c r="D135" s="271"/>
    </row>
    <row r="136" spans="1:4" x14ac:dyDescent="0.25">
      <c r="A136" s="269"/>
      <c r="B136" s="270"/>
      <c r="C136" s="271"/>
      <c r="D136" s="271"/>
    </row>
    <row r="137" spans="1:4" x14ac:dyDescent="0.25">
      <c r="A137" s="269"/>
      <c r="B137" s="270"/>
      <c r="C137" s="271"/>
      <c r="D137" s="271"/>
    </row>
    <row r="138" spans="1:4" x14ac:dyDescent="0.25">
      <c r="A138" s="269"/>
      <c r="B138" s="270"/>
      <c r="C138" s="271"/>
      <c r="D138" s="271"/>
    </row>
    <row r="139" spans="1:4" x14ac:dyDescent="0.25">
      <c r="A139" s="269"/>
      <c r="B139" s="270"/>
      <c r="C139" s="271"/>
      <c r="D139" s="271"/>
    </row>
    <row r="140" spans="1:4" x14ac:dyDescent="0.25">
      <c r="A140" s="269"/>
      <c r="B140" s="270"/>
      <c r="C140" s="271"/>
      <c r="D140" s="271"/>
    </row>
    <row r="141" spans="1:4" x14ac:dyDescent="0.25">
      <c r="A141" s="269"/>
      <c r="B141" s="270"/>
      <c r="C141" s="271"/>
      <c r="D141" s="271"/>
    </row>
    <row r="142" spans="1:4" x14ac:dyDescent="0.25">
      <c r="A142" s="269"/>
      <c r="B142" s="270"/>
      <c r="C142" s="271"/>
      <c r="D142" s="271"/>
    </row>
    <row r="143" spans="1:4" x14ac:dyDescent="0.25">
      <c r="A143" s="269"/>
      <c r="B143" s="270"/>
      <c r="C143" s="271"/>
      <c r="D143" s="271"/>
    </row>
  </sheetData>
  <mergeCells count="5">
    <mergeCell ref="A25:B25"/>
    <mergeCell ref="A26:B26"/>
    <mergeCell ref="A40:B40"/>
    <mergeCell ref="A2:D2"/>
    <mergeCell ref="A5:B5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L18"/>
  <sheetViews>
    <sheetView workbookViewId="0">
      <selection activeCell="H13" sqref="H13"/>
    </sheetView>
  </sheetViews>
  <sheetFormatPr defaultRowHeight="13.2" x14ac:dyDescent="0.25"/>
  <sheetData>
    <row r="3" spans="2:12" x14ac:dyDescent="0.25">
      <c r="K3" t="s">
        <v>376</v>
      </c>
    </row>
    <row r="4" spans="2:12" x14ac:dyDescent="0.25">
      <c r="C4" t="s">
        <v>379</v>
      </c>
      <c r="L4" t="s">
        <v>329</v>
      </c>
    </row>
    <row r="6" spans="2:12" x14ac:dyDescent="0.25">
      <c r="H6" t="s">
        <v>326</v>
      </c>
      <c r="J6" t="s">
        <v>327</v>
      </c>
      <c r="L6" t="s">
        <v>328</v>
      </c>
    </row>
    <row r="9" spans="2:12" x14ac:dyDescent="0.25">
      <c r="B9" t="s">
        <v>325</v>
      </c>
      <c r="H9">
        <v>52968</v>
      </c>
      <c r="J9">
        <v>52968</v>
      </c>
      <c r="L9">
        <v>0</v>
      </c>
    </row>
    <row r="11" spans="2:12" x14ac:dyDescent="0.25">
      <c r="B11" t="s">
        <v>330</v>
      </c>
      <c r="H11">
        <v>97142</v>
      </c>
      <c r="J11">
        <v>97142</v>
      </c>
      <c r="L11">
        <v>0</v>
      </c>
    </row>
    <row r="12" spans="2:12" x14ac:dyDescent="0.25">
      <c r="F12" s="287"/>
    </row>
    <row r="13" spans="2:12" x14ac:dyDescent="0.25">
      <c r="B13" t="s">
        <v>378</v>
      </c>
      <c r="J13">
        <v>194067</v>
      </c>
    </row>
    <row r="15" spans="2:12" x14ac:dyDescent="0.25">
      <c r="B15" t="s">
        <v>380</v>
      </c>
      <c r="E15" t="s">
        <v>371</v>
      </c>
      <c r="J15">
        <v>1700</v>
      </c>
    </row>
    <row r="17" spans="2:12" x14ac:dyDescent="0.25">
      <c r="F17" s="287"/>
    </row>
    <row r="18" spans="2:12" x14ac:dyDescent="0.25">
      <c r="B18" t="s">
        <v>13</v>
      </c>
      <c r="H18">
        <f>SUM(H9:H17)</f>
        <v>150110</v>
      </c>
      <c r="J18">
        <f>SUM(J9:J17)</f>
        <v>345877</v>
      </c>
      <c r="L18">
        <f>SUM(L9:L17)</f>
        <v>0</v>
      </c>
    </row>
  </sheetData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57"/>
  <sheetViews>
    <sheetView topLeftCell="A13" zoomScale="90" zoomScaleNormal="90" workbookViewId="0">
      <selection activeCell="G43" sqref="G43"/>
    </sheetView>
  </sheetViews>
  <sheetFormatPr defaultRowHeight="13.2" x14ac:dyDescent="0.25"/>
  <sheetData>
    <row r="2" spans="1:10" x14ac:dyDescent="0.25">
      <c r="B2" t="s">
        <v>268</v>
      </c>
    </row>
    <row r="5" spans="1:10" x14ac:dyDescent="0.25">
      <c r="I5" s="288" t="s">
        <v>271</v>
      </c>
    </row>
    <row r="7" spans="1:10" x14ac:dyDescent="0.25">
      <c r="E7" s="222"/>
      <c r="F7" s="222" t="s">
        <v>269</v>
      </c>
      <c r="G7" s="222"/>
      <c r="H7" s="222"/>
    </row>
    <row r="8" spans="1:10" x14ac:dyDescent="0.25">
      <c r="E8" s="222"/>
      <c r="F8" s="222"/>
      <c r="G8" s="222"/>
      <c r="H8" s="222"/>
    </row>
    <row r="9" spans="1:10" x14ac:dyDescent="0.25">
      <c r="D9" s="288" t="s">
        <v>270</v>
      </c>
    </row>
    <row r="10" spans="1:10" x14ac:dyDescent="0.25">
      <c r="F10" s="288" t="s">
        <v>381</v>
      </c>
    </row>
    <row r="12" spans="1:10" x14ac:dyDescent="0.25">
      <c r="A12" s="222"/>
      <c r="B12" s="222" t="s">
        <v>272</v>
      </c>
      <c r="C12" s="222"/>
      <c r="D12" s="222"/>
      <c r="E12" s="222" t="s">
        <v>273</v>
      </c>
      <c r="F12" s="222"/>
      <c r="G12" s="222" t="s">
        <v>274</v>
      </c>
      <c r="H12" s="222"/>
      <c r="I12" s="222" t="s">
        <v>275</v>
      </c>
      <c r="J12" s="222"/>
    </row>
    <row r="15" spans="1:10" x14ac:dyDescent="0.25">
      <c r="B15" s="288" t="s">
        <v>276</v>
      </c>
      <c r="D15" s="288"/>
      <c r="E15">
        <v>0</v>
      </c>
      <c r="G15">
        <v>0</v>
      </c>
      <c r="I15">
        <v>0</v>
      </c>
    </row>
    <row r="16" spans="1:10" x14ac:dyDescent="0.25">
      <c r="B16" s="288" t="s">
        <v>277</v>
      </c>
    </row>
    <row r="18" spans="1:12" ht="13.8" x14ac:dyDescent="0.25">
      <c r="A18" s="289"/>
      <c r="B18" s="289" t="s">
        <v>278</v>
      </c>
      <c r="C18" s="289"/>
      <c r="D18" s="289"/>
      <c r="E18" s="289">
        <v>480100</v>
      </c>
      <c r="F18" s="289"/>
      <c r="G18" s="289">
        <v>-216077</v>
      </c>
      <c r="H18" s="289"/>
      <c r="I18" s="289">
        <v>264023</v>
      </c>
    </row>
    <row r="19" spans="1:12" x14ac:dyDescent="0.25">
      <c r="B19" s="288" t="s">
        <v>294</v>
      </c>
      <c r="E19">
        <v>0</v>
      </c>
      <c r="I19">
        <v>0</v>
      </c>
    </row>
    <row r="20" spans="1:12" x14ac:dyDescent="0.25">
      <c r="B20" s="222" t="s">
        <v>286</v>
      </c>
      <c r="C20" s="222"/>
      <c r="D20" s="222"/>
      <c r="E20" s="222">
        <v>108897</v>
      </c>
      <c r="F20" s="222"/>
      <c r="G20" s="222">
        <v>-41211</v>
      </c>
      <c r="H20" s="222"/>
      <c r="I20" s="222">
        <v>67686</v>
      </c>
    </row>
    <row r="21" spans="1:12" x14ac:dyDescent="0.25">
      <c r="B21" s="288" t="s">
        <v>279</v>
      </c>
      <c r="E21">
        <v>77565</v>
      </c>
      <c r="G21">
        <v>-29439</v>
      </c>
      <c r="I21">
        <v>48126</v>
      </c>
    </row>
    <row r="22" spans="1:12" x14ac:dyDescent="0.25">
      <c r="B22" s="288" t="s">
        <v>280</v>
      </c>
      <c r="D22" s="292"/>
      <c r="E22" s="292">
        <v>31332</v>
      </c>
      <c r="G22">
        <v>-13720</v>
      </c>
      <c r="I22">
        <v>19560</v>
      </c>
    </row>
    <row r="23" spans="1:12" x14ac:dyDescent="0.25">
      <c r="B23" s="288" t="s">
        <v>281</v>
      </c>
      <c r="E23">
        <v>0</v>
      </c>
    </row>
    <row r="24" spans="1:12" x14ac:dyDescent="0.25">
      <c r="A24" s="222"/>
      <c r="B24" s="222" t="s">
        <v>282</v>
      </c>
      <c r="C24" s="222"/>
      <c r="D24" s="222"/>
      <c r="E24" s="222">
        <v>14398</v>
      </c>
      <c r="F24" s="222"/>
      <c r="G24" s="222">
        <v>-5246</v>
      </c>
      <c r="H24" s="222"/>
      <c r="I24" s="222">
        <v>9152</v>
      </c>
    </row>
    <row r="25" spans="1:12" x14ac:dyDescent="0.25">
      <c r="B25" s="288" t="s">
        <v>283</v>
      </c>
      <c r="E25">
        <v>0</v>
      </c>
    </row>
    <row r="26" spans="1:12" x14ac:dyDescent="0.25">
      <c r="B26" s="288" t="s">
        <v>284</v>
      </c>
      <c r="E26">
        <v>2998</v>
      </c>
      <c r="I26">
        <v>2998</v>
      </c>
    </row>
    <row r="27" spans="1:12" x14ac:dyDescent="0.25">
      <c r="B27" s="288" t="s">
        <v>285</v>
      </c>
      <c r="E27">
        <v>8209</v>
      </c>
      <c r="G27">
        <v>-3298</v>
      </c>
      <c r="I27" s="288">
        <v>4911</v>
      </c>
    </row>
    <row r="28" spans="1:12" x14ac:dyDescent="0.25">
      <c r="B28" s="288" t="s">
        <v>287</v>
      </c>
      <c r="E28">
        <v>3191</v>
      </c>
      <c r="G28">
        <v>-1948</v>
      </c>
      <c r="I28" s="288">
        <v>1243</v>
      </c>
    </row>
    <row r="29" spans="1:12" x14ac:dyDescent="0.25">
      <c r="B29" s="222" t="s">
        <v>288</v>
      </c>
      <c r="C29" s="222"/>
      <c r="D29" s="222"/>
      <c r="E29" s="222">
        <v>356805</v>
      </c>
      <c r="F29" s="222"/>
      <c r="G29" s="222">
        <v>-169620</v>
      </c>
      <c r="H29" s="222"/>
      <c r="I29" s="222">
        <v>187185</v>
      </c>
      <c r="L29" t="s">
        <v>322</v>
      </c>
    </row>
    <row r="30" spans="1:12" x14ac:dyDescent="0.25">
      <c r="B30" s="288" t="s">
        <v>289</v>
      </c>
      <c r="E30">
        <v>348767</v>
      </c>
      <c r="G30">
        <v>-164559</v>
      </c>
      <c r="I30" s="288">
        <v>184208</v>
      </c>
    </row>
    <row r="31" spans="1:12" x14ac:dyDescent="0.25">
      <c r="B31" s="288" t="s">
        <v>290</v>
      </c>
      <c r="E31">
        <v>8038</v>
      </c>
      <c r="G31">
        <v>-5061</v>
      </c>
      <c r="I31">
        <v>2977</v>
      </c>
    </row>
    <row r="32" spans="1:12" x14ac:dyDescent="0.25">
      <c r="B32" s="288" t="s">
        <v>291</v>
      </c>
    </row>
    <row r="33" spans="1:10" x14ac:dyDescent="0.25">
      <c r="B33" s="222" t="s">
        <v>292</v>
      </c>
      <c r="C33" s="222"/>
      <c r="D33" s="222"/>
      <c r="E33" s="222">
        <v>129</v>
      </c>
      <c r="F33" s="222"/>
      <c r="G33" s="222"/>
      <c r="H33" s="222"/>
      <c r="I33" s="222">
        <v>129</v>
      </c>
    </row>
    <row r="34" spans="1:10" x14ac:dyDescent="0.25">
      <c r="B34" s="288" t="s">
        <v>293</v>
      </c>
      <c r="E34">
        <v>129</v>
      </c>
      <c r="I34">
        <v>129</v>
      </c>
    </row>
    <row r="35" spans="1:10" x14ac:dyDescent="0.25">
      <c r="B35" s="222" t="s">
        <v>295</v>
      </c>
      <c r="C35" s="222"/>
      <c r="D35" s="222"/>
      <c r="E35" s="222">
        <v>712</v>
      </c>
      <c r="F35" s="222"/>
      <c r="G35" s="222">
        <v>587</v>
      </c>
      <c r="H35" s="222"/>
      <c r="I35" s="222">
        <v>712</v>
      </c>
    </row>
    <row r="36" spans="1:10" x14ac:dyDescent="0.25">
      <c r="B36" s="288" t="s">
        <v>296</v>
      </c>
      <c r="E36">
        <v>125</v>
      </c>
      <c r="G36">
        <v>587</v>
      </c>
      <c r="I36">
        <v>712</v>
      </c>
    </row>
    <row r="37" spans="1:10" x14ac:dyDescent="0.25">
      <c r="A37" s="222"/>
      <c r="B37" s="222" t="s">
        <v>297</v>
      </c>
      <c r="C37" s="222"/>
      <c r="D37" s="222"/>
      <c r="E37" s="222">
        <v>164666</v>
      </c>
      <c r="F37" s="222"/>
      <c r="G37" s="222">
        <v>221344</v>
      </c>
      <c r="H37" s="222"/>
      <c r="I37" s="222">
        <v>386010</v>
      </c>
      <c r="J37" s="222"/>
    </row>
    <row r="38" spans="1:10" x14ac:dyDescent="0.25">
      <c r="A38" s="222"/>
      <c r="B38" s="222" t="s">
        <v>298</v>
      </c>
      <c r="C38" s="222"/>
      <c r="D38" s="222"/>
      <c r="E38" s="222">
        <v>8505</v>
      </c>
      <c r="F38" s="222"/>
      <c r="G38" s="222">
        <v>7536</v>
      </c>
      <c r="H38" s="222"/>
      <c r="I38" s="222">
        <v>16041</v>
      </c>
      <c r="J38" s="222"/>
    </row>
    <row r="39" spans="1:10" x14ac:dyDescent="0.25">
      <c r="B39" s="288" t="s">
        <v>299</v>
      </c>
      <c r="E39" s="288">
        <v>1101</v>
      </c>
      <c r="G39" s="222">
        <v>1821</v>
      </c>
      <c r="I39" s="222">
        <v>2922</v>
      </c>
    </row>
    <row r="40" spans="1:10" x14ac:dyDescent="0.25">
      <c r="B40" s="288" t="s">
        <v>300</v>
      </c>
      <c r="E40" s="288">
        <v>7304</v>
      </c>
      <c r="G40" s="222">
        <v>-1218</v>
      </c>
      <c r="I40" s="222">
        <v>6086</v>
      </c>
    </row>
    <row r="41" spans="1:10" x14ac:dyDescent="0.25">
      <c r="B41" s="288" t="s">
        <v>301</v>
      </c>
      <c r="E41">
        <v>100</v>
      </c>
      <c r="G41" s="222">
        <v>6933</v>
      </c>
      <c r="I41" s="222">
        <v>7033</v>
      </c>
    </row>
    <row r="42" spans="1:10" x14ac:dyDescent="0.25">
      <c r="B42" s="222" t="s">
        <v>302</v>
      </c>
      <c r="C42" s="222"/>
      <c r="D42" s="222"/>
      <c r="E42" s="222">
        <v>15362</v>
      </c>
      <c r="F42" s="222"/>
      <c r="G42" s="222">
        <v>-15362</v>
      </c>
      <c r="H42" s="222"/>
      <c r="I42" s="222"/>
    </row>
    <row r="43" spans="1:10" x14ac:dyDescent="0.25">
      <c r="B43" s="288" t="s">
        <v>303</v>
      </c>
      <c r="E43">
        <v>0</v>
      </c>
    </row>
    <row r="44" spans="1:10" x14ac:dyDescent="0.25">
      <c r="B44" s="222" t="s">
        <v>304</v>
      </c>
      <c r="C44" s="222"/>
      <c r="D44" s="222"/>
      <c r="E44" s="222">
        <v>668633</v>
      </c>
      <c r="F44" s="222"/>
      <c r="G44" s="222">
        <v>-1686</v>
      </c>
      <c r="H44" s="222"/>
      <c r="I44" s="222">
        <v>666947</v>
      </c>
      <c r="J44" s="222"/>
    </row>
    <row r="47" spans="1:10" x14ac:dyDescent="0.25">
      <c r="B47" s="222" t="s">
        <v>305</v>
      </c>
      <c r="C47" s="222"/>
    </row>
    <row r="49" spans="1:10" x14ac:dyDescent="0.25">
      <c r="B49" s="288" t="s">
        <v>306</v>
      </c>
      <c r="E49">
        <v>499514</v>
      </c>
      <c r="G49">
        <v>0</v>
      </c>
      <c r="I49">
        <v>499514</v>
      </c>
    </row>
    <row r="50" spans="1:10" x14ac:dyDescent="0.25">
      <c r="B50" s="288" t="s">
        <v>307</v>
      </c>
    </row>
    <row r="51" spans="1:10" x14ac:dyDescent="0.25">
      <c r="B51" s="288" t="s">
        <v>308</v>
      </c>
      <c r="E51">
        <v>-255679</v>
      </c>
      <c r="G51">
        <v>10525</v>
      </c>
      <c r="I51">
        <v>-245154</v>
      </c>
    </row>
    <row r="52" spans="1:10" x14ac:dyDescent="0.25">
      <c r="B52" s="288" t="s">
        <v>309</v>
      </c>
      <c r="E52">
        <v>10525</v>
      </c>
      <c r="G52">
        <v>-12211</v>
      </c>
      <c r="I52">
        <v>-1686</v>
      </c>
    </row>
    <row r="53" spans="1:10" x14ac:dyDescent="0.25">
      <c r="A53" s="222"/>
      <c r="B53" s="222" t="s">
        <v>310</v>
      </c>
      <c r="C53" s="222"/>
      <c r="D53" s="222"/>
      <c r="E53" s="222">
        <v>254360</v>
      </c>
      <c r="F53" s="222"/>
      <c r="G53" s="222">
        <v>-1686</v>
      </c>
      <c r="H53" s="222"/>
      <c r="I53" s="222">
        <v>252674</v>
      </c>
      <c r="J53" s="222"/>
    </row>
    <row r="54" spans="1:10" x14ac:dyDescent="0.25">
      <c r="A54" s="222"/>
      <c r="B54" s="222" t="s">
        <v>311</v>
      </c>
      <c r="C54" s="222"/>
      <c r="D54" s="222"/>
      <c r="E54" s="222">
        <v>6653</v>
      </c>
      <c r="F54" s="222"/>
      <c r="G54" s="222">
        <v>0</v>
      </c>
      <c r="H54" s="222"/>
      <c r="I54" s="222">
        <v>6653</v>
      </c>
    </row>
    <row r="55" spans="1:10" x14ac:dyDescent="0.25">
      <c r="B55" s="222" t="s">
        <v>312</v>
      </c>
      <c r="C55" s="222"/>
      <c r="D55" s="222"/>
      <c r="E55" s="222">
        <v>2806</v>
      </c>
      <c r="F55" s="222"/>
      <c r="G55" s="222">
        <v>0</v>
      </c>
      <c r="H55" s="222"/>
      <c r="I55" s="222">
        <v>2806</v>
      </c>
    </row>
    <row r="56" spans="1:10" x14ac:dyDescent="0.25">
      <c r="B56" s="222" t="s">
        <v>313</v>
      </c>
      <c r="E56" s="222">
        <v>404533</v>
      </c>
      <c r="G56" s="222">
        <v>0</v>
      </c>
      <c r="I56" s="222">
        <v>404533</v>
      </c>
    </row>
    <row r="57" spans="1:10" x14ac:dyDescent="0.25">
      <c r="B57" s="222" t="s">
        <v>314</v>
      </c>
      <c r="E57" s="222">
        <v>668633</v>
      </c>
      <c r="G57" s="222">
        <v>-1686</v>
      </c>
      <c r="I57" s="222">
        <v>666947</v>
      </c>
    </row>
  </sheetData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DF3F8-CBCF-4305-8F06-B9FFE60166AD}">
  <dimension ref="A2:K56"/>
  <sheetViews>
    <sheetView tabSelected="1" topLeftCell="A13" workbookViewId="0">
      <selection activeCell="AC31" sqref="AC31"/>
    </sheetView>
  </sheetViews>
  <sheetFormatPr defaultRowHeight="13.2" x14ac:dyDescent="0.25"/>
  <cols>
    <col min="8" max="8" width="10" bestFit="1" customWidth="1"/>
    <col min="11" max="11" width="10" bestFit="1" customWidth="1"/>
  </cols>
  <sheetData>
    <row r="2" spans="1:11" x14ac:dyDescent="0.25">
      <c r="I2" t="s">
        <v>382</v>
      </c>
    </row>
    <row r="4" spans="1:11" x14ac:dyDescent="0.25">
      <c r="G4" s="222" t="s">
        <v>383</v>
      </c>
      <c r="H4" s="222"/>
      <c r="I4" s="222"/>
      <c r="K4" t="s">
        <v>386</v>
      </c>
    </row>
    <row r="6" spans="1:11" x14ac:dyDescent="0.25">
      <c r="C6" t="s">
        <v>14</v>
      </c>
      <c r="H6" t="s">
        <v>384</v>
      </c>
      <c r="K6" t="s">
        <v>385</v>
      </c>
    </row>
    <row r="8" spans="1:11" x14ac:dyDescent="0.25">
      <c r="B8" t="s">
        <v>387</v>
      </c>
      <c r="H8">
        <v>9342380</v>
      </c>
      <c r="K8">
        <v>11247372</v>
      </c>
    </row>
    <row r="10" spans="1:11" x14ac:dyDescent="0.25">
      <c r="B10" t="s">
        <v>388</v>
      </c>
      <c r="H10">
        <v>11131442</v>
      </c>
      <c r="K10">
        <v>6315783</v>
      </c>
    </row>
    <row r="12" spans="1:11" x14ac:dyDescent="0.25">
      <c r="A12" s="222"/>
      <c r="B12" s="222" t="s">
        <v>389</v>
      </c>
      <c r="C12" s="222"/>
      <c r="D12" s="222"/>
      <c r="E12" s="222"/>
      <c r="F12" s="222"/>
      <c r="G12" s="222"/>
      <c r="H12" s="222">
        <v>20473822</v>
      </c>
      <c r="I12" s="222"/>
      <c r="J12" s="222"/>
      <c r="K12" s="222">
        <v>17563155</v>
      </c>
    </row>
    <row r="14" spans="1:11" x14ac:dyDescent="0.25">
      <c r="B14" s="288" t="s">
        <v>390</v>
      </c>
      <c r="H14">
        <v>132624280</v>
      </c>
      <c r="K14">
        <v>140390524</v>
      </c>
    </row>
    <row r="16" spans="1:11" x14ac:dyDescent="0.25">
      <c r="B16" s="288" t="s">
        <v>391</v>
      </c>
      <c r="H16">
        <v>131679260</v>
      </c>
      <c r="K16">
        <v>112882115</v>
      </c>
    </row>
    <row r="18" spans="2:11" x14ac:dyDescent="0.25">
      <c r="B18" s="288" t="s">
        <v>392</v>
      </c>
      <c r="H18">
        <v>1624500</v>
      </c>
      <c r="K18">
        <v>0</v>
      </c>
    </row>
    <row r="20" spans="2:11" x14ac:dyDescent="0.25">
      <c r="B20" s="288" t="s">
        <v>393</v>
      </c>
      <c r="H20">
        <v>13470171</v>
      </c>
      <c r="K20">
        <v>1665136</v>
      </c>
    </row>
    <row r="22" spans="2:11" x14ac:dyDescent="0.25">
      <c r="B22" s="222" t="s">
        <v>397</v>
      </c>
      <c r="C22" s="222"/>
      <c r="D22" s="222"/>
      <c r="E22" s="222"/>
      <c r="F22" s="222"/>
      <c r="G22" s="222"/>
      <c r="H22" s="222">
        <v>279398211</v>
      </c>
      <c r="I22" s="222"/>
      <c r="J22" s="222"/>
      <c r="K22" s="222">
        <v>254937775</v>
      </c>
    </row>
    <row r="24" spans="2:11" x14ac:dyDescent="0.25">
      <c r="B24" s="288" t="s">
        <v>394</v>
      </c>
      <c r="H24">
        <v>22663728</v>
      </c>
      <c r="K24">
        <v>22453070</v>
      </c>
    </row>
    <row r="26" spans="2:11" x14ac:dyDescent="0.25">
      <c r="B26" s="288" t="s">
        <v>395</v>
      </c>
      <c r="H26">
        <v>27874652</v>
      </c>
      <c r="K26">
        <v>29412578</v>
      </c>
    </row>
    <row r="28" spans="2:11" x14ac:dyDescent="0.25">
      <c r="B28" s="288" t="s">
        <v>396</v>
      </c>
      <c r="H28">
        <v>2000</v>
      </c>
      <c r="K28">
        <v>0</v>
      </c>
    </row>
    <row r="30" spans="2:11" x14ac:dyDescent="0.25">
      <c r="B30" s="222" t="s">
        <v>398</v>
      </c>
      <c r="C30" s="222"/>
      <c r="D30" s="222"/>
      <c r="E30" s="222"/>
      <c r="F30" s="222"/>
      <c r="G30" s="222"/>
      <c r="H30" s="222">
        <v>50540380</v>
      </c>
      <c r="I30" s="222"/>
      <c r="J30" s="222"/>
      <c r="K30" s="222">
        <v>51865648</v>
      </c>
    </row>
    <row r="32" spans="2:11" x14ac:dyDescent="0.25">
      <c r="B32" s="288" t="s">
        <v>399</v>
      </c>
      <c r="H32">
        <v>121392748</v>
      </c>
      <c r="K32">
        <v>119499713</v>
      </c>
    </row>
    <row r="34" spans="1:11" x14ac:dyDescent="0.25">
      <c r="B34" s="288" t="s">
        <v>400</v>
      </c>
      <c r="H34">
        <v>10706911</v>
      </c>
      <c r="K34">
        <v>12065885</v>
      </c>
    </row>
    <row r="36" spans="1:11" x14ac:dyDescent="0.25">
      <c r="B36" s="288" t="s">
        <v>401</v>
      </c>
      <c r="H36">
        <v>22475595</v>
      </c>
      <c r="K36">
        <v>17061723</v>
      </c>
    </row>
    <row r="38" spans="1:11" x14ac:dyDescent="0.25">
      <c r="B38" s="222" t="s">
        <v>402</v>
      </c>
      <c r="C38" s="222"/>
      <c r="D38" s="222"/>
      <c r="E38" s="222"/>
      <c r="F38" s="222"/>
      <c r="G38" s="222"/>
      <c r="H38" s="222">
        <v>154573254</v>
      </c>
      <c r="I38" s="222"/>
      <c r="J38" s="222"/>
      <c r="K38" s="222">
        <v>148627321</v>
      </c>
    </row>
    <row r="40" spans="1:11" x14ac:dyDescent="0.25">
      <c r="B40" s="222" t="s">
        <v>403</v>
      </c>
      <c r="C40" s="222"/>
      <c r="D40" s="222"/>
      <c r="E40" s="222"/>
      <c r="F40" s="222"/>
      <c r="G40" s="222"/>
      <c r="H40" s="222">
        <v>9994967</v>
      </c>
      <c r="I40" s="222"/>
      <c r="J40" s="222"/>
      <c r="K40" s="222">
        <v>-8849356</v>
      </c>
    </row>
    <row r="42" spans="1:11" x14ac:dyDescent="0.25">
      <c r="B42" s="222" t="s">
        <v>404</v>
      </c>
      <c r="C42" s="222"/>
      <c r="D42" s="222"/>
      <c r="E42" s="222"/>
      <c r="F42" s="222"/>
      <c r="G42" s="222"/>
      <c r="H42" s="222">
        <v>71981774</v>
      </c>
      <c r="I42" s="222"/>
      <c r="J42" s="222"/>
      <c r="K42" s="222">
        <v>80879307</v>
      </c>
    </row>
    <row r="44" spans="1:11" x14ac:dyDescent="0.25">
      <c r="A44" s="222"/>
      <c r="B44" s="222" t="s">
        <v>405</v>
      </c>
      <c r="C44" s="222"/>
      <c r="D44" s="222"/>
      <c r="E44" s="222"/>
      <c r="F44" s="222"/>
      <c r="G44" s="222"/>
      <c r="H44" s="222">
        <v>12781658</v>
      </c>
      <c r="I44" s="222"/>
      <c r="J44" s="222"/>
      <c r="K44" s="222">
        <v>-21990</v>
      </c>
    </row>
    <row r="46" spans="1:11" x14ac:dyDescent="0.25">
      <c r="B46" s="288" t="s">
        <v>406</v>
      </c>
      <c r="H46">
        <v>80393</v>
      </c>
      <c r="K46">
        <v>13822</v>
      </c>
    </row>
    <row r="48" spans="1:11" x14ac:dyDescent="0.25">
      <c r="B48" s="222" t="s">
        <v>407</v>
      </c>
      <c r="C48" s="222"/>
      <c r="D48" s="222"/>
      <c r="E48" s="222"/>
      <c r="F48" s="222"/>
      <c r="G48" s="222"/>
      <c r="H48" s="222">
        <v>80393</v>
      </c>
      <c r="I48" s="222"/>
      <c r="J48" s="222"/>
      <c r="K48" s="222">
        <v>13822</v>
      </c>
    </row>
    <row r="50" spans="2:11" x14ac:dyDescent="0.25">
      <c r="B50" s="288" t="s">
        <v>408</v>
      </c>
      <c r="H50">
        <v>2337396</v>
      </c>
      <c r="K50">
        <v>1667827</v>
      </c>
    </row>
    <row r="52" spans="2:11" x14ac:dyDescent="0.25">
      <c r="B52" s="222" t="s">
        <v>409</v>
      </c>
      <c r="C52" s="222"/>
      <c r="D52" s="222"/>
      <c r="E52" s="222"/>
      <c r="F52" s="222"/>
      <c r="G52" s="222"/>
      <c r="H52" s="222">
        <v>2337396</v>
      </c>
      <c r="I52" s="222"/>
      <c r="J52" s="222"/>
      <c r="K52" s="222">
        <v>1667827</v>
      </c>
    </row>
    <row r="54" spans="2:11" x14ac:dyDescent="0.25">
      <c r="B54" s="222" t="s">
        <v>410</v>
      </c>
      <c r="C54" s="222"/>
      <c r="D54" s="222"/>
      <c r="E54" s="222"/>
      <c r="F54" s="222"/>
      <c r="G54" s="222"/>
      <c r="H54" s="222">
        <v>-2257003</v>
      </c>
      <c r="I54" s="222"/>
      <c r="J54" s="222"/>
      <c r="K54" s="222">
        <v>-1664005</v>
      </c>
    </row>
    <row r="56" spans="2:11" x14ac:dyDescent="0.25">
      <c r="B56" s="222" t="s">
        <v>411</v>
      </c>
      <c r="C56" s="222"/>
      <c r="D56" s="222"/>
      <c r="E56" s="222"/>
      <c r="F56" s="222"/>
      <c r="G56" s="222"/>
      <c r="H56" s="222">
        <v>10524655</v>
      </c>
      <c r="I56" s="222"/>
      <c r="J56" s="222"/>
      <c r="K56" s="222">
        <v>-1685995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4"/>
  <sheetViews>
    <sheetView zoomScale="120" zoomScaleNormal="120" workbookViewId="0">
      <selection activeCell="S15" sqref="S15"/>
    </sheetView>
  </sheetViews>
  <sheetFormatPr defaultColWidth="9.109375" defaultRowHeight="10.199999999999999" x14ac:dyDescent="0.25"/>
  <cols>
    <col min="1" max="1" width="28.5546875" style="90" customWidth="1"/>
    <col min="2" max="2" width="8.6640625" style="77" bestFit="1" customWidth="1"/>
    <col min="3" max="3" width="6.5546875" style="77" bestFit="1" customWidth="1"/>
    <col min="4" max="4" width="5.6640625" style="77" bestFit="1" customWidth="1"/>
    <col min="5" max="5" width="6.5546875" style="77" bestFit="1" customWidth="1"/>
    <col min="6" max="6" width="5.6640625" style="77" bestFit="1" customWidth="1"/>
    <col min="7" max="7" width="6.5546875" style="77" bestFit="1" customWidth="1"/>
    <col min="8" max="13" width="6.5546875" style="77" customWidth="1"/>
    <col min="14" max="14" width="6.5546875" style="77" bestFit="1" customWidth="1"/>
    <col min="15" max="16" width="5.6640625" style="77" bestFit="1" customWidth="1"/>
    <col min="17" max="17" width="6.5546875" style="77" bestFit="1" customWidth="1"/>
    <col min="18" max="18" width="5.6640625" style="77" bestFit="1" customWidth="1"/>
    <col min="19" max="19" width="6.5546875" style="77" bestFit="1" customWidth="1"/>
    <col min="20" max="20" width="6.44140625" style="77" customWidth="1"/>
    <col min="21" max="16384" width="9.109375" style="77"/>
  </cols>
  <sheetData>
    <row r="1" spans="1:20" x14ac:dyDescent="0.25">
      <c r="G1" s="302" t="s">
        <v>335</v>
      </c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</row>
    <row r="2" spans="1:20" s="74" customFormat="1" ht="15.6" x14ac:dyDescent="0.25">
      <c r="A2" s="305" t="s">
        <v>188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</row>
    <row r="3" spans="1:20" ht="12.75" customHeight="1" x14ac:dyDescent="0.25">
      <c r="A3" s="75"/>
      <c r="B3" s="76"/>
      <c r="C3" s="76"/>
      <c r="D3" s="76"/>
      <c r="E3" s="76"/>
      <c r="F3" s="76"/>
      <c r="G3" s="303" t="s">
        <v>97</v>
      </c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</row>
    <row r="4" spans="1:20" ht="13.2" x14ac:dyDescent="0.25">
      <c r="A4" s="131"/>
      <c r="B4" s="300" t="s">
        <v>336</v>
      </c>
      <c r="C4" s="301"/>
      <c r="D4" s="301"/>
      <c r="E4" s="301"/>
      <c r="F4" s="301"/>
      <c r="G4" s="301"/>
      <c r="H4" s="300" t="s">
        <v>337</v>
      </c>
      <c r="I4" s="301"/>
      <c r="J4" s="301"/>
      <c r="K4" s="301"/>
      <c r="L4" s="301"/>
      <c r="M4" s="301"/>
      <c r="N4" s="300" t="s">
        <v>334</v>
      </c>
      <c r="O4" s="301"/>
      <c r="P4" s="301"/>
      <c r="Q4" s="301"/>
      <c r="R4" s="301"/>
      <c r="S4" s="304"/>
      <c r="T4" s="214"/>
    </row>
    <row r="5" spans="1:20" s="74" customFormat="1" ht="75" customHeight="1" x14ac:dyDescent="0.25">
      <c r="A5" s="91" t="s">
        <v>0</v>
      </c>
      <c r="B5" s="182" t="s">
        <v>185</v>
      </c>
      <c r="C5" s="92" t="s">
        <v>32</v>
      </c>
      <c r="D5" s="92"/>
      <c r="E5" s="92"/>
      <c r="F5" s="92"/>
      <c r="G5" s="93" t="s">
        <v>13</v>
      </c>
      <c r="H5" s="182" t="s">
        <v>185</v>
      </c>
      <c r="I5" s="92" t="s">
        <v>32</v>
      </c>
      <c r="J5" s="92"/>
      <c r="K5" s="92"/>
      <c r="L5" s="92"/>
      <c r="M5" s="93" t="s">
        <v>13</v>
      </c>
      <c r="N5" s="182" t="s">
        <v>185</v>
      </c>
      <c r="O5" s="92" t="s">
        <v>32</v>
      </c>
      <c r="P5" s="92"/>
      <c r="Q5" s="92"/>
      <c r="R5" s="92"/>
      <c r="S5" s="179" t="s">
        <v>13</v>
      </c>
      <c r="T5" s="215"/>
    </row>
    <row r="6" spans="1:20" s="74" customFormat="1" x14ac:dyDescent="0.25">
      <c r="A6" s="79" t="s">
        <v>41</v>
      </c>
      <c r="B6" s="183">
        <v>138180</v>
      </c>
      <c r="C6" s="80">
        <v>54662</v>
      </c>
      <c r="D6" s="80"/>
      <c r="E6" s="80"/>
      <c r="F6" s="80"/>
      <c r="G6" s="80">
        <f>SUM(B6:F6)</f>
        <v>192842</v>
      </c>
      <c r="H6" s="183">
        <v>234635</v>
      </c>
      <c r="I6" s="80">
        <v>52071</v>
      </c>
      <c r="J6" s="80"/>
      <c r="K6" s="80"/>
      <c r="L6" s="80"/>
      <c r="M6" s="80">
        <f t="shared" ref="M6:M11" si="0">SUM(H6:L6)</f>
        <v>286706</v>
      </c>
      <c r="N6" s="183">
        <v>179275</v>
      </c>
      <c r="O6" s="80">
        <v>51504</v>
      </c>
      <c r="P6" s="80"/>
      <c r="Q6" s="80"/>
      <c r="R6" s="80"/>
      <c r="S6" s="180">
        <f t="shared" ref="S6:S11" si="1">SUM(N6:R6)</f>
        <v>230779</v>
      </c>
      <c r="T6" s="216"/>
    </row>
    <row r="7" spans="1:20" x14ac:dyDescent="0.25">
      <c r="A7" s="81" t="s">
        <v>8</v>
      </c>
      <c r="B7" s="184">
        <v>68016</v>
      </c>
      <c r="C7" s="82">
        <v>35130</v>
      </c>
      <c r="D7" s="82"/>
      <c r="E7" s="82"/>
      <c r="F7" s="82"/>
      <c r="G7" s="83">
        <f>SUM(B7:F7)</f>
        <v>103146</v>
      </c>
      <c r="H7" s="184">
        <v>104196</v>
      </c>
      <c r="I7" s="82">
        <v>33337</v>
      </c>
      <c r="J7" s="82"/>
      <c r="K7" s="82"/>
      <c r="L7" s="82"/>
      <c r="M7" s="83">
        <f t="shared" si="0"/>
        <v>137533</v>
      </c>
      <c r="N7" s="184">
        <v>97090</v>
      </c>
      <c r="O7" s="82">
        <v>33333</v>
      </c>
      <c r="P7" s="82"/>
      <c r="Q7" s="82"/>
      <c r="R7" s="82"/>
      <c r="S7" s="213">
        <f t="shared" si="1"/>
        <v>130423</v>
      </c>
      <c r="T7" s="216"/>
    </row>
    <row r="8" spans="1:20" x14ac:dyDescent="0.25">
      <c r="A8" s="81" t="s">
        <v>9</v>
      </c>
      <c r="B8" s="184">
        <v>8334</v>
      </c>
      <c r="C8" s="82">
        <v>8365</v>
      </c>
      <c r="D8" s="82"/>
      <c r="E8" s="82"/>
      <c r="F8" s="82"/>
      <c r="G8" s="83">
        <f>SUM(B8:F8)</f>
        <v>16699</v>
      </c>
      <c r="H8" s="184">
        <v>12411</v>
      </c>
      <c r="I8" s="82">
        <v>6379</v>
      </c>
      <c r="J8" s="82"/>
      <c r="K8" s="82"/>
      <c r="L8" s="82"/>
      <c r="M8" s="83">
        <f t="shared" si="0"/>
        <v>18790</v>
      </c>
      <c r="N8" s="184">
        <v>10739</v>
      </c>
      <c r="O8" s="82">
        <v>6308</v>
      </c>
      <c r="P8" s="82"/>
      <c r="Q8" s="82"/>
      <c r="R8" s="82"/>
      <c r="S8" s="213">
        <f t="shared" si="1"/>
        <v>17047</v>
      </c>
      <c r="T8" s="216"/>
    </row>
    <row r="9" spans="1:20" ht="20.399999999999999" x14ac:dyDescent="0.25">
      <c r="A9" s="81" t="s">
        <v>40</v>
      </c>
      <c r="B9" s="184">
        <v>53293</v>
      </c>
      <c r="C9" s="82">
        <v>11167</v>
      </c>
      <c r="D9" s="82"/>
      <c r="E9" s="82"/>
      <c r="F9" s="82"/>
      <c r="G9" s="83">
        <f>SUM(B9:F9)</f>
        <v>64460</v>
      </c>
      <c r="H9" s="184">
        <v>96674</v>
      </c>
      <c r="I9" s="82">
        <v>12355</v>
      </c>
      <c r="J9" s="82"/>
      <c r="K9" s="82"/>
      <c r="L9" s="82"/>
      <c r="M9" s="83">
        <f t="shared" si="0"/>
        <v>109029</v>
      </c>
      <c r="N9" s="184">
        <v>56079</v>
      </c>
      <c r="O9" s="82">
        <v>11863</v>
      </c>
      <c r="P9" s="82"/>
      <c r="Q9" s="82"/>
      <c r="R9" s="82"/>
      <c r="S9" s="213">
        <f t="shared" si="1"/>
        <v>67942</v>
      </c>
      <c r="T9" s="216"/>
    </row>
    <row r="10" spans="1:20" x14ac:dyDescent="0.25">
      <c r="A10" s="84" t="s">
        <v>39</v>
      </c>
      <c r="B10" s="209">
        <v>6337</v>
      </c>
      <c r="C10" s="82"/>
      <c r="D10" s="210"/>
      <c r="E10" s="82"/>
      <c r="F10" s="82"/>
      <c r="G10" s="83">
        <f>SUM(B10:F10)</f>
        <v>6337</v>
      </c>
      <c r="H10" s="209">
        <v>16286</v>
      </c>
      <c r="I10" s="82"/>
      <c r="J10" s="210"/>
      <c r="K10" s="82"/>
      <c r="L10" s="82"/>
      <c r="M10" s="83">
        <f t="shared" si="0"/>
        <v>16286</v>
      </c>
      <c r="N10" s="209">
        <v>10319</v>
      </c>
      <c r="O10" s="82"/>
      <c r="P10" s="210"/>
      <c r="Q10" s="82"/>
      <c r="R10" s="82"/>
      <c r="S10" s="213">
        <f t="shared" si="1"/>
        <v>10319</v>
      </c>
      <c r="T10" s="216"/>
    </row>
    <row r="11" spans="1:20" x14ac:dyDescent="0.25">
      <c r="A11" s="84" t="s">
        <v>104</v>
      </c>
      <c r="B11" s="209"/>
      <c r="C11" s="82"/>
      <c r="D11" s="210"/>
      <c r="E11" s="82"/>
      <c r="F11" s="82"/>
      <c r="G11" s="83"/>
      <c r="H11" s="209">
        <v>11</v>
      </c>
      <c r="I11" s="82"/>
      <c r="J11" s="210"/>
      <c r="K11" s="82"/>
      <c r="L11" s="82"/>
      <c r="M11" s="83">
        <f t="shared" si="0"/>
        <v>11</v>
      </c>
      <c r="N11" s="209">
        <v>11</v>
      </c>
      <c r="O11" s="82"/>
      <c r="P11" s="210"/>
      <c r="Q11" s="82"/>
      <c r="R11" s="82"/>
      <c r="S11" s="213">
        <f t="shared" si="1"/>
        <v>11</v>
      </c>
      <c r="T11" s="216"/>
    </row>
    <row r="12" spans="1:20" x14ac:dyDescent="0.25">
      <c r="A12" s="84" t="s">
        <v>107</v>
      </c>
      <c r="B12" s="209">
        <v>500</v>
      </c>
      <c r="C12" s="82"/>
      <c r="D12" s="210"/>
      <c r="E12" s="82"/>
      <c r="F12" s="82"/>
      <c r="G12" s="83">
        <f>SUM(B12:F12)</f>
        <v>500</v>
      </c>
      <c r="H12" s="209"/>
      <c r="I12" s="82"/>
      <c r="J12" s="210"/>
      <c r="K12" s="82"/>
      <c r="L12" s="82"/>
      <c r="M12" s="83"/>
      <c r="N12" s="209"/>
      <c r="O12" s="82"/>
      <c r="P12" s="210"/>
      <c r="Q12" s="82"/>
      <c r="R12" s="82"/>
      <c r="S12" s="213"/>
      <c r="T12" s="216"/>
    </row>
    <row r="13" spans="1:20" x14ac:dyDescent="0.25">
      <c r="A13" s="81" t="s">
        <v>37</v>
      </c>
      <c r="B13" s="209">
        <v>1700</v>
      </c>
      <c r="C13" s="82"/>
      <c r="D13" s="210"/>
      <c r="E13" s="85"/>
      <c r="F13" s="85"/>
      <c r="G13" s="83">
        <f>SUM(B13:F13)</f>
        <v>1700</v>
      </c>
      <c r="H13" s="209">
        <v>5057</v>
      </c>
      <c r="I13" s="82"/>
      <c r="J13" s="210"/>
      <c r="K13" s="85"/>
      <c r="L13" s="85"/>
      <c r="M13" s="83">
        <f>SUM(H13:L13)</f>
        <v>5057</v>
      </c>
      <c r="N13" s="209">
        <v>5037</v>
      </c>
      <c r="O13" s="82"/>
      <c r="P13" s="210"/>
      <c r="Q13" s="85"/>
      <c r="R13" s="85"/>
      <c r="S13" s="213">
        <f>SUM(N13:R13)</f>
        <v>5037</v>
      </c>
      <c r="T13" s="216"/>
    </row>
    <row r="14" spans="1:20" s="74" customFormat="1" x14ac:dyDescent="0.25">
      <c r="A14" s="79" t="s">
        <v>36</v>
      </c>
      <c r="B14" s="183">
        <v>157593</v>
      </c>
      <c r="C14" s="80"/>
      <c r="D14" s="80"/>
      <c r="E14" s="80"/>
      <c r="F14" s="80"/>
      <c r="G14" s="80">
        <f>SUM(B14:F14)</f>
        <v>157593</v>
      </c>
      <c r="H14" s="183">
        <v>347719</v>
      </c>
      <c r="I14" s="80">
        <v>127</v>
      </c>
      <c r="J14" s="80"/>
      <c r="K14" s="80"/>
      <c r="L14" s="80"/>
      <c r="M14" s="80">
        <f>SUM(H14:L14)</f>
        <v>347846</v>
      </c>
      <c r="N14" s="183">
        <v>1671</v>
      </c>
      <c r="O14" s="80">
        <v>125</v>
      </c>
      <c r="P14" s="80"/>
      <c r="Q14" s="80"/>
      <c r="R14" s="80"/>
      <c r="S14" s="180">
        <f>SUM(N14:R14)</f>
        <v>1796</v>
      </c>
      <c r="T14" s="216"/>
    </row>
    <row r="15" spans="1:20" x14ac:dyDescent="0.25">
      <c r="A15" s="81" t="s">
        <v>35</v>
      </c>
      <c r="B15" s="185">
        <v>88755</v>
      </c>
      <c r="C15" s="85"/>
      <c r="D15" s="85"/>
      <c r="E15" s="85"/>
      <c r="F15" s="85"/>
      <c r="G15" s="83">
        <f>SUM(B15:F15)</f>
        <v>88755</v>
      </c>
      <c r="H15" s="185">
        <v>87255</v>
      </c>
      <c r="I15" s="85"/>
      <c r="J15" s="85"/>
      <c r="K15" s="85"/>
      <c r="L15" s="85"/>
      <c r="M15" s="83">
        <f>SUM(H15:L15)</f>
        <v>87255</v>
      </c>
      <c r="N15" s="185">
        <v>0</v>
      </c>
      <c r="O15" s="85"/>
      <c r="P15" s="85"/>
      <c r="Q15" s="85"/>
      <c r="R15" s="85"/>
      <c r="S15" s="213">
        <v>0</v>
      </c>
      <c r="T15" s="216"/>
    </row>
    <row r="16" spans="1:20" x14ac:dyDescent="0.25">
      <c r="A16" s="81" t="s">
        <v>34</v>
      </c>
      <c r="B16" s="185">
        <v>68838</v>
      </c>
      <c r="C16" s="85"/>
      <c r="D16" s="85"/>
      <c r="E16" s="85"/>
      <c r="F16" s="85"/>
      <c r="G16" s="83">
        <f>SUM(B16:F16)</f>
        <v>68838</v>
      </c>
      <c r="H16" s="185">
        <v>260464</v>
      </c>
      <c r="I16" s="85">
        <v>127</v>
      </c>
      <c r="J16" s="85"/>
      <c r="K16" s="85"/>
      <c r="L16" s="85"/>
      <c r="M16" s="83">
        <f>SUM(H16:L16)</f>
        <v>260591</v>
      </c>
      <c r="N16" s="185">
        <v>1671</v>
      </c>
      <c r="O16" s="85">
        <v>125</v>
      </c>
      <c r="P16" s="85"/>
      <c r="Q16" s="85"/>
      <c r="R16" s="85"/>
      <c r="S16" s="213">
        <f>SUM(N16:R16)</f>
        <v>1796</v>
      </c>
      <c r="T16" s="216"/>
    </row>
    <row r="17" spans="1:20" ht="20.399999999999999" x14ac:dyDescent="0.25">
      <c r="A17" s="81" t="s">
        <v>233</v>
      </c>
      <c r="B17" s="185"/>
      <c r="C17" s="85"/>
      <c r="D17" s="85"/>
      <c r="E17" s="85"/>
      <c r="F17" s="85"/>
      <c r="G17" s="83"/>
      <c r="H17" s="185"/>
      <c r="I17" s="85"/>
      <c r="J17" s="85"/>
      <c r="K17" s="85"/>
      <c r="L17" s="85"/>
      <c r="M17" s="83"/>
      <c r="N17" s="185"/>
      <c r="O17" s="85"/>
      <c r="P17" s="85"/>
      <c r="Q17" s="85"/>
      <c r="R17" s="85"/>
      <c r="S17" s="213"/>
      <c r="T17" s="216"/>
    </row>
    <row r="18" spans="1:20" s="74" customFormat="1" x14ac:dyDescent="0.25">
      <c r="A18" s="79" t="s">
        <v>74</v>
      </c>
      <c r="B18" s="186">
        <v>47813</v>
      </c>
      <c r="C18" s="186"/>
      <c r="D18" s="186"/>
      <c r="E18" s="186"/>
      <c r="F18" s="186"/>
      <c r="G18" s="186">
        <f>SUM(B18:F18)</f>
        <v>47813</v>
      </c>
      <c r="H18" s="186">
        <v>145590</v>
      </c>
      <c r="I18" s="186"/>
      <c r="J18" s="186"/>
      <c r="K18" s="186"/>
      <c r="L18" s="186"/>
      <c r="M18" s="83">
        <v>145590</v>
      </c>
      <c r="N18" s="186">
        <v>145590</v>
      </c>
      <c r="O18" s="186">
        <v>0</v>
      </c>
      <c r="P18" s="186"/>
      <c r="Q18" s="186"/>
      <c r="R18" s="186"/>
      <c r="S18" s="180">
        <f>SUM(N18:R18)</f>
        <v>145590</v>
      </c>
      <c r="T18" s="216"/>
    </row>
    <row r="19" spans="1:20" s="229" customFormat="1" ht="20.399999999999999" x14ac:dyDescent="0.25">
      <c r="A19" s="230" t="s">
        <v>108</v>
      </c>
      <c r="B19" s="231"/>
      <c r="C19" s="231"/>
      <c r="D19" s="231"/>
      <c r="E19" s="231"/>
      <c r="F19" s="231"/>
      <c r="G19" s="233"/>
      <c r="H19" s="231">
        <v>2765</v>
      </c>
      <c r="I19" s="231"/>
      <c r="J19" s="231"/>
      <c r="K19" s="232"/>
      <c r="L19" s="232"/>
      <c r="M19" s="83">
        <f>SUM(H19:L19)</f>
        <v>2765</v>
      </c>
      <c r="N19" s="231">
        <v>2765</v>
      </c>
      <c r="O19" s="232"/>
      <c r="P19" s="232"/>
      <c r="Q19" s="232"/>
      <c r="R19" s="232"/>
      <c r="S19" s="213">
        <f>SUM(N19:R19)</f>
        <v>2765</v>
      </c>
      <c r="T19" s="234"/>
    </row>
    <row r="20" spans="1:20" s="229" customFormat="1" x14ac:dyDescent="0.25">
      <c r="A20" s="230" t="s">
        <v>187</v>
      </c>
      <c r="B20" s="231"/>
      <c r="C20" s="231"/>
      <c r="D20" s="231"/>
      <c r="E20" s="231"/>
      <c r="F20" s="231"/>
      <c r="G20" s="233"/>
      <c r="H20" s="231">
        <v>98596</v>
      </c>
      <c r="I20" s="231"/>
      <c r="J20" s="231"/>
      <c r="K20" s="232"/>
      <c r="L20" s="232"/>
      <c r="M20" s="83">
        <f>SUM(H20:L20)</f>
        <v>98596</v>
      </c>
      <c r="N20" s="231">
        <v>98596</v>
      </c>
      <c r="O20" s="232"/>
      <c r="P20" s="232"/>
      <c r="Q20" s="232"/>
      <c r="R20" s="232"/>
      <c r="S20" s="213">
        <f>SUM(N20:R20)</f>
        <v>98596</v>
      </c>
      <c r="T20" s="234"/>
    </row>
    <row r="21" spans="1:20" s="229" customFormat="1" x14ac:dyDescent="0.25">
      <c r="A21" s="7" t="s">
        <v>186</v>
      </c>
      <c r="B21" s="231">
        <v>47813</v>
      </c>
      <c r="C21" s="231"/>
      <c r="D21" s="231"/>
      <c r="E21" s="231"/>
      <c r="F21" s="231"/>
      <c r="G21" s="233">
        <f>SUM(B21:F21)</f>
        <v>47813</v>
      </c>
      <c r="H21" s="231">
        <v>44229</v>
      </c>
      <c r="I21" s="231"/>
      <c r="J21" s="231"/>
      <c r="K21" s="232"/>
      <c r="L21" s="232"/>
      <c r="M21" s="83">
        <f>SUM(H21:L21)</f>
        <v>44229</v>
      </c>
      <c r="N21" s="231">
        <v>44229</v>
      </c>
      <c r="O21" s="232"/>
      <c r="P21" s="232"/>
      <c r="Q21" s="232"/>
      <c r="R21" s="232"/>
      <c r="S21" s="213">
        <f>SUM(N21:R21)</f>
        <v>44229</v>
      </c>
      <c r="T21" s="234"/>
    </row>
    <row r="22" spans="1:20" s="88" customFormat="1" x14ac:dyDescent="0.25">
      <c r="A22" s="86" t="s">
        <v>75</v>
      </c>
      <c r="B22" s="187"/>
      <c r="C22" s="87"/>
      <c r="D22" s="87"/>
      <c r="E22" s="87"/>
      <c r="F22" s="87"/>
      <c r="G22" s="80"/>
      <c r="H22" s="183">
        <v>0</v>
      </c>
      <c r="I22" s="80"/>
      <c r="J22" s="87"/>
      <c r="K22" s="87"/>
      <c r="L22" s="87"/>
      <c r="M22" s="83">
        <v>0</v>
      </c>
      <c r="N22" s="187"/>
      <c r="O22" s="87"/>
      <c r="P22" s="87"/>
      <c r="Q22" s="87"/>
      <c r="R22" s="87"/>
      <c r="S22" s="213"/>
      <c r="T22" s="216"/>
    </row>
    <row r="23" spans="1:20" s="74" customFormat="1" x14ac:dyDescent="0.25">
      <c r="A23" s="78" t="s">
        <v>80</v>
      </c>
      <c r="B23" s="188">
        <v>343586</v>
      </c>
      <c r="C23" s="89">
        <v>54662</v>
      </c>
      <c r="D23" s="89"/>
      <c r="E23" s="89"/>
      <c r="F23" s="89"/>
      <c r="G23" s="89">
        <v>398248</v>
      </c>
      <c r="H23" s="188">
        <v>727944</v>
      </c>
      <c r="I23" s="89">
        <v>52198</v>
      </c>
      <c r="J23" s="89"/>
      <c r="K23" s="89"/>
      <c r="L23" s="89"/>
      <c r="M23" s="89">
        <v>780142</v>
      </c>
      <c r="N23" s="188">
        <v>306536</v>
      </c>
      <c r="O23" s="89">
        <v>51629</v>
      </c>
      <c r="P23" s="89"/>
      <c r="Q23" s="89"/>
      <c r="R23" s="89"/>
      <c r="S23" s="181">
        <v>378165</v>
      </c>
      <c r="T23" s="217"/>
    </row>
    <row r="24" spans="1:20" x14ac:dyDescent="0.25">
      <c r="B24" s="294"/>
      <c r="C24" s="295"/>
      <c r="G24" s="294"/>
    </row>
  </sheetData>
  <mergeCells count="6">
    <mergeCell ref="B4:G4"/>
    <mergeCell ref="G1:T1"/>
    <mergeCell ref="G3:T3"/>
    <mergeCell ref="N4:S4"/>
    <mergeCell ref="H4:M4"/>
    <mergeCell ref="A2:T2"/>
  </mergeCells>
  <printOptions horizontalCentered="1" verticalCentered="1"/>
  <pageMargins left="0" right="0" top="0" bottom="0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"/>
  <sheetViews>
    <sheetView zoomScale="120" zoomScaleNormal="120" workbookViewId="0">
      <selection activeCell="S25" sqref="S25"/>
    </sheetView>
  </sheetViews>
  <sheetFormatPr defaultColWidth="9.109375" defaultRowHeight="10.199999999999999" x14ac:dyDescent="0.25"/>
  <cols>
    <col min="1" max="1" width="23.33203125" style="90" customWidth="1"/>
    <col min="2" max="3" width="6.5546875" style="90" bestFit="1" customWidth="1"/>
    <col min="4" max="4" width="5.6640625" style="90" bestFit="1" customWidth="1"/>
    <col min="5" max="5" width="6.5546875" style="90" bestFit="1" customWidth="1"/>
    <col min="6" max="6" width="5.6640625" style="90" bestFit="1" customWidth="1"/>
    <col min="7" max="7" width="6.5546875" style="119" bestFit="1" customWidth="1"/>
    <col min="8" max="8" width="6.5546875" style="90" bestFit="1" customWidth="1"/>
    <col min="9" max="10" width="5.6640625" style="90" bestFit="1" customWidth="1"/>
    <col min="11" max="11" width="6.5546875" style="90" bestFit="1" customWidth="1"/>
    <col min="12" max="12" width="5.6640625" style="90" bestFit="1" customWidth="1"/>
    <col min="13" max="13" width="6.5546875" style="119" bestFit="1" customWidth="1"/>
    <col min="14" max="14" width="6.5546875" style="90" bestFit="1" customWidth="1"/>
    <col min="15" max="16" width="5.6640625" style="90" bestFit="1" customWidth="1"/>
    <col min="17" max="17" width="6.5546875" style="90" bestFit="1" customWidth="1"/>
    <col min="18" max="18" width="5.6640625" style="90" bestFit="1" customWidth="1"/>
    <col min="19" max="19" width="6.5546875" style="119" bestFit="1" customWidth="1"/>
    <col min="20" max="20" width="6.33203125" style="119" customWidth="1"/>
    <col min="21" max="16384" width="9.109375" style="90"/>
  </cols>
  <sheetData>
    <row r="1" spans="1:20" x14ac:dyDescent="0.25">
      <c r="G1" s="311" t="s">
        <v>338</v>
      </c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2"/>
    </row>
    <row r="2" spans="1:20" ht="15.6" x14ac:dyDescent="0.25">
      <c r="A2" s="306" t="s">
        <v>339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7"/>
    </row>
    <row r="3" spans="1:20" ht="12.75" customHeight="1" x14ac:dyDescent="0.25">
      <c r="A3" s="74"/>
      <c r="B3" s="74"/>
      <c r="C3" s="74"/>
      <c r="D3" s="74"/>
      <c r="E3" s="74"/>
      <c r="F3" s="74"/>
      <c r="G3" s="303" t="s">
        <v>97</v>
      </c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</row>
    <row r="4" spans="1:20" s="94" customFormat="1" ht="13.2" x14ac:dyDescent="0.25">
      <c r="A4" s="131"/>
      <c r="B4" s="308" t="s">
        <v>336</v>
      </c>
      <c r="C4" s="309"/>
      <c r="D4" s="309"/>
      <c r="E4" s="309"/>
      <c r="F4" s="309"/>
      <c r="G4" s="310"/>
      <c r="H4" s="308" t="s">
        <v>337</v>
      </c>
      <c r="I4" s="309"/>
      <c r="J4" s="309"/>
      <c r="K4" s="309"/>
      <c r="L4" s="309"/>
      <c r="M4" s="310"/>
      <c r="N4" s="308" t="s">
        <v>334</v>
      </c>
      <c r="O4" s="309"/>
      <c r="P4" s="309"/>
      <c r="Q4" s="309"/>
      <c r="R4" s="309"/>
      <c r="S4" s="309"/>
      <c r="T4" s="212"/>
    </row>
    <row r="5" spans="1:20" s="74" customFormat="1" ht="69.75" customHeight="1" x14ac:dyDescent="0.25">
      <c r="A5" s="120" t="s">
        <v>1</v>
      </c>
      <c r="B5" s="192" t="s">
        <v>31</v>
      </c>
      <c r="C5" s="121" t="s">
        <v>189</v>
      </c>
      <c r="D5" s="121"/>
      <c r="E5" s="122"/>
      <c r="F5" s="123"/>
      <c r="G5" s="124" t="s">
        <v>30</v>
      </c>
      <c r="H5" s="192" t="s">
        <v>31</v>
      </c>
      <c r="I5" s="121" t="s">
        <v>32</v>
      </c>
      <c r="J5" s="121"/>
      <c r="K5" s="122"/>
      <c r="L5" s="123"/>
      <c r="M5" s="124" t="s">
        <v>30</v>
      </c>
      <c r="N5" s="192" t="s">
        <v>31</v>
      </c>
      <c r="O5" s="121" t="s">
        <v>32</v>
      </c>
      <c r="P5" s="121"/>
      <c r="Q5" s="122"/>
      <c r="R5" s="123"/>
      <c r="S5" s="189" t="s">
        <v>30</v>
      </c>
      <c r="T5" s="219" t="s">
        <v>12</v>
      </c>
    </row>
    <row r="6" spans="1:20" s="98" customFormat="1" x14ac:dyDescent="0.25">
      <c r="A6" s="95" t="s">
        <v>29</v>
      </c>
      <c r="B6" s="193">
        <v>178930</v>
      </c>
      <c r="C6" s="96">
        <v>6849</v>
      </c>
      <c r="D6" s="96"/>
      <c r="E6" s="96"/>
      <c r="F6" s="97"/>
      <c r="G6" s="96">
        <v>185779</v>
      </c>
      <c r="H6" s="193">
        <v>244313</v>
      </c>
      <c r="I6" s="96">
        <v>7934</v>
      </c>
      <c r="J6" s="96"/>
      <c r="K6" s="96"/>
      <c r="L6" s="97"/>
      <c r="M6" s="96">
        <v>252247</v>
      </c>
      <c r="N6" s="193">
        <v>234476</v>
      </c>
      <c r="O6" s="96">
        <v>7898</v>
      </c>
      <c r="P6" s="96"/>
      <c r="Q6" s="96"/>
      <c r="R6" s="97"/>
      <c r="S6" s="97">
        <v>242374</v>
      </c>
      <c r="T6" s="193"/>
    </row>
    <row r="7" spans="1:20" s="103" customFormat="1" x14ac:dyDescent="0.25">
      <c r="A7" s="99" t="s">
        <v>22</v>
      </c>
      <c r="B7" s="194">
        <v>500</v>
      </c>
      <c r="C7" s="100">
        <v>6849</v>
      </c>
      <c r="D7" s="100"/>
      <c r="E7" s="100"/>
      <c r="F7" s="101"/>
      <c r="G7" s="102">
        <f>SUM(C7:F7)</f>
        <v>6849</v>
      </c>
      <c r="H7" s="194">
        <v>9059</v>
      </c>
      <c r="I7" s="100">
        <v>7934</v>
      </c>
      <c r="J7" s="100"/>
      <c r="K7" s="100"/>
      <c r="L7" s="101"/>
      <c r="M7" s="102">
        <f>SUM(H7:L7)</f>
        <v>16993</v>
      </c>
      <c r="N7" s="194">
        <v>842</v>
      </c>
      <c r="O7" s="100">
        <v>7898</v>
      </c>
      <c r="P7" s="100"/>
      <c r="Q7" s="100"/>
      <c r="R7" s="101"/>
      <c r="S7" s="190">
        <f>SUM(N7:R7)</f>
        <v>8740</v>
      </c>
      <c r="T7" s="193"/>
    </row>
    <row r="8" spans="1:20" s="103" customFormat="1" ht="20.399999999999999" x14ac:dyDescent="0.25">
      <c r="A8" s="99" t="s">
        <v>72</v>
      </c>
      <c r="B8" s="194">
        <v>170293</v>
      </c>
      <c r="C8" s="100"/>
      <c r="D8" s="100"/>
      <c r="E8" s="100"/>
      <c r="F8" s="101"/>
      <c r="G8" s="102">
        <f>SUM(B8:F8)</f>
        <v>170293</v>
      </c>
      <c r="H8" s="194">
        <v>227105</v>
      </c>
      <c r="I8" s="100"/>
      <c r="J8" s="100"/>
      <c r="K8" s="100"/>
      <c r="L8" s="101"/>
      <c r="M8" s="102">
        <f>SUM(H8:L8)</f>
        <v>227105</v>
      </c>
      <c r="N8" s="194">
        <v>227105</v>
      </c>
      <c r="O8" s="100"/>
      <c r="P8" s="100"/>
      <c r="Q8" s="100"/>
      <c r="R8" s="101"/>
      <c r="S8" s="190">
        <f>SUM(N8:R8)</f>
        <v>227105</v>
      </c>
      <c r="T8" s="193"/>
    </row>
    <row r="9" spans="1:20" s="103" customFormat="1" x14ac:dyDescent="0.25">
      <c r="A9" s="99" t="s">
        <v>56</v>
      </c>
      <c r="B9" s="194">
        <v>0</v>
      </c>
      <c r="C9" s="100"/>
      <c r="D9" s="100"/>
      <c r="E9" s="100"/>
      <c r="F9" s="101"/>
      <c r="G9" s="102">
        <f>SUM(B9:F9)</f>
        <v>0</v>
      </c>
      <c r="H9" s="194">
        <v>12</v>
      </c>
      <c r="I9" s="100"/>
      <c r="J9" s="100"/>
      <c r="K9" s="100"/>
      <c r="L9" s="101"/>
      <c r="M9" s="102">
        <f>SUM(H9:L9)</f>
        <v>12</v>
      </c>
      <c r="N9" s="194">
        <v>12</v>
      </c>
      <c r="O9" s="100"/>
      <c r="P9" s="100"/>
      <c r="Q9" s="100"/>
      <c r="R9" s="101"/>
      <c r="S9" s="190">
        <f>SUM(N9:R9)</f>
        <v>12</v>
      </c>
      <c r="T9" s="193"/>
    </row>
    <row r="10" spans="1:20" s="103" customFormat="1" x14ac:dyDescent="0.25">
      <c r="A10" s="99" t="s">
        <v>190</v>
      </c>
      <c r="B10" s="194">
        <v>8137</v>
      </c>
      <c r="C10" s="100"/>
      <c r="D10" s="100"/>
      <c r="E10" s="100"/>
      <c r="F10" s="101"/>
      <c r="G10" s="102">
        <f>SUM(B10:F10)</f>
        <v>8137</v>
      </c>
      <c r="H10" s="194">
        <v>8137</v>
      </c>
      <c r="I10" s="100"/>
      <c r="J10" s="100"/>
      <c r="K10" s="100"/>
      <c r="L10" s="101"/>
      <c r="M10" s="102">
        <f>SUM(H10:L10)</f>
        <v>8137</v>
      </c>
      <c r="N10" s="194">
        <v>6517</v>
      </c>
      <c r="O10" s="100"/>
      <c r="P10" s="100"/>
      <c r="Q10" s="100"/>
      <c r="R10" s="101"/>
      <c r="S10" s="190">
        <f>SUM(N10:R10)</f>
        <v>6517</v>
      </c>
      <c r="T10" s="193"/>
    </row>
    <row r="11" spans="1:20" s="103" customFormat="1" x14ac:dyDescent="0.25">
      <c r="A11" s="104" t="s">
        <v>191</v>
      </c>
      <c r="B11" s="195"/>
      <c r="C11" s="105">
        <v>0</v>
      </c>
      <c r="D11" s="105"/>
      <c r="E11" s="105"/>
      <c r="F11" s="106"/>
      <c r="G11" s="102">
        <v>0</v>
      </c>
      <c r="H11" s="195"/>
      <c r="I11" s="105"/>
      <c r="J11" s="105"/>
      <c r="K11" s="105"/>
      <c r="L11" s="106"/>
      <c r="M11" s="102"/>
      <c r="N11" s="195"/>
      <c r="O11" s="105"/>
      <c r="P11" s="105"/>
      <c r="Q11" s="105"/>
      <c r="R11" s="106"/>
      <c r="S11" s="190"/>
      <c r="T11" s="193"/>
    </row>
    <row r="12" spans="1:20" s="98" customFormat="1" x14ac:dyDescent="0.25">
      <c r="A12" s="95" t="s">
        <v>28</v>
      </c>
      <c r="B12" s="193"/>
      <c r="C12" s="96"/>
      <c r="D12" s="96"/>
      <c r="E12" s="96"/>
      <c r="F12" s="97"/>
      <c r="G12" s="96"/>
      <c r="H12" s="193">
        <v>216395</v>
      </c>
      <c r="I12" s="96"/>
      <c r="J12" s="96"/>
      <c r="K12" s="96"/>
      <c r="L12" s="97"/>
      <c r="M12" s="96">
        <v>216395</v>
      </c>
      <c r="N12" s="193">
        <v>216395</v>
      </c>
      <c r="O12" s="96"/>
      <c r="P12" s="96"/>
      <c r="Q12" s="96"/>
      <c r="R12" s="97"/>
      <c r="S12" s="97">
        <v>216395</v>
      </c>
      <c r="T12" s="193"/>
    </row>
    <row r="13" spans="1:20" s="103" customFormat="1" x14ac:dyDescent="0.25">
      <c r="A13" s="104" t="s">
        <v>23</v>
      </c>
      <c r="B13" s="194"/>
      <c r="C13" s="100"/>
      <c r="D13" s="100"/>
      <c r="E13" s="100"/>
      <c r="F13" s="101"/>
      <c r="G13" s="102"/>
      <c r="H13" s="194"/>
      <c r="I13" s="100"/>
      <c r="J13" s="100"/>
      <c r="K13" s="100"/>
      <c r="L13" s="101"/>
      <c r="M13" s="102"/>
      <c r="N13" s="194"/>
      <c r="O13" s="100"/>
      <c r="P13" s="100"/>
      <c r="Q13" s="100"/>
      <c r="R13" s="101"/>
      <c r="S13" s="190"/>
      <c r="T13" s="193"/>
    </row>
    <row r="14" spans="1:20" s="111" customFormat="1" ht="20.399999999999999" x14ac:dyDescent="0.25">
      <c r="A14" s="107" t="s">
        <v>27</v>
      </c>
      <c r="B14" s="196"/>
      <c r="C14" s="108"/>
      <c r="D14" s="108"/>
      <c r="E14" s="108"/>
      <c r="F14" s="109"/>
      <c r="G14" s="110"/>
      <c r="H14" s="196"/>
      <c r="I14" s="108"/>
      <c r="J14" s="108"/>
      <c r="K14" s="108"/>
      <c r="L14" s="109"/>
      <c r="M14" s="110"/>
      <c r="N14" s="196"/>
      <c r="O14" s="108"/>
      <c r="P14" s="108"/>
      <c r="Q14" s="108"/>
      <c r="R14" s="109"/>
      <c r="S14" s="218"/>
      <c r="T14" s="193"/>
    </row>
    <row r="15" spans="1:20" s="111" customFormat="1" x14ac:dyDescent="0.25">
      <c r="A15" s="107" t="s">
        <v>26</v>
      </c>
      <c r="B15" s="196"/>
      <c r="C15" s="108"/>
      <c r="D15" s="108"/>
      <c r="E15" s="108"/>
      <c r="F15" s="109"/>
      <c r="G15" s="110"/>
      <c r="H15" s="196"/>
      <c r="I15" s="108"/>
      <c r="J15" s="108"/>
      <c r="K15" s="108"/>
      <c r="L15" s="109"/>
      <c r="M15" s="110"/>
      <c r="N15" s="196"/>
      <c r="O15" s="108"/>
      <c r="P15" s="108"/>
      <c r="Q15" s="108"/>
      <c r="R15" s="109"/>
      <c r="S15" s="218"/>
      <c r="T15" s="193"/>
    </row>
    <row r="16" spans="1:20" s="103" customFormat="1" x14ac:dyDescent="0.25">
      <c r="A16" s="104" t="s">
        <v>95</v>
      </c>
      <c r="B16" s="194"/>
      <c r="C16" s="100"/>
      <c r="D16" s="100"/>
      <c r="E16" s="100"/>
      <c r="F16" s="101"/>
      <c r="G16" s="102"/>
      <c r="H16" s="194">
        <v>216395</v>
      </c>
      <c r="I16" s="100"/>
      <c r="J16" s="100"/>
      <c r="K16" s="100"/>
      <c r="L16" s="101"/>
      <c r="M16" s="102">
        <f>SUM(H16:L16)</f>
        <v>216395</v>
      </c>
      <c r="N16" s="194">
        <v>216395</v>
      </c>
      <c r="O16" s="100"/>
      <c r="P16" s="100"/>
      <c r="Q16" s="100"/>
      <c r="R16" s="101"/>
      <c r="S16" s="190">
        <f>SUM(N16:R16)</f>
        <v>216395</v>
      </c>
      <c r="T16" s="193"/>
    </row>
    <row r="17" spans="1:20" s="103" customFormat="1" ht="20.399999999999999" x14ac:dyDescent="0.25">
      <c r="A17" s="104" t="s">
        <v>73</v>
      </c>
      <c r="B17" s="194"/>
      <c r="C17" s="100"/>
      <c r="D17" s="100"/>
      <c r="E17" s="100"/>
      <c r="F17" s="101"/>
      <c r="G17" s="102"/>
      <c r="H17" s="194"/>
      <c r="I17" s="100"/>
      <c r="J17" s="100"/>
      <c r="K17" s="100"/>
      <c r="L17" s="101"/>
      <c r="M17" s="102"/>
      <c r="N17" s="194"/>
      <c r="O17" s="100"/>
      <c r="P17" s="100"/>
      <c r="Q17" s="100"/>
      <c r="R17" s="101"/>
      <c r="S17" s="190"/>
      <c r="T17" s="193"/>
    </row>
    <row r="18" spans="1:20" s="98" customFormat="1" x14ac:dyDescent="0.25">
      <c r="A18" s="95" t="s">
        <v>76</v>
      </c>
      <c r="B18" s="193">
        <v>164656</v>
      </c>
      <c r="C18" s="193">
        <v>47813</v>
      </c>
      <c r="D18" s="193"/>
      <c r="E18" s="193"/>
      <c r="F18" s="193"/>
      <c r="G18" s="96">
        <f>SUM(B18:F18)</f>
        <v>212469</v>
      </c>
      <c r="H18" s="193">
        <v>267271</v>
      </c>
      <c r="I18" s="193">
        <v>44229</v>
      </c>
      <c r="J18" s="193"/>
      <c r="K18" s="193"/>
      <c r="L18" s="193"/>
      <c r="M18" s="96">
        <v>267271</v>
      </c>
      <c r="N18" s="193">
        <v>270077</v>
      </c>
      <c r="O18" s="193">
        <v>44229</v>
      </c>
      <c r="P18" s="193"/>
      <c r="Q18" s="193"/>
      <c r="R18" s="193"/>
      <c r="S18" s="97">
        <v>316306</v>
      </c>
      <c r="T18" s="193"/>
    </row>
    <row r="19" spans="1:20" s="103" customFormat="1" ht="20.399999999999999" x14ac:dyDescent="0.25">
      <c r="A19" s="104" t="s">
        <v>71</v>
      </c>
      <c r="B19" s="194">
        <v>164656</v>
      </c>
      <c r="C19" s="100"/>
      <c r="D19" s="100"/>
      <c r="E19" s="100"/>
      <c r="F19" s="101"/>
      <c r="G19" s="102">
        <f>SUM(B19:F19)</f>
        <v>164656</v>
      </c>
      <c r="H19" s="194">
        <v>168674</v>
      </c>
      <c r="I19" s="100"/>
      <c r="J19" s="100"/>
      <c r="K19" s="100"/>
      <c r="L19" s="101"/>
      <c r="M19" s="102">
        <v>168674</v>
      </c>
      <c r="N19" s="194">
        <v>168674</v>
      </c>
      <c r="O19" s="100"/>
      <c r="P19" s="100"/>
      <c r="Q19" s="100"/>
      <c r="R19" s="101"/>
      <c r="S19" s="190"/>
      <c r="T19" s="193"/>
    </row>
    <row r="20" spans="1:20" s="103" customFormat="1" x14ac:dyDescent="0.25">
      <c r="A20" s="104" t="s">
        <v>84</v>
      </c>
      <c r="B20" s="194"/>
      <c r="C20" s="100">
        <v>47813</v>
      </c>
      <c r="D20" s="100"/>
      <c r="E20" s="100"/>
      <c r="F20" s="101"/>
      <c r="G20" s="102">
        <f>SUM(C20:F20)</f>
        <v>47813</v>
      </c>
      <c r="H20" s="194"/>
      <c r="I20" s="100">
        <v>44229</v>
      </c>
      <c r="J20" s="100"/>
      <c r="K20" s="100"/>
      <c r="L20" s="101"/>
      <c r="M20" s="102">
        <v>44229</v>
      </c>
      <c r="N20" s="194"/>
      <c r="O20" s="100">
        <v>44229</v>
      </c>
      <c r="P20" s="100"/>
      <c r="Q20" s="100"/>
      <c r="R20" s="101"/>
      <c r="S20" s="190">
        <v>44229</v>
      </c>
      <c r="T20" s="193"/>
    </row>
    <row r="21" spans="1:20" s="103" customFormat="1" x14ac:dyDescent="0.25">
      <c r="A21" s="104" t="s">
        <v>192</v>
      </c>
      <c r="B21" s="194"/>
      <c r="C21" s="100"/>
      <c r="D21" s="100"/>
      <c r="E21" s="100"/>
      <c r="F21" s="101"/>
      <c r="G21" s="102"/>
      <c r="H21" s="194"/>
      <c r="I21" s="100"/>
      <c r="J21" s="100"/>
      <c r="K21" s="100"/>
      <c r="L21" s="101"/>
      <c r="M21" s="102"/>
      <c r="N21" s="194">
        <v>2806</v>
      </c>
      <c r="O21" s="100"/>
      <c r="P21" s="100"/>
      <c r="Q21" s="100"/>
      <c r="R21" s="101"/>
      <c r="S21" s="190">
        <v>2806</v>
      </c>
      <c r="T21" s="193"/>
    </row>
    <row r="22" spans="1:20" s="103" customFormat="1" x14ac:dyDescent="0.25">
      <c r="A22" s="104" t="s">
        <v>193</v>
      </c>
      <c r="B22" s="194"/>
      <c r="C22" s="100"/>
      <c r="D22" s="100"/>
      <c r="E22" s="100"/>
      <c r="F22" s="101"/>
      <c r="G22" s="102">
        <f>SUM(C22:F22)</f>
        <v>0</v>
      </c>
      <c r="H22" s="194">
        <v>98597</v>
      </c>
      <c r="I22" s="100"/>
      <c r="J22" s="100"/>
      <c r="K22" s="100"/>
      <c r="L22" s="101"/>
      <c r="M22" s="102">
        <v>98297</v>
      </c>
      <c r="N22" s="194">
        <v>98597</v>
      </c>
      <c r="O22" s="100"/>
      <c r="P22" s="100"/>
      <c r="Q22" s="100"/>
      <c r="R22" s="101"/>
      <c r="S22" s="190"/>
      <c r="T22" s="193"/>
    </row>
    <row r="23" spans="1:20" s="113" customFormat="1" x14ac:dyDescent="0.25">
      <c r="A23" s="95" t="s">
        <v>77</v>
      </c>
      <c r="B23" s="197"/>
      <c r="C23" s="112"/>
      <c r="D23" s="112"/>
      <c r="E23" s="112"/>
      <c r="F23" s="112"/>
      <c r="G23" s="96"/>
      <c r="H23" s="197"/>
      <c r="I23" s="112"/>
      <c r="J23" s="112"/>
      <c r="K23" s="112"/>
      <c r="L23" s="112"/>
      <c r="M23" s="96"/>
      <c r="N23" s="197"/>
      <c r="O23" s="112"/>
      <c r="P23" s="112"/>
      <c r="Q23" s="112"/>
      <c r="R23" s="112"/>
      <c r="S23" s="97"/>
      <c r="T23" s="193"/>
    </row>
    <row r="24" spans="1:20" s="98" customFormat="1" ht="20.399999999999999" x14ac:dyDescent="0.25">
      <c r="A24" s="114" t="s">
        <v>81</v>
      </c>
      <c r="B24" s="198">
        <v>179930</v>
      </c>
      <c r="C24" s="115">
        <v>46357</v>
      </c>
      <c r="D24" s="115"/>
      <c r="E24" s="115"/>
      <c r="F24" s="115"/>
      <c r="G24" s="115">
        <v>398248</v>
      </c>
      <c r="H24" s="198">
        <v>727979</v>
      </c>
      <c r="I24" s="115">
        <v>52163</v>
      </c>
      <c r="J24" s="115"/>
      <c r="K24" s="115"/>
      <c r="L24" s="115"/>
      <c r="M24" s="115">
        <v>780142</v>
      </c>
      <c r="N24" s="198">
        <v>720948</v>
      </c>
      <c r="O24" s="115">
        <v>52127</v>
      </c>
      <c r="P24" s="115"/>
      <c r="Q24" s="115"/>
      <c r="R24" s="115"/>
      <c r="S24" s="191">
        <v>773075</v>
      </c>
      <c r="T24" s="198"/>
    </row>
    <row r="25" spans="1:20" s="116" customFormat="1" x14ac:dyDescent="0.25">
      <c r="B25" s="117"/>
      <c r="C25" s="117"/>
      <c r="D25" s="117"/>
      <c r="E25" s="117"/>
      <c r="G25" s="118"/>
      <c r="H25" s="117"/>
      <c r="I25" s="117"/>
      <c r="J25" s="117"/>
      <c r="K25" s="117"/>
      <c r="M25" s="118"/>
      <c r="N25" s="117"/>
      <c r="O25" s="117"/>
      <c r="P25" s="117"/>
      <c r="Q25" s="117"/>
      <c r="S25" s="118"/>
      <c r="T25" s="118"/>
    </row>
    <row r="26" spans="1:20" x14ac:dyDescent="0.25">
      <c r="A26" s="116"/>
      <c r="B26" s="116"/>
      <c r="C26" s="116"/>
      <c r="D26" s="116"/>
      <c r="E26" s="116"/>
      <c r="F26" s="116"/>
      <c r="H26" s="116"/>
      <c r="I26" s="116"/>
      <c r="J26" s="116"/>
      <c r="K26" s="116"/>
      <c r="L26" s="116"/>
      <c r="N26" s="116"/>
      <c r="O26" s="116"/>
      <c r="P26" s="116"/>
      <c r="Q26" s="116"/>
      <c r="R26" s="116"/>
    </row>
    <row r="27" spans="1:20" x14ac:dyDescent="0.25">
      <c r="A27" s="116"/>
      <c r="B27" s="116"/>
      <c r="C27" s="116"/>
      <c r="D27" s="116"/>
      <c r="E27" s="116"/>
      <c r="F27" s="116"/>
      <c r="H27" s="116"/>
      <c r="I27" s="116"/>
      <c r="J27" s="116"/>
      <c r="K27" s="116"/>
      <c r="L27" s="116"/>
      <c r="N27" s="116"/>
      <c r="O27" s="116"/>
      <c r="P27" s="116"/>
      <c r="Q27" s="116"/>
      <c r="R27" s="116"/>
    </row>
    <row r="28" spans="1:20" x14ac:dyDescent="0.25">
      <c r="A28" s="116"/>
      <c r="B28" s="116"/>
      <c r="C28" s="116"/>
      <c r="D28" s="116"/>
      <c r="E28" s="116"/>
      <c r="F28" s="116"/>
      <c r="H28" s="116"/>
      <c r="I28" s="116"/>
      <c r="J28" s="116"/>
      <c r="K28" s="116"/>
      <c r="L28" s="116"/>
      <c r="N28" s="116"/>
      <c r="O28" s="116"/>
      <c r="P28" s="116"/>
      <c r="Q28" s="116"/>
      <c r="R28" s="116"/>
    </row>
    <row r="29" spans="1:20" x14ac:dyDescent="0.25">
      <c r="A29" s="116"/>
      <c r="B29" s="116"/>
      <c r="C29" s="116"/>
      <c r="D29" s="116"/>
      <c r="E29" s="116"/>
      <c r="F29" s="116"/>
      <c r="H29" s="116"/>
      <c r="I29" s="116"/>
      <c r="J29" s="116"/>
      <c r="K29" s="116"/>
      <c r="L29" s="116"/>
      <c r="N29" s="116"/>
      <c r="O29" s="116"/>
      <c r="P29" s="116"/>
      <c r="Q29" s="116"/>
      <c r="R29" s="116"/>
    </row>
    <row r="30" spans="1:20" x14ac:dyDescent="0.25">
      <c r="A30" s="116"/>
      <c r="B30" s="116"/>
      <c r="C30" s="116"/>
      <c r="D30" s="116"/>
      <c r="E30" s="116"/>
      <c r="F30" s="116"/>
      <c r="H30" s="116"/>
      <c r="I30" s="116"/>
      <c r="J30" s="116"/>
      <c r="K30" s="116"/>
      <c r="L30" s="116"/>
      <c r="N30" s="116"/>
      <c r="O30" s="116"/>
      <c r="P30" s="116"/>
      <c r="Q30" s="116"/>
      <c r="R30" s="116"/>
      <c r="T30" s="98"/>
    </row>
    <row r="31" spans="1:20" x14ac:dyDescent="0.25">
      <c r="A31" s="116"/>
      <c r="B31" s="116"/>
      <c r="C31" s="116"/>
      <c r="D31" s="116"/>
      <c r="E31" s="116"/>
      <c r="F31" s="116"/>
      <c r="H31" s="116"/>
      <c r="I31" s="116"/>
      <c r="J31" s="116"/>
      <c r="K31" s="116"/>
      <c r="L31" s="116"/>
      <c r="N31" s="116"/>
      <c r="O31" s="116"/>
      <c r="P31" s="116"/>
      <c r="Q31" s="116"/>
      <c r="R31" s="116"/>
      <c r="T31" s="98"/>
    </row>
    <row r="32" spans="1:20" x14ac:dyDescent="0.25">
      <c r="A32" s="116"/>
      <c r="B32" s="116"/>
      <c r="C32" s="116"/>
      <c r="D32" s="116"/>
      <c r="E32" s="116"/>
      <c r="F32" s="116"/>
      <c r="H32" s="116"/>
      <c r="I32" s="116"/>
      <c r="J32" s="116"/>
      <c r="K32" s="116"/>
      <c r="L32" s="116"/>
      <c r="N32" s="116"/>
      <c r="O32" s="116"/>
      <c r="P32" s="116"/>
      <c r="Q32" s="116"/>
      <c r="R32" s="116"/>
      <c r="T32" s="98"/>
    </row>
    <row r="33" spans="1:20" x14ac:dyDescent="0.25">
      <c r="A33" s="116"/>
      <c r="B33" s="116"/>
      <c r="C33" s="116"/>
      <c r="D33" s="116"/>
      <c r="E33" s="116"/>
      <c r="F33" s="116"/>
      <c r="H33" s="116"/>
      <c r="I33" s="116"/>
      <c r="J33" s="116"/>
      <c r="K33" s="116"/>
      <c r="L33" s="116"/>
      <c r="N33" s="116"/>
      <c r="O33" s="116"/>
      <c r="P33" s="116"/>
      <c r="Q33" s="116"/>
      <c r="R33" s="116"/>
      <c r="T33" s="98"/>
    </row>
    <row r="34" spans="1:20" x14ac:dyDescent="0.25">
      <c r="A34" s="116"/>
      <c r="B34" s="116"/>
      <c r="C34" s="116"/>
      <c r="D34" s="116"/>
      <c r="E34" s="116"/>
      <c r="F34" s="116"/>
      <c r="H34" s="116"/>
      <c r="I34" s="116"/>
      <c r="J34" s="116"/>
      <c r="K34" s="116"/>
      <c r="L34" s="116"/>
      <c r="N34" s="116"/>
      <c r="O34" s="116"/>
      <c r="P34" s="116"/>
      <c r="Q34" s="116"/>
      <c r="R34" s="116"/>
      <c r="T34" s="98"/>
    </row>
  </sheetData>
  <mergeCells count="6">
    <mergeCell ref="A2:T2"/>
    <mergeCell ref="B4:G4"/>
    <mergeCell ref="G3:T3"/>
    <mergeCell ref="G1:T1"/>
    <mergeCell ref="H4:M4"/>
    <mergeCell ref="N4:S4"/>
  </mergeCells>
  <printOptions horizontalCentered="1" verticalCentered="1"/>
  <pageMargins left="0" right="0" top="0" bottom="0" header="0.51181102362204722" footer="0.51181102362204722"/>
  <pageSetup paperSize="9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"/>
  <sheetViews>
    <sheetView workbookViewId="0">
      <selection activeCell="F36" sqref="F36"/>
    </sheetView>
  </sheetViews>
  <sheetFormatPr defaultRowHeight="13.2" x14ac:dyDescent="0.25"/>
  <cols>
    <col min="1" max="1" width="5.109375" style="132" customWidth="1"/>
    <col min="2" max="2" width="55.5546875" style="132" customWidth="1"/>
    <col min="3" max="5" width="14.44140625" style="132" customWidth="1"/>
    <col min="6" max="6" width="12.88671875" style="132" bestFit="1" customWidth="1"/>
  </cols>
  <sheetData>
    <row r="1" spans="1:6" x14ac:dyDescent="0.25">
      <c r="C1" s="316" t="s">
        <v>345</v>
      </c>
      <c r="D1" s="316"/>
      <c r="E1" s="316"/>
      <c r="F1" s="317"/>
    </row>
    <row r="2" spans="1:6" ht="15.6" x14ac:dyDescent="0.3">
      <c r="A2" s="313" t="s">
        <v>346</v>
      </c>
      <c r="B2" s="313"/>
      <c r="C2" s="313"/>
      <c r="D2" s="313"/>
      <c r="E2" s="313"/>
      <c r="F2" s="314"/>
    </row>
    <row r="3" spans="1:6" x14ac:dyDescent="0.25">
      <c r="A3" s="315" t="s">
        <v>93</v>
      </c>
      <c r="B3" s="315"/>
      <c r="C3" s="315"/>
      <c r="D3" s="315"/>
      <c r="E3" s="315"/>
      <c r="F3" s="315"/>
    </row>
    <row r="4" spans="1:6" ht="52.8" x14ac:dyDescent="0.25">
      <c r="A4" s="142" t="s">
        <v>86</v>
      </c>
      <c r="B4" s="61" t="s">
        <v>14</v>
      </c>
      <c r="C4" s="143" t="s">
        <v>347</v>
      </c>
      <c r="D4" s="143" t="s">
        <v>348</v>
      </c>
      <c r="E4" s="143" t="s">
        <v>349</v>
      </c>
      <c r="F4" s="143" t="s">
        <v>91</v>
      </c>
    </row>
    <row r="5" spans="1:6" x14ac:dyDescent="0.25">
      <c r="A5" s="144" t="s">
        <v>15</v>
      </c>
      <c r="B5" s="137" t="s">
        <v>194</v>
      </c>
      <c r="C5" s="145">
        <v>12</v>
      </c>
      <c r="D5" s="145">
        <v>12</v>
      </c>
      <c r="E5" s="145">
        <v>12</v>
      </c>
      <c r="F5" s="146"/>
    </row>
    <row r="6" spans="1:6" x14ac:dyDescent="0.25">
      <c r="A6" s="144" t="s">
        <v>82</v>
      </c>
      <c r="B6" s="137"/>
      <c r="C6" s="145"/>
      <c r="D6" s="145"/>
      <c r="E6" s="145"/>
      <c r="F6" s="146"/>
    </row>
    <row r="7" spans="1:6" x14ac:dyDescent="0.25">
      <c r="A7" s="147" t="s">
        <v>6</v>
      </c>
      <c r="B7" s="148" t="s">
        <v>196</v>
      </c>
      <c r="C7" s="149">
        <v>12</v>
      </c>
      <c r="D7" s="149">
        <v>12</v>
      </c>
      <c r="E7" s="149">
        <v>12</v>
      </c>
      <c r="F7" s="149"/>
    </row>
    <row r="8" spans="1:6" x14ac:dyDescent="0.25">
      <c r="A8" s="144" t="s">
        <v>15</v>
      </c>
      <c r="B8" s="272" t="s">
        <v>31</v>
      </c>
      <c r="C8" s="145">
        <v>0</v>
      </c>
      <c r="D8" s="145">
        <v>0</v>
      </c>
      <c r="E8" s="145">
        <v>0</v>
      </c>
      <c r="F8" s="146">
        <v>0</v>
      </c>
    </row>
    <row r="9" spans="1:6" x14ac:dyDescent="0.25">
      <c r="A9" s="144" t="s">
        <v>205</v>
      </c>
      <c r="B9" s="137" t="s">
        <v>202</v>
      </c>
      <c r="C9" s="145">
        <v>1</v>
      </c>
      <c r="D9" s="145">
        <v>1</v>
      </c>
      <c r="E9" s="145">
        <v>1</v>
      </c>
      <c r="F9" s="146">
        <f t="shared" ref="F9:F23" si="0">E9/D9*100</f>
        <v>100</v>
      </c>
    </row>
    <row r="10" spans="1:6" x14ac:dyDescent="0.25">
      <c r="A10" s="144" t="s">
        <v>206</v>
      </c>
      <c r="B10" s="137" t="s">
        <v>203</v>
      </c>
      <c r="C10" s="145">
        <v>1</v>
      </c>
      <c r="D10" s="145">
        <v>1</v>
      </c>
      <c r="E10" s="145">
        <v>1</v>
      </c>
      <c r="F10" s="146">
        <f t="shared" si="0"/>
        <v>100</v>
      </c>
    </row>
    <row r="11" spans="1:6" x14ac:dyDescent="0.25">
      <c r="A11" s="144" t="s">
        <v>207</v>
      </c>
      <c r="B11" s="137" t="s">
        <v>204</v>
      </c>
      <c r="C11" s="145">
        <v>5</v>
      </c>
      <c r="D11" s="145">
        <v>5</v>
      </c>
      <c r="E11" s="145">
        <v>5</v>
      </c>
      <c r="F11" s="146">
        <f t="shared" si="0"/>
        <v>100</v>
      </c>
    </row>
    <row r="12" spans="1:6" x14ac:dyDescent="0.25">
      <c r="A12" s="147" t="s">
        <v>3</v>
      </c>
      <c r="B12" s="148" t="s">
        <v>197</v>
      </c>
      <c r="C12" s="149">
        <f>SUM(C8:C11)</f>
        <v>7</v>
      </c>
      <c r="D12" s="149">
        <f t="shared" ref="D12:E12" si="1">SUM(D8:D11)</f>
        <v>7</v>
      </c>
      <c r="E12" s="149">
        <f t="shared" si="1"/>
        <v>7</v>
      </c>
      <c r="F12" s="149">
        <f t="shared" si="0"/>
        <v>100</v>
      </c>
    </row>
    <row r="13" spans="1:6" x14ac:dyDescent="0.25">
      <c r="A13" s="144" t="s">
        <v>15</v>
      </c>
      <c r="B13" s="137" t="s">
        <v>199</v>
      </c>
      <c r="C13" s="145">
        <v>1</v>
      </c>
      <c r="D13" s="145">
        <v>1</v>
      </c>
      <c r="E13" s="145">
        <v>1</v>
      </c>
      <c r="F13" s="146">
        <f t="shared" si="0"/>
        <v>100</v>
      </c>
    </row>
    <row r="14" spans="1:6" x14ac:dyDescent="0.25">
      <c r="A14" s="144" t="s">
        <v>82</v>
      </c>
      <c r="B14" s="137" t="s">
        <v>200</v>
      </c>
      <c r="C14" s="145">
        <v>1</v>
      </c>
      <c r="D14" s="145">
        <v>1</v>
      </c>
      <c r="E14" s="145">
        <v>1</v>
      </c>
      <c r="F14" s="146">
        <v>0</v>
      </c>
    </row>
    <row r="15" spans="1:6" x14ac:dyDescent="0.25">
      <c r="A15" s="144" t="s">
        <v>16</v>
      </c>
      <c r="B15" s="137"/>
      <c r="C15" s="145">
        <v>0</v>
      </c>
      <c r="D15" s="145">
        <v>0</v>
      </c>
      <c r="E15" s="145">
        <v>0</v>
      </c>
      <c r="F15" s="146">
        <v>0</v>
      </c>
    </row>
    <row r="16" spans="1:6" x14ac:dyDescent="0.25">
      <c r="A16" s="147" t="s">
        <v>78</v>
      </c>
      <c r="B16" s="148" t="s">
        <v>201</v>
      </c>
      <c r="C16" s="149">
        <f>SUM(C13:C15)</f>
        <v>2</v>
      </c>
      <c r="D16" s="149">
        <f t="shared" ref="D16:E16" si="2">SUM(D13:D15)</f>
        <v>2</v>
      </c>
      <c r="E16" s="149">
        <f t="shared" si="2"/>
        <v>2</v>
      </c>
      <c r="F16" s="149">
        <f t="shared" si="0"/>
        <v>100</v>
      </c>
    </row>
    <row r="17" spans="1:6" x14ac:dyDescent="0.25">
      <c r="A17" s="144" t="s">
        <v>15</v>
      </c>
      <c r="B17" s="150" t="s">
        <v>195</v>
      </c>
      <c r="C17" s="145">
        <v>93</v>
      </c>
      <c r="D17" s="145">
        <v>75</v>
      </c>
      <c r="E17" s="145">
        <v>75</v>
      </c>
      <c r="F17" s="146">
        <f t="shared" si="0"/>
        <v>100</v>
      </c>
    </row>
    <row r="18" spans="1:6" x14ac:dyDescent="0.25">
      <c r="A18" s="147" t="s">
        <v>4</v>
      </c>
      <c r="B18" s="148" t="s">
        <v>198</v>
      </c>
      <c r="C18" s="151">
        <f>SUM(C17)</f>
        <v>93</v>
      </c>
      <c r="D18" s="151">
        <f t="shared" ref="D18:E18" si="3">SUM(D17)</f>
        <v>75</v>
      </c>
      <c r="E18" s="151">
        <f t="shared" si="3"/>
        <v>75</v>
      </c>
      <c r="F18" s="149">
        <f t="shared" si="0"/>
        <v>100</v>
      </c>
    </row>
    <row r="19" spans="1:6" x14ac:dyDescent="0.25">
      <c r="A19" s="144" t="s">
        <v>101</v>
      </c>
      <c r="B19" s="150"/>
      <c r="C19" s="145"/>
      <c r="D19" s="145"/>
      <c r="E19" s="145"/>
      <c r="F19" s="146"/>
    </row>
    <row r="20" spans="1:6" x14ac:dyDescent="0.25">
      <c r="A20" s="144" t="s">
        <v>102</v>
      </c>
      <c r="B20" s="150"/>
      <c r="C20" s="145"/>
      <c r="D20" s="145"/>
      <c r="E20" s="145"/>
      <c r="F20" s="146"/>
    </row>
    <row r="21" spans="1:6" x14ac:dyDescent="0.25">
      <c r="A21" s="144" t="s">
        <v>103</v>
      </c>
      <c r="B21" s="150"/>
      <c r="C21" s="145"/>
      <c r="D21" s="145"/>
      <c r="E21" s="145"/>
      <c r="F21" s="146"/>
    </row>
    <row r="22" spans="1:6" x14ac:dyDescent="0.25">
      <c r="A22" s="147" t="s">
        <v>5</v>
      </c>
      <c r="B22" s="148" t="s">
        <v>92</v>
      </c>
      <c r="C22" s="149">
        <f>SUM(C19:C21)</f>
        <v>0</v>
      </c>
      <c r="D22" s="149">
        <f t="shared" ref="D22:E22" si="4">SUM(D19:D21)</f>
        <v>0</v>
      </c>
      <c r="E22" s="149">
        <f t="shared" si="4"/>
        <v>0</v>
      </c>
      <c r="F22" s="149"/>
    </row>
    <row r="23" spans="1:6" x14ac:dyDescent="0.25">
      <c r="A23" s="152" t="s">
        <v>7</v>
      </c>
      <c r="B23" s="153" t="s">
        <v>85</v>
      </c>
      <c r="C23" s="154">
        <f>SUM(C7+C12+C16+C18+C22)</f>
        <v>114</v>
      </c>
      <c r="D23" s="154">
        <f t="shared" ref="D23:E23" si="5">SUM(D7+D12+D16+D18+D22)</f>
        <v>96</v>
      </c>
      <c r="E23" s="154">
        <f t="shared" si="5"/>
        <v>96</v>
      </c>
      <c r="F23" s="154">
        <f t="shared" si="0"/>
        <v>100</v>
      </c>
    </row>
  </sheetData>
  <mergeCells count="3">
    <mergeCell ref="A2:F2"/>
    <mergeCell ref="A3:F3"/>
    <mergeCell ref="C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workbookViewId="0">
      <selection activeCell="E31" sqref="E31"/>
    </sheetView>
  </sheetViews>
  <sheetFormatPr defaultColWidth="9.109375" defaultRowHeight="10.199999999999999" x14ac:dyDescent="0.2"/>
  <cols>
    <col min="1" max="1" width="5.109375" style="127" customWidth="1"/>
    <col min="2" max="2" width="42.5546875" style="9" customWidth="1"/>
    <col min="3" max="5" width="26.6640625" style="9" customWidth="1"/>
    <col min="6" max="6" width="10" style="9" customWidth="1"/>
    <col min="7" max="7" width="2.5546875" style="9" customWidth="1"/>
    <col min="8" max="16384" width="9.109375" style="9"/>
  </cols>
  <sheetData>
    <row r="1" spans="1:6" x14ac:dyDescent="0.2">
      <c r="C1" s="320" t="s">
        <v>340</v>
      </c>
      <c r="D1" s="320"/>
      <c r="E1" s="320"/>
      <c r="F1" s="320"/>
    </row>
    <row r="2" spans="1:6" ht="15.6" x14ac:dyDescent="0.3">
      <c r="A2" s="319" t="s">
        <v>341</v>
      </c>
      <c r="B2" s="319"/>
      <c r="C2" s="319"/>
      <c r="D2" s="319"/>
      <c r="E2" s="319"/>
      <c r="F2" s="319"/>
    </row>
    <row r="3" spans="1:6" x14ac:dyDescent="0.2">
      <c r="B3" s="318" t="s">
        <v>180</v>
      </c>
      <c r="C3" s="318"/>
      <c r="D3" s="318"/>
      <c r="E3" s="318"/>
      <c r="F3" s="318"/>
    </row>
    <row r="4" spans="1:6" s="126" customFormat="1" ht="39.6" x14ac:dyDescent="0.25">
      <c r="A4" s="128"/>
      <c r="B4" s="125" t="s">
        <v>14</v>
      </c>
      <c r="C4" s="125" t="s">
        <v>342</v>
      </c>
      <c r="D4" s="125" t="s">
        <v>343</v>
      </c>
      <c r="E4" s="125" t="s">
        <v>344</v>
      </c>
      <c r="F4" s="125" t="s">
        <v>12</v>
      </c>
    </row>
    <row r="5" spans="1:6" s="158" customFormat="1" x14ac:dyDescent="0.2">
      <c r="A5" s="155" t="s">
        <v>15</v>
      </c>
      <c r="B5" s="156" t="s">
        <v>208</v>
      </c>
      <c r="C5" s="73">
        <v>19776829</v>
      </c>
      <c r="D5" s="73">
        <v>19888337</v>
      </c>
      <c r="E5" s="73">
        <v>19888337</v>
      </c>
      <c r="F5" s="157">
        <f>(E5/D5)*100</f>
        <v>100</v>
      </c>
    </row>
    <row r="6" spans="1:6" s="158" customFormat="1" x14ac:dyDescent="0.2">
      <c r="A6" s="155" t="s">
        <v>82</v>
      </c>
      <c r="B6" s="156" t="s">
        <v>209</v>
      </c>
      <c r="C6" s="73">
        <v>27088200</v>
      </c>
      <c r="D6" s="73">
        <v>27088200</v>
      </c>
      <c r="E6" s="73">
        <v>27088200</v>
      </c>
      <c r="F6" s="157">
        <f>(E6/D6)*100</f>
        <v>100</v>
      </c>
    </row>
    <row r="7" spans="1:6" s="158" customFormat="1" x14ac:dyDescent="0.2">
      <c r="A7" s="155" t="s">
        <v>16</v>
      </c>
      <c r="B7" s="199" t="s">
        <v>210</v>
      </c>
      <c r="C7" s="73">
        <v>29483328</v>
      </c>
      <c r="D7" s="73">
        <v>30860535</v>
      </c>
      <c r="E7" s="73">
        <v>30860535</v>
      </c>
      <c r="F7" s="157">
        <f>(E7/D7)*100</f>
        <v>100</v>
      </c>
    </row>
    <row r="8" spans="1:6" s="158" customFormat="1" x14ac:dyDescent="0.2">
      <c r="A8" s="155" t="s">
        <v>17</v>
      </c>
      <c r="B8" s="199" t="s">
        <v>211</v>
      </c>
      <c r="C8" s="73">
        <v>1800000</v>
      </c>
      <c r="D8" s="73">
        <v>1800000</v>
      </c>
      <c r="E8" s="73">
        <v>1800000</v>
      </c>
      <c r="F8" s="157">
        <v>100</v>
      </c>
    </row>
    <row r="9" spans="1:6" s="158" customFormat="1" x14ac:dyDescent="0.2">
      <c r="A9" s="155" t="s">
        <v>18</v>
      </c>
      <c r="B9" s="199" t="s">
        <v>212</v>
      </c>
      <c r="C9" s="73">
        <v>3597907</v>
      </c>
      <c r="D9" s="73">
        <v>16205388</v>
      </c>
      <c r="E9" s="73">
        <v>16205388</v>
      </c>
      <c r="F9" s="157">
        <v>100</v>
      </c>
    </row>
    <row r="10" spans="1:6" s="158" customFormat="1" x14ac:dyDescent="0.2">
      <c r="A10" s="155" t="s">
        <v>89</v>
      </c>
      <c r="B10" s="199" t="s">
        <v>213</v>
      </c>
      <c r="C10" s="73">
        <v>0</v>
      </c>
      <c r="D10" s="73">
        <v>319221</v>
      </c>
      <c r="E10" s="73">
        <v>319221</v>
      </c>
      <c r="F10" s="157">
        <v>100</v>
      </c>
    </row>
    <row r="11" spans="1:6" s="158" customFormat="1" x14ac:dyDescent="0.2">
      <c r="A11" s="155" t="s">
        <v>17</v>
      </c>
      <c r="B11" s="199" t="s">
        <v>213</v>
      </c>
      <c r="C11" s="73">
        <v>0</v>
      </c>
      <c r="D11" s="73">
        <v>0</v>
      </c>
      <c r="E11" s="73">
        <v>0</v>
      </c>
      <c r="F11" s="157"/>
    </row>
    <row r="12" spans="1:6" s="17" customFormat="1" x14ac:dyDescent="0.2">
      <c r="A12" s="129" t="s">
        <v>6</v>
      </c>
      <c r="B12" s="69" t="s">
        <v>13</v>
      </c>
      <c r="C12" s="70">
        <f>SUM(C5:C11)</f>
        <v>81746264</v>
      </c>
      <c r="D12" s="70">
        <f>SUM(D5:D11)</f>
        <v>96161681</v>
      </c>
      <c r="E12" s="70">
        <f>SUM(E5:E11)</f>
        <v>96161681</v>
      </c>
      <c r="F12" s="159">
        <f t="shared" ref="F12" si="0">(E12/D12)*100</f>
        <v>100</v>
      </c>
    </row>
    <row r="13" spans="1:6" s="158" customFormat="1" x14ac:dyDescent="0.2">
      <c r="A13" s="155"/>
      <c r="B13" s="156"/>
      <c r="C13" s="73"/>
      <c r="D13" s="73"/>
      <c r="E13" s="73"/>
      <c r="F13" s="157"/>
    </row>
    <row r="14" spans="1:6" s="158" customFormat="1" x14ac:dyDescent="0.2">
      <c r="A14" s="155"/>
      <c r="B14" s="199"/>
      <c r="C14" s="73"/>
      <c r="D14" s="73"/>
      <c r="E14" s="73"/>
      <c r="F14" s="157"/>
    </row>
    <row r="15" spans="1:6" s="158" customFormat="1" x14ac:dyDescent="0.2">
      <c r="A15" s="155"/>
      <c r="B15" s="156"/>
      <c r="C15" s="73"/>
      <c r="D15" s="73"/>
      <c r="E15" s="73"/>
      <c r="F15" s="157"/>
    </row>
    <row r="16" spans="1:6" s="158" customFormat="1" x14ac:dyDescent="0.2">
      <c r="A16" s="155"/>
      <c r="B16" s="156"/>
      <c r="C16" s="73"/>
      <c r="D16" s="73"/>
      <c r="E16" s="73"/>
      <c r="F16" s="157"/>
    </row>
    <row r="17" spans="1:6" s="158" customFormat="1" x14ac:dyDescent="0.2">
      <c r="A17" s="155"/>
      <c r="B17" s="156"/>
      <c r="C17" s="73"/>
      <c r="D17" s="73"/>
      <c r="E17" s="73"/>
      <c r="F17" s="157"/>
    </row>
    <row r="18" spans="1:6" s="158" customFormat="1" x14ac:dyDescent="0.2">
      <c r="A18" s="155"/>
      <c r="B18" s="156"/>
      <c r="C18" s="73"/>
      <c r="D18" s="73"/>
      <c r="E18" s="73"/>
      <c r="F18" s="157"/>
    </row>
    <row r="19" spans="1:6" s="158" customFormat="1" x14ac:dyDescent="0.2">
      <c r="A19" s="155"/>
      <c r="B19" s="156"/>
      <c r="C19" s="73"/>
      <c r="D19" s="73"/>
      <c r="E19" s="73"/>
      <c r="F19" s="157"/>
    </row>
    <row r="20" spans="1:6" s="17" customFormat="1" x14ac:dyDescent="0.2">
      <c r="A20" s="129"/>
      <c r="B20" s="69"/>
      <c r="C20" s="70"/>
      <c r="D20" s="70"/>
      <c r="E20" s="70"/>
      <c r="F20" s="159"/>
    </row>
    <row r="21" spans="1:6" s="158" customFormat="1" x14ac:dyDescent="0.2">
      <c r="A21" s="155"/>
      <c r="B21" s="156"/>
      <c r="C21" s="73"/>
      <c r="D21" s="73"/>
      <c r="E21" s="73"/>
      <c r="F21" s="157"/>
    </row>
    <row r="22" spans="1:6" s="17" customFormat="1" x14ac:dyDescent="0.2">
      <c r="A22" s="129"/>
      <c r="B22" s="69"/>
      <c r="C22" s="70"/>
      <c r="D22" s="70"/>
      <c r="E22" s="70"/>
      <c r="F22" s="159"/>
    </row>
    <row r="23" spans="1:6" s="158" customFormat="1" x14ac:dyDescent="0.2">
      <c r="A23" s="155"/>
      <c r="B23" s="156"/>
      <c r="C23" s="156"/>
      <c r="D23" s="156"/>
      <c r="E23" s="156"/>
      <c r="F23" s="157"/>
    </row>
    <row r="24" spans="1:6" s="158" customFormat="1" x14ac:dyDescent="0.2">
      <c r="A24" s="155"/>
      <c r="B24" s="156"/>
      <c r="C24" s="156"/>
      <c r="D24" s="156"/>
      <c r="E24" s="156"/>
      <c r="F24" s="157"/>
    </row>
    <row r="25" spans="1:6" s="158" customFormat="1" x14ac:dyDescent="0.2">
      <c r="A25" s="155"/>
      <c r="B25" s="156"/>
      <c r="C25" s="156"/>
      <c r="D25" s="156"/>
      <c r="E25" s="156"/>
      <c r="F25" s="157"/>
    </row>
    <row r="26" spans="1:6" s="158" customFormat="1" x14ac:dyDescent="0.2">
      <c r="A26" s="155"/>
      <c r="B26" s="156"/>
      <c r="C26" s="156"/>
      <c r="D26" s="156"/>
      <c r="E26" s="156"/>
      <c r="F26" s="157"/>
    </row>
    <row r="27" spans="1:6" s="158" customFormat="1" x14ac:dyDescent="0.2">
      <c r="A27" s="155"/>
      <c r="B27" s="156"/>
      <c r="C27" s="156"/>
      <c r="D27" s="156"/>
      <c r="E27" s="156"/>
      <c r="F27" s="157"/>
    </row>
    <row r="28" spans="1:6" s="158" customFormat="1" x14ac:dyDescent="0.2">
      <c r="A28" s="155"/>
      <c r="B28" s="156"/>
      <c r="C28" s="156"/>
      <c r="D28" s="156"/>
      <c r="E28" s="156"/>
      <c r="F28" s="157"/>
    </row>
    <row r="29" spans="1:6" s="17" customFormat="1" x14ac:dyDescent="0.2">
      <c r="A29" s="129"/>
      <c r="B29" s="69"/>
      <c r="C29" s="70"/>
      <c r="D29" s="70"/>
      <c r="E29" s="70"/>
      <c r="F29" s="159"/>
    </row>
    <row r="30" spans="1:6" s="17" customFormat="1" x14ac:dyDescent="0.2">
      <c r="A30" s="130"/>
      <c r="B30" s="67" t="s">
        <v>197</v>
      </c>
      <c r="C30" s="68">
        <v>81746264</v>
      </c>
      <c r="D30" s="68">
        <v>96161681</v>
      </c>
      <c r="E30" s="68">
        <v>96161681</v>
      </c>
      <c r="F30" s="160">
        <v>100</v>
      </c>
    </row>
  </sheetData>
  <mergeCells count="3">
    <mergeCell ref="B3:F3"/>
    <mergeCell ref="A2:F2"/>
    <mergeCell ref="C1:F1"/>
  </mergeCells>
  <phoneticPr fontId="2" type="noConversion"/>
  <printOptions horizontalCentered="1" verticalCentered="1"/>
  <pageMargins left="0" right="0" top="0" bottom="0" header="0.51181102362204722" footer="0.51181102362204722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"/>
  <sheetViews>
    <sheetView workbookViewId="0">
      <selection activeCell="D41" sqref="D41"/>
    </sheetView>
  </sheetViews>
  <sheetFormatPr defaultRowHeight="13.2" x14ac:dyDescent="0.25"/>
  <cols>
    <col min="1" max="1" width="4.6640625" style="132" bestFit="1" customWidth="1"/>
    <col min="2" max="2" width="20" style="132" bestFit="1" customWidth="1"/>
    <col min="3" max="3" width="41" style="132" customWidth="1"/>
    <col min="4" max="6" width="18.88671875" style="132" customWidth="1"/>
    <col min="7" max="7" width="9" style="132" customWidth="1"/>
  </cols>
  <sheetData>
    <row r="1" spans="1:8" ht="13.2" customHeight="1" x14ac:dyDescent="0.25">
      <c r="D1" s="133"/>
      <c r="E1" s="321" t="s">
        <v>350</v>
      </c>
      <c r="F1" s="321"/>
      <c r="G1" s="321"/>
      <c r="H1" s="248"/>
    </row>
    <row r="2" spans="1:8" ht="15.6" x14ac:dyDescent="0.3">
      <c r="A2" s="313" t="s">
        <v>351</v>
      </c>
      <c r="B2" s="313"/>
      <c r="C2" s="313"/>
      <c r="D2" s="313"/>
      <c r="E2" s="313"/>
      <c r="F2" s="313"/>
      <c r="G2" s="313"/>
    </row>
    <row r="3" spans="1:8" x14ac:dyDescent="0.25">
      <c r="D3" s="134"/>
      <c r="E3" s="134"/>
      <c r="F3" s="134"/>
      <c r="G3" s="134" t="s">
        <v>98</v>
      </c>
    </row>
    <row r="4" spans="1:8" s="202" customFormat="1" ht="26.4" x14ac:dyDescent="0.25">
      <c r="A4" s="141" t="s">
        <v>86</v>
      </c>
      <c r="B4" s="37" t="s">
        <v>87</v>
      </c>
      <c r="C4" s="37" t="s">
        <v>88</v>
      </c>
      <c r="D4" s="223" t="s">
        <v>332</v>
      </c>
      <c r="E4" s="223" t="s">
        <v>333</v>
      </c>
      <c r="F4" s="223" t="s">
        <v>352</v>
      </c>
      <c r="G4" s="37" t="s">
        <v>12</v>
      </c>
    </row>
    <row r="5" spans="1:8" x14ac:dyDescent="0.25">
      <c r="A5" s="135" t="s">
        <v>15</v>
      </c>
      <c r="B5" s="136" t="s">
        <v>234</v>
      </c>
      <c r="C5" s="137" t="s">
        <v>235</v>
      </c>
      <c r="D5" s="138">
        <v>15000</v>
      </c>
      <c r="E5" s="138">
        <v>15000</v>
      </c>
      <c r="F5" s="138">
        <v>15000</v>
      </c>
      <c r="G5" s="138">
        <f>SUM(F5/E5)*100</f>
        <v>100</v>
      </c>
    </row>
    <row r="6" spans="1:8" x14ac:dyDescent="0.25">
      <c r="A6" s="135"/>
      <c r="B6" s="137"/>
      <c r="C6" s="137"/>
      <c r="D6" s="138"/>
      <c r="E6" s="138"/>
      <c r="F6" s="138"/>
      <c r="G6" s="138"/>
    </row>
    <row r="7" spans="1:8" x14ac:dyDescent="0.25">
      <c r="A7" s="135"/>
      <c r="B7" s="137"/>
      <c r="C7" s="137"/>
      <c r="D7" s="138"/>
      <c r="E7" s="138"/>
      <c r="F7" s="138"/>
      <c r="G7" s="138"/>
    </row>
    <row r="8" spans="1:8" x14ac:dyDescent="0.25">
      <c r="A8" s="135"/>
      <c r="B8" s="137"/>
      <c r="C8" s="137"/>
      <c r="D8" s="138"/>
      <c r="E8" s="138"/>
      <c r="F8" s="138"/>
      <c r="G8" s="138"/>
    </row>
    <row r="9" spans="1:8" x14ac:dyDescent="0.25">
      <c r="A9" s="135"/>
      <c r="B9" s="137"/>
      <c r="C9" s="137"/>
      <c r="D9" s="138"/>
      <c r="E9" s="138"/>
      <c r="F9" s="138"/>
      <c r="G9" s="138"/>
    </row>
    <row r="10" spans="1:8" x14ac:dyDescent="0.25">
      <c r="A10" s="135"/>
      <c r="B10" s="137"/>
      <c r="C10" s="137"/>
      <c r="D10" s="138"/>
      <c r="E10" s="138"/>
      <c r="F10" s="138"/>
      <c r="G10" s="138"/>
    </row>
    <row r="11" spans="1:8" x14ac:dyDescent="0.25">
      <c r="A11" s="135"/>
      <c r="B11" s="137"/>
      <c r="C11" s="137"/>
      <c r="D11" s="138"/>
      <c r="E11" s="138"/>
      <c r="F11" s="138"/>
      <c r="G11" s="138"/>
    </row>
    <row r="12" spans="1:8" x14ac:dyDescent="0.25">
      <c r="A12" s="135"/>
      <c r="B12" s="137"/>
      <c r="C12" s="139"/>
      <c r="D12" s="138"/>
      <c r="E12" s="138"/>
      <c r="F12" s="138"/>
      <c r="G12" s="138"/>
    </row>
    <row r="13" spans="1:8" x14ac:dyDescent="0.25">
      <c r="A13" s="61" t="s">
        <v>6</v>
      </c>
      <c r="B13" s="140"/>
      <c r="C13" s="141" t="s">
        <v>90</v>
      </c>
      <c r="D13" s="161">
        <f>SUM(D5:D12)</f>
        <v>15000</v>
      </c>
      <c r="E13" s="161">
        <f>SUM(E5:E12)</f>
        <v>15000</v>
      </c>
      <c r="F13" s="161">
        <f>SUM(F5:F12)</f>
        <v>15000</v>
      </c>
      <c r="G13" s="161">
        <f t="shared" ref="G13" si="0">SUM(F13/E13)*100</f>
        <v>100</v>
      </c>
    </row>
    <row r="14" spans="1:8" x14ac:dyDescent="0.25">
      <c r="D14" s="133"/>
      <c r="E14" s="133"/>
      <c r="F14" s="133"/>
      <c r="G14" s="133"/>
    </row>
  </sheetData>
  <mergeCells count="2">
    <mergeCell ref="A2:G2"/>
    <mergeCell ref="E1:G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4"/>
  <sheetViews>
    <sheetView workbookViewId="0">
      <selection activeCell="D21" sqref="D21"/>
    </sheetView>
  </sheetViews>
  <sheetFormatPr defaultRowHeight="13.2" x14ac:dyDescent="0.25"/>
  <cols>
    <col min="1" max="1" width="6" bestFit="1" customWidth="1"/>
    <col min="2" max="2" width="41.5546875" customWidth="1"/>
    <col min="3" max="3" width="22.6640625" customWidth="1"/>
    <col min="4" max="4" width="22.88671875" customWidth="1"/>
  </cols>
  <sheetData>
    <row r="1" spans="1:5" ht="13.2" customHeight="1" x14ac:dyDescent="0.25">
      <c r="A1" s="163"/>
      <c r="B1" s="164"/>
      <c r="C1" s="321" t="s">
        <v>353</v>
      </c>
      <c r="D1" s="321"/>
      <c r="E1" s="248"/>
    </row>
    <row r="2" spans="1:5" ht="13.8" x14ac:dyDescent="0.25">
      <c r="A2" s="322" t="s">
        <v>354</v>
      </c>
      <c r="B2" s="322"/>
      <c r="C2" s="322"/>
      <c r="D2" s="322"/>
    </row>
    <row r="3" spans="1:5" ht="13.8" x14ac:dyDescent="0.25">
      <c r="A3" s="165"/>
      <c r="B3" s="166"/>
      <c r="C3" s="166"/>
      <c r="D3" s="167" t="s">
        <v>180</v>
      </c>
    </row>
    <row r="4" spans="1:5" x14ac:dyDescent="0.25">
      <c r="A4" s="168" t="s">
        <v>96</v>
      </c>
      <c r="B4" s="169" t="s">
        <v>14</v>
      </c>
      <c r="C4" s="170" t="s">
        <v>31</v>
      </c>
      <c r="D4" s="170" t="s">
        <v>32</v>
      </c>
    </row>
    <row r="5" spans="1:5" x14ac:dyDescent="0.25">
      <c r="A5" s="171" t="s">
        <v>214</v>
      </c>
      <c r="B5" s="172" t="s">
        <v>215</v>
      </c>
      <c r="C5" s="220">
        <v>450871543</v>
      </c>
      <c r="D5" s="220">
        <v>7898173</v>
      </c>
    </row>
    <row r="6" spans="1:5" s="222" customFormat="1" x14ac:dyDescent="0.25">
      <c r="A6" s="171" t="s">
        <v>216</v>
      </c>
      <c r="B6" s="172" t="s">
        <v>217</v>
      </c>
      <c r="C6" s="220">
        <v>180945947</v>
      </c>
      <c r="D6" s="220">
        <v>51629562</v>
      </c>
    </row>
    <row r="7" spans="1:5" x14ac:dyDescent="0.25">
      <c r="A7" s="171" t="s">
        <v>6</v>
      </c>
      <c r="B7" s="172" t="s">
        <v>218</v>
      </c>
      <c r="C7" s="220">
        <v>269925596</v>
      </c>
      <c r="D7" s="220">
        <v>-43731389</v>
      </c>
    </row>
    <row r="8" spans="1:5" s="222" customFormat="1" x14ac:dyDescent="0.25">
      <c r="A8" s="171" t="s">
        <v>219</v>
      </c>
      <c r="B8" s="172" t="s">
        <v>220</v>
      </c>
      <c r="C8" s="220">
        <v>270041150</v>
      </c>
      <c r="D8" s="220">
        <v>44264287</v>
      </c>
    </row>
    <row r="9" spans="1:5" s="222" customFormat="1" x14ac:dyDescent="0.25">
      <c r="A9" s="171" t="s">
        <v>221</v>
      </c>
      <c r="B9" s="172" t="s">
        <v>222</v>
      </c>
      <c r="C9" s="220">
        <v>145590113</v>
      </c>
      <c r="D9" s="220">
        <v>0</v>
      </c>
    </row>
    <row r="10" spans="1:5" x14ac:dyDescent="0.25">
      <c r="A10" s="171" t="s">
        <v>3</v>
      </c>
      <c r="B10" s="172" t="s">
        <v>223</v>
      </c>
      <c r="C10" s="220">
        <v>124451037</v>
      </c>
      <c r="D10" s="220">
        <v>44264287</v>
      </c>
    </row>
    <row r="11" spans="1:5" x14ac:dyDescent="0.25">
      <c r="A11" s="171" t="s">
        <v>121</v>
      </c>
      <c r="B11" s="172" t="s">
        <v>224</v>
      </c>
      <c r="C11" s="220">
        <v>394376633</v>
      </c>
      <c r="D11" s="220">
        <v>532898</v>
      </c>
    </row>
    <row r="12" spans="1:5" x14ac:dyDescent="0.25">
      <c r="A12" s="171" t="s">
        <v>137</v>
      </c>
      <c r="B12" s="172" t="s">
        <v>225</v>
      </c>
      <c r="C12" s="220">
        <v>394376633</v>
      </c>
      <c r="D12" s="220">
        <v>532898</v>
      </c>
    </row>
    <row r="13" spans="1:5" x14ac:dyDescent="0.25">
      <c r="A13" s="171"/>
      <c r="B13" s="172" t="s">
        <v>319</v>
      </c>
      <c r="C13" s="220">
        <v>394376633</v>
      </c>
      <c r="D13" s="220">
        <v>532898</v>
      </c>
    </row>
    <row r="14" spans="1:5" x14ac:dyDescent="0.25">
      <c r="A14" s="173" t="s">
        <v>137</v>
      </c>
      <c r="B14" s="174" t="s">
        <v>226</v>
      </c>
      <c r="C14" s="221">
        <v>0</v>
      </c>
      <c r="D14" s="221">
        <v>0</v>
      </c>
    </row>
  </sheetData>
  <mergeCells count="2">
    <mergeCell ref="A2:D2"/>
    <mergeCell ref="C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I25"/>
  <sheetViews>
    <sheetView zoomScale="80" zoomScaleNormal="80" workbookViewId="0">
      <selection activeCell="A3" sqref="A3"/>
    </sheetView>
  </sheetViews>
  <sheetFormatPr defaultColWidth="9.109375" defaultRowHeight="13.2" x14ac:dyDescent="0.25"/>
  <cols>
    <col min="1" max="2" width="13.6640625" style="202" customWidth="1"/>
    <col min="3" max="3" width="13.5546875" style="202" customWidth="1"/>
    <col min="4" max="4" width="6.5546875" style="202" customWidth="1"/>
    <col min="5" max="5" width="6.33203125" style="202" customWidth="1"/>
    <col min="6" max="17" width="8.88671875" style="202" customWidth="1"/>
    <col min="18" max="18" width="9.6640625" style="202" customWidth="1"/>
    <col min="19" max="19" width="12.6640625" style="202" customWidth="1"/>
    <col min="20" max="20" width="7.109375" style="202" customWidth="1"/>
    <col min="21" max="22" width="6.33203125" style="202" customWidth="1"/>
    <col min="23" max="37" width="9.109375" style="202" customWidth="1"/>
    <col min="38" max="38" width="9.6640625" style="202" customWidth="1"/>
    <col min="39" max="39" width="13" style="202" customWidth="1"/>
    <col min="40" max="40" width="6.33203125" style="202" customWidth="1"/>
    <col min="41" max="44" width="6.5546875" style="202" customWidth="1"/>
    <col min="45" max="58" width="9.44140625" style="202" customWidth="1"/>
    <col min="59" max="59" width="9.6640625" style="202" customWidth="1"/>
    <col min="60" max="60" width="13.33203125" style="202" customWidth="1"/>
    <col min="61" max="16384" width="9.109375" style="202"/>
  </cols>
  <sheetData>
    <row r="1" spans="1:61" ht="13.2" customHeight="1" x14ac:dyDescent="0.25">
      <c r="A1" s="200"/>
      <c r="B1" s="200"/>
      <c r="C1" s="200"/>
      <c r="S1" s="201"/>
      <c r="AM1" s="201"/>
      <c r="AS1" s="321" t="s">
        <v>355</v>
      </c>
      <c r="AT1" s="321"/>
      <c r="AU1" s="321"/>
      <c r="AV1" s="321"/>
      <c r="AW1" s="321"/>
      <c r="AX1" s="321"/>
      <c r="AY1" s="321"/>
      <c r="AZ1" s="321"/>
      <c r="BA1" s="321"/>
      <c r="BB1" s="321"/>
      <c r="BC1" s="321"/>
      <c r="BD1" s="321"/>
      <c r="BE1" s="321"/>
      <c r="BF1" s="321"/>
      <c r="BG1" s="321"/>
      <c r="BH1" s="321"/>
    </row>
    <row r="2" spans="1:61" ht="15.75" customHeight="1" x14ac:dyDescent="0.25">
      <c r="A2" s="325" t="s">
        <v>377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  <c r="AX2" s="325"/>
      <c r="AY2" s="325"/>
      <c r="AZ2" s="325"/>
      <c r="BA2" s="325"/>
      <c r="BB2" s="325"/>
      <c r="BC2" s="325"/>
      <c r="BD2" s="325"/>
      <c r="BE2" s="325"/>
      <c r="BF2" s="325"/>
      <c r="BG2" s="325"/>
      <c r="BH2" s="325"/>
    </row>
    <row r="3" spans="1:61" x14ac:dyDescent="0.25">
      <c r="A3" s="203"/>
      <c r="B3" s="203"/>
      <c r="C3" s="203"/>
      <c r="S3" s="204"/>
      <c r="AM3" s="204"/>
      <c r="BH3" s="204" t="s">
        <v>97</v>
      </c>
    </row>
    <row r="4" spans="1:61" ht="12.75" customHeight="1" x14ac:dyDescent="0.25">
      <c r="A4" s="205"/>
      <c r="B4" s="274"/>
      <c r="C4" s="274"/>
      <c r="D4" s="323" t="s">
        <v>336</v>
      </c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3" t="s">
        <v>337</v>
      </c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324"/>
      <c r="AM4" s="324"/>
      <c r="AN4" s="323" t="s">
        <v>334</v>
      </c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  <c r="BB4" s="324"/>
      <c r="BC4" s="324"/>
      <c r="BD4" s="324"/>
      <c r="BE4" s="324"/>
      <c r="BF4" s="324"/>
      <c r="BG4" s="324"/>
      <c r="BH4" s="324"/>
    </row>
    <row r="5" spans="1:61" s="238" customFormat="1" ht="39.6" x14ac:dyDescent="0.2">
      <c r="A5" s="78" t="s">
        <v>0</v>
      </c>
      <c r="B5" s="275" t="s">
        <v>253</v>
      </c>
      <c r="C5" s="275" t="s">
        <v>237</v>
      </c>
      <c r="D5" s="235" t="s">
        <v>320</v>
      </c>
      <c r="E5" s="236" t="s">
        <v>254</v>
      </c>
      <c r="F5" s="286" t="s">
        <v>255</v>
      </c>
      <c r="G5" s="236" t="s">
        <v>250</v>
      </c>
      <c r="H5" s="236" t="s">
        <v>256</v>
      </c>
      <c r="I5" s="236" t="s">
        <v>257</v>
      </c>
      <c r="J5" s="236" t="s">
        <v>243</v>
      </c>
      <c r="K5" s="236" t="s">
        <v>363</v>
      </c>
      <c r="L5" s="236" t="s">
        <v>258</v>
      </c>
      <c r="M5" s="236" t="s">
        <v>265</v>
      </c>
      <c r="N5" s="236" t="s">
        <v>259</v>
      </c>
      <c r="O5" s="236" t="s">
        <v>248</v>
      </c>
      <c r="P5" s="236" t="s">
        <v>260</v>
      </c>
      <c r="Q5" s="236" t="s">
        <v>364</v>
      </c>
      <c r="R5" s="236">
        <v>900060</v>
      </c>
      <c r="S5" s="237" t="s">
        <v>99</v>
      </c>
      <c r="T5" s="235" t="s">
        <v>261</v>
      </c>
      <c r="U5" s="236" t="s">
        <v>237</v>
      </c>
      <c r="V5" s="236" t="s">
        <v>242</v>
      </c>
      <c r="W5" s="236" t="s">
        <v>262</v>
      </c>
      <c r="X5" s="236" t="s">
        <v>254</v>
      </c>
      <c r="Y5" s="236" t="s">
        <v>263</v>
      </c>
      <c r="Z5" s="236" t="s">
        <v>250</v>
      </c>
      <c r="AA5" s="236" t="s">
        <v>240</v>
      </c>
      <c r="AB5" s="236" t="s">
        <v>264</v>
      </c>
      <c r="AC5" s="236" t="s">
        <v>366</v>
      </c>
      <c r="AD5" s="236" t="s">
        <v>243</v>
      </c>
      <c r="AE5" s="236" t="s">
        <v>258</v>
      </c>
      <c r="AF5" s="236" t="s">
        <v>265</v>
      </c>
      <c r="AG5" s="236" t="s">
        <v>266</v>
      </c>
      <c r="AH5" s="236" t="s">
        <v>247</v>
      </c>
      <c r="AI5" s="236" t="s">
        <v>367</v>
      </c>
      <c r="AJ5" s="236" t="s">
        <v>321</v>
      </c>
      <c r="AK5" s="236" t="s">
        <v>267</v>
      </c>
      <c r="AL5" s="236" t="s">
        <v>365</v>
      </c>
      <c r="AM5" s="237" t="s">
        <v>99</v>
      </c>
      <c r="AN5" s="235" t="s">
        <v>236</v>
      </c>
      <c r="AO5" s="236" t="s">
        <v>237</v>
      </c>
      <c r="AP5" s="236" t="s">
        <v>360</v>
      </c>
      <c r="AQ5" s="236" t="s">
        <v>238</v>
      </c>
      <c r="AR5" s="236" t="s">
        <v>249</v>
      </c>
      <c r="AS5" s="236" t="s">
        <v>239</v>
      </c>
      <c r="AT5" s="236" t="s">
        <v>250</v>
      </c>
      <c r="AU5" s="236" t="s">
        <v>240</v>
      </c>
      <c r="AV5" s="273" t="s">
        <v>241</v>
      </c>
      <c r="AW5" s="273" t="s">
        <v>242</v>
      </c>
      <c r="AX5" s="273" t="s">
        <v>243</v>
      </c>
      <c r="AY5" s="273" t="s">
        <v>244</v>
      </c>
      <c r="AZ5" s="273" t="s">
        <v>245</v>
      </c>
      <c r="BA5" s="273" t="s">
        <v>246</v>
      </c>
      <c r="BB5" s="273" t="s">
        <v>247</v>
      </c>
      <c r="BC5" s="273" t="s">
        <v>251</v>
      </c>
      <c r="BD5" s="273" t="s">
        <v>248</v>
      </c>
      <c r="BE5" s="273" t="s">
        <v>361</v>
      </c>
      <c r="BF5" s="273" t="s">
        <v>362</v>
      </c>
      <c r="BG5" s="236" t="s">
        <v>359</v>
      </c>
      <c r="BH5" s="237" t="s">
        <v>99</v>
      </c>
    </row>
    <row r="6" spans="1:61" ht="20.399999999999999" x14ac:dyDescent="0.25">
      <c r="A6" s="79" t="s">
        <v>41</v>
      </c>
      <c r="B6" s="276">
        <v>43689</v>
      </c>
      <c r="C6" s="276">
        <v>295</v>
      </c>
      <c r="D6" s="183">
        <v>1800</v>
      </c>
      <c r="E6" s="80"/>
      <c r="F6" s="80">
        <v>60548</v>
      </c>
      <c r="G6" s="80">
        <v>2944</v>
      </c>
      <c r="H6" s="80">
        <v>12634</v>
      </c>
      <c r="I6" s="80">
        <v>5228</v>
      </c>
      <c r="J6" s="80">
        <v>28764</v>
      </c>
      <c r="K6" s="80">
        <v>2180</v>
      </c>
      <c r="L6" s="80">
        <v>23718</v>
      </c>
      <c r="M6" s="80">
        <v>0</v>
      </c>
      <c r="N6" s="80">
        <v>0</v>
      </c>
      <c r="O6" s="80"/>
      <c r="P6" s="80">
        <v>4603</v>
      </c>
      <c r="Q6" s="80">
        <v>3439</v>
      </c>
      <c r="R6" s="80">
        <v>3000</v>
      </c>
      <c r="S6" s="80">
        <f>SUM(B6:R6)</f>
        <v>192842</v>
      </c>
      <c r="T6" s="183">
        <v>35353</v>
      </c>
      <c r="U6" s="80">
        <v>355</v>
      </c>
      <c r="V6" s="80">
        <v>1974</v>
      </c>
      <c r="W6" s="80">
        <v>11</v>
      </c>
      <c r="X6" s="80"/>
      <c r="Y6" s="80">
        <v>89484</v>
      </c>
      <c r="Z6" s="80">
        <v>2944</v>
      </c>
      <c r="AA6" s="80">
        <v>13975</v>
      </c>
      <c r="AB6" s="80">
        <v>5294</v>
      </c>
      <c r="AC6" s="80">
        <v>2156</v>
      </c>
      <c r="AD6" s="80">
        <v>24187</v>
      </c>
      <c r="AE6" s="80">
        <v>7062</v>
      </c>
      <c r="AF6" s="80">
        <v>4052</v>
      </c>
      <c r="AG6" s="80">
        <v>5773</v>
      </c>
      <c r="AH6" s="236">
        <v>14580</v>
      </c>
      <c r="AI6" s="236">
        <v>2283</v>
      </c>
      <c r="AJ6" s="236">
        <v>10485</v>
      </c>
      <c r="AK6" s="80">
        <v>3000</v>
      </c>
      <c r="AL6" s="80">
        <v>63694</v>
      </c>
      <c r="AM6" s="80">
        <f>SUM(T6:AL6)</f>
        <v>286662</v>
      </c>
      <c r="AN6" s="183">
        <v>28777</v>
      </c>
      <c r="AO6" s="80">
        <v>366</v>
      </c>
      <c r="AP6" s="80">
        <v>1600</v>
      </c>
      <c r="AQ6" s="80">
        <v>11</v>
      </c>
      <c r="AR6" s="80"/>
      <c r="AS6" s="80">
        <v>89484</v>
      </c>
      <c r="AT6" s="80">
        <v>2912</v>
      </c>
      <c r="AU6" s="80">
        <v>13936</v>
      </c>
      <c r="AV6" s="236">
        <v>5285</v>
      </c>
      <c r="AW6" s="236">
        <v>374</v>
      </c>
      <c r="AX6" s="236">
        <v>25849</v>
      </c>
      <c r="AY6" s="236">
        <v>7060</v>
      </c>
      <c r="AZ6" s="236">
        <v>4021</v>
      </c>
      <c r="BA6" s="236">
        <v>4875</v>
      </c>
      <c r="BB6" s="236">
        <v>14576</v>
      </c>
      <c r="BC6" s="236">
        <v>2268</v>
      </c>
      <c r="BD6" s="236">
        <v>4508</v>
      </c>
      <c r="BE6" s="236">
        <v>164</v>
      </c>
      <c r="BF6" s="236">
        <v>3091</v>
      </c>
      <c r="BG6" s="80">
        <v>21622</v>
      </c>
      <c r="BH6" s="80">
        <f>SUM(AN6:BG6)</f>
        <v>230779</v>
      </c>
      <c r="BI6" s="290"/>
    </row>
    <row r="7" spans="1:61" x14ac:dyDescent="0.25">
      <c r="A7" s="81" t="s">
        <v>8</v>
      </c>
      <c r="B7" s="277">
        <v>9129</v>
      </c>
      <c r="C7" s="277">
        <v>231</v>
      </c>
      <c r="D7" s="184"/>
      <c r="E7" s="82"/>
      <c r="F7" s="82">
        <v>51176</v>
      </c>
      <c r="G7" s="82"/>
      <c r="H7" s="82">
        <v>3403</v>
      </c>
      <c r="I7" s="82">
        <v>4077</v>
      </c>
      <c r="J7" s="82">
        <v>22771</v>
      </c>
      <c r="K7" s="82"/>
      <c r="L7" s="82">
        <v>12359</v>
      </c>
      <c r="M7" s="82"/>
      <c r="N7" s="82"/>
      <c r="O7" s="82"/>
      <c r="P7" s="82"/>
      <c r="Q7" s="82"/>
      <c r="R7" s="82"/>
      <c r="S7" s="83">
        <f>SUM(B7:R7)</f>
        <v>103146</v>
      </c>
      <c r="T7" s="184">
        <v>12553</v>
      </c>
      <c r="U7" s="82">
        <v>134</v>
      </c>
      <c r="V7" s="82"/>
      <c r="W7" s="82"/>
      <c r="X7" s="82"/>
      <c r="Y7" s="82">
        <v>73593</v>
      </c>
      <c r="Z7" s="82"/>
      <c r="AA7" s="82">
        <v>3784</v>
      </c>
      <c r="AB7" s="82">
        <v>4055</v>
      </c>
      <c r="AC7" s="82"/>
      <c r="AD7" s="82">
        <v>20447</v>
      </c>
      <c r="AE7" s="82">
        <v>3351</v>
      </c>
      <c r="AF7" s="82">
        <v>2064</v>
      </c>
      <c r="AG7" s="82"/>
      <c r="AH7" s="80">
        <v>7476</v>
      </c>
      <c r="AI7" s="80"/>
      <c r="AJ7" s="80"/>
      <c r="AK7" s="82"/>
      <c r="AL7" s="82">
        <v>10077</v>
      </c>
      <c r="AM7" s="83">
        <f>SUM(T7:AL7)</f>
        <v>137534</v>
      </c>
      <c r="AN7" s="184">
        <v>12554</v>
      </c>
      <c r="AO7" s="82">
        <v>135</v>
      </c>
      <c r="AP7" s="82"/>
      <c r="AQ7" s="82"/>
      <c r="AR7" s="82"/>
      <c r="AS7" s="82">
        <v>73593</v>
      </c>
      <c r="AT7" s="82"/>
      <c r="AU7" s="82">
        <v>3775</v>
      </c>
      <c r="AV7" s="80">
        <v>4046</v>
      </c>
      <c r="AW7" s="80"/>
      <c r="AX7" s="80">
        <v>20447</v>
      </c>
      <c r="AY7" s="80">
        <v>3351</v>
      </c>
      <c r="AZ7" s="80">
        <v>2062</v>
      </c>
      <c r="BA7" s="80"/>
      <c r="BB7" s="80">
        <v>7474</v>
      </c>
      <c r="BC7" s="80"/>
      <c r="BD7" s="80"/>
      <c r="BE7" s="80"/>
      <c r="BF7" s="80"/>
      <c r="BG7" s="82">
        <v>2986</v>
      </c>
      <c r="BH7" s="83">
        <f>SUM(AN7:BG7)</f>
        <v>130423</v>
      </c>
    </row>
    <row r="8" spans="1:61" x14ac:dyDescent="0.25">
      <c r="A8" s="81"/>
      <c r="B8" s="277"/>
      <c r="C8" s="277"/>
      <c r="D8" s="184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3"/>
      <c r="T8" s="184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3"/>
      <c r="AN8" s="184"/>
      <c r="AO8" s="82"/>
      <c r="AP8" s="82"/>
      <c r="AQ8" s="82"/>
      <c r="AR8" s="82"/>
      <c r="AS8" s="82"/>
      <c r="AT8" s="82"/>
      <c r="AU8" s="82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2"/>
      <c r="BH8" s="83"/>
    </row>
    <row r="9" spans="1:61" ht="20.399999999999999" x14ac:dyDescent="0.25">
      <c r="A9" s="81" t="s">
        <v>9</v>
      </c>
      <c r="B9" s="277">
        <v>1811</v>
      </c>
      <c r="C9" s="277">
        <v>45</v>
      </c>
      <c r="D9" s="184"/>
      <c r="E9" s="82"/>
      <c r="F9" s="82">
        <v>4990</v>
      </c>
      <c r="G9" s="82"/>
      <c r="H9" s="82">
        <v>678</v>
      </c>
      <c r="I9" s="82">
        <v>810</v>
      </c>
      <c r="J9" s="82">
        <v>5993</v>
      </c>
      <c r="K9" s="82"/>
      <c r="L9" s="82">
        <v>2372</v>
      </c>
      <c r="M9" s="82"/>
      <c r="N9" s="82"/>
      <c r="O9" s="82"/>
      <c r="P9" s="82"/>
      <c r="Q9" s="82"/>
      <c r="R9" s="82"/>
      <c r="S9" s="83">
        <f>SUM(B9:R9)</f>
        <v>16699</v>
      </c>
      <c r="T9" s="184">
        <v>1582</v>
      </c>
      <c r="U9" s="82">
        <v>129</v>
      </c>
      <c r="V9" s="82"/>
      <c r="W9" s="82"/>
      <c r="X9" s="82"/>
      <c r="Y9" s="82">
        <v>6977</v>
      </c>
      <c r="Z9" s="82"/>
      <c r="AA9" s="82">
        <v>716</v>
      </c>
      <c r="AB9" s="82">
        <v>768</v>
      </c>
      <c r="AC9" s="82"/>
      <c r="AD9" s="82">
        <v>3274</v>
      </c>
      <c r="AE9" s="82">
        <v>807</v>
      </c>
      <c r="AF9" s="82">
        <v>497</v>
      </c>
      <c r="AG9" s="82"/>
      <c r="AH9" s="82">
        <v>1801</v>
      </c>
      <c r="AI9" s="82"/>
      <c r="AJ9" s="82"/>
      <c r="AK9" s="82"/>
      <c r="AL9" s="82">
        <v>2239</v>
      </c>
      <c r="AM9" s="83">
        <f>SUM(T9:AL9)</f>
        <v>18790</v>
      </c>
      <c r="AN9" s="184">
        <v>1582</v>
      </c>
      <c r="AO9" s="82">
        <v>129</v>
      </c>
      <c r="AP9" s="82"/>
      <c r="AQ9" s="82"/>
      <c r="AR9" s="82"/>
      <c r="AS9" s="82">
        <v>6977</v>
      </c>
      <c r="AT9" s="82"/>
      <c r="AU9" s="82">
        <v>716</v>
      </c>
      <c r="AV9" s="82">
        <v>768</v>
      </c>
      <c r="AW9" s="82"/>
      <c r="AX9" s="82">
        <v>3204</v>
      </c>
      <c r="AY9" s="82">
        <v>807</v>
      </c>
      <c r="AZ9" s="82">
        <v>497</v>
      </c>
      <c r="BA9" s="82"/>
      <c r="BB9" s="82">
        <v>1801</v>
      </c>
      <c r="BC9" s="82"/>
      <c r="BD9" s="82"/>
      <c r="BE9" s="82"/>
      <c r="BF9" s="82"/>
      <c r="BG9" s="82">
        <v>566</v>
      </c>
      <c r="BH9" s="83">
        <f>SUM(AN9:BG9)</f>
        <v>17047</v>
      </c>
    </row>
    <row r="10" spans="1:61" ht="30.6" x14ac:dyDescent="0.25">
      <c r="A10" s="81" t="s">
        <v>40</v>
      </c>
      <c r="B10" s="277">
        <v>25912</v>
      </c>
      <c r="C10" s="277">
        <v>19</v>
      </c>
      <c r="D10" s="184">
        <v>1800</v>
      </c>
      <c r="E10" s="82"/>
      <c r="F10" s="82">
        <v>4382</v>
      </c>
      <c r="G10" s="82">
        <v>2944</v>
      </c>
      <c r="H10" s="82">
        <v>8553</v>
      </c>
      <c r="I10" s="82">
        <v>341</v>
      </c>
      <c r="J10" s="82"/>
      <c r="K10" s="82">
        <v>2180</v>
      </c>
      <c r="L10" s="82">
        <v>8987</v>
      </c>
      <c r="M10" s="82"/>
      <c r="N10" s="82"/>
      <c r="O10" s="82"/>
      <c r="P10" s="82">
        <v>4603</v>
      </c>
      <c r="Q10" s="82">
        <v>1739</v>
      </c>
      <c r="R10" s="82">
        <v>3000</v>
      </c>
      <c r="S10" s="83">
        <f>SUM(B10:R10)</f>
        <v>64460</v>
      </c>
      <c r="T10" s="184">
        <v>11780</v>
      </c>
      <c r="U10" s="82">
        <v>102</v>
      </c>
      <c r="V10" s="82">
        <v>1974</v>
      </c>
      <c r="W10" s="82"/>
      <c r="X10" s="82"/>
      <c r="Y10" s="82">
        <v>8914</v>
      </c>
      <c r="Z10" s="82">
        <v>2944</v>
      </c>
      <c r="AA10" s="82">
        <v>9475</v>
      </c>
      <c r="AB10" s="82">
        <v>471</v>
      </c>
      <c r="AC10" s="82">
        <v>2156</v>
      </c>
      <c r="AD10" s="82">
        <v>466</v>
      </c>
      <c r="AE10" s="82">
        <v>2904</v>
      </c>
      <c r="AF10" s="82">
        <v>1491</v>
      </c>
      <c r="AG10" s="82">
        <v>5773</v>
      </c>
      <c r="AH10" s="82">
        <v>5303</v>
      </c>
      <c r="AI10" s="82"/>
      <c r="AJ10" s="82">
        <v>7711</v>
      </c>
      <c r="AK10" s="82">
        <v>3000</v>
      </c>
      <c r="AL10" s="82">
        <v>44565</v>
      </c>
      <c r="AM10" s="83">
        <f>SUM(T10:AL10)</f>
        <v>109029</v>
      </c>
      <c r="AN10" s="184">
        <v>11170</v>
      </c>
      <c r="AO10" s="82">
        <v>102</v>
      </c>
      <c r="AP10" s="82">
        <v>1600</v>
      </c>
      <c r="AQ10" s="82"/>
      <c r="AR10" s="82"/>
      <c r="AS10" s="82">
        <v>8914</v>
      </c>
      <c r="AT10" s="82">
        <v>2912</v>
      </c>
      <c r="AU10" s="82">
        <v>9445</v>
      </c>
      <c r="AV10" s="82">
        <v>471</v>
      </c>
      <c r="AW10" s="82">
        <v>374</v>
      </c>
      <c r="AX10" s="82">
        <v>2198</v>
      </c>
      <c r="AY10" s="82">
        <v>2902</v>
      </c>
      <c r="AZ10" s="82">
        <v>1462</v>
      </c>
      <c r="BA10" s="82">
        <v>4875</v>
      </c>
      <c r="BB10" s="82">
        <v>5301</v>
      </c>
      <c r="BC10" s="82"/>
      <c r="BD10" s="82">
        <v>1739</v>
      </c>
      <c r="BE10" s="82">
        <v>164</v>
      </c>
      <c r="BF10" s="82">
        <v>3091</v>
      </c>
      <c r="BG10" s="82">
        <v>11222</v>
      </c>
      <c r="BH10" s="83">
        <f>SUM(AN10:BG10)</f>
        <v>67942</v>
      </c>
    </row>
    <row r="11" spans="1:61" ht="20.399999999999999" x14ac:dyDescent="0.25">
      <c r="A11" s="206" t="s">
        <v>39</v>
      </c>
      <c r="B11" s="278">
        <v>6337</v>
      </c>
      <c r="C11" s="278"/>
      <c r="D11" s="184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>
        <v>0</v>
      </c>
      <c r="Q11" s="82"/>
      <c r="R11" s="82"/>
      <c r="S11" s="83">
        <v>6337</v>
      </c>
      <c r="T11" s="184">
        <v>9438</v>
      </c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>
        <v>6848</v>
      </c>
      <c r="AM11" s="83">
        <f>SUM(T11:AL11)</f>
        <v>16286</v>
      </c>
      <c r="AN11" s="184">
        <v>3471</v>
      </c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>
        <v>6848</v>
      </c>
      <c r="BH11" s="83">
        <f>SUM(AN11:BG11)</f>
        <v>10319</v>
      </c>
    </row>
    <row r="12" spans="1:61" ht="20.399999999999999" x14ac:dyDescent="0.25">
      <c r="A12" s="206" t="s">
        <v>106</v>
      </c>
      <c r="B12" s="278"/>
      <c r="C12" s="278"/>
      <c r="D12" s="184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3"/>
      <c r="T12" s="184"/>
      <c r="U12" s="82"/>
      <c r="V12" s="82"/>
      <c r="W12" s="82">
        <v>11</v>
      </c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3">
        <f>SUM(T12:AL12)</f>
        <v>11</v>
      </c>
      <c r="AN12" s="184"/>
      <c r="AO12" s="82"/>
      <c r="AP12" s="82"/>
      <c r="AQ12" s="82">
        <v>11</v>
      </c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3">
        <f>SUM(AN12:BG12)</f>
        <v>11</v>
      </c>
    </row>
    <row r="13" spans="1:61" ht="30.6" x14ac:dyDescent="0.25">
      <c r="A13" s="206" t="s">
        <v>38</v>
      </c>
      <c r="B13" s="278">
        <v>500</v>
      </c>
      <c r="C13" s="278"/>
      <c r="D13" s="184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3">
        <v>500</v>
      </c>
      <c r="T13" s="184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3"/>
      <c r="AN13" s="184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3"/>
    </row>
    <row r="14" spans="1:61" ht="20.399999999999999" x14ac:dyDescent="0.25">
      <c r="A14" s="81" t="s">
        <v>37</v>
      </c>
      <c r="B14" s="277"/>
      <c r="C14" s="277"/>
      <c r="D14" s="208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>
        <v>1700</v>
      </c>
      <c r="R14" s="207"/>
      <c r="S14" s="83">
        <v>1700</v>
      </c>
      <c r="T14" s="208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82"/>
      <c r="AI14" s="82">
        <v>2283</v>
      </c>
      <c r="AJ14" s="82">
        <v>2774</v>
      </c>
      <c r="AK14" s="207"/>
      <c r="AL14" s="82"/>
      <c r="AM14" s="83">
        <f>SUM(T14:AL14)</f>
        <v>5057</v>
      </c>
      <c r="AN14" s="208"/>
      <c r="AO14" s="207"/>
      <c r="AP14" s="207"/>
      <c r="AQ14" s="207"/>
      <c r="AR14" s="207"/>
      <c r="AS14" s="207"/>
      <c r="AT14" s="207"/>
      <c r="AU14" s="207"/>
      <c r="AV14" s="82"/>
      <c r="AW14" s="82"/>
      <c r="AX14" s="82"/>
      <c r="AY14" s="82"/>
      <c r="AZ14" s="82"/>
      <c r="BA14" s="82"/>
      <c r="BB14" s="82"/>
      <c r="BC14" s="82">
        <v>2268</v>
      </c>
      <c r="BD14" s="82">
        <v>2769</v>
      </c>
      <c r="BE14" s="82"/>
      <c r="BF14" s="82"/>
      <c r="BG14" s="82"/>
      <c r="BH14" s="83">
        <f>SUM(AN14:BG14)</f>
        <v>5037</v>
      </c>
    </row>
    <row r="15" spans="1:61" ht="20.399999999999999" x14ac:dyDescent="0.25">
      <c r="A15" s="79" t="s">
        <v>36</v>
      </c>
      <c r="B15" s="276">
        <v>153211</v>
      </c>
      <c r="C15" s="276"/>
      <c r="D15" s="183"/>
      <c r="E15" s="80"/>
      <c r="F15" s="80">
        <v>4382</v>
      </c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>
        <v>157593</v>
      </c>
      <c r="T15" s="183">
        <v>241</v>
      </c>
      <c r="U15" s="80">
        <v>1600</v>
      </c>
      <c r="V15" s="80"/>
      <c r="W15" s="80"/>
      <c r="X15" s="80"/>
      <c r="Y15" s="80"/>
      <c r="Z15" s="80"/>
      <c r="AA15" s="80"/>
      <c r="AB15" s="80"/>
      <c r="AC15" s="80"/>
      <c r="AD15" s="80"/>
      <c r="AE15" s="80">
        <v>127</v>
      </c>
      <c r="AF15" s="80"/>
      <c r="AG15" s="80"/>
      <c r="AH15" s="207"/>
      <c r="AI15" s="207"/>
      <c r="AJ15" s="207"/>
      <c r="AK15" s="80"/>
      <c r="AL15" s="80">
        <v>345878</v>
      </c>
      <c r="AM15" s="80">
        <f>SUM(T15:AL15)</f>
        <v>347846</v>
      </c>
      <c r="AN15" s="183">
        <v>71</v>
      </c>
      <c r="AO15" s="80">
        <v>1600</v>
      </c>
      <c r="AP15" s="80"/>
      <c r="AQ15" s="80"/>
      <c r="AR15" s="80"/>
      <c r="AS15" s="80"/>
      <c r="AT15" s="80"/>
      <c r="AU15" s="80"/>
      <c r="AV15" s="207"/>
      <c r="AW15" s="207"/>
      <c r="AX15" s="207"/>
      <c r="AY15" s="207">
        <v>125</v>
      </c>
      <c r="AZ15" s="207"/>
      <c r="BA15" s="207"/>
      <c r="BB15" s="207"/>
      <c r="BC15" s="207"/>
      <c r="BD15" s="207"/>
      <c r="BE15" s="207"/>
      <c r="BF15" s="207"/>
      <c r="BG15" s="80"/>
      <c r="BH15" s="80">
        <v>1796</v>
      </c>
      <c r="BI15" s="290"/>
    </row>
    <row r="16" spans="1:61" ht="20.399999999999999" x14ac:dyDescent="0.25">
      <c r="A16" s="81" t="s">
        <v>35</v>
      </c>
      <c r="B16" s="277">
        <v>88755</v>
      </c>
      <c r="C16" s="277"/>
      <c r="D16" s="208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83">
        <v>88755</v>
      </c>
      <c r="T16" s="208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80"/>
      <c r="AI16" s="80"/>
      <c r="AJ16" s="80"/>
      <c r="AK16" s="207"/>
      <c r="AL16" s="207">
        <v>87255</v>
      </c>
      <c r="AM16" s="83">
        <f>SUM(T16:AL16)</f>
        <v>87255</v>
      </c>
      <c r="AN16" s="208"/>
      <c r="AO16" s="207"/>
      <c r="AP16" s="207"/>
      <c r="AQ16" s="207"/>
      <c r="AR16" s="207"/>
      <c r="AS16" s="207"/>
      <c r="AT16" s="207"/>
      <c r="AU16" s="207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207"/>
      <c r="BH16" s="83"/>
    </row>
    <row r="17" spans="1:61" ht="30.6" x14ac:dyDescent="0.25">
      <c r="A17" s="81" t="s">
        <v>34</v>
      </c>
      <c r="B17" s="277">
        <v>64456</v>
      </c>
      <c r="C17" s="277"/>
      <c r="D17" s="208"/>
      <c r="E17" s="207"/>
      <c r="F17" s="207">
        <v>4382</v>
      </c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83">
        <f>SUM(B17:R17)</f>
        <v>68838</v>
      </c>
      <c r="T17" s="208">
        <v>241</v>
      </c>
      <c r="U17" s="207">
        <v>1600</v>
      </c>
      <c r="V17" s="207"/>
      <c r="W17" s="207"/>
      <c r="X17" s="207"/>
      <c r="Y17" s="207"/>
      <c r="Z17" s="207"/>
      <c r="AA17" s="207"/>
      <c r="AB17" s="207"/>
      <c r="AC17" s="207"/>
      <c r="AD17" s="207"/>
      <c r="AE17" s="207">
        <v>127</v>
      </c>
      <c r="AF17" s="207"/>
      <c r="AG17" s="207"/>
      <c r="AH17" s="207"/>
      <c r="AI17" s="207"/>
      <c r="AJ17" s="207"/>
      <c r="AK17" s="207"/>
      <c r="AL17" s="207">
        <v>258623</v>
      </c>
      <c r="AM17" s="83">
        <f>SUM(T17:AL17)</f>
        <v>260591</v>
      </c>
      <c r="AN17" s="208">
        <v>71</v>
      </c>
      <c r="AO17" s="207">
        <v>1600</v>
      </c>
      <c r="AP17" s="207"/>
      <c r="AQ17" s="207"/>
      <c r="AR17" s="207"/>
      <c r="AS17" s="207"/>
      <c r="AT17" s="207"/>
      <c r="AU17" s="207"/>
      <c r="AV17" s="207"/>
      <c r="AW17" s="207"/>
      <c r="AX17" s="207"/>
      <c r="AY17" s="207">
        <v>125</v>
      </c>
      <c r="AZ17" s="207"/>
      <c r="BA17" s="207"/>
      <c r="BB17" s="207"/>
      <c r="BC17" s="207"/>
      <c r="BD17" s="207"/>
      <c r="BE17" s="207"/>
      <c r="BF17" s="207"/>
      <c r="BG17" s="207"/>
      <c r="BH17" s="83">
        <v>1796</v>
      </c>
    </row>
    <row r="18" spans="1:61" ht="51" x14ac:dyDescent="0.25">
      <c r="A18" s="81" t="s">
        <v>33</v>
      </c>
      <c r="B18" s="277"/>
      <c r="C18" s="277"/>
      <c r="D18" s="208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83"/>
      <c r="T18" s="208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83"/>
      <c r="AN18" s="208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83"/>
    </row>
    <row r="19" spans="1:61" ht="20.399999999999999" x14ac:dyDescent="0.25">
      <c r="A19" s="79" t="s">
        <v>74</v>
      </c>
      <c r="B19" s="276"/>
      <c r="C19" s="276"/>
      <c r="D19" s="186"/>
      <c r="E19" s="186">
        <v>47813</v>
      </c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80">
        <v>47813</v>
      </c>
      <c r="T19" s="186"/>
      <c r="U19" s="186"/>
      <c r="V19" s="186"/>
      <c r="W19" s="186">
        <v>2765</v>
      </c>
      <c r="X19" s="186">
        <v>44229</v>
      </c>
      <c r="Y19" s="186"/>
      <c r="Z19" s="186"/>
      <c r="AA19" s="186"/>
      <c r="AB19" s="186"/>
      <c r="AC19" s="186"/>
      <c r="AD19" s="186"/>
      <c r="AE19" s="186"/>
      <c r="AF19" s="186"/>
      <c r="AG19" s="186"/>
      <c r="AH19" s="207"/>
      <c r="AI19" s="284"/>
      <c r="AJ19" s="284"/>
      <c r="AK19" s="186">
        <v>98596</v>
      </c>
      <c r="AL19" s="186"/>
      <c r="AM19" s="80">
        <f>SUM(T19:AL19)</f>
        <v>145590</v>
      </c>
      <c r="AN19" s="186"/>
      <c r="AO19" s="186"/>
      <c r="AP19" s="186"/>
      <c r="AQ19" s="186">
        <v>2765</v>
      </c>
      <c r="AR19" s="186">
        <v>44229</v>
      </c>
      <c r="AS19" s="186"/>
      <c r="AT19" s="282"/>
      <c r="AU19" s="282"/>
      <c r="AV19" s="207"/>
      <c r="AW19" s="284"/>
      <c r="AX19" s="284"/>
      <c r="AY19" s="284"/>
      <c r="AZ19" s="284"/>
      <c r="BA19" s="284"/>
      <c r="BB19" s="284"/>
      <c r="BC19" s="284"/>
      <c r="BD19" s="284"/>
      <c r="BE19" s="284"/>
      <c r="BF19" s="284">
        <v>98596</v>
      </c>
      <c r="BG19" s="186"/>
      <c r="BH19" s="80">
        <v>145590</v>
      </c>
      <c r="BI19" s="290"/>
    </row>
    <row r="20" spans="1:61" s="228" customFormat="1" ht="51" x14ac:dyDescent="0.25">
      <c r="A20" s="230" t="s">
        <v>108</v>
      </c>
      <c r="B20" s="279"/>
      <c r="C20" s="279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80"/>
      <c r="T20" s="225"/>
      <c r="U20" s="226"/>
      <c r="V20" s="226"/>
      <c r="W20" s="226">
        <v>2765</v>
      </c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186"/>
      <c r="AI20" s="282"/>
      <c r="AJ20" s="282"/>
      <c r="AK20" s="226"/>
      <c r="AL20" s="227"/>
      <c r="AM20" s="80">
        <f>SUM(T20:AL20)</f>
        <v>2765</v>
      </c>
      <c r="AN20" s="225"/>
      <c r="AO20" s="226"/>
      <c r="AP20" s="226"/>
      <c r="AQ20" s="226">
        <v>2765</v>
      </c>
      <c r="AR20" s="226"/>
      <c r="AS20" s="226"/>
      <c r="AT20" s="283"/>
      <c r="AU20" s="283"/>
      <c r="AV20" s="186"/>
      <c r="AW20" s="282"/>
      <c r="AX20" s="282"/>
      <c r="AY20" s="282"/>
      <c r="AZ20" s="282"/>
      <c r="BA20" s="282"/>
      <c r="BB20" s="282"/>
      <c r="BC20" s="282"/>
      <c r="BD20" s="282"/>
      <c r="BE20" s="282"/>
      <c r="BF20" s="282"/>
      <c r="BG20" s="227"/>
      <c r="BH20" s="80">
        <v>2765</v>
      </c>
    </row>
    <row r="21" spans="1:61" s="228" customFormat="1" ht="30.6" x14ac:dyDescent="0.25">
      <c r="A21" s="7" t="s">
        <v>109</v>
      </c>
      <c r="B21" s="280"/>
      <c r="C21" s="280"/>
      <c r="D21" s="225"/>
      <c r="E21" s="226">
        <v>47813</v>
      </c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80">
        <v>47813</v>
      </c>
      <c r="T21" s="225"/>
      <c r="U21" s="226"/>
      <c r="V21" s="226"/>
      <c r="W21" s="226"/>
      <c r="X21" s="226">
        <v>44229</v>
      </c>
      <c r="Y21" s="226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7"/>
      <c r="AM21" s="80">
        <f>SUM(T21:AL21)</f>
        <v>44229</v>
      </c>
      <c r="AN21" s="225"/>
      <c r="AO21" s="226"/>
      <c r="AP21" s="226"/>
      <c r="AQ21" s="226"/>
      <c r="AR21" s="226">
        <v>44229</v>
      </c>
      <c r="AS21" s="226"/>
      <c r="AT21" s="226"/>
      <c r="AU21" s="226"/>
      <c r="AV21" s="226"/>
      <c r="AW21" s="226"/>
      <c r="AX21" s="226"/>
      <c r="AY21" s="226"/>
      <c r="AZ21" s="226"/>
      <c r="BA21" s="226"/>
      <c r="BB21" s="226"/>
      <c r="BC21" s="226"/>
      <c r="BD21" s="226"/>
      <c r="BE21" s="226"/>
      <c r="BF21" s="226"/>
      <c r="BG21" s="227"/>
      <c r="BH21" s="80">
        <v>44229</v>
      </c>
    </row>
    <row r="22" spans="1:61" s="228" customFormat="1" x14ac:dyDescent="0.25">
      <c r="A22" s="7" t="s">
        <v>252</v>
      </c>
      <c r="B22" s="280"/>
      <c r="C22" s="280"/>
      <c r="D22" s="225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80"/>
      <c r="T22" s="225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>
        <v>98596</v>
      </c>
      <c r="AL22" s="227"/>
      <c r="AM22" s="80">
        <f>SUM(T22:AL22)</f>
        <v>98596</v>
      </c>
      <c r="AN22" s="225"/>
      <c r="AO22" s="226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6"/>
      <c r="BA22" s="226"/>
      <c r="BB22" s="226"/>
      <c r="BC22" s="226"/>
      <c r="BD22" s="226"/>
      <c r="BE22" s="226"/>
      <c r="BF22" s="226">
        <v>98596</v>
      </c>
      <c r="BG22" s="227"/>
      <c r="BH22" s="80">
        <v>98696</v>
      </c>
    </row>
    <row r="23" spans="1:61" ht="20.399999999999999" x14ac:dyDescent="0.25">
      <c r="A23" s="86" t="s">
        <v>75</v>
      </c>
      <c r="B23" s="281"/>
      <c r="C23" s="281"/>
      <c r="D23" s="1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0"/>
      <c r="T23" s="1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226"/>
      <c r="AI23" s="226"/>
      <c r="AJ23" s="226"/>
      <c r="AK23" s="87"/>
      <c r="AL23" s="224"/>
      <c r="AM23" s="80"/>
      <c r="AN23" s="187"/>
      <c r="AO23" s="87"/>
      <c r="AP23" s="87"/>
      <c r="AQ23" s="87"/>
      <c r="AR23" s="87"/>
      <c r="AS23" s="87"/>
      <c r="AT23" s="87"/>
      <c r="AU23" s="87"/>
      <c r="AV23" s="226"/>
      <c r="AW23" s="226"/>
      <c r="AX23" s="226"/>
      <c r="AY23" s="226"/>
      <c r="AZ23" s="226"/>
      <c r="BA23" s="226"/>
      <c r="BB23" s="226"/>
      <c r="BC23" s="226"/>
      <c r="BD23" s="226"/>
      <c r="BE23" s="226"/>
      <c r="BF23" s="226"/>
      <c r="BG23" s="224"/>
      <c r="BH23" s="80"/>
    </row>
    <row r="24" spans="1:61" ht="20.399999999999999" x14ac:dyDescent="0.25">
      <c r="A24" s="78" t="s">
        <v>80</v>
      </c>
      <c r="B24" s="275">
        <v>196900</v>
      </c>
      <c r="C24" s="275">
        <v>295</v>
      </c>
      <c r="D24" s="188">
        <v>1800</v>
      </c>
      <c r="E24" s="89">
        <v>47813</v>
      </c>
      <c r="F24" s="89">
        <v>64930</v>
      </c>
      <c r="G24" s="89">
        <v>2944</v>
      </c>
      <c r="H24" s="89">
        <v>12634</v>
      </c>
      <c r="I24" s="89">
        <v>5228</v>
      </c>
      <c r="J24" s="89">
        <v>28764</v>
      </c>
      <c r="K24" s="89">
        <v>2180</v>
      </c>
      <c r="L24" s="89">
        <v>23718</v>
      </c>
      <c r="M24" s="89">
        <v>0</v>
      </c>
      <c r="N24" s="89">
        <v>0</v>
      </c>
      <c r="O24" s="89"/>
      <c r="P24" s="89">
        <v>4603</v>
      </c>
      <c r="Q24" s="89">
        <v>3439</v>
      </c>
      <c r="R24" s="89">
        <v>3000</v>
      </c>
      <c r="S24" s="89">
        <v>398248</v>
      </c>
      <c r="T24" s="188">
        <v>35594</v>
      </c>
      <c r="U24" s="89">
        <v>1965</v>
      </c>
      <c r="V24" s="89">
        <v>1974</v>
      </c>
      <c r="W24" s="89">
        <v>2777</v>
      </c>
      <c r="X24" s="89">
        <v>44229</v>
      </c>
      <c r="Y24" s="89">
        <v>89484</v>
      </c>
      <c r="Z24" s="89">
        <v>2944</v>
      </c>
      <c r="AA24" s="89">
        <v>13975</v>
      </c>
      <c r="AB24" s="89">
        <v>5294</v>
      </c>
      <c r="AC24" s="89">
        <v>2156</v>
      </c>
      <c r="AD24" s="89">
        <v>24187</v>
      </c>
      <c r="AE24" s="89">
        <v>7189</v>
      </c>
      <c r="AF24" s="89">
        <v>4052</v>
      </c>
      <c r="AG24" s="89">
        <v>5773</v>
      </c>
      <c r="AH24" s="87">
        <v>14580</v>
      </c>
      <c r="AI24" s="87">
        <v>2283</v>
      </c>
      <c r="AJ24" s="87">
        <v>10485</v>
      </c>
      <c r="AK24" s="89">
        <v>101596</v>
      </c>
      <c r="AL24" s="89">
        <v>409605</v>
      </c>
      <c r="AM24" s="89">
        <f>SUM(T24:AL24)</f>
        <v>780142</v>
      </c>
      <c r="AN24" s="188">
        <v>28848</v>
      </c>
      <c r="AO24" s="89">
        <v>1966</v>
      </c>
      <c r="AP24" s="89">
        <v>1600</v>
      </c>
      <c r="AQ24" s="89">
        <v>2776</v>
      </c>
      <c r="AR24" s="89">
        <v>44229</v>
      </c>
      <c r="AS24" s="89">
        <v>89484</v>
      </c>
      <c r="AT24" s="89">
        <v>2912</v>
      </c>
      <c r="AU24" s="89">
        <v>13936</v>
      </c>
      <c r="AV24" s="87">
        <v>5285</v>
      </c>
      <c r="AW24" s="87">
        <v>374</v>
      </c>
      <c r="AX24" s="87">
        <v>25849</v>
      </c>
      <c r="AY24" s="87">
        <v>7185</v>
      </c>
      <c r="AZ24" s="87">
        <v>4021</v>
      </c>
      <c r="BA24" s="87">
        <v>4875</v>
      </c>
      <c r="BB24" s="87">
        <v>14576</v>
      </c>
      <c r="BC24" s="87">
        <v>2268</v>
      </c>
      <c r="BD24" s="87">
        <v>4508</v>
      </c>
      <c r="BE24" s="87">
        <v>164</v>
      </c>
      <c r="BF24" s="87">
        <v>101687</v>
      </c>
      <c r="BG24" s="89">
        <v>21622</v>
      </c>
      <c r="BH24" s="89">
        <v>378165</v>
      </c>
    </row>
    <row r="25" spans="1:61" x14ac:dyDescent="0.25"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89"/>
      <c r="AI25" s="285"/>
      <c r="AJ25" s="285"/>
      <c r="AK25" s="290">
        <v>0</v>
      </c>
      <c r="AL25" s="290"/>
      <c r="AM25" s="290"/>
      <c r="AV25" s="89"/>
      <c r="AW25" s="285"/>
      <c r="AX25" s="285"/>
      <c r="AY25" s="285"/>
      <c r="AZ25" s="285"/>
      <c r="BA25" s="285"/>
      <c r="BB25" s="285"/>
      <c r="BC25" s="285"/>
      <c r="BD25" s="285"/>
      <c r="BE25" s="285"/>
      <c r="BF25" s="285"/>
    </row>
  </sheetData>
  <mergeCells count="5">
    <mergeCell ref="AS1:BH1"/>
    <mergeCell ref="D4:S4"/>
    <mergeCell ref="T4:AM4"/>
    <mergeCell ref="AN4:BH4"/>
    <mergeCell ref="A2:BH2"/>
  </mergeCells>
  <printOptions horizontalCentered="1" verticalCentered="1"/>
  <pageMargins left="0" right="0" top="0.74803149606299213" bottom="0.74803149606299213" header="0.31496062992125984" footer="0.31496062992125984"/>
  <pageSetup paperSize="9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4"/>
  <sheetViews>
    <sheetView workbookViewId="0">
      <selection activeCell="B13" sqref="B13"/>
    </sheetView>
  </sheetViews>
  <sheetFormatPr defaultRowHeight="13.2" x14ac:dyDescent="0.25"/>
  <cols>
    <col min="1" max="1" width="44.44140625" bestFit="1" customWidth="1"/>
    <col min="2" max="2" width="11.109375" bestFit="1" customWidth="1"/>
    <col min="3" max="3" width="12" bestFit="1" customWidth="1"/>
    <col min="4" max="4" width="24.33203125" bestFit="1" customWidth="1"/>
  </cols>
  <sheetData>
    <row r="1" spans="1:4" x14ac:dyDescent="0.25">
      <c r="A1" s="240" t="s">
        <v>368</v>
      </c>
      <c r="B1" s="240"/>
      <c r="C1" s="240"/>
      <c r="D1" s="240"/>
    </row>
    <row r="2" spans="1:4" ht="15.6" x14ac:dyDescent="0.3">
      <c r="A2" s="326" t="s">
        <v>227</v>
      </c>
      <c r="B2" s="326"/>
      <c r="C2" s="326"/>
      <c r="D2" s="326"/>
    </row>
    <row r="3" spans="1:4" x14ac:dyDescent="0.25">
      <c r="A3" s="241"/>
      <c r="B3" s="239"/>
      <c r="C3" s="239"/>
      <c r="D3" s="242" t="s">
        <v>271</v>
      </c>
    </row>
    <row r="4" spans="1:4" x14ac:dyDescent="0.25">
      <c r="A4" s="327" t="s">
        <v>228</v>
      </c>
      <c r="B4" s="328"/>
      <c r="C4" s="328"/>
      <c r="D4" s="329"/>
    </row>
    <row r="5" spans="1:4" x14ac:dyDescent="0.25">
      <c r="A5" s="243" t="s">
        <v>229</v>
      </c>
      <c r="B5" s="244" t="s">
        <v>230</v>
      </c>
      <c r="C5" s="243" t="s">
        <v>231</v>
      </c>
      <c r="D5" s="243" t="s">
        <v>232</v>
      </c>
    </row>
    <row r="6" spans="1:4" x14ac:dyDescent="0.25">
      <c r="A6" s="245" t="s">
        <v>369</v>
      </c>
      <c r="B6" s="246">
        <v>52968</v>
      </c>
      <c r="C6" s="246">
        <v>52968</v>
      </c>
      <c r="D6" s="246">
        <v>0</v>
      </c>
    </row>
    <row r="7" spans="1:4" x14ac:dyDescent="0.25">
      <c r="A7" s="245" t="s">
        <v>370</v>
      </c>
      <c r="B7" s="246">
        <v>97142</v>
      </c>
      <c r="C7" s="246">
        <v>97142</v>
      </c>
      <c r="D7" s="246">
        <v>0</v>
      </c>
    </row>
    <row r="8" spans="1:4" x14ac:dyDescent="0.25">
      <c r="A8" s="245" t="s">
        <v>371</v>
      </c>
      <c r="B8" s="246"/>
      <c r="C8" s="246">
        <v>1700</v>
      </c>
      <c r="D8" s="246">
        <v>0</v>
      </c>
    </row>
    <row r="9" spans="1:4" x14ac:dyDescent="0.25">
      <c r="A9" s="245" t="s">
        <v>375</v>
      </c>
      <c r="B9" s="246">
        <v>1500</v>
      </c>
      <c r="C9" s="246"/>
      <c r="D9" s="246"/>
    </row>
    <row r="10" spans="1:4" x14ac:dyDescent="0.25">
      <c r="A10" s="245" t="s">
        <v>372</v>
      </c>
      <c r="B10" s="246"/>
      <c r="C10" s="246">
        <v>194067</v>
      </c>
      <c r="D10" s="246"/>
    </row>
    <row r="11" spans="1:4" x14ac:dyDescent="0.25">
      <c r="A11" s="245" t="s">
        <v>373</v>
      </c>
      <c r="B11" s="246">
        <v>1600</v>
      </c>
      <c r="C11" s="246">
        <v>1600</v>
      </c>
      <c r="D11" s="246">
        <v>1600</v>
      </c>
    </row>
    <row r="12" spans="1:4" x14ac:dyDescent="0.25">
      <c r="A12" s="245" t="s">
        <v>374</v>
      </c>
      <c r="B12" s="246">
        <v>4383</v>
      </c>
      <c r="C12" s="246">
        <v>369</v>
      </c>
      <c r="D12" s="246">
        <v>196</v>
      </c>
    </row>
    <row r="13" spans="1:4" x14ac:dyDescent="0.25">
      <c r="A13" s="243"/>
      <c r="B13" s="247">
        <f>SUM(B6:B12)</f>
        <v>157593</v>
      </c>
      <c r="C13" s="247">
        <f>SUM(C6:C12)</f>
        <v>347846</v>
      </c>
      <c r="D13" s="247">
        <v>1796</v>
      </c>
    </row>
    <row r="14" spans="1:4" x14ac:dyDescent="0.25">
      <c r="C14" s="291"/>
      <c r="D14" s="291"/>
    </row>
  </sheetData>
  <mergeCells count="2">
    <mergeCell ref="A2:D2"/>
    <mergeCell ref="A4:D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1.sz. mell. összesített mérleg</vt:lpstr>
      <vt:lpstr>2.sz. m. kiadás intézményenként</vt:lpstr>
      <vt:lpstr>3.sz. mell. bev.intézményenként</vt:lpstr>
      <vt:lpstr>4.sz.mell. létszámadatok</vt:lpstr>
      <vt:lpstr>5.sz. mell.normatívák</vt:lpstr>
      <vt:lpstr>6.sz. m. támogatott szervezetek</vt:lpstr>
      <vt:lpstr>7.sz.Maradványkimutatás</vt:lpstr>
      <vt:lpstr>8.sz.melléklet kiemelt korm.fun</vt:lpstr>
      <vt:lpstr>9.sz.Beruházások</vt:lpstr>
      <vt:lpstr>10.sz.mell.vagyonmérleg</vt:lpstr>
      <vt:lpstr>11.sz.mell.UNIÓS fejl.</vt:lpstr>
      <vt:lpstr>12.sz.melléklet vagyonkimutatás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Hort Polghivatal</dc:creator>
  <cp:lastModifiedBy>Jegyző</cp:lastModifiedBy>
  <cp:lastPrinted>2019-05-24T08:53:59Z</cp:lastPrinted>
  <dcterms:created xsi:type="dcterms:W3CDTF">2005-11-17T09:48:03Z</dcterms:created>
  <dcterms:modified xsi:type="dcterms:W3CDTF">2019-07-10T12:32:19Z</dcterms:modified>
</cp:coreProperties>
</file>