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Nyim\2018\2018.05.29\Rendelet\2017. ktgv. rendelet módosítás\"/>
    </mc:Choice>
  </mc:AlternateContent>
  <bookViews>
    <workbookView xWindow="0" yWindow="0" windowWidth="24000" windowHeight="9600" firstSheet="2" activeTab="5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Kiad-Bev.mérlegszerűen 5." sheetId="10" r:id="rId5"/>
    <sheet name="Felúj-Felhalm.kiad. 6." sheetId="12" r:id="rId6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Area" localSheetId="1">'Bevételek (költségvetési) 2.'!$A$1:$AH$74</definedName>
    <definedName name="_xlnm.Print_Area" localSheetId="5">'Felúj-Felhalm.kiad. 6.'!$A$1:$J$19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0">'Kiadások költségvetési 1.'!$A$1:$AH$102</definedName>
    <definedName name="_xlnm.Print_Area" localSheetId="4">'Kiad-Bev.mérlegszerűen 5.'!$A$1:$T$27</definedName>
  </definedNames>
  <calcPr calcId="162913"/>
</workbook>
</file>

<file path=xl/calcChain.xml><?xml version="1.0" encoding="utf-8"?>
<calcChain xmlns="http://schemas.openxmlformats.org/spreadsheetml/2006/main">
  <c r="J19" i="12" l="1"/>
  <c r="J16" i="12"/>
  <c r="J17" i="12"/>
  <c r="J18" i="12"/>
  <c r="J15" i="12"/>
  <c r="J14" i="12"/>
  <c r="J8" i="12"/>
  <c r="J9" i="12"/>
  <c r="J10" i="12"/>
  <c r="J11" i="12"/>
  <c r="J12" i="12"/>
  <c r="J13" i="12"/>
  <c r="J7" i="12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AH13" i="6"/>
  <c r="AH18" i="6"/>
  <c r="AH21" i="6"/>
  <c r="AH30" i="6" s="1"/>
  <c r="AH39" i="6" s="1"/>
  <c r="AH29" i="6"/>
  <c r="AH36" i="6"/>
  <c r="AH10" i="5"/>
  <c r="AH27" i="5" s="1"/>
  <c r="AH36" i="5" s="1"/>
  <c r="AH17" i="5"/>
  <c r="AH26" i="5"/>
  <c r="AH33" i="5"/>
  <c r="AH74" i="4"/>
  <c r="AH73" i="4"/>
  <c r="AH67" i="4"/>
  <c r="AH61" i="4"/>
  <c r="AH55" i="4"/>
  <c r="AH49" i="4"/>
  <c r="AH39" i="4"/>
  <c r="AH37" i="4"/>
  <c r="AH25" i="4"/>
  <c r="AH19" i="4"/>
  <c r="AH13" i="4"/>
  <c r="AH91" i="3"/>
  <c r="AH78" i="3"/>
  <c r="AH102" i="3" s="1"/>
  <c r="AH86" i="3"/>
  <c r="AG42" i="3" l="1"/>
  <c r="AG13" i="4"/>
  <c r="AG21" i="3" l="1"/>
  <c r="AG45" i="3"/>
  <c r="P8" i="10" l="1"/>
  <c r="AG51" i="3"/>
  <c r="I16" i="12" l="1"/>
  <c r="I11" i="12"/>
  <c r="I9" i="12"/>
  <c r="I8" i="12"/>
  <c r="I7" i="12"/>
  <c r="P25" i="10"/>
  <c r="AG36" i="6"/>
  <c r="AG29" i="6"/>
  <c r="AG21" i="6"/>
  <c r="AG18" i="6"/>
  <c r="AG13" i="6"/>
  <c r="AG33" i="5"/>
  <c r="AG26" i="5"/>
  <c r="AG17" i="5"/>
  <c r="AG10" i="5"/>
  <c r="AG27" i="5" s="1"/>
  <c r="AG73" i="4"/>
  <c r="AG67" i="4"/>
  <c r="AG61" i="4"/>
  <c r="AG52" i="4"/>
  <c r="AG49" i="4"/>
  <c r="AG37" i="4"/>
  <c r="AG28" i="4"/>
  <c r="AG25" i="4"/>
  <c r="AG101" i="3"/>
  <c r="P14" i="10" s="1"/>
  <c r="AG91" i="3"/>
  <c r="AG86" i="3"/>
  <c r="P12" i="10" s="1"/>
  <c r="AG78" i="3"/>
  <c r="P11" i="10" s="1"/>
  <c r="AG66" i="3"/>
  <c r="AG61" i="3"/>
  <c r="P10" i="10" s="1"/>
  <c r="AG34" i="3"/>
  <c r="AG31" i="3"/>
  <c r="AG25" i="3"/>
  <c r="AG55" i="4" l="1"/>
  <c r="AG26" i="3"/>
  <c r="AG19" i="4"/>
  <c r="AG30" i="6"/>
  <c r="AG39" i="6" s="1"/>
  <c r="I14" i="12"/>
  <c r="I19" i="12"/>
  <c r="AG39" i="4"/>
  <c r="AG52" i="3"/>
  <c r="P9" i="10" s="1"/>
  <c r="AG36" i="5"/>
  <c r="P22" i="10"/>
  <c r="P21" i="10"/>
  <c r="P20" i="10"/>
  <c r="P19" i="10"/>
  <c r="P17" i="10"/>
  <c r="P13" i="10"/>
  <c r="P7" i="10" l="1"/>
  <c r="P15" i="10" s="1"/>
  <c r="P16" i="10"/>
  <c r="AG102" i="3"/>
  <c r="P24" i="10"/>
  <c r="P26" i="10"/>
  <c r="P27" i="10" s="1"/>
  <c r="AG74" i="4"/>
  <c r="P18" i="10"/>
  <c r="P23" i="10" l="1"/>
</calcChain>
</file>

<file path=xl/sharedStrings.xml><?xml version="1.0" encoding="utf-8"?>
<sst xmlns="http://schemas.openxmlformats.org/spreadsheetml/2006/main" count="775" uniqueCount="606">
  <si>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</si>
  <si>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</si>
  <si>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</si>
  <si>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</si>
  <si>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</si>
  <si>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</si>
  <si>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</si>
  <si>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</si>
  <si>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</si>
  <si>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</si>
  <si>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</si>
  <si>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</si>
  <si>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</si>
  <si>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</si>
  <si>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</si>
  <si>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</si>
  <si>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</si>
  <si>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</si>
  <si>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</si>
  <si>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</si>
  <si>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</si>
  <si>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</si>
  <si>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</si>
  <si>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</si>
  <si>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</si>
  <si>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</si>
  <si>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</si>
  <si>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</si>
  <si>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</si>
  <si>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</si>
  <si>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</si>
  <si>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</si>
  <si>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</si>
  <si>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</si>
  <si>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</si>
  <si>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</si>
  <si>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</si>
  <si>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</si>
  <si>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</si>
  <si>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</si>
  <si>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</si>
  <si>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</si>
  <si>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</si>
  <si>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</si>
  <si>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</si>
  <si>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</si>
  <si>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</si>
  <si>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</si>
  <si>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</si>
  <si>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</si>
  <si>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</si>
  <si>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</si>
  <si>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</si>
  <si>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</si>
  <si>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</si>
  <si>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</si>
  <si>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</si>
  <si>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</si>
  <si>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</si>
  <si>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</si>
  <si>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</si>
  <si>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</si>
  <si>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</si>
  <si>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</si>
  <si>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</si>
  <si>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</si>
  <si>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</si>
  <si>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</si>
  <si>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</si>
  <si>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</si>
  <si>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</si>
  <si>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</si>
  <si>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</si>
  <si>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</si>
  <si>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</si>
  <si>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</si>
  <si>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</si>
  <si>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</si>
  <si>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</si>
  <si>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</si>
  <si>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</si>
  <si>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</si>
  <si>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</si>
  <si>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</si>
  <si>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</si>
  <si>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</si>
  <si>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</si>
  <si>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</si>
  <si>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</si>
  <si>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</si>
  <si>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</si>
  <si>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</si>
  <si>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</si>
  <si>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</si>
  <si>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</si>
  <si>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</si>
  <si>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</si>
  <si>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</si>
  <si>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</si>
  <si>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</si>
  <si>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</si>
  <si>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</si>
  <si>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</si>
  <si>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</si>
  <si>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</si>
  <si>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</si>
  <si>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</si>
  <si>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</si>
  <si>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</si>
  <si>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</si>
  <si>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</si>
  <si>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</si>
  <si>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</si>
  <si>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</si>
  <si>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</si>
  <si>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</si>
  <si>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</si>
  <si>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</si>
  <si>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</si>
  <si>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</si>
  <si>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</si>
  <si>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</si>
  <si>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</si>
  <si>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</si>
  <si>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</si>
  <si>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</si>
  <si>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</si>
  <si>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</si>
  <si>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</si>
  <si>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</si>
  <si>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</si>
  <si>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</si>
  <si>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</si>
  <si>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</si>
  <si>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</si>
  <si>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</si>
  <si>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</si>
  <si>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</si>
  <si>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</si>
  <si>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</si>
  <si>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</si>
  <si>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</si>
  <si>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</si>
  <si>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</si>
  <si>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</si>
  <si>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</si>
  <si>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</si>
  <si>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</si>
  <si>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</si>
  <si>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</si>
  <si>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</si>
  <si>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</si>
  <si>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</si>
  <si>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</si>
  <si>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</si>
  <si>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</si>
  <si>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</si>
  <si>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</si>
  <si>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</si>
  <si>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</si>
  <si>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</si>
  <si>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</si>
  <si>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</si>
  <si>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</si>
  <si>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</si>
  <si>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</si>
  <si>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</si>
  <si>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</si>
  <si>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</si>
  <si>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</si>
  <si>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</si>
  <si>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</si>
  <si>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</si>
  <si>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</si>
  <si>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</si>
  <si>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</si>
  <si>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</si>
  <si>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</si>
  <si>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</si>
  <si>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</si>
  <si>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</si>
  <si>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</si>
  <si>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</si>
  <si>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</si>
  <si>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</si>
  <si>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</si>
  <si>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</si>
  <si>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</si>
  <si>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</si>
  <si>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</si>
  <si>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</si>
  <si>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</si>
  <si>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</si>
  <si>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</si>
  <si>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</si>
  <si>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</si>
  <si>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</si>
  <si>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</si>
  <si>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</si>
  <si>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</si>
  <si>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</si>
  <si>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</si>
  <si>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</si>
  <si>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</si>
  <si>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</si>
  <si>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</si>
  <si>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</si>
  <si>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</si>
  <si>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</si>
  <si>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</si>
  <si>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</si>
  <si>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</si>
  <si>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</si>
  <si>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</si>
  <si>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</si>
  <si>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</si>
  <si>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</si>
  <si>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</si>
  <si>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</si>
  <si>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</si>
  <si>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</si>
  <si>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</si>
  <si>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</si>
  <si>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</si>
  <si>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</si>
  <si>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</si>
  <si>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</si>
  <si>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</si>
  <si>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</si>
  <si>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</si>
  <si>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</si>
  <si>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</si>
  <si>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</si>
  <si>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</si>
  <si>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</si>
  <si>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</si>
  <si>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</si>
  <si>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</si>
  <si>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</si>
  <si>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</si>
  <si>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</si>
  <si>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</si>
  <si>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</si>
  <si>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</si>
  <si>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</si>
  <si>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</si>
  <si>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</si>
  <si>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</si>
  <si>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</si>
  <si>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</si>
  <si>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</si>
  <si>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</si>
  <si>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</si>
  <si>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</si>
  <si>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</si>
  <si>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</si>
  <si>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</si>
  <si>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</si>
  <si>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</si>
  <si>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</si>
  <si>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</si>
  <si>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</si>
  <si>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</si>
  <si>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</si>
  <si>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</si>
  <si>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</si>
  <si>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</si>
  <si>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</si>
  <si>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</si>
  <si>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</si>
  <si>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</si>
  <si>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</si>
  <si>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</si>
  <si>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</si>
  <si>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</si>
  <si>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</si>
  <si>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</si>
  <si>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</si>
  <si>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</si>
  <si>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</si>
  <si>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</si>
  <si>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</si>
  <si>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</si>
  <si>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</si>
  <si>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</si>
  <si>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</si>
  <si>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</si>
  <si>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</si>
  <si>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</si>
  <si>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</si>
  <si>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</si>
  <si>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</si>
  <si>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</si>
  <si>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</si>
  <si>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</si>
  <si>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</si>
  <si>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</si>
  <si>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</si>
  <si>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</si>
  <si>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</si>
  <si>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</si>
  <si>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</si>
  <si>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</si>
  <si>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</si>
  <si>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</si>
  <si>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</si>
  <si>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</si>
  <si>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</si>
  <si>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</si>
  <si>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</si>
  <si>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</si>
  <si>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</si>
  <si>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</si>
  <si>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</si>
  <si>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</si>
  <si>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</si>
  <si>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</si>
  <si>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</si>
  <si>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</si>
  <si>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</si>
  <si>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</si>
  <si>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</si>
  <si>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</si>
  <si>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</si>
  <si>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</si>
  <si>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</si>
  <si>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</si>
  <si>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</si>
  <si>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</si>
  <si>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</si>
  <si>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</si>
  <si>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</si>
  <si>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</si>
  <si>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</si>
  <si>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</si>
  <si>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</si>
  <si>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</si>
  <si>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</si>
  <si>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</si>
  <si>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</si>
  <si>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</si>
  <si>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</si>
  <si>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</si>
  <si>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</si>
  <si>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</si>
  <si>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</si>
  <si>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</si>
  <si>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</si>
  <si>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</si>
  <si>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</si>
  <si>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</si>
  <si>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</si>
  <si>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</si>
  <si>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</si>
  <si>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</si>
  <si>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</si>
  <si>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</si>
  <si>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</si>
  <si>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</si>
  <si>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</si>
  <si>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</si>
  <si>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</si>
  <si>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</si>
  <si>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</si>
  <si>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</si>
  <si>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</si>
  <si>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</si>
  <si>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</si>
  <si>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</si>
  <si>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</si>
  <si>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</si>
  <si>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</si>
  <si>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</si>
  <si>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</si>
  <si>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</si>
  <si>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</si>
  <si>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</si>
  <si>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</si>
  <si>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</si>
  <si>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</si>
  <si>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</si>
  <si>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</si>
  <si>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</si>
  <si>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</si>
  <si>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</si>
  <si>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</si>
  <si>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</si>
  <si>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</si>
  <si>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</si>
  <si>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</si>
  <si>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</si>
  <si>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</si>
  <si>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</si>
  <si>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</si>
  <si>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</si>
  <si>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</si>
  <si>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</si>
  <si>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</si>
  <si>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</si>
  <si>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</si>
  <si>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</si>
  <si>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</si>
  <si>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</si>
  <si>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</si>
  <si>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</si>
  <si>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</si>
  <si>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</si>
  <si>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</si>
  <si>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</si>
  <si>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</si>
  <si>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</si>
  <si>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</si>
  <si>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</si>
  <si>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</si>
  <si>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</si>
  <si>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</si>
  <si>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</si>
  <si>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</si>
  <si>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</si>
  <si>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</si>
  <si>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</si>
  <si>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</si>
  <si>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</si>
  <si>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</si>
  <si>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</si>
  <si>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</si>
  <si>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</si>
  <si>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</si>
  <si>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</si>
  <si>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</si>
  <si>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</si>
  <si>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</si>
  <si>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</si>
  <si>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</si>
  <si>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</si>
  <si>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</si>
  <si>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</si>
  <si>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</si>
  <si>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</si>
  <si>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</si>
  <si>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</si>
  <si>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</si>
  <si>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</si>
  <si>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</si>
  <si>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</si>
  <si>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</si>
  <si>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</si>
  <si>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</si>
  <si>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</si>
  <si>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</si>
  <si>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</si>
  <si>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</si>
  <si>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</si>
  <si>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</si>
  <si>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</si>
  <si>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</si>
  <si>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</si>
  <si>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</si>
  <si>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</si>
  <si>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</si>
  <si>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</si>
  <si>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</si>
  <si>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</si>
  <si>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</si>
  <si>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</si>
  <si>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</si>
  <si>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</si>
  <si>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</si>
  <si>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</si>
  <si>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</si>
  <si>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</si>
  <si>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</si>
  <si>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</si>
  <si>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</si>
  <si>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</si>
  <si>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</si>
  <si>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</si>
  <si>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</si>
  <si>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</si>
  <si>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</si>
  <si>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</si>
  <si>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</si>
  <si>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</si>
  <si>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</si>
  <si>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</si>
  <si>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</si>
  <si>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</si>
  <si>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</si>
  <si>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</si>
  <si>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</si>
  <si>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</si>
  <si>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</si>
  <si>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</si>
  <si>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</si>
  <si>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</si>
  <si>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</si>
  <si>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</si>
  <si>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</si>
  <si>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</si>
  <si>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</si>
  <si>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</si>
  <si>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</si>
  <si>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</si>
  <si>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</si>
  <si>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</si>
  <si>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</si>
  <si>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</si>
  <si>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</si>
  <si>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</si>
  <si>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</si>
  <si>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</si>
  <si>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</si>
  <si>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</si>
  <si>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</si>
  <si>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</si>
  <si>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</si>
  <si>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</si>
  <si>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</si>
  <si>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</si>
  <si>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</si>
  <si>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</si>
  <si>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</si>
  <si>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12.</t>
  </si>
  <si>
    <t>11.</t>
  </si>
  <si>
    <t>10.</t>
  </si>
  <si>
    <t>9.</t>
  </si>
  <si>
    <t>8.</t>
  </si>
  <si>
    <t>7.</t>
  </si>
  <si>
    <t>6.</t>
  </si>
  <si>
    <t>5.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</si>
  <si>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</si>
  <si>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</si>
  <si>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</si>
  <si>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</si>
  <si>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</si>
  <si>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</si>
  <si>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</si>
  <si>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</si>
  <si>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</si>
  <si>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</si>
  <si>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</si>
  <si>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</si>
  <si>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</si>
  <si>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</si>
  <si>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</si>
  <si>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</si>
  <si>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</si>
  <si>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</si>
  <si>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</si>
  <si>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</si>
  <si>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</si>
  <si>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</si>
  <si>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</si>
  <si>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</si>
  <si>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</si>
  <si>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</si>
  <si>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</si>
  <si>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</si>
  <si>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</si>
  <si>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</si>
  <si>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</si>
  <si>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</si>
  <si>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</si>
  <si>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</si>
  <si>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</si>
  <si>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</si>
  <si>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</si>
  <si>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</si>
  <si>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</si>
  <si>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</si>
  <si>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</si>
  <si>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FINANSZÍROZÁSI BEVÉTELEK (19+20)=(B8)</t>
  </si>
  <si>
    <t>E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</si>
  <si>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</si>
  <si>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</si>
  <si>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</si>
  <si>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</si>
  <si>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</si>
  <si>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</si>
  <si>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</si>
  <si>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</si>
  <si>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</si>
  <si>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</si>
  <si>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</si>
  <si>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</si>
  <si>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</si>
  <si>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</si>
  <si>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</si>
  <si>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</si>
  <si>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Eredeti előirányzat</t>
  </si>
  <si>
    <t xml:space="preserve">Eredeti előirányzat </t>
  </si>
  <si>
    <t xml:space="preserve">Eredeti előírányzat </t>
  </si>
  <si>
    <t>Nyim Község Önkormányzatának 2017. évi kiadási előirányzatai</t>
  </si>
  <si>
    <t>Nyim Község Önkormányzatának 2017. évi bevételi előirányzatai</t>
  </si>
  <si>
    <t>Nyim Község Önkormányzatának 2017. évi finanszírozási kiadásai</t>
  </si>
  <si>
    <t>Nyim Község Önkormányzatának 2016. évi finanszírozási kiadásai</t>
  </si>
  <si>
    <t>Nyim Község Önkormányzatának 2017. évi finanszírozási bevételei</t>
  </si>
  <si>
    <t>Nyim Község Önkormányzatának 2017. évi bevételei és kiadásai mérlegszerűen</t>
  </si>
  <si>
    <t>Nyim Község Önkormányzatának 2017. évi felújítási és felhalmozási kiadásai</t>
  </si>
  <si>
    <t>Módosított előirányzat</t>
  </si>
  <si>
    <t>1. melléklet a     6/2018. (V.30.) önkormányzati rendelethez</t>
  </si>
  <si>
    <t>2. melléklet a    6/2018. (V.30.) önkormányzati rendelethez</t>
  </si>
  <si>
    <t>3. melléklet a    6/2018. (V.30.) önkormányzati rendelethez</t>
  </si>
  <si>
    <t>4. melléklet a   6/2018. (V.30.) önkormányzati rendelethez</t>
  </si>
  <si>
    <t>5. melléklet a    6/2018. (V.30.) önkormányzati rendelethez</t>
  </si>
  <si>
    <t>6. melléklet a    6/2018.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</si>
</sst>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 ##########"/>
    <numFmt numFmtId="166" formatCode="0__"/>
  </numFmts>
  <fonts count="1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3" fillId="0" borderId="0"/>
    <xf numFmtId="0" fontId="6" fillId="0" borderId="0"/>
  </cellStyleXfs>
  <cellXfs count="171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right" vertical="center" wrapText="1"/>
    </xf>
    <xf numFmtId="3" fontId="7" fillId="0" borderId="7" xfId="3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2" fillId="0" borderId="7" xfId="1" applyNumberFormat="1" applyFont="1" applyFill="1" applyBorder="1" applyAlignment="1">
      <alignment horizontal="right" vertical="center"/>
    </xf>
    <xf numFmtId="3" fontId="3" fillId="0" borderId="7" xfId="3" applyNumberFormat="1" applyFont="1" applyFill="1" applyBorder="1" applyAlignment="1">
      <alignment horizontal="right" vertical="center" wrapText="1"/>
    </xf>
    <xf numFmtId="3" fontId="3" fillId="0" borderId="7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13" fillId="0" borderId="1" xfId="0" applyFont="1" applyBorder="1"/>
    <xf numFmtId="3" fontId="13" fillId="0" borderId="1" xfId="0" applyNumberFormat="1" applyFont="1" applyBorder="1"/>
    <xf numFmtId="3" fontId="14" fillId="0" borderId="1" xfId="0" applyNumberFormat="1" applyFont="1" applyBorder="1"/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3" fillId="0" borderId="4" xfId="1" applyFont="1" applyBorder="1" applyAlignment="1"/>
    <xf numFmtId="0" fontId="4" fillId="0" borderId="1" xfId="1" applyFont="1" applyFill="1" applyBorder="1" applyAlignment="1">
      <alignment horizontal="right"/>
    </xf>
    <xf numFmtId="0" fontId="3" fillId="0" borderId="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4" fillId="0" borderId="7" xfId="1" quotePrefix="1" applyFont="1" applyFill="1" applyBorder="1" applyAlignment="1">
      <alignment horizontal="center" vertical="center"/>
    </xf>
    <xf numFmtId="0" fontId="4" fillId="0" borderId="5" xfId="1" quotePrefix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2" fillId="0" borderId="7" xfId="1" quotePrefix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0" fillId="0" borderId="5" xfId="0" applyBorder="1"/>
    <xf numFmtId="1" fontId="2" fillId="0" borderId="7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0" fillId="0" borderId="6" xfId="0" applyBorder="1"/>
    <xf numFmtId="0" fontId="2" fillId="0" borderId="7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0" fillId="0" borderId="0" xfId="0"/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14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66" fontId="2" fillId="0" borderId="6" xfId="0" applyNumberFormat="1" applyFont="1" applyFill="1" applyBorder="1" applyAlignment="1">
      <alignment horizontal="left" vertical="center" wrapText="1"/>
    </xf>
    <xf numFmtId="166" fontId="2" fillId="0" borderId="5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5">
    <cellStyle name="Normál" xfId="0" builtinId="0"/>
    <cellStyle name="Normál 2" xfId="1"/>
    <cellStyle name="Normál 3" xfId="2"/>
    <cellStyle name="Normál_12dmelléklet" xfId="3"/>
    <cellStyle name="Normal_KTRSZJ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2" width="2.7109375" style="2" customWidth="1"/>
    <col min="3" max="32" width="2.7109375" style="1" customWidth="1"/>
    <col min="33" max="34" width="12.7109375" style="1" customWidth="1"/>
    <col min="35" max="16384" width="9.140625" style="1"/>
  </cols>
  <sheetData>
    <row r="1" spans="1:34" ht="39" customHeight="1" x14ac:dyDescent="0.2">
      <c r="A1" s="75" t="s">
        <v>600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25.5" customHeight="1" x14ac:dyDescent="0.2">
      <c r="A2" s="65" t="s">
        <v>253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4" ht="19.5" customHeight="1" x14ac:dyDescent="0.2">
      <c r="A3" s="65" t="s">
        <v>592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4" ht="19.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15.95" customHeight="1" x14ac:dyDescent="0.2">
      <c r="A5" s="68" t="s">
        <v>252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4" ht="35.1" customHeight="1" x14ac:dyDescent="0.2">
      <c r="A6" s="70" t="s">
        <v>251</v>
      </c>
      <c r="B6" s="71"/>
      <c r="C6" s="72" t="s">
        <v>250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4" t="s">
        <v>249</v>
      </c>
      <c r="AD6" s="73"/>
      <c r="AE6" s="73"/>
      <c r="AF6" s="73"/>
      <c r="AG6" s="23" t="s">
        <v>589</v>
      </c>
      <c r="AH6" s="32" t="s">
        <v>599</v>
      </c>
    </row>
    <row r="7" spans="1:34" x14ac:dyDescent="0.2">
      <c r="A7" s="62" t="s">
        <v>248</v>
      </c>
      <c r="B7" s="62"/>
      <c r="C7" s="63" t="s">
        <v>247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 t="s">
        <v>246</v>
      </c>
      <c r="AD7" s="63"/>
      <c r="AE7" s="63"/>
      <c r="AF7" s="63"/>
      <c r="AG7" s="31" t="s">
        <v>245</v>
      </c>
      <c r="AH7" s="39" t="s">
        <v>529</v>
      </c>
    </row>
    <row r="8" spans="1:34" ht="12.95" customHeight="1" x14ac:dyDescent="0.2">
      <c r="A8" s="44" t="s">
        <v>244</v>
      </c>
      <c r="B8" s="44"/>
      <c r="C8" s="61" t="s">
        <v>243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4" t="s">
        <v>242</v>
      </c>
      <c r="AD8" s="64"/>
      <c r="AE8" s="64"/>
      <c r="AF8" s="64"/>
      <c r="AG8" s="34">
        <v>18448677</v>
      </c>
      <c r="AH8" s="37">
        <v>18488677</v>
      </c>
    </row>
    <row r="9" spans="1:34" ht="12.95" customHeight="1" x14ac:dyDescent="0.2">
      <c r="A9" s="44" t="s">
        <v>241</v>
      </c>
      <c r="B9" s="44"/>
      <c r="C9" s="61" t="s">
        <v>240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46" t="s">
        <v>239</v>
      </c>
      <c r="AD9" s="46"/>
      <c r="AE9" s="46"/>
      <c r="AF9" s="46"/>
      <c r="AG9" s="34">
        <v>400000</v>
      </c>
      <c r="AH9" s="37">
        <v>300000</v>
      </c>
    </row>
    <row r="10" spans="1:34" ht="12.95" customHeight="1" x14ac:dyDescent="0.2">
      <c r="A10" s="44" t="s">
        <v>238</v>
      </c>
      <c r="B10" s="44"/>
      <c r="C10" s="61" t="s">
        <v>237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46" t="s">
        <v>236</v>
      </c>
      <c r="AD10" s="46"/>
      <c r="AE10" s="46"/>
      <c r="AF10" s="46"/>
      <c r="AG10" s="34">
        <v>0</v>
      </c>
      <c r="AH10" s="37">
        <v>0</v>
      </c>
    </row>
    <row r="11" spans="1:34" ht="12.95" customHeight="1" x14ac:dyDescent="0.2">
      <c r="A11" s="44" t="s">
        <v>235</v>
      </c>
      <c r="B11" s="44"/>
      <c r="C11" s="60" t="s">
        <v>234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46" t="s">
        <v>233</v>
      </c>
      <c r="AD11" s="46"/>
      <c r="AE11" s="46"/>
      <c r="AF11" s="46"/>
      <c r="AG11" s="34">
        <v>0</v>
      </c>
      <c r="AH11" s="37">
        <v>0</v>
      </c>
    </row>
    <row r="12" spans="1:34" ht="12.95" customHeight="1" x14ac:dyDescent="0.2">
      <c r="A12" s="44" t="s">
        <v>232</v>
      </c>
      <c r="B12" s="44"/>
      <c r="C12" s="60" t="s">
        <v>231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46" t="s">
        <v>230</v>
      </c>
      <c r="AD12" s="46"/>
      <c r="AE12" s="46"/>
      <c r="AF12" s="46"/>
      <c r="AG12" s="34">
        <v>0</v>
      </c>
      <c r="AH12" s="37">
        <v>0</v>
      </c>
    </row>
    <row r="13" spans="1:34" ht="12.95" customHeight="1" x14ac:dyDescent="0.2">
      <c r="A13" s="44" t="s">
        <v>229</v>
      </c>
      <c r="B13" s="44"/>
      <c r="C13" s="60" t="s">
        <v>228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46" t="s">
        <v>227</v>
      </c>
      <c r="AD13" s="46"/>
      <c r="AE13" s="46"/>
      <c r="AF13" s="46"/>
      <c r="AG13" s="34">
        <v>0</v>
      </c>
      <c r="AH13" s="37">
        <v>0</v>
      </c>
    </row>
    <row r="14" spans="1:34" ht="12.95" customHeight="1" x14ac:dyDescent="0.2">
      <c r="A14" s="44" t="s">
        <v>226</v>
      </c>
      <c r="B14" s="44"/>
      <c r="C14" s="60" t="s">
        <v>225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46" t="s">
        <v>224</v>
      </c>
      <c r="AD14" s="46"/>
      <c r="AE14" s="46"/>
      <c r="AF14" s="46"/>
      <c r="AG14" s="34">
        <v>279000</v>
      </c>
      <c r="AH14" s="37">
        <v>290000</v>
      </c>
    </row>
    <row r="15" spans="1:34" ht="12.95" customHeight="1" x14ac:dyDescent="0.2">
      <c r="A15" s="44" t="s">
        <v>223</v>
      </c>
      <c r="B15" s="44"/>
      <c r="C15" s="60" t="s">
        <v>222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46" t="s">
        <v>221</v>
      </c>
      <c r="AD15" s="46"/>
      <c r="AE15" s="46"/>
      <c r="AF15" s="46"/>
      <c r="AG15" s="34">
        <v>0</v>
      </c>
      <c r="AH15" s="37">
        <v>0</v>
      </c>
    </row>
    <row r="16" spans="1:34" ht="12.95" customHeight="1" x14ac:dyDescent="0.2">
      <c r="A16" s="44" t="s">
        <v>220</v>
      </c>
      <c r="B16" s="44"/>
      <c r="C16" s="56" t="s">
        <v>219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46" t="s">
        <v>218</v>
      </c>
      <c r="AD16" s="46"/>
      <c r="AE16" s="46"/>
      <c r="AF16" s="46"/>
      <c r="AG16" s="34">
        <v>50000</v>
      </c>
      <c r="AH16" s="37">
        <v>50000</v>
      </c>
    </row>
    <row r="17" spans="1:34" ht="12.95" customHeight="1" x14ac:dyDescent="0.2">
      <c r="A17" s="44" t="s">
        <v>217</v>
      </c>
      <c r="B17" s="44"/>
      <c r="C17" s="56" t="s">
        <v>216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46" t="s">
        <v>215</v>
      </c>
      <c r="AD17" s="46"/>
      <c r="AE17" s="46"/>
      <c r="AF17" s="46"/>
      <c r="AG17" s="34">
        <v>0</v>
      </c>
      <c r="AH17" s="37">
        <v>24000</v>
      </c>
    </row>
    <row r="18" spans="1:34" ht="12.95" customHeight="1" x14ac:dyDescent="0.2">
      <c r="A18" s="44" t="s">
        <v>214</v>
      </c>
      <c r="B18" s="44"/>
      <c r="C18" s="56" t="s">
        <v>213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46" t="s">
        <v>212</v>
      </c>
      <c r="AD18" s="46"/>
      <c r="AE18" s="46"/>
      <c r="AF18" s="46"/>
      <c r="AG18" s="34">
        <v>0</v>
      </c>
      <c r="AH18" s="37">
        <v>0</v>
      </c>
    </row>
    <row r="19" spans="1:34" s="5" customFormat="1" ht="12.95" customHeight="1" x14ac:dyDescent="0.2">
      <c r="A19" s="44" t="s">
        <v>211</v>
      </c>
      <c r="B19" s="44"/>
      <c r="C19" s="56" t="s">
        <v>210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46" t="s">
        <v>209</v>
      </c>
      <c r="AD19" s="46"/>
      <c r="AE19" s="46"/>
      <c r="AF19" s="46"/>
      <c r="AG19" s="34">
        <v>0</v>
      </c>
      <c r="AH19" s="37">
        <v>0</v>
      </c>
    </row>
    <row r="20" spans="1:34" s="5" customFormat="1" ht="12.95" customHeight="1" x14ac:dyDescent="0.2">
      <c r="A20" s="44" t="s">
        <v>208</v>
      </c>
      <c r="B20" s="44"/>
      <c r="C20" s="56" t="s">
        <v>207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46" t="s">
        <v>206</v>
      </c>
      <c r="AD20" s="46"/>
      <c r="AE20" s="46"/>
      <c r="AF20" s="46"/>
      <c r="AG20" s="34">
        <v>150000</v>
      </c>
      <c r="AH20" s="37">
        <v>439000</v>
      </c>
    </row>
    <row r="21" spans="1:34" s="5" customFormat="1" ht="12.95" customHeight="1" x14ac:dyDescent="0.2">
      <c r="A21" s="44" t="s">
        <v>205</v>
      </c>
      <c r="B21" s="44"/>
      <c r="C21" s="60" t="s">
        <v>204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46" t="s">
        <v>203</v>
      </c>
      <c r="AD21" s="46"/>
      <c r="AE21" s="46"/>
      <c r="AF21" s="46"/>
      <c r="AG21" s="35">
        <f>SUM(AG8:AG20)</f>
        <v>19327677</v>
      </c>
      <c r="AH21" s="37">
        <v>19551677</v>
      </c>
    </row>
    <row r="22" spans="1:34" ht="12.95" customHeight="1" x14ac:dyDescent="0.2">
      <c r="A22" s="44" t="s">
        <v>202</v>
      </c>
      <c r="B22" s="44"/>
      <c r="C22" s="56" t="s">
        <v>201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46" t="s">
        <v>200</v>
      </c>
      <c r="AD22" s="46"/>
      <c r="AE22" s="46"/>
      <c r="AF22" s="46"/>
      <c r="AG22" s="34">
        <v>4071600</v>
      </c>
      <c r="AH22" s="37">
        <v>4733475</v>
      </c>
    </row>
    <row r="23" spans="1:34" ht="26.1" customHeight="1" x14ac:dyDescent="0.2">
      <c r="A23" s="44" t="s">
        <v>199</v>
      </c>
      <c r="B23" s="44"/>
      <c r="C23" s="56" t="s">
        <v>198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46" t="s">
        <v>197</v>
      </c>
      <c r="AD23" s="46"/>
      <c r="AE23" s="46"/>
      <c r="AF23" s="46"/>
      <c r="AG23" s="34">
        <v>0</v>
      </c>
      <c r="AH23" s="37">
        <v>0</v>
      </c>
    </row>
    <row r="24" spans="1:34" ht="12.95" customHeight="1" x14ac:dyDescent="0.2">
      <c r="A24" s="44" t="s">
        <v>196</v>
      </c>
      <c r="B24" s="44"/>
      <c r="C24" s="52" t="s">
        <v>195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46" t="s">
        <v>194</v>
      </c>
      <c r="AD24" s="46"/>
      <c r="AE24" s="46"/>
      <c r="AF24" s="46"/>
      <c r="AG24" s="34">
        <v>300000</v>
      </c>
      <c r="AH24" s="37">
        <v>896470</v>
      </c>
    </row>
    <row r="25" spans="1:34" ht="12.95" customHeight="1" x14ac:dyDescent="0.2">
      <c r="A25" s="44" t="s">
        <v>193</v>
      </c>
      <c r="B25" s="44"/>
      <c r="C25" s="56" t="s">
        <v>192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46" t="s">
        <v>191</v>
      </c>
      <c r="AD25" s="46"/>
      <c r="AE25" s="46"/>
      <c r="AF25" s="46"/>
      <c r="AG25" s="35">
        <f>SUM(AG22:AG24)</f>
        <v>4371600</v>
      </c>
      <c r="AH25" s="37">
        <v>5629945</v>
      </c>
    </row>
    <row r="26" spans="1:34" ht="12.95" customHeight="1" x14ac:dyDescent="0.2">
      <c r="A26" s="48" t="s">
        <v>190</v>
      </c>
      <c r="B26" s="48"/>
      <c r="C26" s="59" t="s">
        <v>189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0" t="s">
        <v>188</v>
      </c>
      <c r="AD26" s="50"/>
      <c r="AE26" s="50"/>
      <c r="AF26" s="50"/>
      <c r="AG26" s="29">
        <f>SUM(AG25,AG21)</f>
        <v>23699277</v>
      </c>
      <c r="AH26" s="37">
        <v>25181622</v>
      </c>
    </row>
    <row r="27" spans="1:34" s="4" customFormat="1" ht="12.95" customHeight="1" x14ac:dyDescent="0.2">
      <c r="A27" s="48" t="s">
        <v>187</v>
      </c>
      <c r="B27" s="48"/>
      <c r="C27" s="57" t="s">
        <v>186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0" t="s">
        <v>185</v>
      </c>
      <c r="AD27" s="50"/>
      <c r="AE27" s="50"/>
      <c r="AF27" s="50"/>
      <c r="AG27" s="19">
        <v>3774800</v>
      </c>
      <c r="AH27" s="38">
        <v>3874800</v>
      </c>
    </row>
    <row r="28" spans="1:34" ht="12.95" customHeight="1" x14ac:dyDescent="0.2">
      <c r="A28" s="44" t="s">
        <v>184</v>
      </c>
      <c r="B28" s="44"/>
      <c r="C28" s="56" t="s">
        <v>183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46" t="s">
        <v>182</v>
      </c>
      <c r="AD28" s="46"/>
      <c r="AE28" s="46"/>
      <c r="AF28" s="46"/>
      <c r="AG28" s="34">
        <v>0</v>
      </c>
      <c r="AH28" s="37">
        <v>0</v>
      </c>
    </row>
    <row r="29" spans="1:34" ht="12.95" customHeight="1" x14ac:dyDescent="0.2">
      <c r="A29" s="44" t="s">
        <v>181</v>
      </c>
      <c r="B29" s="44"/>
      <c r="C29" s="56" t="s">
        <v>180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46" t="s">
        <v>179</v>
      </c>
      <c r="AD29" s="46"/>
      <c r="AE29" s="46"/>
      <c r="AF29" s="46"/>
      <c r="AG29" s="34">
        <v>2886210</v>
      </c>
      <c r="AH29" s="37">
        <v>5000000</v>
      </c>
    </row>
    <row r="30" spans="1:34" ht="12.95" customHeight="1" x14ac:dyDescent="0.2">
      <c r="A30" s="44" t="s">
        <v>178</v>
      </c>
      <c r="B30" s="44"/>
      <c r="C30" s="56" t="s">
        <v>177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46" t="s">
        <v>176</v>
      </c>
      <c r="AD30" s="46"/>
      <c r="AE30" s="46"/>
      <c r="AF30" s="46"/>
      <c r="AG30" s="34">
        <v>0</v>
      </c>
      <c r="AH30" s="37">
        <v>0</v>
      </c>
    </row>
    <row r="31" spans="1:34" ht="12.95" customHeight="1" x14ac:dyDescent="0.2">
      <c r="A31" s="44" t="s">
        <v>175</v>
      </c>
      <c r="B31" s="44"/>
      <c r="C31" s="56" t="s">
        <v>174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46" t="s">
        <v>173</v>
      </c>
      <c r="AD31" s="46"/>
      <c r="AE31" s="46"/>
      <c r="AF31" s="46"/>
      <c r="AG31" s="35">
        <f>SUM(AG28:AG30)</f>
        <v>2886210</v>
      </c>
      <c r="AH31" s="37">
        <v>5000000</v>
      </c>
    </row>
    <row r="32" spans="1:34" ht="12.95" customHeight="1" x14ac:dyDescent="0.2">
      <c r="A32" s="44" t="s">
        <v>172</v>
      </c>
      <c r="B32" s="44"/>
      <c r="C32" s="56" t="s">
        <v>171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46" t="s">
        <v>170</v>
      </c>
      <c r="AD32" s="46"/>
      <c r="AE32" s="46"/>
      <c r="AF32" s="46"/>
      <c r="AG32" s="34">
        <v>300000</v>
      </c>
      <c r="AH32" s="37">
        <v>335000</v>
      </c>
    </row>
    <row r="33" spans="1:34" ht="12.95" customHeight="1" x14ac:dyDescent="0.2">
      <c r="A33" s="44" t="s">
        <v>169</v>
      </c>
      <c r="B33" s="44"/>
      <c r="C33" s="56" t="s">
        <v>168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46" t="s">
        <v>167</v>
      </c>
      <c r="AD33" s="46"/>
      <c r="AE33" s="46"/>
      <c r="AF33" s="46"/>
      <c r="AG33" s="34">
        <v>200000</v>
      </c>
      <c r="AH33" s="37">
        <v>150000</v>
      </c>
    </row>
    <row r="34" spans="1:34" ht="12.95" customHeight="1" x14ac:dyDescent="0.2">
      <c r="A34" s="44" t="s">
        <v>166</v>
      </c>
      <c r="B34" s="44"/>
      <c r="C34" s="56" t="s">
        <v>165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46" t="s">
        <v>164</v>
      </c>
      <c r="AD34" s="46"/>
      <c r="AE34" s="46"/>
      <c r="AF34" s="46"/>
      <c r="AG34" s="35">
        <f>SUM(AG32:AG33)</f>
        <v>500000</v>
      </c>
      <c r="AH34" s="37">
        <v>485000</v>
      </c>
    </row>
    <row r="35" spans="1:34" ht="12.95" customHeight="1" x14ac:dyDescent="0.2">
      <c r="A35" s="44" t="s">
        <v>163</v>
      </c>
      <c r="B35" s="44"/>
      <c r="C35" s="56" t="s">
        <v>162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46" t="s">
        <v>161</v>
      </c>
      <c r="AD35" s="46"/>
      <c r="AE35" s="46"/>
      <c r="AF35" s="46"/>
      <c r="AG35" s="34">
        <v>2846160</v>
      </c>
      <c r="AH35" s="37">
        <v>2546160</v>
      </c>
    </row>
    <row r="36" spans="1:34" ht="12.95" customHeight="1" x14ac:dyDescent="0.2">
      <c r="A36" s="44" t="s">
        <v>160</v>
      </c>
      <c r="B36" s="44"/>
      <c r="C36" s="56" t="s">
        <v>159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46" t="s">
        <v>158</v>
      </c>
      <c r="AD36" s="46"/>
      <c r="AE36" s="46"/>
      <c r="AF36" s="46"/>
      <c r="AG36" s="34">
        <v>44433</v>
      </c>
      <c r="AH36" s="37">
        <v>484433</v>
      </c>
    </row>
    <row r="37" spans="1:34" ht="12.95" customHeight="1" x14ac:dyDescent="0.2">
      <c r="A37" s="44" t="s">
        <v>157</v>
      </c>
      <c r="B37" s="44"/>
      <c r="C37" s="56" t="s">
        <v>156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46" t="s">
        <v>155</v>
      </c>
      <c r="AD37" s="46"/>
      <c r="AE37" s="46"/>
      <c r="AF37" s="46"/>
      <c r="AG37" s="34">
        <v>0</v>
      </c>
      <c r="AH37" s="37">
        <v>0</v>
      </c>
    </row>
    <row r="38" spans="1:34" ht="12.95" customHeight="1" x14ac:dyDescent="0.2">
      <c r="A38" s="44" t="s">
        <v>154</v>
      </c>
      <c r="B38" s="44"/>
      <c r="C38" s="56" t="s">
        <v>153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46" t="s">
        <v>152</v>
      </c>
      <c r="AD38" s="46"/>
      <c r="AE38" s="46"/>
      <c r="AF38" s="46"/>
      <c r="AG38" s="34">
        <v>2150000</v>
      </c>
      <c r="AH38" s="37">
        <v>1330000</v>
      </c>
    </row>
    <row r="39" spans="1:34" ht="12.95" customHeight="1" x14ac:dyDescent="0.2">
      <c r="A39" s="44" t="s">
        <v>151</v>
      </c>
      <c r="B39" s="44"/>
      <c r="C39" s="58" t="s">
        <v>150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46" t="s">
        <v>149</v>
      </c>
      <c r="AD39" s="46"/>
      <c r="AE39" s="46"/>
      <c r="AF39" s="46"/>
      <c r="AG39" s="34">
        <v>578000</v>
      </c>
      <c r="AH39" s="37">
        <v>128000</v>
      </c>
    </row>
    <row r="40" spans="1:34" ht="12.95" customHeight="1" x14ac:dyDescent="0.2">
      <c r="A40" s="44" t="s">
        <v>148</v>
      </c>
      <c r="B40" s="44"/>
      <c r="C40" s="52" t="s">
        <v>147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46" t="s">
        <v>146</v>
      </c>
      <c r="AD40" s="46"/>
      <c r="AE40" s="46"/>
      <c r="AF40" s="46"/>
      <c r="AG40" s="34">
        <v>430000</v>
      </c>
      <c r="AH40" s="37">
        <v>900000</v>
      </c>
    </row>
    <row r="41" spans="1:34" ht="12.95" customHeight="1" x14ac:dyDescent="0.2">
      <c r="A41" s="44" t="s">
        <v>145</v>
      </c>
      <c r="B41" s="44"/>
      <c r="C41" s="56" t="s">
        <v>144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46" t="s">
        <v>143</v>
      </c>
      <c r="AD41" s="46"/>
      <c r="AE41" s="46"/>
      <c r="AF41" s="46"/>
      <c r="AG41" s="34">
        <v>580000</v>
      </c>
      <c r="AH41" s="37">
        <v>2131000</v>
      </c>
    </row>
    <row r="42" spans="1:34" ht="12.95" customHeight="1" x14ac:dyDescent="0.2">
      <c r="A42" s="44" t="s">
        <v>142</v>
      </c>
      <c r="B42" s="44"/>
      <c r="C42" s="56" t="s">
        <v>141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46" t="s">
        <v>140</v>
      </c>
      <c r="AD42" s="46"/>
      <c r="AE42" s="46"/>
      <c r="AF42" s="46"/>
      <c r="AG42" s="35">
        <f>SUM(AG35:AG41)</f>
        <v>6628593</v>
      </c>
      <c r="AH42" s="37">
        <v>7519593</v>
      </c>
    </row>
    <row r="43" spans="1:34" ht="12.95" customHeight="1" x14ac:dyDescent="0.2">
      <c r="A43" s="44" t="s">
        <v>139</v>
      </c>
      <c r="B43" s="44"/>
      <c r="C43" s="56" t="s">
        <v>138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46" t="s">
        <v>137</v>
      </c>
      <c r="AD43" s="46"/>
      <c r="AE43" s="46"/>
      <c r="AF43" s="46"/>
      <c r="AG43" s="34">
        <v>0</v>
      </c>
      <c r="AH43" s="37">
        <v>0</v>
      </c>
    </row>
    <row r="44" spans="1:34" ht="12.95" customHeight="1" x14ac:dyDescent="0.2">
      <c r="A44" s="44" t="s">
        <v>136</v>
      </c>
      <c r="B44" s="44"/>
      <c r="C44" s="56" t="s">
        <v>135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46" t="s">
        <v>134</v>
      </c>
      <c r="AD44" s="46"/>
      <c r="AE44" s="46"/>
      <c r="AF44" s="46"/>
      <c r="AG44" s="34">
        <v>0</v>
      </c>
      <c r="AH44" s="37">
        <v>88560</v>
      </c>
    </row>
    <row r="45" spans="1:34" ht="12.95" customHeight="1" x14ac:dyDescent="0.2">
      <c r="A45" s="44" t="s">
        <v>133</v>
      </c>
      <c r="B45" s="44"/>
      <c r="C45" s="56" t="s">
        <v>132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46" t="s">
        <v>131</v>
      </c>
      <c r="AD45" s="46"/>
      <c r="AE45" s="46"/>
      <c r="AF45" s="46"/>
      <c r="AG45" s="35">
        <f>SUM(AG43:AG44)</f>
        <v>0</v>
      </c>
      <c r="AH45" s="37">
        <v>88560</v>
      </c>
    </row>
    <row r="46" spans="1:34" ht="12.95" customHeight="1" x14ac:dyDescent="0.2">
      <c r="A46" s="44" t="s">
        <v>130</v>
      </c>
      <c r="B46" s="44"/>
      <c r="C46" s="56" t="s">
        <v>129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46" t="s">
        <v>128</v>
      </c>
      <c r="AD46" s="46"/>
      <c r="AE46" s="46"/>
      <c r="AF46" s="46"/>
      <c r="AG46" s="34">
        <v>3043000</v>
      </c>
      <c r="AH46" s="37">
        <v>3043000</v>
      </c>
    </row>
    <row r="47" spans="1:34" ht="12.95" customHeight="1" x14ac:dyDescent="0.2">
      <c r="A47" s="44" t="s">
        <v>127</v>
      </c>
      <c r="B47" s="44"/>
      <c r="C47" s="56" t="s">
        <v>126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46" t="s">
        <v>125</v>
      </c>
      <c r="AD47" s="46"/>
      <c r="AE47" s="46"/>
      <c r="AF47" s="46"/>
      <c r="AG47" s="34">
        <v>0</v>
      </c>
      <c r="AH47" s="37">
        <v>0</v>
      </c>
    </row>
    <row r="48" spans="1:34" ht="12.95" customHeight="1" x14ac:dyDescent="0.2">
      <c r="A48" s="44" t="s">
        <v>124</v>
      </c>
      <c r="B48" s="44"/>
      <c r="C48" s="56" t="s">
        <v>123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46" t="s">
        <v>122</v>
      </c>
      <c r="AD48" s="46"/>
      <c r="AE48" s="46"/>
      <c r="AF48" s="46"/>
      <c r="AG48" s="34">
        <v>300000</v>
      </c>
      <c r="AH48" s="37">
        <v>100000</v>
      </c>
    </row>
    <row r="49" spans="1:34" ht="12.95" customHeight="1" x14ac:dyDescent="0.2">
      <c r="A49" s="44" t="s">
        <v>121</v>
      </c>
      <c r="B49" s="44"/>
      <c r="C49" s="56" t="s">
        <v>120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46" t="s">
        <v>119</v>
      </c>
      <c r="AD49" s="46"/>
      <c r="AE49" s="46"/>
      <c r="AF49" s="46"/>
      <c r="AG49" s="34">
        <v>0</v>
      </c>
      <c r="AH49" s="37">
        <v>0</v>
      </c>
    </row>
    <row r="50" spans="1:34" ht="12.95" customHeight="1" x14ac:dyDescent="0.2">
      <c r="A50" s="44" t="s">
        <v>118</v>
      </c>
      <c r="B50" s="44"/>
      <c r="C50" s="56" t="s">
        <v>117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46" t="s">
        <v>116</v>
      </c>
      <c r="AD50" s="46"/>
      <c r="AE50" s="46"/>
      <c r="AF50" s="46"/>
      <c r="AG50" s="34">
        <v>1130000</v>
      </c>
      <c r="AH50" s="37">
        <v>1311440</v>
      </c>
    </row>
    <row r="51" spans="1:34" ht="12.95" customHeight="1" x14ac:dyDescent="0.2">
      <c r="A51" s="44" t="s">
        <v>115</v>
      </c>
      <c r="B51" s="44"/>
      <c r="C51" s="56" t="s">
        <v>114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46" t="s">
        <v>113</v>
      </c>
      <c r="AD51" s="46"/>
      <c r="AE51" s="46"/>
      <c r="AF51" s="46"/>
      <c r="AG51" s="35">
        <f>SUM(AG46:AG50)</f>
        <v>4473000</v>
      </c>
      <c r="AH51" s="37">
        <v>4454440</v>
      </c>
    </row>
    <row r="52" spans="1:34" ht="12.95" customHeight="1" x14ac:dyDescent="0.2">
      <c r="A52" s="48" t="s">
        <v>112</v>
      </c>
      <c r="B52" s="48"/>
      <c r="C52" s="57" t="s">
        <v>111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0" t="s">
        <v>110</v>
      </c>
      <c r="AD52" s="50"/>
      <c r="AE52" s="50"/>
      <c r="AF52" s="50"/>
      <c r="AG52" s="29">
        <f>SUM(AG51,AG45,AG42,AG34,AG31)</f>
        <v>14487803</v>
      </c>
      <c r="AH52" s="37">
        <v>17547593</v>
      </c>
    </row>
    <row r="53" spans="1:34" ht="12.95" customHeight="1" x14ac:dyDescent="0.2">
      <c r="A53" s="44" t="s">
        <v>109</v>
      </c>
      <c r="B53" s="44"/>
      <c r="C53" s="45" t="s">
        <v>108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6" t="s">
        <v>107</v>
      </c>
      <c r="AD53" s="46"/>
      <c r="AE53" s="46"/>
      <c r="AF53" s="46"/>
      <c r="AG53" s="34">
        <v>0</v>
      </c>
      <c r="AH53" s="37">
        <v>0</v>
      </c>
    </row>
    <row r="54" spans="1:34" ht="12.95" customHeight="1" x14ac:dyDescent="0.2">
      <c r="A54" s="44" t="s">
        <v>106</v>
      </c>
      <c r="B54" s="44"/>
      <c r="C54" s="45" t="s">
        <v>105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6" t="s">
        <v>104</v>
      </c>
      <c r="AD54" s="46"/>
      <c r="AE54" s="46"/>
      <c r="AF54" s="46"/>
      <c r="AG54" s="34">
        <v>0</v>
      </c>
      <c r="AH54" s="37">
        <v>217000</v>
      </c>
    </row>
    <row r="55" spans="1:34" ht="12.95" customHeight="1" x14ac:dyDescent="0.2">
      <c r="A55" s="44" t="s">
        <v>103</v>
      </c>
      <c r="B55" s="44"/>
      <c r="C55" s="55" t="s">
        <v>102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46" t="s">
        <v>101</v>
      </c>
      <c r="AD55" s="46"/>
      <c r="AE55" s="46"/>
      <c r="AF55" s="46"/>
      <c r="AG55" s="34">
        <v>0</v>
      </c>
      <c r="AH55" s="37">
        <v>0</v>
      </c>
    </row>
    <row r="56" spans="1:34" ht="12.95" customHeight="1" x14ac:dyDescent="0.2">
      <c r="A56" s="44" t="s">
        <v>100</v>
      </c>
      <c r="B56" s="44"/>
      <c r="C56" s="55" t="s">
        <v>99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46" t="s">
        <v>98</v>
      </c>
      <c r="AD56" s="46"/>
      <c r="AE56" s="46"/>
      <c r="AF56" s="46"/>
      <c r="AG56" s="34">
        <v>0</v>
      </c>
      <c r="AH56" s="37">
        <v>0</v>
      </c>
    </row>
    <row r="57" spans="1:34" ht="12.95" customHeight="1" x14ac:dyDescent="0.2">
      <c r="A57" s="44" t="s">
        <v>97</v>
      </c>
      <c r="B57" s="44"/>
      <c r="C57" s="55" t="s">
        <v>96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46" t="s">
        <v>95</v>
      </c>
      <c r="AD57" s="46"/>
      <c r="AE57" s="46"/>
      <c r="AF57" s="46"/>
      <c r="AG57" s="34">
        <v>0</v>
      </c>
      <c r="AH57" s="37">
        <v>0</v>
      </c>
    </row>
    <row r="58" spans="1:34" ht="12.95" customHeight="1" x14ac:dyDescent="0.2">
      <c r="A58" s="44" t="s">
        <v>94</v>
      </c>
      <c r="B58" s="44"/>
      <c r="C58" s="45" t="s">
        <v>93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6" t="s">
        <v>92</v>
      </c>
      <c r="AD58" s="46"/>
      <c r="AE58" s="46"/>
      <c r="AF58" s="46"/>
      <c r="AG58" s="34">
        <v>1200000</v>
      </c>
      <c r="AH58" s="37">
        <v>0</v>
      </c>
    </row>
    <row r="59" spans="1:34" ht="12.95" customHeight="1" x14ac:dyDescent="0.2">
      <c r="A59" s="44" t="s">
        <v>91</v>
      </c>
      <c r="B59" s="44"/>
      <c r="C59" s="45" t="s">
        <v>90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6" t="s">
        <v>89</v>
      </c>
      <c r="AD59" s="46"/>
      <c r="AE59" s="46"/>
      <c r="AF59" s="46"/>
      <c r="AG59" s="34"/>
      <c r="AH59" s="37">
        <v>0</v>
      </c>
    </row>
    <row r="60" spans="1:34" ht="12.95" customHeight="1" x14ac:dyDescent="0.2">
      <c r="A60" s="44" t="s">
        <v>88</v>
      </c>
      <c r="B60" s="44"/>
      <c r="C60" s="45" t="s">
        <v>87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6" t="s">
        <v>86</v>
      </c>
      <c r="AD60" s="46"/>
      <c r="AE60" s="46"/>
      <c r="AF60" s="46"/>
      <c r="AG60" s="34">
        <v>1820000</v>
      </c>
      <c r="AH60" s="37">
        <v>3977000</v>
      </c>
    </row>
    <row r="61" spans="1:34" ht="12.95" customHeight="1" x14ac:dyDescent="0.2">
      <c r="A61" s="48" t="s">
        <v>85</v>
      </c>
      <c r="B61" s="48"/>
      <c r="C61" s="51" t="s">
        <v>84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0" t="s">
        <v>83</v>
      </c>
      <c r="AD61" s="50"/>
      <c r="AE61" s="50"/>
      <c r="AF61" s="50"/>
      <c r="AG61" s="29">
        <f>SUM(AG53:AG60)</f>
        <v>3020000</v>
      </c>
      <c r="AH61" s="37">
        <v>4194000</v>
      </c>
    </row>
    <row r="62" spans="1:34" ht="12.95" customHeight="1" x14ac:dyDescent="0.2">
      <c r="A62" s="44" t="s">
        <v>82</v>
      </c>
      <c r="B62" s="44"/>
      <c r="C62" s="47" t="s">
        <v>81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6" t="s">
        <v>80</v>
      </c>
      <c r="AD62" s="46"/>
      <c r="AE62" s="46"/>
      <c r="AF62" s="46"/>
      <c r="AG62" s="34">
        <v>0</v>
      </c>
      <c r="AH62" s="37">
        <v>0</v>
      </c>
    </row>
    <row r="63" spans="1:34" ht="12.95" customHeight="1" x14ac:dyDescent="0.2">
      <c r="A63" s="44">
        <v>56</v>
      </c>
      <c r="B63" s="44"/>
      <c r="C63" s="47" t="s">
        <v>79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6" t="s">
        <v>78</v>
      </c>
      <c r="AD63" s="46"/>
      <c r="AE63" s="46"/>
      <c r="AF63" s="46"/>
      <c r="AG63" s="34">
        <v>0</v>
      </c>
      <c r="AH63" s="37">
        <v>649843</v>
      </c>
    </row>
    <row r="64" spans="1:34" ht="12.95" customHeight="1" x14ac:dyDescent="0.2">
      <c r="A64" s="44">
        <v>57</v>
      </c>
      <c r="B64" s="44"/>
      <c r="C64" s="47" t="s">
        <v>77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6" t="s">
        <v>76</v>
      </c>
      <c r="AD64" s="46"/>
      <c r="AE64" s="46"/>
      <c r="AF64" s="46"/>
      <c r="AG64" s="34">
        <v>0</v>
      </c>
      <c r="AH64" s="37">
        <v>0</v>
      </c>
    </row>
    <row r="65" spans="1:34" ht="12.95" customHeight="1" x14ac:dyDescent="0.2">
      <c r="A65" s="44">
        <v>58</v>
      </c>
      <c r="B65" s="44"/>
      <c r="C65" s="47" t="s">
        <v>75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6" t="s">
        <v>74</v>
      </c>
      <c r="AD65" s="46"/>
      <c r="AE65" s="46"/>
      <c r="AF65" s="46"/>
      <c r="AG65" s="34">
        <v>0</v>
      </c>
      <c r="AH65" s="37">
        <v>0</v>
      </c>
    </row>
    <row r="66" spans="1:34" ht="12.95" customHeight="1" x14ac:dyDescent="0.2">
      <c r="A66" s="44">
        <v>59</v>
      </c>
      <c r="B66" s="44"/>
      <c r="C66" s="47" t="s">
        <v>73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6" t="s">
        <v>72</v>
      </c>
      <c r="AD66" s="46"/>
      <c r="AE66" s="46"/>
      <c r="AF66" s="46"/>
      <c r="AG66" s="35">
        <f>SUM(AG62:AG65)</f>
        <v>0</v>
      </c>
      <c r="AH66" s="37">
        <v>0</v>
      </c>
    </row>
    <row r="67" spans="1:34" ht="26.1" customHeight="1" x14ac:dyDescent="0.2">
      <c r="A67" s="44">
        <v>60</v>
      </c>
      <c r="B67" s="44"/>
      <c r="C67" s="47" t="s">
        <v>71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6" t="s">
        <v>70</v>
      </c>
      <c r="AD67" s="46"/>
      <c r="AE67" s="46"/>
      <c r="AF67" s="46"/>
      <c r="AG67" s="34">
        <v>0</v>
      </c>
      <c r="AH67" s="37">
        <v>0</v>
      </c>
    </row>
    <row r="68" spans="1:34" ht="26.1" customHeight="1" x14ac:dyDescent="0.2">
      <c r="A68" s="44">
        <v>61</v>
      </c>
      <c r="B68" s="44"/>
      <c r="C68" s="47" t="s">
        <v>69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6" t="s">
        <v>68</v>
      </c>
      <c r="AD68" s="46"/>
      <c r="AE68" s="46"/>
      <c r="AF68" s="46"/>
      <c r="AG68" s="34">
        <v>0</v>
      </c>
      <c r="AH68" s="37">
        <v>0</v>
      </c>
    </row>
    <row r="69" spans="1:34" ht="26.1" customHeight="1" x14ac:dyDescent="0.2">
      <c r="A69" s="44">
        <v>62</v>
      </c>
      <c r="B69" s="44"/>
      <c r="C69" s="47" t="s">
        <v>67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6" t="s">
        <v>66</v>
      </c>
      <c r="AD69" s="46"/>
      <c r="AE69" s="46"/>
      <c r="AF69" s="46"/>
      <c r="AG69" s="34">
        <v>0</v>
      </c>
      <c r="AH69" s="37">
        <v>0</v>
      </c>
    </row>
    <row r="70" spans="1:34" ht="12.95" customHeight="1" x14ac:dyDescent="0.2">
      <c r="A70" s="44">
        <v>63</v>
      </c>
      <c r="B70" s="44"/>
      <c r="C70" s="47" t="s">
        <v>65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6" t="s">
        <v>64</v>
      </c>
      <c r="AD70" s="46"/>
      <c r="AE70" s="46"/>
      <c r="AF70" s="46"/>
      <c r="AG70" s="36">
        <v>6021587</v>
      </c>
      <c r="AH70" s="37">
        <v>6885772</v>
      </c>
    </row>
    <row r="71" spans="1:34" ht="26.1" customHeight="1" x14ac:dyDescent="0.2">
      <c r="A71" s="44">
        <v>64</v>
      </c>
      <c r="B71" s="44"/>
      <c r="C71" s="47" t="s">
        <v>63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6" t="s">
        <v>62</v>
      </c>
      <c r="AD71" s="46"/>
      <c r="AE71" s="46"/>
      <c r="AF71" s="46"/>
      <c r="AG71" s="34">
        <v>0</v>
      </c>
      <c r="AH71" s="37">
        <v>0</v>
      </c>
    </row>
    <row r="72" spans="1:34" ht="26.1" customHeight="1" x14ac:dyDescent="0.2">
      <c r="A72" s="44">
        <v>65</v>
      </c>
      <c r="B72" s="44"/>
      <c r="C72" s="47" t="s">
        <v>61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6" t="s">
        <v>60</v>
      </c>
      <c r="AD72" s="46"/>
      <c r="AE72" s="46"/>
      <c r="AF72" s="46"/>
      <c r="AG72" s="34">
        <v>0</v>
      </c>
      <c r="AH72" s="37">
        <v>0</v>
      </c>
    </row>
    <row r="73" spans="1:34" ht="12.95" customHeight="1" x14ac:dyDescent="0.2">
      <c r="A73" s="44">
        <v>66</v>
      </c>
      <c r="B73" s="44"/>
      <c r="C73" s="47" t="s">
        <v>59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6" t="s">
        <v>58</v>
      </c>
      <c r="AD73" s="46"/>
      <c r="AE73" s="46"/>
      <c r="AF73" s="46"/>
      <c r="AG73" s="34">
        <v>0</v>
      </c>
      <c r="AH73" s="37">
        <v>0</v>
      </c>
    </row>
    <row r="74" spans="1:34" ht="12.95" customHeight="1" x14ac:dyDescent="0.2">
      <c r="A74" s="44">
        <v>67</v>
      </c>
      <c r="B74" s="44"/>
      <c r="C74" s="54" t="s">
        <v>57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46" t="s">
        <v>56</v>
      </c>
      <c r="AD74" s="46"/>
      <c r="AE74" s="46"/>
      <c r="AF74" s="46"/>
      <c r="AG74" s="34">
        <v>0</v>
      </c>
      <c r="AH74" s="37">
        <v>0</v>
      </c>
    </row>
    <row r="75" spans="1:34" ht="12.95" customHeight="1" x14ac:dyDescent="0.2">
      <c r="A75" s="44">
        <v>68</v>
      </c>
      <c r="B75" s="44"/>
      <c r="C75" s="47" t="s">
        <v>55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6" t="s">
        <v>54</v>
      </c>
      <c r="AD75" s="46"/>
      <c r="AE75" s="46"/>
      <c r="AF75" s="46"/>
      <c r="AG75" s="34">
        <v>0</v>
      </c>
      <c r="AH75" s="37">
        <v>0</v>
      </c>
    </row>
    <row r="76" spans="1:34" ht="12.95" customHeight="1" x14ac:dyDescent="0.2">
      <c r="A76" s="44">
        <v>69</v>
      </c>
      <c r="B76" s="44"/>
      <c r="C76" s="47" t="s">
        <v>53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6" t="s">
        <v>52</v>
      </c>
      <c r="AD76" s="46"/>
      <c r="AE76" s="46"/>
      <c r="AF76" s="46"/>
      <c r="AG76" s="34">
        <v>160000</v>
      </c>
      <c r="AH76" s="37">
        <v>734200</v>
      </c>
    </row>
    <row r="77" spans="1:34" ht="12.95" customHeight="1" x14ac:dyDescent="0.2">
      <c r="A77" s="44">
        <v>70</v>
      </c>
      <c r="B77" s="44"/>
      <c r="C77" s="54" t="s">
        <v>51</v>
      </c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46" t="s">
        <v>50</v>
      </c>
      <c r="AD77" s="46"/>
      <c r="AE77" s="46"/>
      <c r="AF77" s="46"/>
      <c r="AG77" s="34">
        <v>1108413</v>
      </c>
      <c r="AH77" s="37">
        <v>0</v>
      </c>
    </row>
    <row r="78" spans="1:34" ht="12.95" customHeight="1" x14ac:dyDescent="0.2">
      <c r="A78" s="48">
        <v>71</v>
      </c>
      <c r="B78" s="48"/>
      <c r="C78" s="51" t="s">
        <v>49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0" t="s">
        <v>48</v>
      </c>
      <c r="AD78" s="50"/>
      <c r="AE78" s="50"/>
      <c r="AF78" s="50"/>
      <c r="AG78" s="29">
        <f>SUM(AG67:AG77)</f>
        <v>7290000</v>
      </c>
      <c r="AH78" s="28">
        <f>SUM(AH62:AH77)</f>
        <v>8269815</v>
      </c>
    </row>
    <row r="79" spans="1:34" ht="12.95" customHeight="1" x14ac:dyDescent="0.2">
      <c r="A79" s="44">
        <v>72</v>
      </c>
      <c r="B79" s="44"/>
      <c r="C79" s="53" t="s">
        <v>47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46" t="s">
        <v>46</v>
      </c>
      <c r="AD79" s="46"/>
      <c r="AE79" s="46"/>
      <c r="AF79" s="46"/>
      <c r="AG79" s="34">
        <v>0</v>
      </c>
      <c r="AH79" s="37">
        <v>0</v>
      </c>
    </row>
    <row r="80" spans="1:34" ht="12.95" customHeight="1" x14ac:dyDescent="0.2">
      <c r="A80" s="44">
        <v>73</v>
      </c>
      <c r="B80" s="44"/>
      <c r="C80" s="53" t="s">
        <v>45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46" t="s">
        <v>44</v>
      </c>
      <c r="AD80" s="46"/>
      <c r="AE80" s="46"/>
      <c r="AF80" s="46"/>
      <c r="AG80" s="34">
        <v>0</v>
      </c>
      <c r="AH80" s="37">
        <v>3996609</v>
      </c>
    </row>
    <row r="81" spans="1:34" ht="12.95" customHeight="1" x14ac:dyDescent="0.2">
      <c r="A81" s="44">
        <v>74</v>
      </c>
      <c r="B81" s="44"/>
      <c r="C81" s="53" t="s">
        <v>43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46" t="s">
        <v>42</v>
      </c>
      <c r="AD81" s="46"/>
      <c r="AE81" s="46"/>
      <c r="AF81" s="46"/>
      <c r="AG81" s="34">
        <v>0</v>
      </c>
      <c r="AH81" s="37">
        <v>0</v>
      </c>
    </row>
    <row r="82" spans="1:34" ht="12.95" customHeight="1" x14ac:dyDescent="0.2">
      <c r="A82" s="44">
        <v>75</v>
      </c>
      <c r="B82" s="44"/>
      <c r="C82" s="53" t="s">
        <v>41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46" t="s">
        <v>40</v>
      </c>
      <c r="AD82" s="46"/>
      <c r="AE82" s="46"/>
      <c r="AF82" s="46"/>
      <c r="AG82" s="34">
        <v>5972825</v>
      </c>
      <c r="AH82" s="37">
        <v>4264057</v>
      </c>
    </row>
    <row r="83" spans="1:34" ht="12.95" customHeight="1" x14ac:dyDescent="0.2">
      <c r="A83" s="44">
        <v>76</v>
      </c>
      <c r="B83" s="44"/>
      <c r="C83" s="52" t="s">
        <v>39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46" t="s">
        <v>38</v>
      </c>
      <c r="AD83" s="46"/>
      <c r="AE83" s="46"/>
      <c r="AF83" s="46"/>
      <c r="AG83" s="34">
        <v>0</v>
      </c>
      <c r="AH83" s="37">
        <v>0</v>
      </c>
    </row>
    <row r="84" spans="1:34" ht="12.95" customHeight="1" x14ac:dyDescent="0.2">
      <c r="A84" s="44">
        <v>77</v>
      </c>
      <c r="B84" s="44"/>
      <c r="C84" s="52" t="s">
        <v>37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46" t="s">
        <v>36</v>
      </c>
      <c r="AD84" s="46"/>
      <c r="AE84" s="46"/>
      <c r="AF84" s="46"/>
      <c r="AG84" s="34">
        <v>0</v>
      </c>
      <c r="AH84" s="37">
        <v>0</v>
      </c>
    </row>
    <row r="85" spans="1:34" ht="12.95" customHeight="1" x14ac:dyDescent="0.2">
      <c r="A85" s="44">
        <v>78</v>
      </c>
      <c r="B85" s="44"/>
      <c r="C85" s="52" t="s">
        <v>35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46" t="s">
        <v>34</v>
      </c>
      <c r="AD85" s="46"/>
      <c r="AE85" s="46"/>
      <c r="AF85" s="46"/>
      <c r="AG85" s="34">
        <v>1612513</v>
      </c>
      <c r="AH85" s="37">
        <v>1612513</v>
      </c>
    </row>
    <row r="86" spans="1:34" s="4" customFormat="1" ht="12.95" customHeight="1" x14ac:dyDescent="0.2">
      <c r="A86" s="48">
        <v>79</v>
      </c>
      <c r="B86" s="48"/>
      <c r="C86" s="49" t="s">
        <v>33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50" t="s">
        <v>32</v>
      </c>
      <c r="AD86" s="50"/>
      <c r="AE86" s="50"/>
      <c r="AF86" s="50"/>
      <c r="AG86" s="29">
        <f>SUM(AG79:AG85)</f>
        <v>7585338</v>
      </c>
      <c r="AH86" s="28">
        <f>SUM(AH79:AH85)</f>
        <v>9873179</v>
      </c>
    </row>
    <row r="87" spans="1:34" ht="12.95" customHeight="1" x14ac:dyDescent="0.2">
      <c r="A87" s="44">
        <v>80</v>
      </c>
      <c r="B87" s="44"/>
      <c r="C87" s="45" t="s">
        <v>31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6" t="s">
        <v>30</v>
      </c>
      <c r="AD87" s="46"/>
      <c r="AE87" s="46"/>
      <c r="AF87" s="46"/>
      <c r="AG87" s="34">
        <v>43773490</v>
      </c>
      <c r="AH87" s="37">
        <v>41936881</v>
      </c>
    </row>
    <row r="88" spans="1:34" ht="12.95" customHeight="1" x14ac:dyDescent="0.2">
      <c r="A88" s="44">
        <v>81</v>
      </c>
      <c r="B88" s="44"/>
      <c r="C88" s="45" t="s">
        <v>29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6" t="s">
        <v>28</v>
      </c>
      <c r="AD88" s="46"/>
      <c r="AE88" s="46"/>
      <c r="AF88" s="46"/>
      <c r="AG88" s="34">
        <v>0</v>
      </c>
      <c r="AH88" s="37">
        <v>0</v>
      </c>
    </row>
    <row r="89" spans="1:34" ht="12.95" customHeight="1" x14ac:dyDescent="0.2">
      <c r="A89" s="44">
        <v>82</v>
      </c>
      <c r="B89" s="44"/>
      <c r="C89" s="45" t="s">
        <v>27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6" t="s">
        <v>26</v>
      </c>
      <c r="AD89" s="46"/>
      <c r="AE89" s="46"/>
      <c r="AF89" s="46"/>
      <c r="AG89" s="34">
        <v>0</v>
      </c>
      <c r="AH89" s="37">
        <v>350000</v>
      </c>
    </row>
    <row r="90" spans="1:34" ht="12.95" customHeight="1" x14ac:dyDescent="0.2">
      <c r="A90" s="44">
        <v>83</v>
      </c>
      <c r="B90" s="44"/>
      <c r="C90" s="45" t="s">
        <v>25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6" t="s">
        <v>24</v>
      </c>
      <c r="AD90" s="46"/>
      <c r="AE90" s="46"/>
      <c r="AF90" s="46"/>
      <c r="AG90" s="34">
        <v>11818845</v>
      </c>
      <c r="AH90" s="37">
        <v>11818845</v>
      </c>
    </row>
    <row r="91" spans="1:34" s="4" customFormat="1" ht="12.95" customHeight="1" x14ac:dyDescent="0.2">
      <c r="A91" s="48">
        <v>84</v>
      </c>
      <c r="B91" s="48"/>
      <c r="C91" s="51" t="s">
        <v>23</v>
      </c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0" t="s">
        <v>22</v>
      </c>
      <c r="AD91" s="50"/>
      <c r="AE91" s="50"/>
      <c r="AF91" s="50"/>
      <c r="AG91" s="29">
        <f>SUM(AG87:AG90)</f>
        <v>55592335</v>
      </c>
      <c r="AH91" s="28">
        <f>SUM(AH87:AH90)</f>
        <v>54105726</v>
      </c>
    </row>
    <row r="92" spans="1:34" ht="26.1" customHeight="1" x14ac:dyDescent="0.2">
      <c r="A92" s="44">
        <v>85</v>
      </c>
      <c r="B92" s="44"/>
      <c r="C92" s="45" t="s">
        <v>21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6" t="s">
        <v>20</v>
      </c>
      <c r="AD92" s="46"/>
      <c r="AE92" s="46"/>
      <c r="AF92" s="46"/>
      <c r="AG92" s="34">
        <v>0</v>
      </c>
      <c r="AH92" s="37">
        <v>0</v>
      </c>
    </row>
    <row r="93" spans="1:34" ht="26.1" customHeight="1" x14ac:dyDescent="0.2">
      <c r="A93" s="44">
        <v>86</v>
      </c>
      <c r="B93" s="44"/>
      <c r="C93" s="45" t="s">
        <v>19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6" t="s">
        <v>18</v>
      </c>
      <c r="AD93" s="46"/>
      <c r="AE93" s="46"/>
      <c r="AF93" s="46"/>
      <c r="AG93" s="34">
        <v>0</v>
      </c>
      <c r="AH93" s="37">
        <v>0</v>
      </c>
    </row>
    <row r="94" spans="1:34" ht="26.1" customHeight="1" x14ac:dyDescent="0.2">
      <c r="A94" s="44">
        <v>87</v>
      </c>
      <c r="B94" s="44"/>
      <c r="C94" s="45" t="s">
        <v>17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6" t="s">
        <v>16</v>
      </c>
      <c r="AD94" s="46"/>
      <c r="AE94" s="46"/>
      <c r="AF94" s="46"/>
      <c r="AG94" s="34">
        <v>0</v>
      </c>
      <c r="AH94" s="37">
        <v>0</v>
      </c>
    </row>
    <row r="95" spans="1:34" ht="12.95" customHeight="1" x14ac:dyDescent="0.2">
      <c r="A95" s="44">
        <v>88</v>
      </c>
      <c r="B95" s="44"/>
      <c r="C95" s="45" t="s">
        <v>15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6" t="s">
        <v>14</v>
      </c>
      <c r="AD95" s="46"/>
      <c r="AE95" s="46"/>
      <c r="AF95" s="46"/>
      <c r="AG95" s="34">
        <v>0</v>
      </c>
      <c r="AH95" s="37">
        <v>0</v>
      </c>
    </row>
    <row r="96" spans="1:34" ht="26.1" customHeight="1" x14ac:dyDescent="0.2">
      <c r="A96" s="44">
        <v>89</v>
      </c>
      <c r="B96" s="44"/>
      <c r="C96" s="45" t="s">
        <v>13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6" t="s">
        <v>12</v>
      </c>
      <c r="AD96" s="46"/>
      <c r="AE96" s="46"/>
      <c r="AF96" s="46"/>
      <c r="AG96" s="34">
        <v>0</v>
      </c>
      <c r="AH96" s="37">
        <v>0</v>
      </c>
    </row>
    <row r="97" spans="1:34" ht="26.1" customHeight="1" x14ac:dyDescent="0.2">
      <c r="A97" s="44">
        <v>90</v>
      </c>
      <c r="B97" s="44"/>
      <c r="C97" s="45" t="s">
        <v>11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6" t="s">
        <v>10</v>
      </c>
      <c r="AD97" s="46"/>
      <c r="AE97" s="46"/>
      <c r="AF97" s="46"/>
      <c r="AG97" s="34">
        <v>0</v>
      </c>
      <c r="AH97" s="37">
        <v>0</v>
      </c>
    </row>
    <row r="98" spans="1:34" ht="12.95" customHeight="1" x14ac:dyDescent="0.2">
      <c r="A98" s="44">
        <v>91</v>
      </c>
      <c r="B98" s="44"/>
      <c r="C98" s="45" t="s">
        <v>9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6" t="s">
        <v>8</v>
      </c>
      <c r="AD98" s="46"/>
      <c r="AE98" s="46"/>
      <c r="AF98" s="46"/>
      <c r="AG98" s="34">
        <v>0</v>
      </c>
      <c r="AH98" s="37">
        <v>0</v>
      </c>
    </row>
    <row r="99" spans="1:34" ht="12.95" customHeight="1" x14ac:dyDescent="0.2">
      <c r="A99" s="44">
        <v>92</v>
      </c>
      <c r="B99" s="44"/>
      <c r="C99" s="45" t="s">
        <v>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6" t="s">
        <v>6</v>
      </c>
      <c r="AD99" s="46"/>
      <c r="AE99" s="46"/>
      <c r="AF99" s="46"/>
      <c r="AG99" s="34">
        <v>0</v>
      </c>
      <c r="AH99" s="37">
        <v>0</v>
      </c>
    </row>
    <row r="100" spans="1:34" ht="12.95" customHeight="1" x14ac:dyDescent="0.2">
      <c r="A100" s="44">
        <v>93</v>
      </c>
      <c r="B100" s="44"/>
      <c r="C100" s="45" t="s">
        <v>5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6" t="s">
        <v>4</v>
      </c>
      <c r="AD100" s="46"/>
      <c r="AE100" s="46"/>
      <c r="AF100" s="46"/>
      <c r="AG100" s="34">
        <v>0</v>
      </c>
      <c r="AH100" s="37">
        <v>0</v>
      </c>
    </row>
    <row r="101" spans="1:34" ht="12.95" customHeight="1" x14ac:dyDescent="0.2">
      <c r="A101" s="48">
        <v>94</v>
      </c>
      <c r="B101" s="48"/>
      <c r="C101" s="51" t="s">
        <v>3</v>
      </c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0" t="s">
        <v>2</v>
      </c>
      <c r="AD101" s="50"/>
      <c r="AE101" s="50"/>
      <c r="AF101" s="50"/>
      <c r="AG101" s="35">
        <f>SUM(AG92:AG100)</f>
        <v>0</v>
      </c>
      <c r="AH101" s="37">
        <v>0</v>
      </c>
    </row>
    <row r="102" spans="1:34" s="4" customFormat="1" ht="12.95" customHeight="1" x14ac:dyDescent="0.2">
      <c r="A102" s="48">
        <v>95</v>
      </c>
      <c r="B102" s="48"/>
      <c r="C102" s="49" t="s">
        <v>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50" t="s">
        <v>0</v>
      </c>
      <c r="AD102" s="50"/>
      <c r="AE102" s="50"/>
      <c r="AF102" s="50"/>
      <c r="AG102" s="29">
        <f>SUM(AG26,AG27,AG52,AG61,AG78,AG86,AG91,AG101)</f>
        <v>115449553</v>
      </c>
      <c r="AH102" s="28">
        <f>SUM(AH26,AH27,AH52,AH61,AH78,AH86,AH91,AH101)</f>
        <v>123046735</v>
      </c>
    </row>
    <row r="103" spans="1:34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 x14ac:dyDescent="0.2">
      <c r="AC109" s="3"/>
      <c r="AD109" s="3"/>
      <c r="AE109" s="3"/>
      <c r="AF109" s="3"/>
    </row>
    <row r="110" spans="1:34" x14ac:dyDescent="0.2">
      <c r="AC110" s="3"/>
      <c r="AD110" s="3"/>
      <c r="AE110" s="3"/>
      <c r="AF110" s="3"/>
    </row>
  </sheetData>
  <mergeCells count="296">
    <mergeCell ref="A1:AH1"/>
    <mergeCell ref="A2:AG2"/>
    <mergeCell ref="A3:AG3"/>
    <mergeCell ref="A4:AG4"/>
    <mergeCell ref="A5:AG5"/>
    <mergeCell ref="A6:B6"/>
    <mergeCell ref="C6:AB6"/>
    <mergeCell ref="AC6:AF6"/>
    <mergeCell ref="A9:B9"/>
    <mergeCell ref="C9:AB9"/>
    <mergeCell ref="AC9:AF9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rowBreaks count="1" manualBreakCount="1">
    <brk id="48" max="33" man="1"/>
  </rowBreaks>
  <ignoredErrors>
    <ignoredError sqref="A8:B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3" style="1" customWidth="1"/>
    <col min="35" max="16384" width="9.140625" style="1"/>
  </cols>
  <sheetData>
    <row r="1" spans="1:34" ht="39" customHeight="1" x14ac:dyDescent="0.2">
      <c r="A1" s="75" t="s">
        <v>601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15.95" customHeight="1" x14ac:dyDescent="0.2">
      <c r="A2" s="65" t="s">
        <v>400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4" ht="35.1" customHeight="1" x14ac:dyDescent="0.2">
      <c r="A3" s="65" t="s">
        <v>593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4" ht="15.75" customHeight="1" x14ac:dyDescent="0.2">
      <c r="A4" s="112" t="s">
        <v>573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4" ht="35.1" customHeight="1" x14ac:dyDescent="0.2">
      <c r="A5" s="70" t="s">
        <v>251</v>
      </c>
      <c r="B5" s="71"/>
      <c r="C5" s="72" t="s">
        <v>250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4" t="s">
        <v>249</v>
      </c>
      <c r="AD5" s="73"/>
      <c r="AE5" s="73"/>
      <c r="AF5" s="73"/>
      <c r="AG5" s="25" t="s">
        <v>589</v>
      </c>
      <c r="AH5" s="32" t="s">
        <v>599</v>
      </c>
    </row>
    <row r="6" spans="1:34" x14ac:dyDescent="0.2">
      <c r="A6" s="102" t="s">
        <v>248</v>
      </c>
      <c r="B6" s="103"/>
      <c r="C6" s="104" t="s">
        <v>247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6"/>
      <c r="AC6" s="104" t="s">
        <v>246</v>
      </c>
      <c r="AD6" s="107"/>
      <c r="AE6" s="107"/>
      <c r="AF6" s="101"/>
      <c r="AG6" s="24" t="s">
        <v>245</v>
      </c>
      <c r="AH6" s="30" t="s">
        <v>529</v>
      </c>
    </row>
    <row r="7" spans="1:34" s="4" customFormat="1" ht="12.95" customHeight="1" x14ac:dyDescent="0.2">
      <c r="A7" s="87" t="s">
        <v>244</v>
      </c>
      <c r="B7" s="101"/>
      <c r="C7" s="108" t="s">
        <v>399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10"/>
      <c r="AC7" s="92" t="s">
        <v>398</v>
      </c>
      <c r="AD7" s="93"/>
      <c r="AE7" s="93"/>
      <c r="AF7" s="94"/>
      <c r="AG7" s="18">
        <v>12956054</v>
      </c>
      <c r="AH7" s="18">
        <v>13956054</v>
      </c>
    </row>
    <row r="8" spans="1:34" s="4" customFormat="1" ht="12.95" customHeight="1" x14ac:dyDescent="0.2">
      <c r="A8" s="87" t="s">
        <v>241</v>
      </c>
      <c r="B8" s="101"/>
      <c r="C8" s="89" t="s">
        <v>397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  <c r="AC8" s="92" t="s">
        <v>396</v>
      </c>
      <c r="AD8" s="93"/>
      <c r="AE8" s="93"/>
      <c r="AF8" s="94"/>
      <c r="AG8" s="18"/>
      <c r="AH8" s="37">
        <v>0</v>
      </c>
    </row>
    <row r="9" spans="1:34" s="4" customFormat="1" ht="26.1" customHeight="1" x14ac:dyDescent="0.2">
      <c r="A9" s="87" t="s">
        <v>238</v>
      </c>
      <c r="B9" s="101"/>
      <c r="C9" s="89" t="s">
        <v>395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92" t="s">
        <v>394</v>
      </c>
      <c r="AD9" s="93"/>
      <c r="AE9" s="93"/>
      <c r="AF9" s="94"/>
      <c r="AG9" s="18">
        <v>6325430</v>
      </c>
      <c r="AH9" s="37">
        <v>6615886</v>
      </c>
    </row>
    <row r="10" spans="1:34" ht="12.95" customHeight="1" x14ac:dyDescent="0.2">
      <c r="A10" s="87" t="s">
        <v>235</v>
      </c>
      <c r="B10" s="101"/>
      <c r="C10" s="89" t="s">
        <v>393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  <c r="AC10" s="92" t="s">
        <v>392</v>
      </c>
      <c r="AD10" s="93"/>
      <c r="AE10" s="93"/>
      <c r="AF10" s="94"/>
      <c r="AG10" s="18">
        <v>1200000</v>
      </c>
      <c r="AH10" s="37">
        <v>1200000</v>
      </c>
    </row>
    <row r="11" spans="1:34" s="5" customFormat="1" ht="12.95" customHeight="1" x14ac:dyDescent="0.2">
      <c r="A11" s="87" t="s">
        <v>232</v>
      </c>
      <c r="B11" s="101"/>
      <c r="C11" s="89" t="s">
        <v>391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  <c r="AC11" s="92" t="s">
        <v>390</v>
      </c>
      <c r="AD11" s="93"/>
      <c r="AE11" s="93"/>
      <c r="AF11" s="94"/>
      <c r="AG11" s="27">
        <v>0</v>
      </c>
      <c r="AH11" s="37">
        <v>2409200</v>
      </c>
    </row>
    <row r="12" spans="1:34" s="5" customFormat="1" ht="12.95" customHeight="1" x14ac:dyDescent="0.2">
      <c r="A12" s="87" t="s">
        <v>229</v>
      </c>
      <c r="B12" s="101"/>
      <c r="C12" s="89" t="s">
        <v>389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  <c r="AC12" s="92" t="s">
        <v>388</v>
      </c>
      <c r="AD12" s="93"/>
      <c r="AE12" s="93"/>
      <c r="AF12" s="94"/>
      <c r="AG12" s="27">
        <v>0</v>
      </c>
      <c r="AH12" s="37">
        <v>4500</v>
      </c>
    </row>
    <row r="13" spans="1:34" ht="12.95" customHeight="1" x14ac:dyDescent="0.2">
      <c r="A13" s="87" t="s">
        <v>226</v>
      </c>
      <c r="B13" s="101"/>
      <c r="C13" s="78" t="s">
        <v>387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80"/>
      <c r="AC13" s="81" t="s">
        <v>386</v>
      </c>
      <c r="AD13" s="82"/>
      <c r="AE13" s="82"/>
      <c r="AF13" s="83"/>
      <c r="AG13" s="28">
        <f>SUM(AG7:AG12)</f>
        <v>20481484</v>
      </c>
      <c r="AH13" s="28">
        <f>SUM(AH7:AH12)</f>
        <v>24185640</v>
      </c>
    </row>
    <row r="14" spans="1:34" ht="12.95" customHeight="1" x14ac:dyDescent="0.2">
      <c r="A14" s="87" t="s">
        <v>223</v>
      </c>
      <c r="B14" s="101"/>
      <c r="C14" s="89" t="s">
        <v>385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92" t="s">
        <v>384</v>
      </c>
      <c r="AD14" s="93"/>
      <c r="AE14" s="93"/>
      <c r="AF14" s="94"/>
      <c r="AG14" s="18">
        <v>0</v>
      </c>
      <c r="AH14" s="37">
        <v>0</v>
      </c>
    </row>
    <row r="15" spans="1:34" ht="26.1" customHeight="1" x14ac:dyDescent="0.2">
      <c r="A15" s="87" t="s">
        <v>220</v>
      </c>
      <c r="B15" s="101"/>
      <c r="C15" s="89" t="s">
        <v>383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  <c r="AC15" s="92" t="s">
        <v>382</v>
      </c>
      <c r="AD15" s="93"/>
      <c r="AE15" s="93"/>
      <c r="AF15" s="94"/>
      <c r="AG15" s="18">
        <v>0</v>
      </c>
      <c r="AH15" s="37">
        <v>0</v>
      </c>
    </row>
    <row r="16" spans="1:34" ht="26.1" customHeight="1" x14ac:dyDescent="0.2">
      <c r="A16" s="87" t="s">
        <v>217</v>
      </c>
      <c r="B16" s="101"/>
      <c r="C16" s="89" t="s">
        <v>381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92" t="s">
        <v>380</v>
      </c>
      <c r="AD16" s="93"/>
      <c r="AE16" s="93"/>
      <c r="AF16" s="94"/>
      <c r="AG16" s="18">
        <v>0</v>
      </c>
      <c r="AH16" s="37">
        <v>0</v>
      </c>
    </row>
    <row r="17" spans="1:34" ht="26.1" customHeight="1" x14ac:dyDescent="0.2">
      <c r="A17" s="87" t="s">
        <v>214</v>
      </c>
      <c r="B17" s="101"/>
      <c r="C17" s="89" t="s">
        <v>379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92" t="s">
        <v>378</v>
      </c>
      <c r="AD17" s="93"/>
      <c r="AE17" s="93"/>
      <c r="AF17" s="94"/>
      <c r="AG17" s="18">
        <v>0</v>
      </c>
      <c r="AH17" s="37">
        <v>0</v>
      </c>
    </row>
    <row r="18" spans="1:34" ht="12.95" customHeight="1" x14ac:dyDescent="0.2">
      <c r="A18" s="87" t="s">
        <v>211</v>
      </c>
      <c r="B18" s="101"/>
      <c r="C18" s="89" t="s">
        <v>377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  <c r="AC18" s="92" t="s">
        <v>376</v>
      </c>
      <c r="AD18" s="93"/>
      <c r="AE18" s="93"/>
      <c r="AF18" s="94"/>
      <c r="AG18" s="18">
        <v>15689487</v>
      </c>
      <c r="AH18" s="37">
        <v>15906487</v>
      </c>
    </row>
    <row r="19" spans="1:34" ht="12.95" customHeight="1" x14ac:dyDescent="0.2">
      <c r="A19" s="76" t="s">
        <v>208</v>
      </c>
      <c r="B19" s="101"/>
      <c r="C19" s="78" t="s">
        <v>375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80"/>
      <c r="AC19" s="81" t="s">
        <v>374</v>
      </c>
      <c r="AD19" s="82"/>
      <c r="AE19" s="82"/>
      <c r="AF19" s="83"/>
      <c r="AG19" s="28">
        <f>SUM(AG13:AG18)</f>
        <v>36170971</v>
      </c>
      <c r="AH19" s="28">
        <f>SUM(AH13:AH18)</f>
        <v>40092127</v>
      </c>
    </row>
    <row r="20" spans="1:34" ht="12.95" customHeight="1" x14ac:dyDescent="0.2">
      <c r="A20" s="87" t="s">
        <v>205</v>
      </c>
      <c r="B20" s="101"/>
      <c r="C20" s="89" t="s">
        <v>373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1"/>
      <c r="AC20" s="92" t="s">
        <v>372</v>
      </c>
      <c r="AD20" s="93"/>
      <c r="AE20" s="93"/>
      <c r="AF20" s="94"/>
      <c r="AG20" s="18">
        <v>50332191</v>
      </c>
      <c r="AH20" s="37">
        <v>49041735</v>
      </c>
    </row>
    <row r="21" spans="1:34" ht="26.1" customHeight="1" x14ac:dyDescent="0.2">
      <c r="A21" s="87" t="s">
        <v>202</v>
      </c>
      <c r="B21" s="101"/>
      <c r="C21" s="89" t="s">
        <v>371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1"/>
      <c r="AC21" s="92" t="s">
        <v>370</v>
      </c>
      <c r="AD21" s="93"/>
      <c r="AE21" s="93"/>
      <c r="AF21" s="94"/>
      <c r="AG21" s="18">
        <v>0</v>
      </c>
      <c r="AH21" s="37">
        <v>0</v>
      </c>
    </row>
    <row r="22" spans="1:34" ht="26.1" customHeight="1" x14ac:dyDescent="0.2">
      <c r="A22" s="87" t="s">
        <v>199</v>
      </c>
      <c r="B22" s="101"/>
      <c r="C22" s="89" t="s">
        <v>369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2" t="s">
        <v>368</v>
      </c>
      <c r="AD22" s="93"/>
      <c r="AE22" s="93"/>
      <c r="AF22" s="94"/>
      <c r="AG22" s="18">
        <v>0</v>
      </c>
      <c r="AH22" s="37">
        <v>0</v>
      </c>
    </row>
    <row r="23" spans="1:34" ht="26.1" customHeight="1" x14ac:dyDescent="0.2">
      <c r="A23" s="87" t="s">
        <v>196</v>
      </c>
      <c r="B23" s="101"/>
      <c r="C23" s="89" t="s">
        <v>367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  <c r="AC23" s="92" t="s">
        <v>366</v>
      </c>
      <c r="AD23" s="93"/>
      <c r="AE23" s="93"/>
      <c r="AF23" s="94"/>
      <c r="AG23" s="18">
        <v>0</v>
      </c>
      <c r="AH23" s="37">
        <v>0</v>
      </c>
    </row>
    <row r="24" spans="1:34" ht="12.95" customHeight="1" x14ac:dyDescent="0.2">
      <c r="A24" s="87" t="s">
        <v>193</v>
      </c>
      <c r="B24" s="101"/>
      <c r="C24" s="89" t="s">
        <v>365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1"/>
      <c r="AC24" s="92" t="s">
        <v>364</v>
      </c>
      <c r="AD24" s="93"/>
      <c r="AE24" s="93"/>
      <c r="AF24" s="94"/>
      <c r="AG24" s="18">
        <v>8647757</v>
      </c>
      <c r="AH24" s="37">
        <v>10762779</v>
      </c>
    </row>
    <row r="25" spans="1:34" ht="12.95" customHeight="1" x14ac:dyDescent="0.2">
      <c r="A25" s="76" t="s">
        <v>190</v>
      </c>
      <c r="B25" s="101"/>
      <c r="C25" s="78" t="s">
        <v>363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80"/>
      <c r="AC25" s="81" t="s">
        <v>362</v>
      </c>
      <c r="AD25" s="82"/>
      <c r="AE25" s="82"/>
      <c r="AF25" s="83"/>
      <c r="AG25" s="28">
        <f>SUM(AG20:AG24)</f>
        <v>58979948</v>
      </c>
      <c r="AH25" s="28">
        <f>SUM(AH20:AH24)</f>
        <v>59804514</v>
      </c>
    </row>
    <row r="26" spans="1:34" ht="12.95" customHeight="1" x14ac:dyDescent="0.2">
      <c r="A26" s="87" t="s">
        <v>187</v>
      </c>
      <c r="B26" s="101"/>
      <c r="C26" s="89" t="s">
        <v>361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1"/>
      <c r="AC26" s="92" t="s">
        <v>360</v>
      </c>
      <c r="AD26" s="93"/>
      <c r="AE26" s="93"/>
      <c r="AF26" s="94"/>
      <c r="AG26" s="18">
        <v>0</v>
      </c>
      <c r="AH26" s="37">
        <v>0</v>
      </c>
    </row>
    <row r="27" spans="1:34" ht="12.95" customHeight="1" x14ac:dyDescent="0.2">
      <c r="A27" s="87" t="s">
        <v>184</v>
      </c>
      <c r="B27" s="101"/>
      <c r="C27" s="89" t="s">
        <v>359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1"/>
      <c r="AC27" s="92" t="s">
        <v>358</v>
      </c>
      <c r="AD27" s="93"/>
      <c r="AE27" s="93"/>
      <c r="AF27" s="94"/>
      <c r="AG27" s="18">
        <v>0</v>
      </c>
      <c r="AH27" s="37">
        <v>0</v>
      </c>
    </row>
    <row r="28" spans="1:34" s="6" customFormat="1" ht="12.95" customHeight="1" x14ac:dyDescent="0.2">
      <c r="A28" s="87" t="s">
        <v>181</v>
      </c>
      <c r="B28" s="101"/>
      <c r="C28" s="89" t="s">
        <v>357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/>
      <c r="AC28" s="92" t="s">
        <v>356</v>
      </c>
      <c r="AD28" s="93"/>
      <c r="AE28" s="93"/>
      <c r="AF28" s="94"/>
      <c r="AG28" s="26">
        <f>SUM(AG26:AG27)</f>
        <v>0</v>
      </c>
      <c r="AH28" s="40">
        <v>0</v>
      </c>
    </row>
    <row r="29" spans="1:34" ht="12.95" customHeight="1" x14ac:dyDescent="0.2">
      <c r="A29" s="87" t="s">
        <v>178</v>
      </c>
      <c r="B29" s="101"/>
      <c r="C29" s="89" t="s">
        <v>355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1"/>
      <c r="AC29" s="92" t="s">
        <v>354</v>
      </c>
      <c r="AD29" s="93"/>
      <c r="AE29" s="93"/>
      <c r="AF29" s="94"/>
      <c r="AG29" s="18">
        <v>0</v>
      </c>
      <c r="AH29" s="37">
        <v>0</v>
      </c>
    </row>
    <row r="30" spans="1:34" ht="12.95" customHeight="1" x14ac:dyDescent="0.2">
      <c r="A30" s="87" t="s">
        <v>175</v>
      </c>
      <c r="B30" s="101"/>
      <c r="C30" s="89" t="s">
        <v>353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1"/>
      <c r="AC30" s="92" t="s">
        <v>352</v>
      </c>
      <c r="AD30" s="93"/>
      <c r="AE30" s="93"/>
      <c r="AF30" s="94"/>
      <c r="AG30" s="18">
        <v>0</v>
      </c>
      <c r="AH30" s="37">
        <v>0</v>
      </c>
    </row>
    <row r="31" spans="1:34" ht="12.95" customHeight="1" x14ac:dyDescent="0.2">
      <c r="A31" s="87" t="s">
        <v>172</v>
      </c>
      <c r="B31" s="101"/>
      <c r="C31" s="89" t="s">
        <v>351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  <c r="AC31" s="92" t="s">
        <v>350</v>
      </c>
      <c r="AD31" s="93"/>
      <c r="AE31" s="93"/>
      <c r="AF31" s="94"/>
      <c r="AG31" s="18">
        <v>3600000</v>
      </c>
      <c r="AH31" s="37">
        <v>3600000</v>
      </c>
    </row>
    <row r="32" spans="1:34" ht="12.95" customHeight="1" x14ac:dyDescent="0.2">
      <c r="A32" s="87" t="s">
        <v>169</v>
      </c>
      <c r="B32" s="101"/>
      <c r="C32" s="89" t="s">
        <v>349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92" t="s">
        <v>348</v>
      </c>
      <c r="AD32" s="93"/>
      <c r="AE32" s="93"/>
      <c r="AF32" s="94"/>
      <c r="AG32" s="18">
        <v>2300000</v>
      </c>
      <c r="AH32" s="37">
        <v>3279893</v>
      </c>
    </row>
    <row r="33" spans="1:34" ht="12.95" customHeight="1" x14ac:dyDescent="0.2">
      <c r="A33" s="87" t="s">
        <v>166</v>
      </c>
      <c r="B33" s="101"/>
      <c r="C33" s="89" t="s">
        <v>347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  <c r="AC33" s="92" t="s">
        <v>346</v>
      </c>
      <c r="AD33" s="93"/>
      <c r="AE33" s="93"/>
      <c r="AF33" s="94"/>
      <c r="AG33" s="18">
        <v>0</v>
      </c>
      <c r="AH33" s="37">
        <v>0</v>
      </c>
    </row>
    <row r="34" spans="1:34" ht="12.95" customHeight="1" x14ac:dyDescent="0.2">
      <c r="A34" s="87" t="s">
        <v>163</v>
      </c>
      <c r="B34" s="101"/>
      <c r="C34" s="89" t="s">
        <v>345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2" t="s">
        <v>344</v>
      </c>
      <c r="AD34" s="93"/>
      <c r="AE34" s="93"/>
      <c r="AF34" s="94"/>
      <c r="AG34" s="18">
        <v>0</v>
      </c>
      <c r="AH34" s="37">
        <v>0</v>
      </c>
    </row>
    <row r="35" spans="1:34" ht="12.95" customHeight="1" x14ac:dyDescent="0.2">
      <c r="A35" s="87" t="s">
        <v>160</v>
      </c>
      <c r="B35" s="101"/>
      <c r="C35" s="89" t="s">
        <v>343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  <c r="AC35" s="92" t="s">
        <v>342</v>
      </c>
      <c r="AD35" s="93"/>
      <c r="AE35" s="93"/>
      <c r="AF35" s="94"/>
      <c r="AG35" s="18">
        <v>500000</v>
      </c>
      <c r="AH35" s="37">
        <v>500000</v>
      </c>
    </row>
    <row r="36" spans="1:34" ht="12.95" customHeight="1" x14ac:dyDescent="0.2">
      <c r="A36" s="87" t="s">
        <v>157</v>
      </c>
      <c r="B36" s="101"/>
      <c r="C36" s="89" t="s">
        <v>341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1"/>
      <c r="AC36" s="92" t="s">
        <v>340</v>
      </c>
      <c r="AD36" s="93"/>
      <c r="AE36" s="93"/>
      <c r="AF36" s="94"/>
      <c r="AG36" s="18">
        <v>0</v>
      </c>
      <c r="AH36" s="37">
        <v>0</v>
      </c>
    </row>
    <row r="37" spans="1:34" ht="12.95" customHeight="1" x14ac:dyDescent="0.2">
      <c r="A37" s="87" t="s">
        <v>154</v>
      </c>
      <c r="B37" s="101"/>
      <c r="C37" s="89" t="s">
        <v>339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1"/>
      <c r="AC37" s="92" t="s">
        <v>338</v>
      </c>
      <c r="AD37" s="93"/>
      <c r="AE37" s="93"/>
      <c r="AF37" s="94"/>
      <c r="AG37" s="26">
        <f>SUM(AG32:AG36)</f>
        <v>2800000</v>
      </c>
      <c r="AH37" s="26">
        <f>SUM(AH32:AH36)</f>
        <v>3779893</v>
      </c>
    </row>
    <row r="38" spans="1:34" ht="12.95" customHeight="1" x14ac:dyDescent="0.2">
      <c r="A38" s="87" t="s">
        <v>151</v>
      </c>
      <c r="B38" s="101"/>
      <c r="C38" s="89" t="s">
        <v>337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1"/>
      <c r="AC38" s="92" t="s">
        <v>336</v>
      </c>
      <c r="AD38" s="93"/>
      <c r="AE38" s="93"/>
      <c r="AF38" s="94"/>
      <c r="AG38" s="18">
        <v>40000</v>
      </c>
      <c r="AH38" s="37">
        <v>40000</v>
      </c>
    </row>
    <row r="39" spans="1:34" ht="12.95" customHeight="1" x14ac:dyDescent="0.2">
      <c r="A39" s="76" t="s">
        <v>148</v>
      </c>
      <c r="B39" s="101"/>
      <c r="C39" s="78" t="s">
        <v>335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80"/>
      <c r="AC39" s="81" t="s">
        <v>334</v>
      </c>
      <c r="AD39" s="82"/>
      <c r="AE39" s="82"/>
      <c r="AF39" s="83"/>
      <c r="AG39" s="28">
        <f>SUM(AG28,AG29:AG31,AG37,AG38)</f>
        <v>6440000</v>
      </c>
      <c r="AH39" s="28">
        <f>SUM(AH28,AH29:AH31,AH37,AH38)</f>
        <v>7419893</v>
      </c>
    </row>
    <row r="40" spans="1:34" ht="12.95" customHeight="1" x14ac:dyDescent="0.2">
      <c r="A40" s="87" t="s">
        <v>145</v>
      </c>
      <c r="B40" s="101"/>
      <c r="C40" s="95" t="s">
        <v>333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7"/>
      <c r="AC40" s="92" t="s">
        <v>332</v>
      </c>
      <c r="AD40" s="93"/>
      <c r="AE40" s="93"/>
      <c r="AF40" s="94"/>
      <c r="AG40" s="18">
        <v>0</v>
      </c>
      <c r="AH40" s="37">
        <v>1576499</v>
      </c>
    </row>
    <row r="41" spans="1:34" ht="12.95" customHeight="1" x14ac:dyDescent="0.2">
      <c r="A41" s="87" t="s">
        <v>142</v>
      </c>
      <c r="B41" s="101"/>
      <c r="C41" s="95" t="s">
        <v>331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7"/>
      <c r="AC41" s="92" t="s">
        <v>330</v>
      </c>
      <c r="AD41" s="93"/>
      <c r="AE41" s="93"/>
      <c r="AF41" s="94"/>
      <c r="AG41" s="18">
        <v>0</v>
      </c>
      <c r="AH41" s="37">
        <v>0</v>
      </c>
    </row>
    <row r="42" spans="1:34" ht="12.95" customHeight="1" x14ac:dyDescent="0.2">
      <c r="A42" s="87" t="s">
        <v>139</v>
      </c>
      <c r="B42" s="101"/>
      <c r="C42" s="95" t="s">
        <v>329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92" t="s">
        <v>328</v>
      </c>
      <c r="AD42" s="93"/>
      <c r="AE42" s="93"/>
      <c r="AF42" s="94"/>
      <c r="AG42" s="18">
        <v>578000</v>
      </c>
      <c r="AH42" s="37">
        <v>278000</v>
      </c>
    </row>
    <row r="43" spans="1:34" ht="12.95" customHeight="1" x14ac:dyDescent="0.2">
      <c r="A43" s="87" t="s">
        <v>136</v>
      </c>
      <c r="B43" s="101"/>
      <c r="C43" s="95" t="s">
        <v>327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92" t="s">
        <v>326</v>
      </c>
      <c r="AD43" s="93"/>
      <c r="AE43" s="93"/>
      <c r="AF43" s="94"/>
      <c r="AG43" s="18">
        <v>3528000</v>
      </c>
      <c r="AH43" s="37">
        <v>728000</v>
      </c>
    </row>
    <row r="44" spans="1:34" ht="12.95" customHeight="1" x14ac:dyDescent="0.2">
      <c r="A44" s="87" t="s">
        <v>133</v>
      </c>
      <c r="B44" s="101"/>
      <c r="C44" s="95" t="s">
        <v>325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92" t="s">
        <v>324</v>
      </c>
      <c r="AD44" s="93"/>
      <c r="AE44" s="93"/>
      <c r="AF44" s="94"/>
      <c r="AG44" s="18">
        <v>0</v>
      </c>
      <c r="AH44" s="37">
        <v>0</v>
      </c>
    </row>
    <row r="45" spans="1:34" ht="12.95" customHeight="1" x14ac:dyDescent="0.2">
      <c r="A45" s="87" t="s">
        <v>130</v>
      </c>
      <c r="B45" s="101"/>
      <c r="C45" s="95" t="s">
        <v>323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92" t="s">
        <v>322</v>
      </c>
      <c r="AD45" s="93"/>
      <c r="AE45" s="93"/>
      <c r="AF45" s="94"/>
      <c r="AG45" s="18">
        <v>0</v>
      </c>
      <c r="AH45" s="37">
        <v>0</v>
      </c>
    </row>
    <row r="46" spans="1:34" ht="12.95" customHeight="1" x14ac:dyDescent="0.2">
      <c r="A46" s="87" t="s">
        <v>127</v>
      </c>
      <c r="B46" s="101"/>
      <c r="C46" s="95" t="s">
        <v>321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92" t="s">
        <v>320</v>
      </c>
      <c r="AD46" s="93"/>
      <c r="AE46" s="93"/>
      <c r="AF46" s="94"/>
      <c r="AG46" s="18">
        <v>0</v>
      </c>
      <c r="AH46" s="37">
        <v>0</v>
      </c>
    </row>
    <row r="47" spans="1:34" ht="12.95" customHeight="1" x14ac:dyDescent="0.2">
      <c r="A47" s="87" t="s">
        <v>124</v>
      </c>
      <c r="B47" s="88"/>
      <c r="C47" s="95" t="s">
        <v>319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92" t="s">
        <v>318</v>
      </c>
      <c r="AD47" s="93"/>
      <c r="AE47" s="93"/>
      <c r="AF47" s="94"/>
      <c r="AG47" s="18">
        <v>0</v>
      </c>
      <c r="AH47" s="37">
        <v>0</v>
      </c>
    </row>
    <row r="48" spans="1:34" ht="12.95" customHeight="1" x14ac:dyDescent="0.2">
      <c r="A48" s="87">
        <v>42</v>
      </c>
      <c r="B48" s="88"/>
      <c r="C48" s="95" t="s">
        <v>317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92" t="s">
        <v>316</v>
      </c>
      <c r="AD48" s="93"/>
      <c r="AE48" s="93"/>
      <c r="AF48" s="94"/>
      <c r="AG48" s="18">
        <v>40000</v>
      </c>
      <c r="AH48" s="37">
        <v>40000</v>
      </c>
    </row>
    <row r="49" spans="1:34" ht="12.95" customHeight="1" x14ac:dyDescent="0.2">
      <c r="A49" s="87">
        <v>43</v>
      </c>
      <c r="B49" s="88"/>
      <c r="C49" s="95" t="s">
        <v>315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92" t="s">
        <v>314</v>
      </c>
      <c r="AD49" s="93"/>
      <c r="AE49" s="93"/>
      <c r="AF49" s="94"/>
      <c r="AG49" s="26">
        <f>SUM(AG47:AG48)</f>
        <v>40000</v>
      </c>
      <c r="AH49" s="26">
        <f>SUM(AH47:AH48)</f>
        <v>40000</v>
      </c>
    </row>
    <row r="50" spans="1:34" ht="12.95" customHeight="1" x14ac:dyDescent="0.2">
      <c r="A50" s="87">
        <v>44</v>
      </c>
      <c r="B50" s="88"/>
      <c r="C50" s="95" t="s">
        <v>313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2" t="s">
        <v>312</v>
      </c>
      <c r="AD50" s="93"/>
      <c r="AE50" s="93"/>
      <c r="AF50" s="94"/>
      <c r="AG50" s="18">
        <v>0</v>
      </c>
      <c r="AH50" s="37">
        <v>0</v>
      </c>
    </row>
    <row r="51" spans="1:34" ht="12.95" customHeight="1" x14ac:dyDescent="0.2">
      <c r="A51" s="87">
        <v>45</v>
      </c>
      <c r="B51" s="88"/>
      <c r="C51" s="95" t="s">
        <v>311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2" t="s">
        <v>310</v>
      </c>
      <c r="AD51" s="93"/>
      <c r="AE51" s="93"/>
      <c r="AF51" s="94"/>
      <c r="AG51" s="18">
        <v>0</v>
      </c>
      <c r="AH51" s="37">
        <v>0</v>
      </c>
    </row>
    <row r="52" spans="1:34" ht="12.95" customHeight="1" x14ac:dyDescent="0.2">
      <c r="A52" s="87" t="s">
        <v>109</v>
      </c>
      <c r="B52" s="101"/>
      <c r="C52" s="95" t="s">
        <v>309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92" t="s">
        <v>308</v>
      </c>
      <c r="AD52" s="93"/>
      <c r="AE52" s="93"/>
      <c r="AF52" s="94"/>
      <c r="AG52" s="26">
        <f>SUM(AG50:AG51)</f>
        <v>0</v>
      </c>
      <c r="AH52" s="37">
        <v>0</v>
      </c>
    </row>
    <row r="53" spans="1:34" ht="12.95" customHeight="1" x14ac:dyDescent="0.2">
      <c r="A53" s="87" t="s">
        <v>106</v>
      </c>
      <c r="B53" s="88"/>
      <c r="C53" s="95" t="s">
        <v>307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92" t="s">
        <v>306</v>
      </c>
      <c r="AD53" s="93"/>
      <c r="AE53" s="93"/>
      <c r="AF53" s="94"/>
      <c r="AG53" s="18">
        <v>0</v>
      </c>
      <c r="AH53" s="37">
        <v>0</v>
      </c>
    </row>
    <row r="54" spans="1:34" ht="12.95" customHeight="1" x14ac:dyDescent="0.2">
      <c r="A54" s="87" t="s">
        <v>103</v>
      </c>
      <c r="B54" s="88"/>
      <c r="C54" s="95" t="s">
        <v>305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7"/>
      <c r="AC54" s="92" t="s">
        <v>304</v>
      </c>
      <c r="AD54" s="93"/>
      <c r="AE54" s="93"/>
      <c r="AF54" s="94"/>
      <c r="AG54" s="18">
        <v>100000</v>
      </c>
      <c r="AH54" s="37">
        <v>2979375</v>
      </c>
    </row>
    <row r="55" spans="1:34" ht="12.95" customHeight="1" x14ac:dyDescent="0.2">
      <c r="A55" s="76" t="s">
        <v>100</v>
      </c>
      <c r="B55" s="77"/>
      <c r="C55" s="98" t="s">
        <v>530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81" t="s">
        <v>303</v>
      </c>
      <c r="AD55" s="82"/>
      <c r="AE55" s="82"/>
      <c r="AF55" s="83"/>
      <c r="AG55" s="28">
        <f>SUM(AG40:AG46,AG49,AG52,AG50:AG54)</f>
        <v>4246000</v>
      </c>
      <c r="AH55" s="28">
        <f>SUM(AH40:AH46,AH49,AH52,AH50:AH54)</f>
        <v>5601874</v>
      </c>
    </row>
    <row r="56" spans="1:34" ht="12.95" customHeight="1" x14ac:dyDescent="0.2">
      <c r="A56" s="87" t="s">
        <v>97</v>
      </c>
      <c r="B56" s="88"/>
      <c r="C56" s="95" t="s">
        <v>302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7"/>
      <c r="AC56" s="92" t="s">
        <v>301</v>
      </c>
      <c r="AD56" s="93"/>
      <c r="AE56" s="93"/>
      <c r="AF56" s="94"/>
      <c r="AG56" s="18">
        <v>0</v>
      </c>
      <c r="AH56" s="37">
        <v>0</v>
      </c>
    </row>
    <row r="57" spans="1:34" ht="12.95" customHeight="1" x14ac:dyDescent="0.2">
      <c r="A57" s="87" t="s">
        <v>94</v>
      </c>
      <c r="B57" s="88"/>
      <c r="C57" s="95" t="s">
        <v>300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7"/>
      <c r="AC57" s="92" t="s">
        <v>299</v>
      </c>
      <c r="AD57" s="93"/>
      <c r="AE57" s="93"/>
      <c r="AF57" s="94"/>
      <c r="AG57" s="18">
        <v>0</v>
      </c>
      <c r="AH57" s="37">
        <v>0</v>
      </c>
    </row>
    <row r="58" spans="1:34" ht="12.95" customHeight="1" x14ac:dyDescent="0.2">
      <c r="A58" s="87" t="s">
        <v>91</v>
      </c>
      <c r="B58" s="88"/>
      <c r="C58" s="95" t="s">
        <v>298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7"/>
      <c r="AC58" s="92" t="s">
        <v>297</v>
      </c>
      <c r="AD58" s="93"/>
      <c r="AE58" s="93"/>
      <c r="AF58" s="94"/>
      <c r="AG58" s="18">
        <v>0</v>
      </c>
      <c r="AH58" s="37">
        <v>0</v>
      </c>
    </row>
    <row r="59" spans="1:34" ht="12.95" customHeight="1" x14ac:dyDescent="0.2">
      <c r="A59" s="87" t="s">
        <v>88</v>
      </c>
      <c r="B59" s="88"/>
      <c r="C59" s="95" t="s">
        <v>296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7"/>
      <c r="AC59" s="92" t="s">
        <v>295</v>
      </c>
      <c r="AD59" s="93"/>
      <c r="AE59" s="93"/>
      <c r="AF59" s="94"/>
      <c r="AG59" s="18">
        <v>0</v>
      </c>
      <c r="AH59" s="37">
        <v>0</v>
      </c>
    </row>
    <row r="60" spans="1:34" ht="12.95" customHeight="1" x14ac:dyDescent="0.2">
      <c r="A60" s="87" t="s">
        <v>85</v>
      </c>
      <c r="B60" s="88"/>
      <c r="C60" s="95" t="s">
        <v>294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2" t="s">
        <v>293</v>
      </c>
      <c r="AD60" s="93"/>
      <c r="AE60" s="93"/>
      <c r="AF60" s="94"/>
      <c r="AG60" s="18">
        <v>0</v>
      </c>
      <c r="AH60" s="37">
        <v>0</v>
      </c>
    </row>
    <row r="61" spans="1:34" ht="12.95" customHeight="1" x14ac:dyDescent="0.2">
      <c r="A61" s="76" t="s">
        <v>82</v>
      </c>
      <c r="B61" s="77"/>
      <c r="C61" s="78" t="s">
        <v>531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0"/>
      <c r="AC61" s="81" t="s">
        <v>292</v>
      </c>
      <c r="AD61" s="82"/>
      <c r="AE61" s="82"/>
      <c r="AF61" s="83"/>
      <c r="AG61" s="26">
        <f>SUM(AG56:AG60)</f>
        <v>0</v>
      </c>
      <c r="AH61" s="26">
        <f>SUM(AH56:AH60)</f>
        <v>0</v>
      </c>
    </row>
    <row r="62" spans="1:34" ht="26.1" customHeight="1" x14ac:dyDescent="0.2">
      <c r="A62" s="87" t="s">
        <v>291</v>
      </c>
      <c r="B62" s="88"/>
      <c r="C62" s="95" t="s">
        <v>290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7"/>
      <c r="AC62" s="92" t="s">
        <v>289</v>
      </c>
      <c r="AD62" s="93"/>
      <c r="AE62" s="93"/>
      <c r="AF62" s="94"/>
      <c r="AG62" s="18">
        <v>0</v>
      </c>
      <c r="AH62" s="37">
        <v>0</v>
      </c>
    </row>
    <row r="63" spans="1:34" ht="26.1" customHeight="1" x14ac:dyDescent="0.2">
      <c r="A63" s="87" t="s">
        <v>288</v>
      </c>
      <c r="B63" s="88"/>
      <c r="C63" s="95" t="s">
        <v>287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7"/>
      <c r="AC63" s="92" t="s">
        <v>286</v>
      </c>
      <c r="AD63" s="93"/>
      <c r="AE63" s="93"/>
      <c r="AF63" s="94"/>
      <c r="AG63" s="18">
        <v>0</v>
      </c>
      <c r="AH63" s="37">
        <v>0</v>
      </c>
    </row>
    <row r="64" spans="1:34" ht="26.1" customHeight="1" x14ac:dyDescent="0.2">
      <c r="A64" s="87" t="s">
        <v>285</v>
      </c>
      <c r="B64" s="88"/>
      <c r="C64" s="95" t="s">
        <v>284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  <c r="AC64" s="92" t="s">
        <v>283</v>
      </c>
      <c r="AD64" s="93"/>
      <c r="AE64" s="93"/>
      <c r="AF64" s="94"/>
      <c r="AG64" s="18">
        <v>0</v>
      </c>
      <c r="AH64" s="37">
        <v>0</v>
      </c>
    </row>
    <row r="65" spans="1:34" ht="26.1" customHeight="1" x14ac:dyDescent="0.2">
      <c r="A65" s="87" t="s">
        <v>282</v>
      </c>
      <c r="B65" s="88"/>
      <c r="C65" s="89" t="s">
        <v>281</v>
      </c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 t="s">
        <v>280</v>
      </c>
      <c r="AD65" s="93"/>
      <c r="AE65" s="93"/>
      <c r="AF65" s="94"/>
      <c r="AG65" s="18">
        <v>0</v>
      </c>
      <c r="AH65" s="37">
        <v>0</v>
      </c>
    </row>
    <row r="66" spans="1:34" ht="12.95" customHeight="1" x14ac:dyDescent="0.2">
      <c r="A66" s="87" t="s">
        <v>279</v>
      </c>
      <c r="B66" s="88"/>
      <c r="C66" s="95" t="s">
        <v>278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7"/>
      <c r="AC66" s="92" t="s">
        <v>277</v>
      </c>
      <c r="AD66" s="93"/>
      <c r="AE66" s="93"/>
      <c r="AF66" s="94"/>
      <c r="AG66" s="18">
        <v>100000</v>
      </c>
      <c r="AH66" s="37">
        <v>540000</v>
      </c>
    </row>
    <row r="67" spans="1:34" ht="12.95" customHeight="1" x14ac:dyDescent="0.2">
      <c r="A67" s="76" t="s">
        <v>276</v>
      </c>
      <c r="B67" s="77"/>
      <c r="C67" s="78" t="s">
        <v>275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80"/>
      <c r="AC67" s="81" t="s">
        <v>274</v>
      </c>
      <c r="AD67" s="82"/>
      <c r="AE67" s="82"/>
      <c r="AF67" s="83"/>
      <c r="AG67" s="28">
        <f>SUM(AG62:AG66)</f>
        <v>100000</v>
      </c>
      <c r="AH67" s="28">
        <f>SUM(AH62:AH66)</f>
        <v>540000</v>
      </c>
    </row>
    <row r="68" spans="1:34" ht="26.1" customHeight="1" x14ac:dyDescent="0.2">
      <c r="A68" s="87" t="s">
        <v>273</v>
      </c>
      <c r="B68" s="88"/>
      <c r="C68" s="95" t="s">
        <v>272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7"/>
      <c r="AC68" s="92" t="s">
        <v>271</v>
      </c>
      <c r="AD68" s="93"/>
      <c r="AE68" s="93"/>
      <c r="AF68" s="94"/>
      <c r="AG68" s="18">
        <v>0</v>
      </c>
      <c r="AH68" s="37">
        <v>0</v>
      </c>
    </row>
    <row r="69" spans="1:34" ht="26.1" customHeight="1" x14ac:dyDescent="0.2">
      <c r="A69" s="87" t="s">
        <v>270</v>
      </c>
      <c r="B69" s="88"/>
      <c r="C69" s="89" t="s">
        <v>269</v>
      </c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1"/>
      <c r="AC69" s="92" t="s">
        <v>268</v>
      </c>
      <c r="AD69" s="93"/>
      <c r="AE69" s="93"/>
      <c r="AF69" s="94"/>
      <c r="AG69" s="18">
        <v>0</v>
      </c>
      <c r="AH69" s="37">
        <v>0</v>
      </c>
    </row>
    <row r="70" spans="1:34" ht="26.1" customHeight="1" x14ac:dyDescent="0.2">
      <c r="A70" s="87" t="s">
        <v>267</v>
      </c>
      <c r="B70" s="88"/>
      <c r="C70" s="89" t="s">
        <v>266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1"/>
      <c r="AC70" s="92" t="s">
        <v>265</v>
      </c>
      <c r="AD70" s="93"/>
      <c r="AE70" s="93"/>
      <c r="AF70" s="94"/>
      <c r="AG70" s="18">
        <v>0</v>
      </c>
      <c r="AH70" s="37">
        <v>0</v>
      </c>
    </row>
    <row r="71" spans="1:34" ht="26.1" customHeight="1" x14ac:dyDescent="0.2">
      <c r="A71" s="87" t="s">
        <v>264</v>
      </c>
      <c r="B71" s="88"/>
      <c r="C71" s="89" t="s">
        <v>263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1"/>
      <c r="AC71" s="92" t="s">
        <v>262</v>
      </c>
      <c r="AD71" s="93"/>
      <c r="AE71" s="93"/>
      <c r="AF71" s="94"/>
      <c r="AG71" s="18">
        <v>0</v>
      </c>
      <c r="AH71" s="37">
        <v>0</v>
      </c>
    </row>
    <row r="72" spans="1:34" ht="12.95" customHeight="1" x14ac:dyDescent="0.2">
      <c r="A72" s="87" t="s">
        <v>261</v>
      </c>
      <c r="B72" s="88"/>
      <c r="C72" s="95" t="s">
        <v>260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7"/>
      <c r="AC72" s="92" t="s">
        <v>259</v>
      </c>
      <c r="AD72" s="93"/>
      <c r="AE72" s="93"/>
      <c r="AF72" s="94"/>
      <c r="AG72" s="18">
        <v>0</v>
      </c>
      <c r="AH72" s="37">
        <v>0</v>
      </c>
    </row>
    <row r="73" spans="1:34" ht="12.95" customHeight="1" x14ac:dyDescent="0.2">
      <c r="A73" s="76" t="s">
        <v>258</v>
      </c>
      <c r="B73" s="77"/>
      <c r="C73" s="78" t="s">
        <v>532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80"/>
      <c r="AC73" s="81" t="s">
        <v>257</v>
      </c>
      <c r="AD73" s="82"/>
      <c r="AE73" s="82"/>
      <c r="AF73" s="83"/>
      <c r="AG73" s="26">
        <f>SUM(AG68:AG72)</f>
        <v>0</v>
      </c>
      <c r="AH73" s="26">
        <f>SUM(AH68:AH72)</f>
        <v>0</v>
      </c>
    </row>
    <row r="74" spans="1:34" ht="12.95" customHeight="1" x14ac:dyDescent="0.2">
      <c r="A74" s="76" t="s">
        <v>256</v>
      </c>
      <c r="B74" s="77"/>
      <c r="C74" s="84" t="s">
        <v>255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6"/>
      <c r="AC74" s="81" t="s">
        <v>254</v>
      </c>
      <c r="AD74" s="82"/>
      <c r="AE74" s="82"/>
      <c r="AF74" s="83"/>
      <c r="AG74" s="28">
        <f>SUM(AG19,AG25,AG39,AG55,AG61,AG67,AG73)</f>
        <v>105936919</v>
      </c>
      <c r="AH74" s="28">
        <f>SUM(AH19,AH25,AH39,AH55,AH61,AH67,AH73)</f>
        <v>113458408</v>
      </c>
    </row>
  </sheetData>
  <mergeCells count="214">
    <mergeCell ref="AC63:AF63"/>
    <mergeCell ref="A1:AH1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2:AG2"/>
    <mergeCell ref="A3:AG3"/>
    <mergeCell ref="A5:B5"/>
    <mergeCell ref="C5:AB5"/>
    <mergeCell ref="AC5:AF5"/>
    <mergeCell ref="A4:AG4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32" width="2.7109375" style="1" customWidth="1"/>
    <col min="33" max="33" width="15.140625" style="1" customWidth="1"/>
    <col min="34" max="34" width="12.85546875" style="1" customWidth="1"/>
    <col min="35" max="16384" width="9.140625" style="1"/>
  </cols>
  <sheetData>
    <row r="1" spans="1:34" ht="23.25" customHeight="1" x14ac:dyDescent="0.2">
      <c r="A1" s="75" t="s">
        <v>602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19.5" customHeight="1" x14ac:dyDescent="0.2">
      <c r="A2" s="65" t="s">
        <v>461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4" ht="15.95" customHeight="1" x14ac:dyDescent="0.2">
      <c r="A3" s="65" t="s">
        <v>594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4" ht="15.95" customHeight="1" x14ac:dyDescent="0.2">
      <c r="A4" s="112" t="s">
        <v>573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4" ht="35.1" customHeight="1" x14ac:dyDescent="0.2">
      <c r="A5" s="70" t="s">
        <v>251</v>
      </c>
      <c r="B5" s="71"/>
      <c r="C5" s="72" t="s">
        <v>250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4" t="s">
        <v>249</v>
      </c>
      <c r="AD5" s="73"/>
      <c r="AE5" s="73"/>
      <c r="AF5" s="73"/>
      <c r="AG5" s="23" t="s">
        <v>589</v>
      </c>
      <c r="AH5" s="32" t="s">
        <v>599</v>
      </c>
    </row>
    <row r="6" spans="1:34" x14ac:dyDescent="0.2">
      <c r="A6" s="62" t="s">
        <v>248</v>
      </c>
      <c r="B6" s="62"/>
      <c r="C6" s="63" t="s">
        <v>247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 t="s">
        <v>246</v>
      </c>
      <c r="AD6" s="63"/>
      <c r="AE6" s="63"/>
      <c r="AF6" s="63"/>
      <c r="AG6" s="22" t="s">
        <v>245</v>
      </c>
      <c r="AH6" s="30" t="s">
        <v>529</v>
      </c>
    </row>
    <row r="7" spans="1:34" ht="12.95" customHeight="1" x14ac:dyDescent="0.2">
      <c r="A7" s="113" t="s">
        <v>244</v>
      </c>
      <c r="B7" s="113"/>
      <c r="C7" s="45" t="s">
        <v>460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56" t="s">
        <v>459</v>
      </c>
      <c r="AD7" s="56"/>
      <c r="AE7" s="56"/>
      <c r="AF7" s="56"/>
      <c r="AG7" s="20">
        <v>0</v>
      </c>
      <c r="AH7" s="20">
        <v>0</v>
      </c>
    </row>
    <row r="8" spans="1:34" ht="12.95" customHeight="1" x14ac:dyDescent="0.2">
      <c r="A8" s="113" t="s">
        <v>241</v>
      </c>
      <c r="B8" s="113"/>
      <c r="C8" s="45" t="s">
        <v>458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56" t="s">
        <v>457</v>
      </c>
      <c r="AD8" s="56"/>
      <c r="AE8" s="56"/>
      <c r="AF8" s="56"/>
      <c r="AG8" s="20">
        <v>0</v>
      </c>
      <c r="AH8" s="20">
        <v>13658393</v>
      </c>
    </row>
    <row r="9" spans="1:34" ht="12.95" customHeight="1" x14ac:dyDescent="0.2">
      <c r="A9" s="113" t="s">
        <v>238</v>
      </c>
      <c r="B9" s="113"/>
      <c r="C9" s="45" t="s">
        <v>456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56" t="s">
        <v>455</v>
      </c>
      <c r="AD9" s="56"/>
      <c r="AE9" s="56"/>
      <c r="AF9" s="56"/>
      <c r="AG9" s="20">
        <v>0</v>
      </c>
      <c r="AH9" s="20">
        <v>0</v>
      </c>
    </row>
    <row r="10" spans="1:34" ht="12.95" customHeight="1" x14ac:dyDescent="0.2">
      <c r="A10" s="113" t="s">
        <v>235</v>
      </c>
      <c r="B10" s="113"/>
      <c r="C10" s="45" t="s">
        <v>454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56" t="s">
        <v>453</v>
      </c>
      <c r="AD10" s="56"/>
      <c r="AE10" s="56"/>
      <c r="AF10" s="56"/>
      <c r="AG10" s="26">
        <f>SUM(AG7:AG9)</f>
        <v>0</v>
      </c>
      <c r="AH10" s="26">
        <f>SUM(AH7:AH9)</f>
        <v>13658393</v>
      </c>
    </row>
    <row r="11" spans="1:34" s="4" customFormat="1" ht="12.95" customHeight="1" x14ac:dyDescent="0.2">
      <c r="A11" s="113" t="s">
        <v>232</v>
      </c>
      <c r="B11" s="113"/>
      <c r="C11" s="116" t="s">
        <v>452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56" t="s">
        <v>451</v>
      </c>
      <c r="AD11" s="56"/>
      <c r="AE11" s="56"/>
      <c r="AF11" s="56"/>
      <c r="AG11" s="20">
        <v>0</v>
      </c>
      <c r="AH11" s="20">
        <v>0</v>
      </c>
    </row>
    <row r="12" spans="1:34" ht="12.95" customHeight="1" x14ac:dyDescent="0.2">
      <c r="A12" s="113" t="s">
        <v>229</v>
      </c>
      <c r="B12" s="113"/>
      <c r="C12" s="45" t="s">
        <v>450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56" t="s">
        <v>449</v>
      </c>
      <c r="AD12" s="56"/>
      <c r="AE12" s="56"/>
      <c r="AF12" s="56"/>
      <c r="AG12" s="20">
        <v>0</v>
      </c>
      <c r="AH12" s="20">
        <v>0</v>
      </c>
    </row>
    <row r="13" spans="1:34" ht="12.95" customHeight="1" x14ac:dyDescent="0.2">
      <c r="A13" s="113" t="s">
        <v>226</v>
      </c>
      <c r="B13" s="113"/>
      <c r="C13" s="45" t="s">
        <v>448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6" t="s">
        <v>447</v>
      </c>
      <c r="AD13" s="56"/>
      <c r="AE13" s="56"/>
      <c r="AF13" s="56"/>
      <c r="AG13" s="20">
        <v>0</v>
      </c>
      <c r="AH13" s="20">
        <v>0</v>
      </c>
    </row>
    <row r="14" spans="1:34" ht="12.95" customHeight="1" x14ac:dyDescent="0.2">
      <c r="A14" s="113" t="s">
        <v>223</v>
      </c>
      <c r="B14" s="113"/>
      <c r="C14" s="45" t="s">
        <v>446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56" t="s">
        <v>445</v>
      </c>
      <c r="AD14" s="56"/>
      <c r="AE14" s="56"/>
      <c r="AF14" s="56"/>
      <c r="AG14" s="20">
        <v>0</v>
      </c>
      <c r="AH14" s="20">
        <v>0</v>
      </c>
    </row>
    <row r="15" spans="1:34" ht="12.95" customHeight="1" x14ac:dyDescent="0.2">
      <c r="A15" s="113" t="s">
        <v>220</v>
      </c>
      <c r="B15" s="113"/>
      <c r="C15" s="45" t="s">
        <v>444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56" t="s">
        <v>443</v>
      </c>
      <c r="AD15" s="56"/>
      <c r="AE15" s="56"/>
      <c r="AF15" s="56"/>
      <c r="AG15" s="20">
        <v>0</v>
      </c>
      <c r="AH15" s="20">
        <v>0</v>
      </c>
    </row>
    <row r="16" spans="1:34" ht="12.95" customHeight="1" x14ac:dyDescent="0.2">
      <c r="A16" s="113">
        <v>10</v>
      </c>
      <c r="B16" s="113"/>
      <c r="C16" s="45" t="s">
        <v>442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56" t="s">
        <v>441</v>
      </c>
      <c r="AD16" s="56"/>
      <c r="AE16" s="56"/>
      <c r="AF16" s="56"/>
      <c r="AG16" s="20">
        <v>0</v>
      </c>
      <c r="AH16" s="20">
        <v>0</v>
      </c>
    </row>
    <row r="17" spans="1:34" ht="12.95" customHeight="1" x14ac:dyDescent="0.2">
      <c r="A17" s="113">
        <v>11</v>
      </c>
      <c r="B17" s="113"/>
      <c r="C17" s="116" t="s">
        <v>440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56" t="s">
        <v>439</v>
      </c>
      <c r="AD17" s="56"/>
      <c r="AE17" s="56"/>
      <c r="AF17" s="56"/>
      <c r="AG17" s="26">
        <f>SUM(AG11:AG16)</f>
        <v>0</v>
      </c>
      <c r="AH17" s="26">
        <f>SUM(AH11:AH16)</f>
        <v>0</v>
      </c>
    </row>
    <row r="18" spans="1:34" ht="12.95" customHeight="1" x14ac:dyDescent="0.2">
      <c r="A18" s="113">
        <v>12</v>
      </c>
      <c r="B18" s="113"/>
      <c r="C18" s="116" t="s">
        <v>438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56" t="s">
        <v>437</v>
      </c>
      <c r="AD18" s="56"/>
      <c r="AE18" s="56"/>
      <c r="AF18" s="56"/>
      <c r="AG18" s="20">
        <v>0</v>
      </c>
      <c r="AH18" s="20">
        <v>0</v>
      </c>
    </row>
    <row r="19" spans="1:34" ht="12.95" customHeight="1" x14ac:dyDescent="0.2">
      <c r="A19" s="113">
        <v>13</v>
      </c>
      <c r="B19" s="113"/>
      <c r="C19" s="116" t="s">
        <v>436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56" t="s">
        <v>435</v>
      </c>
      <c r="AD19" s="56"/>
      <c r="AE19" s="56"/>
      <c r="AF19" s="56"/>
      <c r="AG19" s="18">
        <v>819259</v>
      </c>
      <c r="AH19" s="18">
        <v>819259</v>
      </c>
    </row>
    <row r="20" spans="1:34" ht="12.95" customHeight="1" x14ac:dyDescent="0.2">
      <c r="A20" s="113">
        <v>14</v>
      </c>
      <c r="B20" s="113"/>
      <c r="C20" s="116" t="s">
        <v>434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56" t="s">
        <v>433</v>
      </c>
      <c r="AD20" s="56"/>
      <c r="AE20" s="56"/>
      <c r="AF20" s="56"/>
      <c r="AG20" s="20">
        <v>0</v>
      </c>
      <c r="AH20" s="20">
        <v>0</v>
      </c>
    </row>
    <row r="21" spans="1:34" ht="12.95" customHeight="1" x14ac:dyDescent="0.2">
      <c r="A21" s="113">
        <v>15</v>
      </c>
      <c r="B21" s="113"/>
      <c r="C21" s="116" t="s">
        <v>432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56" t="s">
        <v>431</v>
      </c>
      <c r="AD21" s="56"/>
      <c r="AE21" s="56"/>
      <c r="AF21" s="56"/>
      <c r="AG21" s="20">
        <v>0</v>
      </c>
      <c r="AH21" s="20">
        <v>0</v>
      </c>
    </row>
    <row r="22" spans="1:34" ht="12.95" customHeight="1" x14ac:dyDescent="0.2">
      <c r="A22" s="113">
        <v>16</v>
      </c>
      <c r="B22" s="113"/>
      <c r="C22" s="116" t="s">
        <v>430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56" t="s">
        <v>429</v>
      </c>
      <c r="AD22" s="56"/>
      <c r="AE22" s="56"/>
      <c r="AF22" s="56"/>
      <c r="AG22" s="20">
        <v>0</v>
      </c>
      <c r="AH22" s="20">
        <v>0</v>
      </c>
    </row>
    <row r="23" spans="1:34" ht="12.95" customHeight="1" x14ac:dyDescent="0.2">
      <c r="A23" s="113">
        <v>17</v>
      </c>
      <c r="B23" s="113"/>
      <c r="C23" s="116" t="s">
        <v>428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56" t="s">
        <v>427</v>
      </c>
      <c r="AD23" s="56"/>
      <c r="AE23" s="56"/>
      <c r="AF23" s="56"/>
      <c r="AG23" s="20">
        <v>0</v>
      </c>
      <c r="AH23" s="20">
        <v>0</v>
      </c>
    </row>
    <row r="24" spans="1:34" ht="12.95" customHeight="1" x14ac:dyDescent="0.2">
      <c r="A24" s="113">
        <v>18</v>
      </c>
      <c r="B24" s="113"/>
      <c r="C24" s="116" t="s">
        <v>426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56" t="s">
        <v>425</v>
      </c>
      <c r="AD24" s="56"/>
      <c r="AE24" s="56"/>
      <c r="AF24" s="56"/>
      <c r="AG24" s="20">
        <v>0</v>
      </c>
      <c r="AH24" s="20">
        <v>0</v>
      </c>
    </row>
    <row r="25" spans="1:34" ht="12.95" customHeight="1" x14ac:dyDescent="0.2">
      <c r="A25" s="113">
        <v>19</v>
      </c>
      <c r="B25" s="113"/>
      <c r="C25" s="116" t="s">
        <v>424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56" t="s">
        <v>423</v>
      </c>
      <c r="AD25" s="56"/>
      <c r="AE25" s="56"/>
      <c r="AF25" s="56"/>
      <c r="AG25" s="20">
        <v>0</v>
      </c>
      <c r="AH25" s="20">
        <v>0</v>
      </c>
    </row>
    <row r="26" spans="1:34" ht="12.95" customHeight="1" x14ac:dyDescent="0.2">
      <c r="A26" s="113">
        <v>20</v>
      </c>
      <c r="B26" s="113"/>
      <c r="C26" s="116" t="s">
        <v>422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56" t="s">
        <v>421</v>
      </c>
      <c r="AD26" s="56"/>
      <c r="AE26" s="56"/>
      <c r="AF26" s="56"/>
      <c r="AG26" s="26">
        <f>SUM(AG24:AG25)</f>
        <v>0</v>
      </c>
      <c r="AH26" s="26">
        <f>SUM(AH24:AH25)</f>
        <v>0</v>
      </c>
    </row>
    <row r="27" spans="1:34" ht="12.95" customHeight="1" x14ac:dyDescent="0.2">
      <c r="A27" s="113">
        <v>21</v>
      </c>
      <c r="B27" s="113"/>
      <c r="C27" s="116" t="s">
        <v>420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56" t="s">
        <v>419</v>
      </c>
      <c r="AD27" s="56"/>
      <c r="AE27" s="56"/>
      <c r="AF27" s="56"/>
      <c r="AG27" s="26">
        <f>SUM(AG10,AG17,AG18:AG23,AG26)</f>
        <v>819259</v>
      </c>
      <c r="AH27" s="26">
        <f>SUM(AH10,AH17,AH18:AH23,AH26)</f>
        <v>14477652</v>
      </c>
    </row>
    <row r="28" spans="1:34" ht="12.95" customHeight="1" x14ac:dyDescent="0.2">
      <c r="A28" s="113">
        <v>22</v>
      </c>
      <c r="B28" s="113"/>
      <c r="C28" s="116" t="s">
        <v>418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56" t="s">
        <v>417</v>
      </c>
      <c r="AD28" s="56"/>
      <c r="AE28" s="56"/>
      <c r="AF28" s="56"/>
      <c r="AG28" s="20">
        <v>0</v>
      </c>
      <c r="AH28" s="20">
        <v>0</v>
      </c>
    </row>
    <row r="29" spans="1:34" ht="12.95" customHeight="1" x14ac:dyDescent="0.2">
      <c r="A29" s="113">
        <v>23</v>
      </c>
      <c r="B29" s="113"/>
      <c r="C29" s="45" t="s">
        <v>416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56" t="s">
        <v>415</v>
      </c>
      <c r="AD29" s="56"/>
      <c r="AE29" s="56"/>
      <c r="AF29" s="56"/>
      <c r="AG29" s="20">
        <v>0</v>
      </c>
      <c r="AH29" s="20">
        <v>0</v>
      </c>
    </row>
    <row r="30" spans="1:34" ht="12.95" customHeight="1" x14ac:dyDescent="0.2">
      <c r="A30" s="113">
        <v>24</v>
      </c>
      <c r="B30" s="113"/>
      <c r="C30" s="116" t="s">
        <v>414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56" t="s">
        <v>413</v>
      </c>
      <c r="AD30" s="56"/>
      <c r="AE30" s="56"/>
      <c r="AF30" s="56"/>
      <c r="AG30" s="20">
        <v>0</v>
      </c>
      <c r="AH30" s="20">
        <v>0</v>
      </c>
    </row>
    <row r="31" spans="1:34" ht="12.95" customHeight="1" x14ac:dyDescent="0.2">
      <c r="A31" s="113">
        <v>25</v>
      </c>
      <c r="B31" s="113"/>
      <c r="C31" s="116" t="s">
        <v>412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56" t="s">
        <v>411</v>
      </c>
      <c r="AD31" s="56"/>
      <c r="AE31" s="56"/>
      <c r="AF31" s="56"/>
      <c r="AG31" s="20">
        <v>0</v>
      </c>
      <c r="AH31" s="20">
        <v>0</v>
      </c>
    </row>
    <row r="32" spans="1:34" ht="12.95" customHeight="1" x14ac:dyDescent="0.2">
      <c r="A32" s="113">
        <v>26</v>
      </c>
      <c r="B32" s="113"/>
      <c r="C32" s="116" t="s">
        <v>410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56" t="s">
        <v>409</v>
      </c>
      <c r="AD32" s="56"/>
      <c r="AE32" s="56"/>
      <c r="AF32" s="56"/>
      <c r="AG32" s="20">
        <v>0</v>
      </c>
      <c r="AH32" s="20">
        <v>0</v>
      </c>
    </row>
    <row r="33" spans="1:34" ht="12.95" customHeight="1" x14ac:dyDescent="0.2">
      <c r="A33" s="113">
        <v>27</v>
      </c>
      <c r="B33" s="113"/>
      <c r="C33" s="116" t="s">
        <v>408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56" t="s">
        <v>407</v>
      </c>
      <c r="AD33" s="56"/>
      <c r="AE33" s="56"/>
      <c r="AF33" s="56"/>
      <c r="AG33" s="26">
        <f>SUM(AG28:AG32)</f>
        <v>0</v>
      </c>
      <c r="AH33" s="26">
        <f>SUM(AH28:AH32)</f>
        <v>0</v>
      </c>
    </row>
    <row r="34" spans="1:34" ht="12.95" customHeight="1" x14ac:dyDescent="0.2">
      <c r="A34" s="113">
        <v>28</v>
      </c>
      <c r="B34" s="113"/>
      <c r="C34" s="45" t="s">
        <v>406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56" t="s">
        <v>405</v>
      </c>
      <c r="AD34" s="56"/>
      <c r="AE34" s="56"/>
      <c r="AF34" s="56"/>
      <c r="AG34" s="20">
        <v>0</v>
      </c>
      <c r="AH34" s="20">
        <v>0</v>
      </c>
    </row>
    <row r="35" spans="1:34" ht="12.95" customHeight="1" x14ac:dyDescent="0.2">
      <c r="A35" s="113">
        <v>29</v>
      </c>
      <c r="B35" s="113"/>
      <c r="C35" s="45" t="s">
        <v>404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56" t="s">
        <v>403</v>
      </c>
      <c r="AD35" s="56"/>
      <c r="AE35" s="56"/>
      <c r="AF35" s="56"/>
      <c r="AG35" s="20">
        <v>0</v>
      </c>
      <c r="AH35" s="20">
        <v>0</v>
      </c>
    </row>
    <row r="36" spans="1:34" ht="12.95" customHeight="1" x14ac:dyDescent="0.2">
      <c r="A36" s="114">
        <v>30</v>
      </c>
      <c r="B36" s="114"/>
      <c r="C36" s="115" t="s">
        <v>402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57" t="s">
        <v>401</v>
      </c>
      <c r="AD36" s="57"/>
      <c r="AE36" s="57"/>
      <c r="AF36" s="57"/>
      <c r="AG36" s="28">
        <f>SUM(AG27,AG33,AG34,AG35)</f>
        <v>819259</v>
      </c>
      <c r="AH36" s="28">
        <f>SUM(AH27,AH33,AH34,AH35)</f>
        <v>14477652</v>
      </c>
    </row>
    <row r="37" spans="1:3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7:B7"/>
    <mergeCell ref="C7:AB7"/>
    <mergeCell ref="AC7:AF7"/>
    <mergeCell ref="A2:AG2"/>
    <mergeCell ref="A3:AG3"/>
    <mergeCell ref="A5:B5"/>
    <mergeCell ref="C5:AB5"/>
    <mergeCell ref="AC5:AF5"/>
    <mergeCell ref="A4:AG4"/>
    <mergeCell ref="A6:B6"/>
    <mergeCell ref="C6:AB6"/>
    <mergeCell ref="AC6:AF6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7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32" width="2.7109375" style="1" customWidth="1"/>
    <col min="33" max="33" width="12.85546875" style="1" customWidth="1"/>
    <col min="34" max="34" width="11.42578125" style="1" customWidth="1"/>
    <col min="35" max="16384" width="9.140625" style="1"/>
  </cols>
  <sheetData>
    <row r="1" spans="1:34" ht="24" customHeight="1" x14ac:dyDescent="0.2">
      <c r="A1" s="75" t="s">
        <v>603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17.25" customHeight="1" x14ac:dyDescent="0.2">
      <c r="A2" s="65" t="s">
        <v>534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4" ht="19.5" hidden="1" customHeight="1" x14ac:dyDescent="0.2">
      <c r="A3" s="65" t="s">
        <v>595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4" ht="19.5" hidden="1" customHeight="1" x14ac:dyDescent="0.2">
      <c r="A4" s="75" t="s">
        <v>533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4" ht="19.5" hidden="1" customHeight="1" x14ac:dyDescent="0.2">
      <c r="A5" s="65" t="s">
        <v>461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4" ht="19.5" customHeight="1" x14ac:dyDescent="0.2">
      <c r="A6" s="65" t="s">
        <v>596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4" ht="15.95" customHeight="1" x14ac:dyDescent="0.2">
      <c r="A7" s="68" t="s">
        <v>573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4" ht="35.1" customHeight="1" x14ac:dyDescent="0.2">
      <c r="A8" s="70" t="s">
        <v>251</v>
      </c>
      <c r="B8" s="71"/>
      <c r="C8" s="72" t="s">
        <v>250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4" t="s">
        <v>249</v>
      </c>
      <c r="AD8" s="73"/>
      <c r="AE8" s="73"/>
      <c r="AF8" s="73"/>
      <c r="AG8" s="23" t="s">
        <v>589</v>
      </c>
      <c r="AH8" s="32" t="s">
        <v>599</v>
      </c>
    </row>
    <row r="9" spans="1:34" x14ac:dyDescent="0.2">
      <c r="A9" s="62" t="s">
        <v>248</v>
      </c>
      <c r="B9" s="62"/>
      <c r="C9" s="63" t="s">
        <v>247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 t="s">
        <v>246</v>
      </c>
      <c r="AD9" s="63"/>
      <c r="AE9" s="63"/>
      <c r="AF9" s="63"/>
      <c r="AG9" s="22" t="s">
        <v>245</v>
      </c>
      <c r="AH9" s="30" t="s">
        <v>529</v>
      </c>
    </row>
    <row r="10" spans="1:34" ht="12.95" customHeight="1" x14ac:dyDescent="0.2">
      <c r="A10" s="113" t="s">
        <v>244</v>
      </c>
      <c r="B10" s="113"/>
      <c r="C10" s="116" t="s">
        <v>521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56" t="s">
        <v>520</v>
      </c>
      <c r="AD10" s="56"/>
      <c r="AE10" s="56"/>
      <c r="AF10" s="56"/>
      <c r="AG10" s="20">
        <v>0</v>
      </c>
      <c r="AH10" s="20">
        <v>0</v>
      </c>
    </row>
    <row r="11" spans="1:34" ht="12.95" customHeight="1" x14ac:dyDescent="0.2">
      <c r="A11" s="113" t="s">
        <v>241</v>
      </c>
      <c r="B11" s="113"/>
      <c r="C11" s="45" t="s">
        <v>519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56" t="s">
        <v>518</v>
      </c>
      <c r="AD11" s="56"/>
      <c r="AE11" s="56"/>
      <c r="AF11" s="56"/>
      <c r="AG11" s="20">
        <v>0</v>
      </c>
      <c r="AH11" s="20">
        <v>13658393</v>
      </c>
    </row>
    <row r="12" spans="1:34" ht="12.95" customHeight="1" x14ac:dyDescent="0.2">
      <c r="A12" s="113" t="s">
        <v>238</v>
      </c>
      <c r="B12" s="113"/>
      <c r="C12" s="116" t="s">
        <v>517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56" t="s">
        <v>516</v>
      </c>
      <c r="AD12" s="56"/>
      <c r="AE12" s="56"/>
      <c r="AF12" s="56"/>
      <c r="AG12" s="20">
        <v>0</v>
      </c>
      <c r="AH12" s="20">
        <v>0</v>
      </c>
    </row>
    <row r="13" spans="1:34" ht="12.95" customHeight="1" x14ac:dyDescent="0.2">
      <c r="A13" s="113" t="s">
        <v>235</v>
      </c>
      <c r="B13" s="113"/>
      <c r="C13" s="45" t="s">
        <v>515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6" t="s">
        <v>514</v>
      </c>
      <c r="AD13" s="56"/>
      <c r="AE13" s="56"/>
      <c r="AF13" s="56"/>
      <c r="AG13" s="26">
        <f>SUM(AG10:AG12)</f>
        <v>0</v>
      </c>
      <c r="AH13" s="26">
        <f>SUM(AH10:AH12)</f>
        <v>13658393</v>
      </c>
    </row>
    <row r="14" spans="1:34" ht="12.95" customHeight="1" x14ac:dyDescent="0.2">
      <c r="A14" s="113" t="s">
        <v>232</v>
      </c>
      <c r="B14" s="113"/>
      <c r="C14" s="45" t="s">
        <v>513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56" t="s">
        <v>512</v>
      </c>
      <c r="AD14" s="56"/>
      <c r="AE14" s="56"/>
      <c r="AF14" s="56"/>
      <c r="AG14" s="20">
        <v>0</v>
      </c>
      <c r="AH14" s="20">
        <v>0</v>
      </c>
    </row>
    <row r="15" spans="1:34" ht="12.95" customHeight="1" x14ac:dyDescent="0.2">
      <c r="A15" s="113" t="s">
        <v>229</v>
      </c>
      <c r="B15" s="113"/>
      <c r="C15" s="116" t="s">
        <v>511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56" t="s">
        <v>510</v>
      </c>
      <c r="AD15" s="56"/>
      <c r="AE15" s="56"/>
      <c r="AF15" s="56"/>
      <c r="AG15" s="20">
        <v>0</v>
      </c>
      <c r="AH15" s="20">
        <v>0</v>
      </c>
    </row>
    <row r="16" spans="1:34" ht="12.95" customHeight="1" x14ac:dyDescent="0.2">
      <c r="A16" s="113" t="s">
        <v>226</v>
      </c>
      <c r="B16" s="113"/>
      <c r="C16" s="45" t="s">
        <v>509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56" t="s">
        <v>508</v>
      </c>
      <c r="AD16" s="56"/>
      <c r="AE16" s="56"/>
      <c r="AF16" s="56"/>
      <c r="AG16" s="20">
        <v>0</v>
      </c>
      <c r="AH16" s="20">
        <v>0</v>
      </c>
    </row>
    <row r="17" spans="1:34" ht="12.95" customHeight="1" x14ac:dyDescent="0.2">
      <c r="A17" s="113" t="s">
        <v>223</v>
      </c>
      <c r="B17" s="113"/>
      <c r="C17" s="116" t="s">
        <v>507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56" t="s">
        <v>506</v>
      </c>
      <c r="AD17" s="56"/>
      <c r="AE17" s="56"/>
      <c r="AF17" s="56"/>
      <c r="AG17" s="20">
        <v>0</v>
      </c>
      <c r="AH17" s="20">
        <v>0</v>
      </c>
    </row>
    <row r="18" spans="1:34" s="4" customFormat="1" ht="12.95" customHeight="1" x14ac:dyDescent="0.2">
      <c r="A18" s="113" t="s">
        <v>220</v>
      </c>
      <c r="B18" s="113"/>
      <c r="C18" s="116" t="s">
        <v>505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56" t="s">
        <v>504</v>
      </c>
      <c r="AD18" s="56"/>
      <c r="AE18" s="56"/>
      <c r="AF18" s="56"/>
      <c r="AG18" s="26">
        <f>SUM(AG14:AG17)</f>
        <v>0</v>
      </c>
      <c r="AH18" s="26">
        <f>SUM(AH14:AH17)</f>
        <v>0</v>
      </c>
    </row>
    <row r="19" spans="1:34" s="4" customFormat="1" ht="12.95" customHeight="1" x14ac:dyDescent="0.2">
      <c r="A19" s="113" t="s">
        <v>217</v>
      </c>
      <c r="B19" s="113"/>
      <c r="C19" s="56" t="s">
        <v>503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 t="s">
        <v>502</v>
      </c>
      <c r="AD19" s="56"/>
      <c r="AE19" s="56"/>
      <c r="AF19" s="56"/>
      <c r="AG19" s="18">
        <v>10331893</v>
      </c>
      <c r="AH19" s="18">
        <v>10407586</v>
      </c>
    </row>
    <row r="20" spans="1:34" s="4" customFormat="1" ht="12.95" customHeight="1" x14ac:dyDescent="0.2">
      <c r="A20" s="113" t="s">
        <v>214</v>
      </c>
      <c r="B20" s="113"/>
      <c r="C20" s="56" t="s">
        <v>501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 t="s">
        <v>500</v>
      </c>
      <c r="AD20" s="56"/>
      <c r="AE20" s="56"/>
      <c r="AF20" s="56"/>
      <c r="AG20" s="20">
        <v>0</v>
      </c>
      <c r="AH20" s="20">
        <v>0</v>
      </c>
    </row>
    <row r="21" spans="1:34" s="4" customFormat="1" ht="12.95" customHeight="1" x14ac:dyDescent="0.2">
      <c r="A21" s="113" t="s">
        <v>211</v>
      </c>
      <c r="B21" s="113"/>
      <c r="C21" s="56" t="s">
        <v>499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 t="s">
        <v>498</v>
      </c>
      <c r="AD21" s="56"/>
      <c r="AE21" s="56"/>
      <c r="AF21" s="56"/>
      <c r="AG21" s="26">
        <f>SUM(AG19:AG20)</f>
        <v>10331893</v>
      </c>
      <c r="AH21" s="26">
        <f>SUM(AH19:AH20)</f>
        <v>10407586</v>
      </c>
    </row>
    <row r="22" spans="1:34" s="4" customFormat="1" ht="12.95" customHeight="1" x14ac:dyDescent="0.2">
      <c r="A22" s="113" t="s">
        <v>208</v>
      </c>
      <c r="B22" s="113"/>
      <c r="C22" s="116" t="s">
        <v>497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56" t="s">
        <v>496</v>
      </c>
      <c r="AD22" s="56"/>
      <c r="AE22" s="56"/>
      <c r="AF22" s="56"/>
      <c r="AG22" s="20">
        <v>0</v>
      </c>
      <c r="AH22" s="20">
        <v>0</v>
      </c>
    </row>
    <row r="23" spans="1:34" ht="12.95" customHeight="1" x14ac:dyDescent="0.2">
      <c r="A23" s="113" t="s">
        <v>205</v>
      </c>
      <c r="B23" s="113"/>
      <c r="C23" s="116" t="s">
        <v>495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56" t="s">
        <v>494</v>
      </c>
      <c r="AD23" s="56"/>
      <c r="AE23" s="56"/>
      <c r="AF23" s="56"/>
      <c r="AG23" s="20">
        <v>0</v>
      </c>
      <c r="AH23" s="20">
        <v>0</v>
      </c>
    </row>
    <row r="24" spans="1:34" s="5" customFormat="1" ht="12.95" customHeight="1" x14ac:dyDescent="0.2">
      <c r="A24" s="113" t="s">
        <v>202</v>
      </c>
      <c r="B24" s="113"/>
      <c r="C24" s="116" t="s">
        <v>493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56" t="s">
        <v>492</v>
      </c>
      <c r="AD24" s="56"/>
      <c r="AE24" s="56"/>
      <c r="AF24" s="56"/>
      <c r="AG24" s="20">
        <v>0</v>
      </c>
      <c r="AH24" s="20">
        <v>0</v>
      </c>
    </row>
    <row r="25" spans="1:34" s="5" customFormat="1" ht="12.95" customHeight="1" x14ac:dyDescent="0.2">
      <c r="A25" s="113" t="s">
        <v>199</v>
      </c>
      <c r="B25" s="113"/>
      <c r="C25" s="116" t="s">
        <v>491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56" t="s">
        <v>490</v>
      </c>
      <c r="AD25" s="56"/>
      <c r="AE25" s="56"/>
      <c r="AF25" s="56"/>
      <c r="AG25" s="20">
        <v>0</v>
      </c>
      <c r="AH25" s="20">
        <v>0</v>
      </c>
    </row>
    <row r="26" spans="1:34" ht="12.95" customHeight="1" x14ac:dyDescent="0.2">
      <c r="A26" s="113" t="s">
        <v>196</v>
      </c>
      <c r="B26" s="113"/>
      <c r="C26" s="45" t="s">
        <v>489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56" t="s">
        <v>488</v>
      </c>
      <c r="AD26" s="56"/>
      <c r="AE26" s="56"/>
      <c r="AF26" s="56"/>
      <c r="AG26" s="20">
        <v>0</v>
      </c>
      <c r="AH26" s="20">
        <v>0</v>
      </c>
    </row>
    <row r="27" spans="1:34" ht="12.95" customHeight="1" x14ac:dyDescent="0.2">
      <c r="A27" s="113">
        <v>18</v>
      </c>
      <c r="B27" s="113"/>
      <c r="C27" s="45" t="s">
        <v>487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56" t="s">
        <v>486</v>
      </c>
      <c r="AD27" s="56"/>
      <c r="AE27" s="56"/>
      <c r="AF27" s="56"/>
      <c r="AG27" s="20">
        <v>0</v>
      </c>
      <c r="AH27" s="20">
        <v>0</v>
      </c>
    </row>
    <row r="28" spans="1:34" ht="12.95" customHeight="1" x14ac:dyDescent="0.2">
      <c r="A28" s="113">
        <v>19</v>
      </c>
      <c r="B28" s="113"/>
      <c r="C28" s="45" t="s">
        <v>485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56" t="s">
        <v>484</v>
      </c>
      <c r="AD28" s="56"/>
      <c r="AE28" s="56"/>
      <c r="AF28" s="56"/>
      <c r="AG28" s="20">
        <v>0</v>
      </c>
      <c r="AH28" s="20">
        <v>0</v>
      </c>
    </row>
    <row r="29" spans="1:34" ht="12.95" customHeight="1" x14ac:dyDescent="0.2">
      <c r="A29" s="113">
        <v>20</v>
      </c>
      <c r="B29" s="113"/>
      <c r="C29" s="45" t="s">
        <v>483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56" t="s">
        <v>482</v>
      </c>
      <c r="AD29" s="56"/>
      <c r="AE29" s="56"/>
      <c r="AF29" s="56"/>
      <c r="AG29" s="26">
        <f>SUM(AG27:AG28)</f>
        <v>0</v>
      </c>
      <c r="AH29" s="26">
        <f>SUM(AH27:AH28)</f>
        <v>0</v>
      </c>
    </row>
    <row r="30" spans="1:34" ht="12.95" customHeight="1" x14ac:dyDescent="0.2">
      <c r="A30" s="113">
        <v>21</v>
      </c>
      <c r="B30" s="113"/>
      <c r="C30" s="45" t="s">
        <v>481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56" t="s">
        <v>480</v>
      </c>
      <c r="AD30" s="56"/>
      <c r="AE30" s="56"/>
      <c r="AF30" s="56"/>
      <c r="AG30" s="26">
        <f>SUM(AG13,AG18,AG21,AG22:AG26,AG28)</f>
        <v>10331893</v>
      </c>
      <c r="AH30" s="26">
        <f>SUM(AH13,AH18,AH21,AH22:AH26,AH28)</f>
        <v>24065979</v>
      </c>
    </row>
    <row r="31" spans="1:34" ht="12.95" customHeight="1" x14ac:dyDescent="0.2">
      <c r="A31" s="113">
        <v>22</v>
      </c>
      <c r="B31" s="113"/>
      <c r="C31" s="45" t="s">
        <v>479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56" t="s">
        <v>478</v>
      </c>
      <c r="AD31" s="56"/>
      <c r="AE31" s="56"/>
      <c r="AF31" s="56"/>
      <c r="AG31" s="20">
        <v>0</v>
      </c>
      <c r="AH31" s="20">
        <v>0</v>
      </c>
    </row>
    <row r="32" spans="1:34" ht="12.95" customHeight="1" x14ac:dyDescent="0.2">
      <c r="A32" s="113">
        <v>23</v>
      </c>
      <c r="B32" s="113"/>
      <c r="C32" s="45" t="s">
        <v>477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56" t="s">
        <v>476</v>
      </c>
      <c r="AD32" s="56"/>
      <c r="AE32" s="56"/>
      <c r="AF32" s="56"/>
      <c r="AG32" s="20">
        <v>0</v>
      </c>
      <c r="AH32" s="20">
        <v>0</v>
      </c>
    </row>
    <row r="33" spans="1:34" ht="12.95" customHeight="1" x14ac:dyDescent="0.2">
      <c r="A33" s="113">
        <v>24</v>
      </c>
      <c r="B33" s="113"/>
      <c r="C33" s="116" t="s">
        <v>475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56" t="s">
        <v>474</v>
      </c>
      <c r="AD33" s="56"/>
      <c r="AE33" s="56"/>
      <c r="AF33" s="56"/>
      <c r="AG33" s="20">
        <v>0</v>
      </c>
      <c r="AH33" s="20">
        <v>0</v>
      </c>
    </row>
    <row r="34" spans="1:34" s="4" customFormat="1" ht="12.95" customHeight="1" x14ac:dyDescent="0.2">
      <c r="A34" s="113">
        <v>25</v>
      </c>
      <c r="B34" s="113"/>
      <c r="C34" s="116" t="s">
        <v>473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56" t="s">
        <v>472</v>
      </c>
      <c r="AD34" s="56"/>
      <c r="AE34" s="56"/>
      <c r="AF34" s="56"/>
      <c r="AG34" s="20">
        <v>0</v>
      </c>
      <c r="AH34" s="20">
        <v>0</v>
      </c>
    </row>
    <row r="35" spans="1:34" s="4" customFormat="1" ht="12.95" customHeight="1" x14ac:dyDescent="0.2">
      <c r="A35" s="113">
        <v>26</v>
      </c>
      <c r="B35" s="113"/>
      <c r="C35" s="116" t="s">
        <v>471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56" t="s">
        <v>470</v>
      </c>
      <c r="AD35" s="56"/>
      <c r="AE35" s="56"/>
      <c r="AF35" s="56"/>
      <c r="AG35" s="20">
        <v>0</v>
      </c>
      <c r="AH35" s="20">
        <v>0</v>
      </c>
    </row>
    <row r="36" spans="1:34" ht="12.95" customHeight="1" x14ac:dyDescent="0.2">
      <c r="A36" s="113">
        <v>27</v>
      </c>
      <c r="B36" s="113"/>
      <c r="C36" s="116" t="s">
        <v>469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56" t="s">
        <v>468</v>
      </c>
      <c r="AD36" s="56"/>
      <c r="AE36" s="56"/>
      <c r="AF36" s="56"/>
      <c r="AG36" s="26">
        <f>SUM(AG31:AG35)</f>
        <v>0</v>
      </c>
      <c r="AH36" s="26">
        <f>SUM(AH31:AH35)</f>
        <v>0</v>
      </c>
    </row>
    <row r="37" spans="1:34" ht="12.95" customHeight="1" x14ac:dyDescent="0.2">
      <c r="A37" s="113">
        <v>28</v>
      </c>
      <c r="B37" s="113"/>
      <c r="C37" s="45" t="s">
        <v>467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56" t="s">
        <v>466</v>
      </c>
      <c r="AD37" s="56"/>
      <c r="AE37" s="56"/>
      <c r="AF37" s="56"/>
      <c r="AG37" s="20">
        <v>0</v>
      </c>
      <c r="AH37" s="20">
        <v>0</v>
      </c>
    </row>
    <row r="38" spans="1:34" ht="12.95" customHeight="1" x14ac:dyDescent="0.2">
      <c r="A38" s="113">
        <v>29</v>
      </c>
      <c r="B38" s="113"/>
      <c r="C38" s="45" t="s">
        <v>465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56" t="s">
        <v>464</v>
      </c>
      <c r="AD38" s="56"/>
      <c r="AE38" s="56"/>
      <c r="AF38" s="56"/>
      <c r="AG38" s="20">
        <v>0</v>
      </c>
      <c r="AH38" s="20">
        <v>0</v>
      </c>
    </row>
    <row r="39" spans="1:34" s="4" customFormat="1" ht="12.95" customHeight="1" x14ac:dyDescent="0.2">
      <c r="A39" s="114">
        <v>30</v>
      </c>
      <c r="B39" s="114"/>
      <c r="C39" s="115" t="s">
        <v>463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57" t="s">
        <v>462</v>
      </c>
      <c r="AD39" s="57"/>
      <c r="AE39" s="57"/>
      <c r="AF39" s="57"/>
      <c r="AG39" s="26">
        <f>SUM(AG30,AG36,AG37:AG38)</f>
        <v>10331893</v>
      </c>
      <c r="AH39" s="26">
        <f>SUM(AH30,AH36,AH37:AH38)</f>
        <v>24065979</v>
      </c>
    </row>
  </sheetData>
  <mergeCells count="103"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15:B15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C13:AF13"/>
    <mergeCell ref="A14:B14"/>
    <mergeCell ref="C14:AB14"/>
    <mergeCell ref="AC14:AF14"/>
    <mergeCell ref="A1:AH1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6:AG6"/>
    <mergeCell ref="A7:AG7"/>
    <mergeCell ref="A8:B8"/>
    <mergeCell ref="C8:AB8"/>
    <mergeCell ref="AC8:AF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1" fitToHeight="0" orientation="portrait" cellComments="asDisplayed" r:id="rId1"/>
  <headerFooter alignWithMargins="0"/>
  <ignoredErrors>
    <ignoredError sqref="A10:B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sqref="A1:T1"/>
    </sheetView>
  </sheetViews>
  <sheetFormatPr defaultRowHeight="12.75" x14ac:dyDescent="0.2"/>
  <cols>
    <col min="1" max="1" width="4.28515625" style="9" customWidth="1"/>
    <col min="2" max="2" width="4.7109375" style="9" customWidth="1"/>
    <col min="3" max="3" width="4.85546875" style="9" customWidth="1"/>
    <col min="4" max="8" width="4.7109375" style="9" customWidth="1"/>
    <col min="9" max="9" width="5.28515625" style="9" customWidth="1"/>
    <col min="10" max="10" width="4.7109375" style="9" customWidth="1"/>
    <col min="11" max="11" width="3.85546875" style="9" customWidth="1"/>
    <col min="12" max="12" width="4.7109375" style="9" hidden="1" customWidth="1"/>
    <col min="13" max="13" width="4.5703125" style="9" hidden="1" customWidth="1"/>
    <col min="14" max="17" width="4.7109375" style="9" customWidth="1"/>
    <col min="18" max="18" width="12.42578125" style="9" customWidth="1"/>
    <col min="19" max="19" width="3.140625" style="9" customWidth="1"/>
    <col min="20" max="20" width="24.42578125" style="9" customWidth="1"/>
    <col min="21" max="248" width="9.140625" style="9"/>
    <col min="249" max="249" width="4.7109375" style="9" customWidth="1"/>
    <col min="250" max="250" width="4.85546875" style="9" customWidth="1"/>
    <col min="251" max="255" width="4.7109375" style="9" customWidth="1"/>
    <col min="256" max="256" width="5.28515625" style="9" customWidth="1"/>
    <col min="257" max="259" width="4.7109375" style="9" customWidth="1"/>
    <col min="260" max="260" width="4.5703125" style="9" customWidth="1"/>
    <col min="261" max="267" width="4.7109375" style="9" customWidth="1"/>
    <col min="268" max="268" width="4.5703125" style="9" customWidth="1"/>
    <col min="269" max="272" width="4.7109375" style="9" customWidth="1"/>
    <col min="273" max="273" width="4.85546875" style="9" customWidth="1"/>
    <col min="274" max="274" width="6.140625" style="9" customWidth="1"/>
    <col min="275" max="504" width="9.140625" style="9"/>
    <col min="505" max="505" width="4.7109375" style="9" customWidth="1"/>
    <col min="506" max="506" width="4.85546875" style="9" customWidth="1"/>
    <col min="507" max="511" width="4.7109375" style="9" customWidth="1"/>
    <col min="512" max="512" width="5.28515625" style="9" customWidth="1"/>
    <col min="513" max="515" width="4.7109375" style="9" customWidth="1"/>
    <col min="516" max="516" width="4.5703125" style="9" customWidth="1"/>
    <col min="517" max="523" width="4.7109375" style="9" customWidth="1"/>
    <col min="524" max="524" width="4.5703125" style="9" customWidth="1"/>
    <col min="525" max="528" width="4.7109375" style="9" customWidth="1"/>
    <col min="529" max="529" width="4.85546875" style="9" customWidth="1"/>
    <col min="530" max="530" width="6.140625" style="9" customWidth="1"/>
    <col min="531" max="760" width="9.140625" style="9"/>
    <col min="761" max="761" width="4.7109375" style="9" customWidth="1"/>
    <col min="762" max="762" width="4.85546875" style="9" customWidth="1"/>
    <col min="763" max="767" width="4.7109375" style="9" customWidth="1"/>
    <col min="768" max="768" width="5.28515625" style="9" customWidth="1"/>
    <col min="769" max="771" width="4.7109375" style="9" customWidth="1"/>
    <col min="772" max="772" width="4.5703125" style="9" customWidth="1"/>
    <col min="773" max="779" width="4.7109375" style="9" customWidth="1"/>
    <col min="780" max="780" width="4.5703125" style="9" customWidth="1"/>
    <col min="781" max="784" width="4.7109375" style="9" customWidth="1"/>
    <col min="785" max="785" width="4.85546875" style="9" customWidth="1"/>
    <col min="786" max="786" width="6.140625" style="9" customWidth="1"/>
    <col min="787" max="1016" width="9.140625" style="9"/>
    <col min="1017" max="1017" width="4.7109375" style="9" customWidth="1"/>
    <col min="1018" max="1018" width="4.85546875" style="9" customWidth="1"/>
    <col min="1019" max="1023" width="4.7109375" style="9" customWidth="1"/>
    <col min="1024" max="1024" width="5.28515625" style="9" customWidth="1"/>
    <col min="1025" max="1027" width="4.7109375" style="9" customWidth="1"/>
    <col min="1028" max="1028" width="4.5703125" style="9" customWidth="1"/>
    <col min="1029" max="1035" width="4.7109375" style="9" customWidth="1"/>
    <col min="1036" max="1036" width="4.5703125" style="9" customWidth="1"/>
    <col min="1037" max="1040" width="4.7109375" style="9" customWidth="1"/>
    <col min="1041" max="1041" width="4.85546875" style="9" customWidth="1"/>
    <col min="1042" max="1042" width="6.140625" style="9" customWidth="1"/>
    <col min="1043" max="1272" width="9.140625" style="9"/>
    <col min="1273" max="1273" width="4.7109375" style="9" customWidth="1"/>
    <col min="1274" max="1274" width="4.85546875" style="9" customWidth="1"/>
    <col min="1275" max="1279" width="4.7109375" style="9" customWidth="1"/>
    <col min="1280" max="1280" width="5.28515625" style="9" customWidth="1"/>
    <col min="1281" max="1283" width="4.7109375" style="9" customWidth="1"/>
    <col min="1284" max="1284" width="4.5703125" style="9" customWidth="1"/>
    <col min="1285" max="1291" width="4.7109375" style="9" customWidth="1"/>
    <col min="1292" max="1292" width="4.5703125" style="9" customWidth="1"/>
    <col min="1293" max="1296" width="4.7109375" style="9" customWidth="1"/>
    <col min="1297" max="1297" width="4.85546875" style="9" customWidth="1"/>
    <col min="1298" max="1298" width="6.140625" style="9" customWidth="1"/>
    <col min="1299" max="1528" width="9.140625" style="9"/>
    <col min="1529" max="1529" width="4.7109375" style="9" customWidth="1"/>
    <col min="1530" max="1530" width="4.85546875" style="9" customWidth="1"/>
    <col min="1531" max="1535" width="4.7109375" style="9" customWidth="1"/>
    <col min="1536" max="1536" width="5.28515625" style="9" customWidth="1"/>
    <col min="1537" max="1539" width="4.7109375" style="9" customWidth="1"/>
    <col min="1540" max="1540" width="4.5703125" style="9" customWidth="1"/>
    <col min="1541" max="1547" width="4.7109375" style="9" customWidth="1"/>
    <col min="1548" max="1548" width="4.5703125" style="9" customWidth="1"/>
    <col min="1549" max="1552" width="4.7109375" style="9" customWidth="1"/>
    <col min="1553" max="1553" width="4.85546875" style="9" customWidth="1"/>
    <col min="1554" max="1554" width="6.140625" style="9" customWidth="1"/>
    <col min="1555" max="1784" width="9.140625" style="9"/>
    <col min="1785" max="1785" width="4.7109375" style="9" customWidth="1"/>
    <col min="1786" max="1786" width="4.85546875" style="9" customWidth="1"/>
    <col min="1787" max="1791" width="4.7109375" style="9" customWidth="1"/>
    <col min="1792" max="1792" width="5.28515625" style="9" customWidth="1"/>
    <col min="1793" max="1795" width="4.7109375" style="9" customWidth="1"/>
    <col min="1796" max="1796" width="4.5703125" style="9" customWidth="1"/>
    <col min="1797" max="1803" width="4.7109375" style="9" customWidth="1"/>
    <col min="1804" max="1804" width="4.5703125" style="9" customWidth="1"/>
    <col min="1805" max="1808" width="4.7109375" style="9" customWidth="1"/>
    <col min="1809" max="1809" width="4.85546875" style="9" customWidth="1"/>
    <col min="1810" max="1810" width="6.140625" style="9" customWidth="1"/>
    <col min="1811" max="2040" width="9.140625" style="9"/>
    <col min="2041" max="2041" width="4.7109375" style="9" customWidth="1"/>
    <col min="2042" max="2042" width="4.85546875" style="9" customWidth="1"/>
    <col min="2043" max="2047" width="4.7109375" style="9" customWidth="1"/>
    <col min="2048" max="2048" width="5.28515625" style="9" customWidth="1"/>
    <col min="2049" max="2051" width="4.7109375" style="9" customWidth="1"/>
    <col min="2052" max="2052" width="4.5703125" style="9" customWidth="1"/>
    <col min="2053" max="2059" width="4.7109375" style="9" customWidth="1"/>
    <col min="2060" max="2060" width="4.5703125" style="9" customWidth="1"/>
    <col min="2061" max="2064" width="4.7109375" style="9" customWidth="1"/>
    <col min="2065" max="2065" width="4.85546875" style="9" customWidth="1"/>
    <col min="2066" max="2066" width="6.140625" style="9" customWidth="1"/>
    <col min="2067" max="2296" width="9.140625" style="9"/>
    <col min="2297" max="2297" width="4.7109375" style="9" customWidth="1"/>
    <col min="2298" max="2298" width="4.85546875" style="9" customWidth="1"/>
    <col min="2299" max="2303" width="4.7109375" style="9" customWidth="1"/>
    <col min="2304" max="2304" width="5.28515625" style="9" customWidth="1"/>
    <col min="2305" max="2307" width="4.7109375" style="9" customWidth="1"/>
    <col min="2308" max="2308" width="4.5703125" style="9" customWidth="1"/>
    <col min="2309" max="2315" width="4.7109375" style="9" customWidth="1"/>
    <col min="2316" max="2316" width="4.5703125" style="9" customWidth="1"/>
    <col min="2317" max="2320" width="4.7109375" style="9" customWidth="1"/>
    <col min="2321" max="2321" width="4.85546875" style="9" customWidth="1"/>
    <col min="2322" max="2322" width="6.140625" style="9" customWidth="1"/>
    <col min="2323" max="2552" width="9.140625" style="9"/>
    <col min="2553" max="2553" width="4.7109375" style="9" customWidth="1"/>
    <col min="2554" max="2554" width="4.85546875" style="9" customWidth="1"/>
    <col min="2555" max="2559" width="4.7109375" style="9" customWidth="1"/>
    <col min="2560" max="2560" width="5.28515625" style="9" customWidth="1"/>
    <col min="2561" max="2563" width="4.7109375" style="9" customWidth="1"/>
    <col min="2564" max="2564" width="4.5703125" style="9" customWidth="1"/>
    <col min="2565" max="2571" width="4.7109375" style="9" customWidth="1"/>
    <col min="2572" max="2572" width="4.5703125" style="9" customWidth="1"/>
    <col min="2573" max="2576" width="4.7109375" style="9" customWidth="1"/>
    <col min="2577" max="2577" width="4.85546875" style="9" customWidth="1"/>
    <col min="2578" max="2578" width="6.140625" style="9" customWidth="1"/>
    <col min="2579" max="2808" width="9.140625" style="9"/>
    <col min="2809" max="2809" width="4.7109375" style="9" customWidth="1"/>
    <col min="2810" max="2810" width="4.85546875" style="9" customWidth="1"/>
    <col min="2811" max="2815" width="4.7109375" style="9" customWidth="1"/>
    <col min="2816" max="2816" width="5.28515625" style="9" customWidth="1"/>
    <col min="2817" max="2819" width="4.7109375" style="9" customWidth="1"/>
    <col min="2820" max="2820" width="4.5703125" style="9" customWidth="1"/>
    <col min="2821" max="2827" width="4.7109375" style="9" customWidth="1"/>
    <col min="2828" max="2828" width="4.5703125" style="9" customWidth="1"/>
    <col min="2829" max="2832" width="4.7109375" style="9" customWidth="1"/>
    <col min="2833" max="2833" width="4.85546875" style="9" customWidth="1"/>
    <col min="2834" max="2834" width="6.140625" style="9" customWidth="1"/>
    <col min="2835" max="3064" width="9.140625" style="9"/>
    <col min="3065" max="3065" width="4.7109375" style="9" customWidth="1"/>
    <col min="3066" max="3066" width="4.85546875" style="9" customWidth="1"/>
    <col min="3067" max="3071" width="4.7109375" style="9" customWidth="1"/>
    <col min="3072" max="3072" width="5.28515625" style="9" customWidth="1"/>
    <col min="3073" max="3075" width="4.7109375" style="9" customWidth="1"/>
    <col min="3076" max="3076" width="4.5703125" style="9" customWidth="1"/>
    <col min="3077" max="3083" width="4.7109375" style="9" customWidth="1"/>
    <col min="3084" max="3084" width="4.5703125" style="9" customWidth="1"/>
    <col min="3085" max="3088" width="4.7109375" style="9" customWidth="1"/>
    <col min="3089" max="3089" width="4.85546875" style="9" customWidth="1"/>
    <col min="3090" max="3090" width="6.140625" style="9" customWidth="1"/>
    <col min="3091" max="3320" width="9.140625" style="9"/>
    <col min="3321" max="3321" width="4.7109375" style="9" customWidth="1"/>
    <col min="3322" max="3322" width="4.85546875" style="9" customWidth="1"/>
    <col min="3323" max="3327" width="4.7109375" style="9" customWidth="1"/>
    <col min="3328" max="3328" width="5.28515625" style="9" customWidth="1"/>
    <col min="3329" max="3331" width="4.7109375" style="9" customWidth="1"/>
    <col min="3332" max="3332" width="4.5703125" style="9" customWidth="1"/>
    <col min="3333" max="3339" width="4.7109375" style="9" customWidth="1"/>
    <col min="3340" max="3340" width="4.5703125" style="9" customWidth="1"/>
    <col min="3341" max="3344" width="4.7109375" style="9" customWidth="1"/>
    <col min="3345" max="3345" width="4.85546875" style="9" customWidth="1"/>
    <col min="3346" max="3346" width="6.140625" style="9" customWidth="1"/>
    <col min="3347" max="3576" width="9.140625" style="9"/>
    <col min="3577" max="3577" width="4.7109375" style="9" customWidth="1"/>
    <col min="3578" max="3578" width="4.85546875" style="9" customWidth="1"/>
    <col min="3579" max="3583" width="4.7109375" style="9" customWidth="1"/>
    <col min="3584" max="3584" width="5.28515625" style="9" customWidth="1"/>
    <col min="3585" max="3587" width="4.7109375" style="9" customWidth="1"/>
    <col min="3588" max="3588" width="4.5703125" style="9" customWidth="1"/>
    <col min="3589" max="3595" width="4.7109375" style="9" customWidth="1"/>
    <col min="3596" max="3596" width="4.5703125" style="9" customWidth="1"/>
    <col min="3597" max="3600" width="4.7109375" style="9" customWidth="1"/>
    <col min="3601" max="3601" width="4.85546875" style="9" customWidth="1"/>
    <col min="3602" max="3602" width="6.140625" style="9" customWidth="1"/>
    <col min="3603" max="3832" width="9.140625" style="9"/>
    <col min="3833" max="3833" width="4.7109375" style="9" customWidth="1"/>
    <col min="3834" max="3834" width="4.85546875" style="9" customWidth="1"/>
    <col min="3835" max="3839" width="4.7109375" style="9" customWidth="1"/>
    <col min="3840" max="3840" width="5.28515625" style="9" customWidth="1"/>
    <col min="3841" max="3843" width="4.7109375" style="9" customWidth="1"/>
    <col min="3844" max="3844" width="4.5703125" style="9" customWidth="1"/>
    <col min="3845" max="3851" width="4.7109375" style="9" customWidth="1"/>
    <col min="3852" max="3852" width="4.5703125" style="9" customWidth="1"/>
    <col min="3853" max="3856" width="4.7109375" style="9" customWidth="1"/>
    <col min="3857" max="3857" width="4.85546875" style="9" customWidth="1"/>
    <col min="3858" max="3858" width="6.140625" style="9" customWidth="1"/>
    <col min="3859" max="4088" width="9.140625" style="9"/>
    <col min="4089" max="4089" width="4.7109375" style="9" customWidth="1"/>
    <col min="4090" max="4090" width="4.85546875" style="9" customWidth="1"/>
    <col min="4091" max="4095" width="4.7109375" style="9" customWidth="1"/>
    <col min="4096" max="4096" width="5.28515625" style="9" customWidth="1"/>
    <col min="4097" max="4099" width="4.7109375" style="9" customWidth="1"/>
    <col min="4100" max="4100" width="4.5703125" style="9" customWidth="1"/>
    <col min="4101" max="4107" width="4.7109375" style="9" customWidth="1"/>
    <col min="4108" max="4108" width="4.5703125" style="9" customWidth="1"/>
    <col min="4109" max="4112" width="4.7109375" style="9" customWidth="1"/>
    <col min="4113" max="4113" width="4.85546875" style="9" customWidth="1"/>
    <col min="4114" max="4114" width="6.140625" style="9" customWidth="1"/>
    <col min="4115" max="4344" width="9.140625" style="9"/>
    <col min="4345" max="4345" width="4.7109375" style="9" customWidth="1"/>
    <col min="4346" max="4346" width="4.85546875" style="9" customWidth="1"/>
    <col min="4347" max="4351" width="4.7109375" style="9" customWidth="1"/>
    <col min="4352" max="4352" width="5.28515625" style="9" customWidth="1"/>
    <col min="4353" max="4355" width="4.7109375" style="9" customWidth="1"/>
    <col min="4356" max="4356" width="4.5703125" style="9" customWidth="1"/>
    <col min="4357" max="4363" width="4.7109375" style="9" customWidth="1"/>
    <col min="4364" max="4364" width="4.5703125" style="9" customWidth="1"/>
    <col min="4365" max="4368" width="4.7109375" style="9" customWidth="1"/>
    <col min="4369" max="4369" width="4.85546875" style="9" customWidth="1"/>
    <col min="4370" max="4370" width="6.140625" style="9" customWidth="1"/>
    <col min="4371" max="4600" width="9.140625" style="9"/>
    <col min="4601" max="4601" width="4.7109375" style="9" customWidth="1"/>
    <col min="4602" max="4602" width="4.85546875" style="9" customWidth="1"/>
    <col min="4603" max="4607" width="4.7109375" style="9" customWidth="1"/>
    <col min="4608" max="4608" width="5.28515625" style="9" customWidth="1"/>
    <col min="4609" max="4611" width="4.7109375" style="9" customWidth="1"/>
    <col min="4612" max="4612" width="4.5703125" style="9" customWidth="1"/>
    <col min="4613" max="4619" width="4.7109375" style="9" customWidth="1"/>
    <col min="4620" max="4620" width="4.5703125" style="9" customWidth="1"/>
    <col min="4621" max="4624" width="4.7109375" style="9" customWidth="1"/>
    <col min="4625" max="4625" width="4.85546875" style="9" customWidth="1"/>
    <col min="4626" max="4626" width="6.140625" style="9" customWidth="1"/>
    <col min="4627" max="4856" width="9.140625" style="9"/>
    <col min="4857" max="4857" width="4.7109375" style="9" customWidth="1"/>
    <col min="4858" max="4858" width="4.85546875" style="9" customWidth="1"/>
    <col min="4859" max="4863" width="4.7109375" style="9" customWidth="1"/>
    <col min="4864" max="4864" width="5.28515625" style="9" customWidth="1"/>
    <col min="4865" max="4867" width="4.7109375" style="9" customWidth="1"/>
    <col min="4868" max="4868" width="4.5703125" style="9" customWidth="1"/>
    <col min="4869" max="4875" width="4.7109375" style="9" customWidth="1"/>
    <col min="4876" max="4876" width="4.5703125" style="9" customWidth="1"/>
    <col min="4877" max="4880" width="4.7109375" style="9" customWidth="1"/>
    <col min="4881" max="4881" width="4.85546875" style="9" customWidth="1"/>
    <col min="4882" max="4882" width="6.140625" style="9" customWidth="1"/>
    <col min="4883" max="5112" width="9.140625" style="9"/>
    <col min="5113" max="5113" width="4.7109375" style="9" customWidth="1"/>
    <col min="5114" max="5114" width="4.85546875" style="9" customWidth="1"/>
    <col min="5115" max="5119" width="4.7109375" style="9" customWidth="1"/>
    <col min="5120" max="5120" width="5.28515625" style="9" customWidth="1"/>
    <col min="5121" max="5123" width="4.7109375" style="9" customWidth="1"/>
    <col min="5124" max="5124" width="4.5703125" style="9" customWidth="1"/>
    <col min="5125" max="5131" width="4.7109375" style="9" customWidth="1"/>
    <col min="5132" max="5132" width="4.5703125" style="9" customWidth="1"/>
    <col min="5133" max="5136" width="4.7109375" style="9" customWidth="1"/>
    <col min="5137" max="5137" width="4.85546875" style="9" customWidth="1"/>
    <col min="5138" max="5138" width="6.140625" style="9" customWidth="1"/>
    <col min="5139" max="5368" width="9.140625" style="9"/>
    <col min="5369" max="5369" width="4.7109375" style="9" customWidth="1"/>
    <col min="5370" max="5370" width="4.85546875" style="9" customWidth="1"/>
    <col min="5371" max="5375" width="4.7109375" style="9" customWidth="1"/>
    <col min="5376" max="5376" width="5.28515625" style="9" customWidth="1"/>
    <col min="5377" max="5379" width="4.7109375" style="9" customWidth="1"/>
    <col min="5380" max="5380" width="4.5703125" style="9" customWidth="1"/>
    <col min="5381" max="5387" width="4.7109375" style="9" customWidth="1"/>
    <col min="5388" max="5388" width="4.5703125" style="9" customWidth="1"/>
    <col min="5389" max="5392" width="4.7109375" style="9" customWidth="1"/>
    <col min="5393" max="5393" width="4.85546875" style="9" customWidth="1"/>
    <col min="5394" max="5394" width="6.140625" style="9" customWidth="1"/>
    <col min="5395" max="5624" width="9.140625" style="9"/>
    <col min="5625" max="5625" width="4.7109375" style="9" customWidth="1"/>
    <col min="5626" max="5626" width="4.85546875" style="9" customWidth="1"/>
    <col min="5627" max="5631" width="4.7109375" style="9" customWidth="1"/>
    <col min="5632" max="5632" width="5.28515625" style="9" customWidth="1"/>
    <col min="5633" max="5635" width="4.7109375" style="9" customWidth="1"/>
    <col min="5636" max="5636" width="4.5703125" style="9" customWidth="1"/>
    <col min="5637" max="5643" width="4.7109375" style="9" customWidth="1"/>
    <col min="5644" max="5644" width="4.5703125" style="9" customWidth="1"/>
    <col min="5645" max="5648" width="4.7109375" style="9" customWidth="1"/>
    <col min="5649" max="5649" width="4.85546875" style="9" customWidth="1"/>
    <col min="5650" max="5650" width="6.140625" style="9" customWidth="1"/>
    <col min="5651" max="5880" width="9.140625" style="9"/>
    <col min="5881" max="5881" width="4.7109375" style="9" customWidth="1"/>
    <col min="5882" max="5882" width="4.85546875" style="9" customWidth="1"/>
    <col min="5883" max="5887" width="4.7109375" style="9" customWidth="1"/>
    <col min="5888" max="5888" width="5.28515625" style="9" customWidth="1"/>
    <col min="5889" max="5891" width="4.7109375" style="9" customWidth="1"/>
    <col min="5892" max="5892" width="4.5703125" style="9" customWidth="1"/>
    <col min="5893" max="5899" width="4.7109375" style="9" customWidth="1"/>
    <col min="5900" max="5900" width="4.5703125" style="9" customWidth="1"/>
    <col min="5901" max="5904" width="4.7109375" style="9" customWidth="1"/>
    <col min="5905" max="5905" width="4.85546875" style="9" customWidth="1"/>
    <col min="5906" max="5906" width="6.140625" style="9" customWidth="1"/>
    <col min="5907" max="6136" width="9.140625" style="9"/>
    <col min="6137" max="6137" width="4.7109375" style="9" customWidth="1"/>
    <col min="6138" max="6138" width="4.85546875" style="9" customWidth="1"/>
    <col min="6139" max="6143" width="4.7109375" style="9" customWidth="1"/>
    <col min="6144" max="6144" width="5.28515625" style="9" customWidth="1"/>
    <col min="6145" max="6147" width="4.7109375" style="9" customWidth="1"/>
    <col min="6148" max="6148" width="4.5703125" style="9" customWidth="1"/>
    <col min="6149" max="6155" width="4.7109375" style="9" customWidth="1"/>
    <col min="6156" max="6156" width="4.5703125" style="9" customWidth="1"/>
    <col min="6157" max="6160" width="4.7109375" style="9" customWidth="1"/>
    <col min="6161" max="6161" width="4.85546875" style="9" customWidth="1"/>
    <col min="6162" max="6162" width="6.140625" style="9" customWidth="1"/>
    <col min="6163" max="6392" width="9.140625" style="9"/>
    <col min="6393" max="6393" width="4.7109375" style="9" customWidth="1"/>
    <col min="6394" max="6394" width="4.85546875" style="9" customWidth="1"/>
    <col min="6395" max="6399" width="4.7109375" style="9" customWidth="1"/>
    <col min="6400" max="6400" width="5.28515625" style="9" customWidth="1"/>
    <col min="6401" max="6403" width="4.7109375" style="9" customWidth="1"/>
    <col min="6404" max="6404" width="4.5703125" style="9" customWidth="1"/>
    <col min="6405" max="6411" width="4.7109375" style="9" customWidth="1"/>
    <col min="6412" max="6412" width="4.5703125" style="9" customWidth="1"/>
    <col min="6413" max="6416" width="4.7109375" style="9" customWidth="1"/>
    <col min="6417" max="6417" width="4.85546875" style="9" customWidth="1"/>
    <col min="6418" max="6418" width="6.140625" style="9" customWidth="1"/>
    <col min="6419" max="6648" width="9.140625" style="9"/>
    <col min="6649" max="6649" width="4.7109375" style="9" customWidth="1"/>
    <col min="6650" max="6650" width="4.85546875" style="9" customWidth="1"/>
    <col min="6651" max="6655" width="4.7109375" style="9" customWidth="1"/>
    <col min="6656" max="6656" width="5.28515625" style="9" customWidth="1"/>
    <col min="6657" max="6659" width="4.7109375" style="9" customWidth="1"/>
    <col min="6660" max="6660" width="4.5703125" style="9" customWidth="1"/>
    <col min="6661" max="6667" width="4.7109375" style="9" customWidth="1"/>
    <col min="6668" max="6668" width="4.5703125" style="9" customWidth="1"/>
    <col min="6669" max="6672" width="4.7109375" style="9" customWidth="1"/>
    <col min="6673" max="6673" width="4.85546875" style="9" customWidth="1"/>
    <col min="6674" max="6674" width="6.140625" style="9" customWidth="1"/>
    <col min="6675" max="6904" width="9.140625" style="9"/>
    <col min="6905" max="6905" width="4.7109375" style="9" customWidth="1"/>
    <col min="6906" max="6906" width="4.85546875" style="9" customWidth="1"/>
    <col min="6907" max="6911" width="4.7109375" style="9" customWidth="1"/>
    <col min="6912" max="6912" width="5.28515625" style="9" customWidth="1"/>
    <col min="6913" max="6915" width="4.7109375" style="9" customWidth="1"/>
    <col min="6916" max="6916" width="4.5703125" style="9" customWidth="1"/>
    <col min="6917" max="6923" width="4.7109375" style="9" customWidth="1"/>
    <col min="6924" max="6924" width="4.5703125" style="9" customWidth="1"/>
    <col min="6925" max="6928" width="4.7109375" style="9" customWidth="1"/>
    <col min="6929" max="6929" width="4.85546875" style="9" customWidth="1"/>
    <col min="6930" max="6930" width="6.140625" style="9" customWidth="1"/>
    <col min="6931" max="7160" width="9.140625" style="9"/>
    <col min="7161" max="7161" width="4.7109375" style="9" customWidth="1"/>
    <col min="7162" max="7162" width="4.85546875" style="9" customWidth="1"/>
    <col min="7163" max="7167" width="4.7109375" style="9" customWidth="1"/>
    <col min="7168" max="7168" width="5.28515625" style="9" customWidth="1"/>
    <col min="7169" max="7171" width="4.7109375" style="9" customWidth="1"/>
    <col min="7172" max="7172" width="4.5703125" style="9" customWidth="1"/>
    <col min="7173" max="7179" width="4.7109375" style="9" customWidth="1"/>
    <col min="7180" max="7180" width="4.5703125" style="9" customWidth="1"/>
    <col min="7181" max="7184" width="4.7109375" style="9" customWidth="1"/>
    <col min="7185" max="7185" width="4.85546875" style="9" customWidth="1"/>
    <col min="7186" max="7186" width="6.140625" style="9" customWidth="1"/>
    <col min="7187" max="7416" width="9.140625" style="9"/>
    <col min="7417" max="7417" width="4.7109375" style="9" customWidth="1"/>
    <col min="7418" max="7418" width="4.85546875" style="9" customWidth="1"/>
    <col min="7419" max="7423" width="4.7109375" style="9" customWidth="1"/>
    <col min="7424" max="7424" width="5.28515625" style="9" customWidth="1"/>
    <col min="7425" max="7427" width="4.7109375" style="9" customWidth="1"/>
    <col min="7428" max="7428" width="4.5703125" style="9" customWidth="1"/>
    <col min="7429" max="7435" width="4.7109375" style="9" customWidth="1"/>
    <col min="7436" max="7436" width="4.5703125" style="9" customWidth="1"/>
    <col min="7437" max="7440" width="4.7109375" style="9" customWidth="1"/>
    <col min="7441" max="7441" width="4.85546875" style="9" customWidth="1"/>
    <col min="7442" max="7442" width="6.140625" style="9" customWidth="1"/>
    <col min="7443" max="7672" width="9.140625" style="9"/>
    <col min="7673" max="7673" width="4.7109375" style="9" customWidth="1"/>
    <col min="7674" max="7674" width="4.85546875" style="9" customWidth="1"/>
    <col min="7675" max="7679" width="4.7109375" style="9" customWidth="1"/>
    <col min="7680" max="7680" width="5.28515625" style="9" customWidth="1"/>
    <col min="7681" max="7683" width="4.7109375" style="9" customWidth="1"/>
    <col min="7684" max="7684" width="4.5703125" style="9" customWidth="1"/>
    <col min="7685" max="7691" width="4.7109375" style="9" customWidth="1"/>
    <col min="7692" max="7692" width="4.5703125" style="9" customWidth="1"/>
    <col min="7693" max="7696" width="4.7109375" style="9" customWidth="1"/>
    <col min="7697" max="7697" width="4.85546875" style="9" customWidth="1"/>
    <col min="7698" max="7698" width="6.140625" style="9" customWidth="1"/>
    <col min="7699" max="7928" width="9.140625" style="9"/>
    <col min="7929" max="7929" width="4.7109375" style="9" customWidth="1"/>
    <col min="7930" max="7930" width="4.85546875" style="9" customWidth="1"/>
    <col min="7931" max="7935" width="4.7109375" style="9" customWidth="1"/>
    <col min="7936" max="7936" width="5.28515625" style="9" customWidth="1"/>
    <col min="7937" max="7939" width="4.7109375" style="9" customWidth="1"/>
    <col min="7940" max="7940" width="4.5703125" style="9" customWidth="1"/>
    <col min="7941" max="7947" width="4.7109375" style="9" customWidth="1"/>
    <col min="7948" max="7948" width="4.5703125" style="9" customWidth="1"/>
    <col min="7949" max="7952" width="4.7109375" style="9" customWidth="1"/>
    <col min="7953" max="7953" width="4.85546875" style="9" customWidth="1"/>
    <col min="7954" max="7954" width="6.140625" style="9" customWidth="1"/>
    <col min="7955" max="8184" width="9.140625" style="9"/>
    <col min="8185" max="8185" width="4.7109375" style="9" customWidth="1"/>
    <col min="8186" max="8186" width="4.85546875" style="9" customWidth="1"/>
    <col min="8187" max="8191" width="4.7109375" style="9" customWidth="1"/>
    <col min="8192" max="8192" width="5.28515625" style="9" customWidth="1"/>
    <col min="8193" max="8195" width="4.7109375" style="9" customWidth="1"/>
    <col min="8196" max="8196" width="4.5703125" style="9" customWidth="1"/>
    <col min="8197" max="8203" width="4.7109375" style="9" customWidth="1"/>
    <col min="8204" max="8204" width="4.5703125" style="9" customWidth="1"/>
    <col min="8205" max="8208" width="4.7109375" style="9" customWidth="1"/>
    <col min="8209" max="8209" width="4.85546875" style="9" customWidth="1"/>
    <col min="8210" max="8210" width="6.140625" style="9" customWidth="1"/>
    <col min="8211" max="8440" width="9.140625" style="9"/>
    <col min="8441" max="8441" width="4.7109375" style="9" customWidth="1"/>
    <col min="8442" max="8442" width="4.85546875" style="9" customWidth="1"/>
    <col min="8443" max="8447" width="4.7109375" style="9" customWidth="1"/>
    <col min="8448" max="8448" width="5.28515625" style="9" customWidth="1"/>
    <col min="8449" max="8451" width="4.7109375" style="9" customWidth="1"/>
    <col min="8452" max="8452" width="4.5703125" style="9" customWidth="1"/>
    <col min="8453" max="8459" width="4.7109375" style="9" customWidth="1"/>
    <col min="8460" max="8460" width="4.5703125" style="9" customWidth="1"/>
    <col min="8461" max="8464" width="4.7109375" style="9" customWidth="1"/>
    <col min="8465" max="8465" width="4.85546875" style="9" customWidth="1"/>
    <col min="8466" max="8466" width="6.140625" style="9" customWidth="1"/>
    <col min="8467" max="8696" width="9.140625" style="9"/>
    <col min="8697" max="8697" width="4.7109375" style="9" customWidth="1"/>
    <col min="8698" max="8698" width="4.85546875" style="9" customWidth="1"/>
    <col min="8699" max="8703" width="4.7109375" style="9" customWidth="1"/>
    <col min="8704" max="8704" width="5.28515625" style="9" customWidth="1"/>
    <col min="8705" max="8707" width="4.7109375" style="9" customWidth="1"/>
    <col min="8708" max="8708" width="4.5703125" style="9" customWidth="1"/>
    <col min="8709" max="8715" width="4.7109375" style="9" customWidth="1"/>
    <col min="8716" max="8716" width="4.5703125" style="9" customWidth="1"/>
    <col min="8717" max="8720" width="4.7109375" style="9" customWidth="1"/>
    <col min="8721" max="8721" width="4.85546875" style="9" customWidth="1"/>
    <col min="8722" max="8722" width="6.140625" style="9" customWidth="1"/>
    <col min="8723" max="8952" width="9.140625" style="9"/>
    <col min="8953" max="8953" width="4.7109375" style="9" customWidth="1"/>
    <col min="8954" max="8954" width="4.85546875" style="9" customWidth="1"/>
    <col min="8955" max="8959" width="4.7109375" style="9" customWidth="1"/>
    <col min="8960" max="8960" width="5.28515625" style="9" customWidth="1"/>
    <col min="8961" max="8963" width="4.7109375" style="9" customWidth="1"/>
    <col min="8964" max="8964" width="4.5703125" style="9" customWidth="1"/>
    <col min="8965" max="8971" width="4.7109375" style="9" customWidth="1"/>
    <col min="8972" max="8972" width="4.5703125" style="9" customWidth="1"/>
    <col min="8973" max="8976" width="4.7109375" style="9" customWidth="1"/>
    <col min="8977" max="8977" width="4.85546875" style="9" customWidth="1"/>
    <col min="8978" max="8978" width="6.140625" style="9" customWidth="1"/>
    <col min="8979" max="9208" width="9.140625" style="9"/>
    <col min="9209" max="9209" width="4.7109375" style="9" customWidth="1"/>
    <col min="9210" max="9210" width="4.85546875" style="9" customWidth="1"/>
    <col min="9211" max="9215" width="4.7109375" style="9" customWidth="1"/>
    <col min="9216" max="9216" width="5.28515625" style="9" customWidth="1"/>
    <col min="9217" max="9219" width="4.7109375" style="9" customWidth="1"/>
    <col min="9220" max="9220" width="4.5703125" style="9" customWidth="1"/>
    <col min="9221" max="9227" width="4.7109375" style="9" customWidth="1"/>
    <col min="9228" max="9228" width="4.5703125" style="9" customWidth="1"/>
    <col min="9229" max="9232" width="4.7109375" style="9" customWidth="1"/>
    <col min="9233" max="9233" width="4.85546875" style="9" customWidth="1"/>
    <col min="9234" max="9234" width="6.140625" style="9" customWidth="1"/>
    <col min="9235" max="9464" width="9.140625" style="9"/>
    <col min="9465" max="9465" width="4.7109375" style="9" customWidth="1"/>
    <col min="9466" max="9466" width="4.85546875" style="9" customWidth="1"/>
    <col min="9467" max="9471" width="4.7109375" style="9" customWidth="1"/>
    <col min="9472" max="9472" width="5.28515625" style="9" customWidth="1"/>
    <col min="9473" max="9475" width="4.7109375" style="9" customWidth="1"/>
    <col min="9476" max="9476" width="4.5703125" style="9" customWidth="1"/>
    <col min="9477" max="9483" width="4.7109375" style="9" customWidth="1"/>
    <col min="9484" max="9484" width="4.5703125" style="9" customWidth="1"/>
    <col min="9485" max="9488" width="4.7109375" style="9" customWidth="1"/>
    <col min="9489" max="9489" width="4.85546875" style="9" customWidth="1"/>
    <col min="9490" max="9490" width="6.140625" style="9" customWidth="1"/>
    <col min="9491" max="9720" width="9.140625" style="9"/>
    <col min="9721" max="9721" width="4.7109375" style="9" customWidth="1"/>
    <col min="9722" max="9722" width="4.85546875" style="9" customWidth="1"/>
    <col min="9723" max="9727" width="4.7109375" style="9" customWidth="1"/>
    <col min="9728" max="9728" width="5.28515625" style="9" customWidth="1"/>
    <col min="9729" max="9731" width="4.7109375" style="9" customWidth="1"/>
    <col min="9732" max="9732" width="4.5703125" style="9" customWidth="1"/>
    <col min="9733" max="9739" width="4.7109375" style="9" customWidth="1"/>
    <col min="9740" max="9740" width="4.5703125" style="9" customWidth="1"/>
    <col min="9741" max="9744" width="4.7109375" style="9" customWidth="1"/>
    <col min="9745" max="9745" width="4.85546875" style="9" customWidth="1"/>
    <col min="9746" max="9746" width="6.140625" style="9" customWidth="1"/>
    <col min="9747" max="9976" width="9.140625" style="9"/>
    <col min="9977" max="9977" width="4.7109375" style="9" customWidth="1"/>
    <col min="9978" max="9978" width="4.85546875" style="9" customWidth="1"/>
    <col min="9979" max="9983" width="4.7109375" style="9" customWidth="1"/>
    <col min="9984" max="9984" width="5.28515625" style="9" customWidth="1"/>
    <col min="9985" max="9987" width="4.7109375" style="9" customWidth="1"/>
    <col min="9988" max="9988" width="4.5703125" style="9" customWidth="1"/>
    <col min="9989" max="9995" width="4.7109375" style="9" customWidth="1"/>
    <col min="9996" max="9996" width="4.5703125" style="9" customWidth="1"/>
    <col min="9997" max="10000" width="4.7109375" style="9" customWidth="1"/>
    <col min="10001" max="10001" width="4.85546875" style="9" customWidth="1"/>
    <col min="10002" max="10002" width="6.140625" style="9" customWidth="1"/>
    <col min="10003" max="10232" width="9.140625" style="9"/>
    <col min="10233" max="10233" width="4.7109375" style="9" customWidth="1"/>
    <col min="10234" max="10234" width="4.85546875" style="9" customWidth="1"/>
    <col min="10235" max="10239" width="4.7109375" style="9" customWidth="1"/>
    <col min="10240" max="10240" width="5.28515625" style="9" customWidth="1"/>
    <col min="10241" max="10243" width="4.7109375" style="9" customWidth="1"/>
    <col min="10244" max="10244" width="4.5703125" style="9" customWidth="1"/>
    <col min="10245" max="10251" width="4.7109375" style="9" customWidth="1"/>
    <col min="10252" max="10252" width="4.5703125" style="9" customWidth="1"/>
    <col min="10253" max="10256" width="4.7109375" style="9" customWidth="1"/>
    <col min="10257" max="10257" width="4.85546875" style="9" customWidth="1"/>
    <col min="10258" max="10258" width="6.140625" style="9" customWidth="1"/>
    <col min="10259" max="10488" width="9.140625" style="9"/>
    <col min="10489" max="10489" width="4.7109375" style="9" customWidth="1"/>
    <col min="10490" max="10490" width="4.85546875" style="9" customWidth="1"/>
    <col min="10491" max="10495" width="4.7109375" style="9" customWidth="1"/>
    <col min="10496" max="10496" width="5.28515625" style="9" customWidth="1"/>
    <col min="10497" max="10499" width="4.7109375" style="9" customWidth="1"/>
    <col min="10500" max="10500" width="4.5703125" style="9" customWidth="1"/>
    <col min="10501" max="10507" width="4.7109375" style="9" customWidth="1"/>
    <col min="10508" max="10508" width="4.5703125" style="9" customWidth="1"/>
    <col min="10509" max="10512" width="4.7109375" style="9" customWidth="1"/>
    <col min="10513" max="10513" width="4.85546875" style="9" customWidth="1"/>
    <col min="10514" max="10514" width="6.140625" style="9" customWidth="1"/>
    <col min="10515" max="10744" width="9.140625" style="9"/>
    <col min="10745" max="10745" width="4.7109375" style="9" customWidth="1"/>
    <col min="10746" max="10746" width="4.85546875" style="9" customWidth="1"/>
    <col min="10747" max="10751" width="4.7109375" style="9" customWidth="1"/>
    <col min="10752" max="10752" width="5.28515625" style="9" customWidth="1"/>
    <col min="10753" max="10755" width="4.7109375" style="9" customWidth="1"/>
    <col min="10756" max="10756" width="4.5703125" style="9" customWidth="1"/>
    <col min="10757" max="10763" width="4.7109375" style="9" customWidth="1"/>
    <col min="10764" max="10764" width="4.5703125" style="9" customWidth="1"/>
    <col min="10765" max="10768" width="4.7109375" style="9" customWidth="1"/>
    <col min="10769" max="10769" width="4.85546875" style="9" customWidth="1"/>
    <col min="10770" max="10770" width="6.140625" style="9" customWidth="1"/>
    <col min="10771" max="11000" width="9.140625" style="9"/>
    <col min="11001" max="11001" width="4.7109375" style="9" customWidth="1"/>
    <col min="11002" max="11002" width="4.85546875" style="9" customWidth="1"/>
    <col min="11003" max="11007" width="4.7109375" style="9" customWidth="1"/>
    <col min="11008" max="11008" width="5.28515625" style="9" customWidth="1"/>
    <col min="11009" max="11011" width="4.7109375" style="9" customWidth="1"/>
    <col min="11012" max="11012" width="4.5703125" style="9" customWidth="1"/>
    <col min="11013" max="11019" width="4.7109375" style="9" customWidth="1"/>
    <col min="11020" max="11020" width="4.5703125" style="9" customWidth="1"/>
    <col min="11021" max="11024" width="4.7109375" style="9" customWidth="1"/>
    <col min="11025" max="11025" width="4.85546875" style="9" customWidth="1"/>
    <col min="11026" max="11026" width="6.140625" style="9" customWidth="1"/>
    <col min="11027" max="11256" width="9.140625" style="9"/>
    <col min="11257" max="11257" width="4.7109375" style="9" customWidth="1"/>
    <col min="11258" max="11258" width="4.85546875" style="9" customWidth="1"/>
    <col min="11259" max="11263" width="4.7109375" style="9" customWidth="1"/>
    <col min="11264" max="11264" width="5.28515625" style="9" customWidth="1"/>
    <col min="11265" max="11267" width="4.7109375" style="9" customWidth="1"/>
    <col min="11268" max="11268" width="4.5703125" style="9" customWidth="1"/>
    <col min="11269" max="11275" width="4.7109375" style="9" customWidth="1"/>
    <col min="11276" max="11276" width="4.5703125" style="9" customWidth="1"/>
    <col min="11277" max="11280" width="4.7109375" style="9" customWidth="1"/>
    <col min="11281" max="11281" width="4.85546875" style="9" customWidth="1"/>
    <col min="11282" max="11282" width="6.140625" style="9" customWidth="1"/>
    <col min="11283" max="11512" width="9.140625" style="9"/>
    <col min="11513" max="11513" width="4.7109375" style="9" customWidth="1"/>
    <col min="11514" max="11514" width="4.85546875" style="9" customWidth="1"/>
    <col min="11515" max="11519" width="4.7109375" style="9" customWidth="1"/>
    <col min="11520" max="11520" width="5.28515625" style="9" customWidth="1"/>
    <col min="11521" max="11523" width="4.7109375" style="9" customWidth="1"/>
    <col min="11524" max="11524" width="4.5703125" style="9" customWidth="1"/>
    <col min="11525" max="11531" width="4.7109375" style="9" customWidth="1"/>
    <col min="11532" max="11532" width="4.5703125" style="9" customWidth="1"/>
    <col min="11533" max="11536" width="4.7109375" style="9" customWidth="1"/>
    <col min="11537" max="11537" width="4.85546875" style="9" customWidth="1"/>
    <col min="11538" max="11538" width="6.140625" style="9" customWidth="1"/>
    <col min="11539" max="11768" width="9.140625" style="9"/>
    <col min="11769" max="11769" width="4.7109375" style="9" customWidth="1"/>
    <col min="11770" max="11770" width="4.85546875" style="9" customWidth="1"/>
    <col min="11771" max="11775" width="4.7109375" style="9" customWidth="1"/>
    <col min="11776" max="11776" width="5.28515625" style="9" customWidth="1"/>
    <col min="11777" max="11779" width="4.7109375" style="9" customWidth="1"/>
    <col min="11780" max="11780" width="4.5703125" style="9" customWidth="1"/>
    <col min="11781" max="11787" width="4.7109375" style="9" customWidth="1"/>
    <col min="11788" max="11788" width="4.5703125" style="9" customWidth="1"/>
    <col min="11789" max="11792" width="4.7109375" style="9" customWidth="1"/>
    <col min="11793" max="11793" width="4.85546875" style="9" customWidth="1"/>
    <col min="11794" max="11794" width="6.140625" style="9" customWidth="1"/>
    <col min="11795" max="12024" width="9.140625" style="9"/>
    <col min="12025" max="12025" width="4.7109375" style="9" customWidth="1"/>
    <col min="12026" max="12026" width="4.85546875" style="9" customWidth="1"/>
    <col min="12027" max="12031" width="4.7109375" style="9" customWidth="1"/>
    <col min="12032" max="12032" width="5.28515625" style="9" customWidth="1"/>
    <col min="12033" max="12035" width="4.7109375" style="9" customWidth="1"/>
    <col min="12036" max="12036" width="4.5703125" style="9" customWidth="1"/>
    <col min="12037" max="12043" width="4.7109375" style="9" customWidth="1"/>
    <col min="12044" max="12044" width="4.5703125" style="9" customWidth="1"/>
    <col min="12045" max="12048" width="4.7109375" style="9" customWidth="1"/>
    <col min="12049" max="12049" width="4.85546875" style="9" customWidth="1"/>
    <col min="12050" max="12050" width="6.140625" style="9" customWidth="1"/>
    <col min="12051" max="12280" width="9.140625" style="9"/>
    <col min="12281" max="12281" width="4.7109375" style="9" customWidth="1"/>
    <col min="12282" max="12282" width="4.85546875" style="9" customWidth="1"/>
    <col min="12283" max="12287" width="4.7109375" style="9" customWidth="1"/>
    <col min="12288" max="12288" width="5.28515625" style="9" customWidth="1"/>
    <col min="12289" max="12291" width="4.7109375" style="9" customWidth="1"/>
    <col min="12292" max="12292" width="4.5703125" style="9" customWidth="1"/>
    <col min="12293" max="12299" width="4.7109375" style="9" customWidth="1"/>
    <col min="12300" max="12300" width="4.5703125" style="9" customWidth="1"/>
    <col min="12301" max="12304" width="4.7109375" style="9" customWidth="1"/>
    <col min="12305" max="12305" width="4.85546875" style="9" customWidth="1"/>
    <col min="12306" max="12306" width="6.140625" style="9" customWidth="1"/>
    <col min="12307" max="12536" width="9.140625" style="9"/>
    <col min="12537" max="12537" width="4.7109375" style="9" customWidth="1"/>
    <col min="12538" max="12538" width="4.85546875" style="9" customWidth="1"/>
    <col min="12539" max="12543" width="4.7109375" style="9" customWidth="1"/>
    <col min="12544" max="12544" width="5.28515625" style="9" customWidth="1"/>
    <col min="12545" max="12547" width="4.7109375" style="9" customWidth="1"/>
    <col min="12548" max="12548" width="4.5703125" style="9" customWidth="1"/>
    <col min="12549" max="12555" width="4.7109375" style="9" customWidth="1"/>
    <col min="12556" max="12556" width="4.5703125" style="9" customWidth="1"/>
    <col min="12557" max="12560" width="4.7109375" style="9" customWidth="1"/>
    <col min="12561" max="12561" width="4.85546875" style="9" customWidth="1"/>
    <col min="12562" max="12562" width="6.140625" style="9" customWidth="1"/>
    <col min="12563" max="12792" width="9.140625" style="9"/>
    <col min="12793" max="12793" width="4.7109375" style="9" customWidth="1"/>
    <col min="12794" max="12794" width="4.85546875" style="9" customWidth="1"/>
    <col min="12795" max="12799" width="4.7109375" style="9" customWidth="1"/>
    <col min="12800" max="12800" width="5.28515625" style="9" customWidth="1"/>
    <col min="12801" max="12803" width="4.7109375" style="9" customWidth="1"/>
    <col min="12804" max="12804" width="4.5703125" style="9" customWidth="1"/>
    <col min="12805" max="12811" width="4.7109375" style="9" customWidth="1"/>
    <col min="12812" max="12812" width="4.5703125" style="9" customWidth="1"/>
    <col min="12813" max="12816" width="4.7109375" style="9" customWidth="1"/>
    <col min="12817" max="12817" width="4.85546875" style="9" customWidth="1"/>
    <col min="12818" max="12818" width="6.140625" style="9" customWidth="1"/>
    <col min="12819" max="13048" width="9.140625" style="9"/>
    <col min="13049" max="13049" width="4.7109375" style="9" customWidth="1"/>
    <col min="13050" max="13050" width="4.85546875" style="9" customWidth="1"/>
    <col min="13051" max="13055" width="4.7109375" style="9" customWidth="1"/>
    <col min="13056" max="13056" width="5.28515625" style="9" customWidth="1"/>
    <col min="13057" max="13059" width="4.7109375" style="9" customWidth="1"/>
    <col min="13060" max="13060" width="4.5703125" style="9" customWidth="1"/>
    <col min="13061" max="13067" width="4.7109375" style="9" customWidth="1"/>
    <col min="13068" max="13068" width="4.5703125" style="9" customWidth="1"/>
    <col min="13069" max="13072" width="4.7109375" style="9" customWidth="1"/>
    <col min="13073" max="13073" width="4.85546875" style="9" customWidth="1"/>
    <col min="13074" max="13074" width="6.140625" style="9" customWidth="1"/>
    <col min="13075" max="13304" width="9.140625" style="9"/>
    <col min="13305" max="13305" width="4.7109375" style="9" customWidth="1"/>
    <col min="13306" max="13306" width="4.85546875" style="9" customWidth="1"/>
    <col min="13307" max="13311" width="4.7109375" style="9" customWidth="1"/>
    <col min="13312" max="13312" width="5.28515625" style="9" customWidth="1"/>
    <col min="13313" max="13315" width="4.7109375" style="9" customWidth="1"/>
    <col min="13316" max="13316" width="4.5703125" style="9" customWidth="1"/>
    <col min="13317" max="13323" width="4.7109375" style="9" customWidth="1"/>
    <col min="13324" max="13324" width="4.5703125" style="9" customWidth="1"/>
    <col min="13325" max="13328" width="4.7109375" style="9" customWidth="1"/>
    <col min="13329" max="13329" width="4.85546875" style="9" customWidth="1"/>
    <col min="13330" max="13330" width="6.140625" style="9" customWidth="1"/>
    <col min="13331" max="13560" width="9.140625" style="9"/>
    <col min="13561" max="13561" width="4.7109375" style="9" customWidth="1"/>
    <col min="13562" max="13562" width="4.85546875" style="9" customWidth="1"/>
    <col min="13563" max="13567" width="4.7109375" style="9" customWidth="1"/>
    <col min="13568" max="13568" width="5.28515625" style="9" customWidth="1"/>
    <col min="13569" max="13571" width="4.7109375" style="9" customWidth="1"/>
    <col min="13572" max="13572" width="4.5703125" style="9" customWidth="1"/>
    <col min="13573" max="13579" width="4.7109375" style="9" customWidth="1"/>
    <col min="13580" max="13580" width="4.5703125" style="9" customWidth="1"/>
    <col min="13581" max="13584" width="4.7109375" style="9" customWidth="1"/>
    <col min="13585" max="13585" width="4.85546875" style="9" customWidth="1"/>
    <col min="13586" max="13586" width="6.140625" style="9" customWidth="1"/>
    <col min="13587" max="13816" width="9.140625" style="9"/>
    <col min="13817" max="13817" width="4.7109375" style="9" customWidth="1"/>
    <col min="13818" max="13818" width="4.85546875" style="9" customWidth="1"/>
    <col min="13819" max="13823" width="4.7109375" style="9" customWidth="1"/>
    <col min="13824" max="13824" width="5.28515625" style="9" customWidth="1"/>
    <col min="13825" max="13827" width="4.7109375" style="9" customWidth="1"/>
    <col min="13828" max="13828" width="4.5703125" style="9" customWidth="1"/>
    <col min="13829" max="13835" width="4.7109375" style="9" customWidth="1"/>
    <col min="13836" max="13836" width="4.5703125" style="9" customWidth="1"/>
    <col min="13837" max="13840" width="4.7109375" style="9" customWidth="1"/>
    <col min="13841" max="13841" width="4.85546875" style="9" customWidth="1"/>
    <col min="13842" max="13842" width="6.140625" style="9" customWidth="1"/>
    <col min="13843" max="14072" width="9.140625" style="9"/>
    <col min="14073" max="14073" width="4.7109375" style="9" customWidth="1"/>
    <col min="14074" max="14074" width="4.85546875" style="9" customWidth="1"/>
    <col min="14075" max="14079" width="4.7109375" style="9" customWidth="1"/>
    <col min="14080" max="14080" width="5.28515625" style="9" customWidth="1"/>
    <col min="14081" max="14083" width="4.7109375" style="9" customWidth="1"/>
    <col min="14084" max="14084" width="4.5703125" style="9" customWidth="1"/>
    <col min="14085" max="14091" width="4.7109375" style="9" customWidth="1"/>
    <col min="14092" max="14092" width="4.5703125" style="9" customWidth="1"/>
    <col min="14093" max="14096" width="4.7109375" style="9" customWidth="1"/>
    <col min="14097" max="14097" width="4.85546875" style="9" customWidth="1"/>
    <col min="14098" max="14098" width="6.140625" style="9" customWidth="1"/>
    <col min="14099" max="14328" width="9.140625" style="9"/>
    <col min="14329" max="14329" width="4.7109375" style="9" customWidth="1"/>
    <col min="14330" max="14330" width="4.85546875" style="9" customWidth="1"/>
    <col min="14331" max="14335" width="4.7109375" style="9" customWidth="1"/>
    <col min="14336" max="14336" width="5.28515625" style="9" customWidth="1"/>
    <col min="14337" max="14339" width="4.7109375" style="9" customWidth="1"/>
    <col min="14340" max="14340" width="4.5703125" style="9" customWidth="1"/>
    <col min="14341" max="14347" width="4.7109375" style="9" customWidth="1"/>
    <col min="14348" max="14348" width="4.5703125" style="9" customWidth="1"/>
    <col min="14349" max="14352" width="4.7109375" style="9" customWidth="1"/>
    <col min="14353" max="14353" width="4.85546875" style="9" customWidth="1"/>
    <col min="14354" max="14354" width="6.140625" style="9" customWidth="1"/>
    <col min="14355" max="14584" width="9.140625" style="9"/>
    <col min="14585" max="14585" width="4.7109375" style="9" customWidth="1"/>
    <col min="14586" max="14586" width="4.85546875" style="9" customWidth="1"/>
    <col min="14587" max="14591" width="4.7109375" style="9" customWidth="1"/>
    <col min="14592" max="14592" width="5.28515625" style="9" customWidth="1"/>
    <col min="14593" max="14595" width="4.7109375" style="9" customWidth="1"/>
    <col min="14596" max="14596" width="4.5703125" style="9" customWidth="1"/>
    <col min="14597" max="14603" width="4.7109375" style="9" customWidth="1"/>
    <col min="14604" max="14604" width="4.5703125" style="9" customWidth="1"/>
    <col min="14605" max="14608" width="4.7109375" style="9" customWidth="1"/>
    <col min="14609" max="14609" width="4.85546875" style="9" customWidth="1"/>
    <col min="14610" max="14610" width="6.140625" style="9" customWidth="1"/>
    <col min="14611" max="14840" width="9.140625" style="9"/>
    <col min="14841" max="14841" width="4.7109375" style="9" customWidth="1"/>
    <col min="14842" max="14842" width="4.85546875" style="9" customWidth="1"/>
    <col min="14843" max="14847" width="4.7109375" style="9" customWidth="1"/>
    <col min="14848" max="14848" width="5.28515625" style="9" customWidth="1"/>
    <col min="14849" max="14851" width="4.7109375" style="9" customWidth="1"/>
    <col min="14852" max="14852" width="4.5703125" style="9" customWidth="1"/>
    <col min="14853" max="14859" width="4.7109375" style="9" customWidth="1"/>
    <col min="14860" max="14860" width="4.5703125" style="9" customWidth="1"/>
    <col min="14861" max="14864" width="4.7109375" style="9" customWidth="1"/>
    <col min="14865" max="14865" width="4.85546875" style="9" customWidth="1"/>
    <col min="14866" max="14866" width="6.140625" style="9" customWidth="1"/>
    <col min="14867" max="15096" width="9.140625" style="9"/>
    <col min="15097" max="15097" width="4.7109375" style="9" customWidth="1"/>
    <col min="15098" max="15098" width="4.85546875" style="9" customWidth="1"/>
    <col min="15099" max="15103" width="4.7109375" style="9" customWidth="1"/>
    <col min="15104" max="15104" width="5.28515625" style="9" customWidth="1"/>
    <col min="15105" max="15107" width="4.7109375" style="9" customWidth="1"/>
    <col min="15108" max="15108" width="4.5703125" style="9" customWidth="1"/>
    <col min="15109" max="15115" width="4.7109375" style="9" customWidth="1"/>
    <col min="15116" max="15116" width="4.5703125" style="9" customWidth="1"/>
    <col min="15117" max="15120" width="4.7109375" style="9" customWidth="1"/>
    <col min="15121" max="15121" width="4.85546875" style="9" customWidth="1"/>
    <col min="15122" max="15122" width="6.140625" style="9" customWidth="1"/>
    <col min="15123" max="15352" width="9.140625" style="9"/>
    <col min="15353" max="15353" width="4.7109375" style="9" customWidth="1"/>
    <col min="15354" max="15354" width="4.85546875" style="9" customWidth="1"/>
    <col min="15355" max="15359" width="4.7109375" style="9" customWidth="1"/>
    <col min="15360" max="15360" width="5.28515625" style="9" customWidth="1"/>
    <col min="15361" max="15363" width="4.7109375" style="9" customWidth="1"/>
    <col min="15364" max="15364" width="4.5703125" style="9" customWidth="1"/>
    <col min="15365" max="15371" width="4.7109375" style="9" customWidth="1"/>
    <col min="15372" max="15372" width="4.5703125" style="9" customWidth="1"/>
    <col min="15373" max="15376" width="4.7109375" style="9" customWidth="1"/>
    <col min="15377" max="15377" width="4.85546875" style="9" customWidth="1"/>
    <col min="15378" max="15378" width="6.140625" style="9" customWidth="1"/>
    <col min="15379" max="15608" width="9.140625" style="9"/>
    <col min="15609" max="15609" width="4.7109375" style="9" customWidth="1"/>
    <col min="15610" max="15610" width="4.85546875" style="9" customWidth="1"/>
    <col min="15611" max="15615" width="4.7109375" style="9" customWidth="1"/>
    <col min="15616" max="15616" width="5.28515625" style="9" customWidth="1"/>
    <col min="15617" max="15619" width="4.7109375" style="9" customWidth="1"/>
    <col min="15620" max="15620" width="4.5703125" style="9" customWidth="1"/>
    <col min="15621" max="15627" width="4.7109375" style="9" customWidth="1"/>
    <col min="15628" max="15628" width="4.5703125" style="9" customWidth="1"/>
    <col min="15629" max="15632" width="4.7109375" style="9" customWidth="1"/>
    <col min="15633" max="15633" width="4.85546875" style="9" customWidth="1"/>
    <col min="15634" max="15634" width="6.140625" style="9" customWidth="1"/>
    <col min="15635" max="15864" width="9.140625" style="9"/>
    <col min="15865" max="15865" width="4.7109375" style="9" customWidth="1"/>
    <col min="15866" max="15866" width="4.85546875" style="9" customWidth="1"/>
    <col min="15867" max="15871" width="4.7109375" style="9" customWidth="1"/>
    <col min="15872" max="15872" width="5.28515625" style="9" customWidth="1"/>
    <col min="15873" max="15875" width="4.7109375" style="9" customWidth="1"/>
    <col min="15876" max="15876" width="4.5703125" style="9" customWidth="1"/>
    <col min="15877" max="15883" width="4.7109375" style="9" customWidth="1"/>
    <col min="15884" max="15884" width="4.5703125" style="9" customWidth="1"/>
    <col min="15885" max="15888" width="4.7109375" style="9" customWidth="1"/>
    <col min="15889" max="15889" width="4.85546875" style="9" customWidth="1"/>
    <col min="15890" max="15890" width="6.140625" style="9" customWidth="1"/>
    <col min="15891" max="16120" width="9.140625" style="9"/>
    <col min="16121" max="16121" width="4.7109375" style="9" customWidth="1"/>
    <col min="16122" max="16122" width="4.85546875" style="9" customWidth="1"/>
    <col min="16123" max="16127" width="4.7109375" style="9" customWidth="1"/>
    <col min="16128" max="16128" width="5.28515625" style="9" customWidth="1"/>
    <col min="16129" max="16131" width="4.7109375" style="9" customWidth="1"/>
    <col min="16132" max="16132" width="4.5703125" style="9" customWidth="1"/>
    <col min="16133" max="16139" width="4.7109375" style="9" customWidth="1"/>
    <col min="16140" max="16140" width="4.5703125" style="9" customWidth="1"/>
    <col min="16141" max="16144" width="4.7109375" style="9" customWidth="1"/>
    <col min="16145" max="16145" width="4.85546875" style="9" customWidth="1"/>
    <col min="16146" max="16146" width="6.140625" style="9" customWidth="1"/>
    <col min="16147" max="16384" width="9.140625" style="9"/>
  </cols>
  <sheetData>
    <row r="1" spans="1:20" customFormat="1" ht="24.75" customHeight="1" x14ac:dyDescent="0.2">
      <c r="A1" s="119" t="s">
        <v>604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customFormat="1" ht="25.5" customHeight="1" x14ac:dyDescent="0.2">
      <c r="A2" s="125" t="s">
        <v>597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customFormat="1" ht="25.5" customHeight="1" x14ac:dyDescent="0.2">
      <c r="A3" s="149" t="s">
        <v>573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20" customFormat="1" ht="25.5" customHeight="1" x14ac:dyDescent="0.2">
      <c r="A4" s="7"/>
      <c r="B4" s="126" t="s">
        <v>535</v>
      </c>
      <c r="C4" s="126"/>
      <c r="D4" s="126"/>
      <c r="E4" s="126"/>
      <c r="F4" s="126"/>
      <c r="G4" s="126"/>
      <c r="H4" s="126"/>
      <c r="I4" s="126"/>
      <c r="J4" s="126"/>
      <c r="K4" s="126"/>
      <c r="L4" s="8"/>
      <c r="M4" s="8"/>
      <c r="N4" s="126" t="s">
        <v>536</v>
      </c>
      <c r="O4" s="126"/>
      <c r="P4" s="126" t="s">
        <v>537</v>
      </c>
      <c r="Q4" s="126"/>
      <c r="R4" s="126"/>
      <c r="S4" s="126"/>
      <c r="T4" s="33" t="s">
        <v>538</v>
      </c>
    </row>
    <row r="5" spans="1:20" ht="21" customHeight="1" x14ac:dyDescent="0.2">
      <c r="A5" s="120" t="s">
        <v>539</v>
      </c>
      <c r="B5" s="121" t="s">
        <v>540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 t="s">
        <v>541</v>
      </c>
      <c r="O5" s="122"/>
      <c r="P5" s="122" t="s">
        <v>590</v>
      </c>
      <c r="Q5" s="124"/>
      <c r="R5" s="124"/>
      <c r="S5" s="124"/>
      <c r="T5" s="117" t="s">
        <v>599</v>
      </c>
    </row>
    <row r="6" spans="1:20" ht="21" customHeight="1" x14ac:dyDescent="0.2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3"/>
      <c r="O6" s="123"/>
      <c r="P6" s="124"/>
      <c r="Q6" s="124"/>
      <c r="R6" s="124"/>
      <c r="S6" s="124"/>
      <c r="T6" s="118"/>
    </row>
    <row r="7" spans="1:20" ht="30" customHeight="1" x14ac:dyDescent="0.2">
      <c r="A7" s="10" t="s">
        <v>248</v>
      </c>
      <c r="B7" s="127" t="s">
        <v>542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 t="s">
        <v>244</v>
      </c>
      <c r="O7" s="128"/>
      <c r="P7" s="129">
        <f>'Kiadások költségvetési 1.'!AG26</f>
        <v>23699277</v>
      </c>
      <c r="Q7" s="129"/>
      <c r="R7" s="129"/>
      <c r="S7" s="129"/>
      <c r="T7" s="41">
        <f>'Kiadások költségvetési 1.'!AH26</f>
        <v>25181622</v>
      </c>
    </row>
    <row r="8" spans="1:20" ht="30" customHeight="1" x14ac:dyDescent="0.2">
      <c r="A8" s="10" t="s">
        <v>247</v>
      </c>
      <c r="B8" s="130" t="s">
        <v>543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28" t="s">
        <v>241</v>
      </c>
      <c r="O8" s="128"/>
      <c r="P8" s="129">
        <f>'Kiadások költségvetési 1.'!AG27</f>
        <v>3774800</v>
      </c>
      <c r="Q8" s="129"/>
      <c r="R8" s="129"/>
      <c r="S8" s="129"/>
      <c r="T8" s="41">
        <f>'Kiadások költségvetési 1.'!AH27</f>
        <v>3874800</v>
      </c>
    </row>
    <row r="9" spans="1:20" ht="30" customHeight="1" x14ac:dyDescent="0.2">
      <c r="A9" s="10" t="s">
        <v>246</v>
      </c>
      <c r="B9" s="127" t="s">
        <v>544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 t="s">
        <v>238</v>
      </c>
      <c r="O9" s="128"/>
      <c r="P9" s="129">
        <f>'Kiadások költségvetési 1.'!AG52</f>
        <v>14487803</v>
      </c>
      <c r="Q9" s="129"/>
      <c r="R9" s="129"/>
      <c r="S9" s="129"/>
      <c r="T9" s="41">
        <f>'Kiadások költségvetési 1.'!AH52</f>
        <v>17547593</v>
      </c>
    </row>
    <row r="10" spans="1:20" ht="30" customHeight="1" x14ac:dyDescent="0.2">
      <c r="A10" s="10" t="s">
        <v>245</v>
      </c>
      <c r="B10" s="127" t="s">
        <v>545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 t="s">
        <v>235</v>
      </c>
      <c r="O10" s="128"/>
      <c r="P10" s="129">
        <f>'Kiadások költségvetési 1.'!AG61</f>
        <v>3020000</v>
      </c>
      <c r="Q10" s="129"/>
      <c r="R10" s="129"/>
      <c r="S10" s="129"/>
      <c r="T10" s="41">
        <f>'Kiadások költségvetési 1.'!AH61</f>
        <v>4194000</v>
      </c>
    </row>
    <row r="11" spans="1:20" ht="30" customHeight="1" x14ac:dyDescent="0.2">
      <c r="A11" s="10" t="s">
        <v>529</v>
      </c>
      <c r="B11" s="127" t="s">
        <v>546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 t="s">
        <v>232</v>
      </c>
      <c r="O11" s="128"/>
      <c r="P11" s="129">
        <f>'Kiadások költségvetési 1.'!AG78</f>
        <v>7290000</v>
      </c>
      <c r="Q11" s="129"/>
      <c r="R11" s="129"/>
      <c r="S11" s="129"/>
      <c r="T11" s="42">
        <f>'Kiadások költségvetési 1.'!AH78</f>
        <v>8269815</v>
      </c>
    </row>
    <row r="12" spans="1:20" ht="30" customHeight="1" x14ac:dyDescent="0.2">
      <c r="A12" s="10" t="s">
        <v>528</v>
      </c>
      <c r="B12" s="127" t="s">
        <v>547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 t="s">
        <v>229</v>
      </c>
      <c r="O12" s="128"/>
      <c r="P12" s="129">
        <f>'Kiadások költségvetési 1.'!AG86</f>
        <v>7585338</v>
      </c>
      <c r="Q12" s="129"/>
      <c r="R12" s="129"/>
      <c r="S12" s="129"/>
      <c r="T12" s="42">
        <f>'Kiadások költségvetési 1.'!AH86</f>
        <v>9873179</v>
      </c>
    </row>
    <row r="13" spans="1:20" ht="30" customHeight="1" x14ac:dyDescent="0.2">
      <c r="A13" s="10" t="s">
        <v>527</v>
      </c>
      <c r="B13" s="127" t="s">
        <v>548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 t="s">
        <v>226</v>
      </c>
      <c r="O13" s="128"/>
      <c r="P13" s="129">
        <f>'Kiadások költségvetési 1.'!AG91</f>
        <v>55592335</v>
      </c>
      <c r="Q13" s="129"/>
      <c r="R13" s="129"/>
      <c r="S13" s="129"/>
      <c r="T13" s="42">
        <f>'Kiadások költségvetési 1.'!AH91</f>
        <v>54105726</v>
      </c>
    </row>
    <row r="14" spans="1:20" ht="30" customHeight="1" thickBot="1" x14ac:dyDescent="0.25">
      <c r="A14" s="10" t="s">
        <v>526</v>
      </c>
      <c r="B14" s="131" t="s">
        <v>549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 t="s">
        <v>223</v>
      </c>
      <c r="O14" s="132"/>
      <c r="P14" s="129">
        <f>'Kiadások költségvetési 1.'!AG101</f>
        <v>0</v>
      </c>
      <c r="Q14" s="129"/>
      <c r="R14" s="129"/>
      <c r="S14" s="129"/>
      <c r="T14" s="41">
        <f>'Kiadások költségvetési 1.'!AH101</f>
        <v>0</v>
      </c>
    </row>
    <row r="15" spans="1:20" ht="29.25" customHeight="1" thickBot="1" x14ac:dyDescent="0.25">
      <c r="A15" s="21" t="s">
        <v>525</v>
      </c>
      <c r="B15" s="133" t="s">
        <v>550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5"/>
      <c r="O15" s="135"/>
      <c r="P15" s="136">
        <f>SUM(P7:S14)</f>
        <v>115449553</v>
      </c>
      <c r="Q15" s="136"/>
      <c r="R15" s="136"/>
      <c r="S15" s="136"/>
      <c r="T15" s="43">
        <f>'Kiadások költségvetési 1.'!AH102</f>
        <v>123046735</v>
      </c>
    </row>
    <row r="16" spans="1:20" ht="30" customHeight="1" x14ac:dyDescent="0.2">
      <c r="A16" s="10" t="s">
        <v>524</v>
      </c>
      <c r="B16" s="137" t="s">
        <v>551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9" t="s">
        <v>217</v>
      </c>
      <c r="O16" s="139"/>
      <c r="P16" s="140">
        <f>'Bevételek (költségvetési) 2.'!AG19</f>
        <v>36170971</v>
      </c>
      <c r="Q16" s="140"/>
      <c r="R16" s="140"/>
      <c r="S16" s="140"/>
      <c r="T16" s="42">
        <f>'Bevételek (költségvetési) 2.'!AH19</f>
        <v>40092127</v>
      </c>
    </row>
    <row r="17" spans="1:20" ht="30" customHeight="1" x14ac:dyDescent="0.2">
      <c r="A17" s="10" t="s">
        <v>523</v>
      </c>
      <c r="B17" s="141" t="s">
        <v>552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28" t="s">
        <v>214</v>
      </c>
      <c r="O17" s="128"/>
      <c r="P17" s="140">
        <f>'Bevételek (költségvetési) 2.'!AG25</f>
        <v>58979948</v>
      </c>
      <c r="Q17" s="140"/>
      <c r="R17" s="140"/>
      <c r="S17" s="140"/>
      <c r="T17" s="42">
        <f>'Bevételek (költségvetési) 2.'!AH25</f>
        <v>59804514</v>
      </c>
    </row>
    <row r="18" spans="1:20" ht="30" customHeight="1" x14ac:dyDescent="0.2">
      <c r="A18" s="10" t="s">
        <v>522</v>
      </c>
      <c r="B18" s="141" t="s">
        <v>554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28" t="s">
        <v>211</v>
      </c>
      <c r="O18" s="128"/>
      <c r="P18" s="140">
        <f>'Bevételek (költségvetési) 2.'!AG39</f>
        <v>6440000</v>
      </c>
      <c r="Q18" s="140"/>
      <c r="R18" s="140"/>
      <c r="S18" s="140"/>
      <c r="T18" s="42">
        <f>'Bevételek (költségvetési) 2.'!AH39</f>
        <v>7419893</v>
      </c>
    </row>
    <row r="19" spans="1:20" ht="30" customHeight="1" x14ac:dyDescent="0.2">
      <c r="A19" s="10" t="s">
        <v>553</v>
      </c>
      <c r="B19" s="141" t="s">
        <v>556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28" t="s">
        <v>208</v>
      </c>
      <c r="O19" s="128"/>
      <c r="P19" s="140">
        <f>'Bevételek (költségvetési) 2.'!AG55</f>
        <v>4246000</v>
      </c>
      <c r="Q19" s="140"/>
      <c r="R19" s="140"/>
      <c r="S19" s="140"/>
      <c r="T19" s="42">
        <f>'Bevételek (költségvetési) 2.'!AH55</f>
        <v>5601874</v>
      </c>
    </row>
    <row r="20" spans="1:20" ht="30" customHeight="1" x14ac:dyDescent="0.2">
      <c r="A20" s="10" t="s">
        <v>555</v>
      </c>
      <c r="B20" s="141" t="s">
        <v>558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28" t="s">
        <v>205</v>
      </c>
      <c r="O20" s="128"/>
      <c r="P20" s="140">
        <f>'Bevételek (költségvetési) 2.'!AG61</f>
        <v>0</v>
      </c>
      <c r="Q20" s="140"/>
      <c r="R20" s="140"/>
      <c r="S20" s="140"/>
      <c r="T20" s="42">
        <f>'Bevételek (költségvetési) 2.'!AH61</f>
        <v>0</v>
      </c>
    </row>
    <row r="21" spans="1:20" ht="30" customHeight="1" x14ac:dyDescent="0.2">
      <c r="A21" s="10" t="s">
        <v>557</v>
      </c>
      <c r="B21" s="141" t="s">
        <v>560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28" t="s">
        <v>202</v>
      </c>
      <c r="O21" s="128"/>
      <c r="P21" s="140">
        <f>'Bevételek (költségvetési) 2.'!AG67</f>
        <v>100000</v>
      </c>
      <c r="Q21" s="140"/>
      <c r="R21" s="140"/>
      <c r="S21" s="140"/>
      <c r="T21" s="42">
        <f>'Bevételek (költségvetési) 2.'!AH67</f>
        <v>540000</v>
      </c>
    </row>
    <row r="22" spans="1:20" ht="30" customHeight="1" thickBot="1" x14ac:dyDescent="0.25">
      <c r="A22" s="10" t="s">
        <v>559</v>
      </c>
      <c r="B22" s="143" t="s">
        <v>562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32" t="s">
        <v>199</v>
      </c>
      <c r="O22" s="132"/>
      <c r="P22" s="140">
        <f>'Bevételek (költségvetési) 2.'!AG73</f>
        <v>0</v>
      </c>
      <c r="Q22" s="140"/>
      <c r="R22" s="140"/>
      <c r="S22" s="140"/>
      <c r="T22" s="42">
        <f>'Bevételek (költségvetési) 2.'!AH73</f>
        <v>0</v>
      </c>
    </row>
    <row r="23" spans="1:20" ht="30" customHeight="1" thickBot="1" x14ac:dyDescent="0.25">
      <c r="A23" s="21" t="s">
        <v>561</v>
      </c>
      <c r="B23" s="155" t="s">
        <v>564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35" t="s">
        <v>196</v>
      </c>
      <c r="O23" s="135"/>
      <c r="P23" s="157">
        <f>SUM(P16:S22)</f>
        <v>105936919</v>
      </c>
      <c r="Q23" s="157"/>
      <c r="R23" s="157"/>
      <c r="S23" s="157"/>
      <c r="T23" s="43">
        <f>'Bevételek (költségvetési) 2.'!AH74</f>
        <v>113458408</v>
      </c>
    </row>
    <row r="24" spans="1:20" ht="30" customHeight="1" thickBot="1" x14ac:dyDescent="0.25">
      <c r="A24" s="21" t="s">
        <v>563</v>
      </c>
      <c r="B24" s="145" t="s">
        <v>566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 t="s">
        <v>193</v>
      </c>
      <c r="O24" s="147"/>
      <c r="P24" s="158">
        <f>'Finanszírozási kiadások 3.'!AG36</f>
        <v>819259</v>
      </c>
      <c r="Q24" s="158"/>
      <c r="R24" s="158"/>
      <c r="S24" s="158"/>
      <c r="T24" s="43">
        <f>'Finanszírozási kiadások 3.'!AH36</f>
        <v>14477652</v>
      </c>
    </row>
    <row r="25" spans="1:20" ht="30" customHeight="1" x14ac:dyDescent="0.2">
      <c r="A25" s="10" t="s">
        <v>565</v>
      </c>
      <c r="B25" s="150" t="s">
        <v>568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 t="s">
        <v>190</v>
      </c>
      <c r="O25" s="139"/>
      <c r="P25" s="151">
        <f>'Finanszírozási bevételek 4.'!AG24</f>
        <v>0</v>
      </c>
      <c r="Q25" s="151"/>
      <c r="R25" s="151"/>
      <c r="S25" s="151"/>
      <c r="T25" s="41">
        <f>'Finanszírozási bevételek 4.'!AH24</f>
        <v>0</v>
      </c>
    </row>
    <row r="26" spans="1:20" ht="30" customHeight="1" thickBot="1" x14ac:dyDescent="0.25">
      <c r="A26" s="10" t="s">
        <v>567</v>
      </c>
      <c r="B26" s="152" t="s">
        <v>570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 t="s">
        <v>187</v>
      </c>
      <c r="O26" s="154"/>
      <c r="P26" s="151">
        <f>'Finanszírozási bevételek 4.'!AG39-'Finanszírozási bevételek 4.'!AG24</f>
        <v>10331893</v>
      </c>
      <c r="Q26" s="151"/>
      <c r="R26" s="151"/>
      <c r="S26" s="151"/>
      <c r="T26" s="42">
        <f>'Finanszírozási bevételek 4.'!AH39</f>
        <v>24065979</v>
      </c>
    </row>
    <row r="27" spans="1:20" ht="30" customHeight="1" thickBot="1" x14ac:dyDescent="0.25">
      <c r="A27" s="21" t="s">
        <v>569</v>
      </c>
      <c r="B27" s="145" t="s">
        <v>571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7" t="s">
        <v>184</v>
      </c>
      <c r="O27" s="147"/>
      <c r="P27" s="148">
        <f>SUM(P25:S26)</f>
        <v>10331893</v>
      </c>
      <c r="Q27" s="148"/>
      <c r="R27" s="148"/>
      <c r="S27" s="148"/>
      <c r="T27" s="43">
        <f>'Finanszírozási bevételek 4.'!AH39</f>
        <v>24065979</v>
      </c>
    </row>
    <row r="28" spans="1:20" ht="13.5" customHeight="1" x14ac:dyDescent="0.2"/>
    <row r="29" spans="1:20" ht="13.5" customHeight="1" x14ac:dyDescent="0.2"/>
    <row r="30" spans="1:20" ht="13.5" customHeight="1" x14ac:dyDescent="0.2"/>
  </sheetData>
  <mergeCells count="74"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T5:T6"/>
    <mergeCell ref="A1:T1"/>
    <mergeCell ref="A5:A6"/>
    <mergeCell ref="B5:M6"/>
    <mergeCell ref="N5:O6"/>
    <mergeCell ref="P5:S6"/>
    <mergeCell ref="A2:S2"/>
    <mergeCell ref="B4:K4"/>
    <mergeCell ref="N4:O4"/>
    <mergeCell ref="P4:S4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Normal="100" zoomScaleSheetLayoutView="100" workbookViewId="0">
      <selection sqref="A1:J1"/>
    </sheetView>
  </sheetViews>
  <sheetFormatPr defaultRowHeight="12.75" x14ac:dyDescent="0.2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24.140625" customWidth="1"/>
    <col min="10" max="10" width="19" customWidth="1"/>
  </cols>
  <sheetData>
    <row r="1" spans="1:10" x14ac:dyDescent="0.2">
      <c r="A1" s="119" t="s">
        <v>605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10" ht="15" x14ac:dyDescent="0.25">
      <c r="B3" s="159" t="s">
        <v>598</v>
      </c>
      <c r="C3" s="159"/>
      <c r="D3" s="159"/>
      <c r="E3" s="159"/>
      <c r="F3" s="159"/>
      <c r="G3" s="159"/>
      <c r="H3" s="159"/>
      <c r="I3" s="159"/>
    </row>
    <row r="4" spans="1:10" x14ac:dyDescent="0.2">
      <c r="I4" s="17" t="s">
        <v>573</v>
      </c>
    </row>
    <row r="5" spans="1:10" x14ac:dyDescent="0.2">
      <c r="A5" s="7"/>
      <c r="B5" s="12" t="s">
        <v>535</v>
      </c>
      <c r="C5" s="160" t="s">
        <v>536</v>
      </c>
      <c r="D5" s="160"/>
      <c r="E5" s="160"/>
      <c r="F5" s="160"/>
      <c r="G5" s="12"/>
      <c r="H5" s="12"/>
      <c r="I5" s="12" t="s">
        <v>538</v>
      </c>
      <c r="J5" s="33" t="s">
        <v>572</v>
      </c>
    </row>
    <row r="6" spans="1:10" ht="83.25" customHeight="1" x14ac:dyDescent="0.2">
      <c r="A6" s="7" t="s">
        <v>248</v>
      </c>
      <c r="B6" s="13" t="s">
        <v>574</v>
      </c>
      <c r="C6" s="161" t="s">
        <v>575</v>
      </c>
      <c r="D6" s="161"/>
      <c r="E6" s="161"/>
      <c r="F6" s="161"/>
      <c r="G6" s="161"/>
      <c r="H6" s="161"/>
      <c r="I6" s="13" t="s">
        <v>591</v>
      </c>
      <c r="J6" s="13" t="s">
        <v>599</v>
      </c>
    </row>
    <row r="7" spans="1:10" ht="26.25" customHeight="1" x14ac:dyDescent="0.2">
      <c r="A7" s="7" t="s">
        <v>247</v>
      </c>
      <c r="B7" s="16" t="s">
        <v>248</v>
      </c>
      <c r="C7" s="162" t="s">
        <v>576</v>
      </c>
      <c r="D7" s="163"/>
      <c r="E7" s="163"/>
      <c r="F7" s="163"/>
      <c r="G7" s="163"/>
      <c r="H7" s="164"/>
      <c r="I7" s="14">
        <f>'Kiadások költségvetési 1.'!AG79</f>
        <v>0</v>
      </c>
      <c r="J7" s="7">
        <f>'Kiadások költségvetési 1.'!AH79</f>
        <v>0</v>
      </c>
    </row>
    <row r="8" spans="1:10" ht="26.25" customHeight="1" x14ac:dyDescent="0.2">
      <c r="A8" s="7" t="s">
        <v>246</v>
      </c>
      <c r="B8" s="16" t="s">
        <v>247</v>
      </c>
      <c r="C8" s="162" t="s">
        <v>577</v>
      </c>
      <c r="D8" s="163"/>
      <c r="E8" s="163"/>
      <c r="F8" s="163"/>
      <c r="G8" s="163"/>
      <c r="H8" s="164"/>
      <c r="I8" s="14">
        <f>'Kiadások költségvetési 1.'!AG80</f>
        <v>0</v>
      </c>
      <c r="J8" s="7">
        <f>'Kiadások költségvetési 1.'!AH80</f>
        <v>3996609</v>
      </c>
    </row>
    <row r="9" spans="1:10" ht="26.25" customHeight="1" x14ac:dyDescent="0.2">
      <c r="A9" s="7" t="s">
        <v>245</v>
      </c>
      <c r="B9" s="16" t="s">
        <v>246</v>
      </c>
      <c r="C9" s="162" t="s">
        <v>578</v>
      </c>
      <c r="D9" s="166"/>
      <c r="E9" s="166"/>
      <c r="F9" s="166"/>
      <c r="G9" s="166"/>
      <c r="H9" s="167"/>
      <c r="I9" s="14">
        <f>'Kiadások költségvetési 1.'!AG81</f>
        <v>0</v>
      </c>
      <c r="J9" s="7">
        <f>'Kiadások költségvetési 1.'!AH81</f>
        <v>0</v>
      </c>
    </row>
    <row r="10" spans="1:10" ht="26.25" customHeight="1" x14ac:dyDescent="0.2">
      <c r="A10" s="7" t="s">
        <v>529</v>
      </c>
      <c r="B10" s="16" t="s">
        <v>245</v>
      </c>
      <c r="C10" s="162" t="s">
        <v>579</v>
      </c>
      <c r="D10" s="163"/>
      <c r="E10" s="163"/>
      <c r="F10" s="163"/>
      <c r="G10" s="163"/>
      <c r="H10" s="164"/>
      <c r="I10" s="14">
        <v>5972825</v>
      </c>
      <c r="J10" s="7">
        <f>'Kiadások költségvetési 1.'!AH82</f>
        <v>4264057</v>
      </c>
    </row>
    <row r="11" spans="1:10" ht="26.25" customHeight="1" x14ac:dyDescent="0.2">
      <c r="A11" s="7" t="s">
        <v>528</v>
      </c>
      <c r="B11" s="16" t="s">
        <v>529</v>
      </c>
      <c r="C11" s="168" t="s">
        <v>580</v>
      </c>
      <c r="D11" s="163"/>
      <c r="E11" s="163"/>
      <c r="F11" s="163"/>
      <c r="G11" s="163"/>
      <c r="H11" s="164"/>
      <c r="I11" s="14">
        <f>'Kiadások költségvetési 1.'!AG83</f>
        <v>0</v>
      </c>
      <c r="J11" s="7">
        <f>'Kiadások költségvetési 1.'!AH83</f>
        <v>0</v>
      </c>
    </row>
    <row r="12" spans="1:10" ht="26.25" customHeight="1" x14ac:dyDescent="0.2">
      <c r="A12" s="7" t="s">
        <v>527</v>
      </c>
      <c r="B12" s="16" t="s">
        <v>528</v>
      </c>
      <c r="C12" s="168" t="s">
        <v>581</v>
      </c>
      <c r="D12" s="163"/>
      <c r="E12" s="163"/>
      <c r="F12" s="163"/>
      <c r="G12" s="163"/>
      <c r="H12" s="164"/>
      <c r="I12" s="14">
        <v>0</v>
      </c>
      <c r="J12" s="7">
        <f>'Kiadások költségvetési 1.'!AH84</f>
        <v>0</v>
      </c>
    </row>
    <row r="13" spans="1:10" ht="26.25" customHeight="1" x14ac:dyDescent="0.2">
      <c r="A13" s="7" t="s">
        <v>526</v>
      </c>
      <c r="B13" s="16" t="s">
        <v>527</v>
      </c>
      <c r="C13" s="168" t="s">
        <v>582</v>
      </c>
      <c r="D13" s="163"/>
      <c r="E13" s="163"/>
      <c r="F13" s="163"/>
      <c r="G13" s="163"/>
      <c r="H13" s="164"/>
      <c r="I13" s="14">
        <v>1612513</v>
      </c>
      <c r="J13" s="7">
        <f>'Kiadások költségvetési 1.'!AH85</f>
        <v>1612513</v>
      </c>
    </row>
    <row r="14" spans="1:10" ht="26.25" customHeight="1" x14ac:dyDescent="0.2">
      <c r="A14" s="7" t="s">
        <v>525</v>
      </c>
      <c r="B14" s="16" t="s">
        <v>526</v>
      </c>
      <c r="C14" s="169" t="s">
        <v>588</v>
      </c>
      <c r="D14" s="163"/>
      <c r="E14" s="163"/>
      <c r="F14" s="163"/>
      <c r="G14" s="163"/>
      <c r="H14" s="164"/>
      <c r="I14" s="15">
        <f>SUM(I7:I13)</f>
        <v>7585338</v>
      </c>
      <c r="J14" s="15">
        <f>SUM(J7:J13)</f>
        <v>9873179</v>
      </c>
    </row>
    <row r="15" spans="1:10" ht="26.25" customHeight="1" x14ac:dyDescent="0.2">
      <c r="A15" s="7" t="s">
        <v>524</v>
      </c>
      <c r="B15" s="16" t="s">
        <v>525</v>
      </c>
      <c r="C15" s="170" t="s">
        <v>583</v>
      </c>
      <c r="D15" s="163"/>
      <c r="E15" s="163"/>
      <c r="F15" s="163"/>
      <c r="G15" s="163"/>
      <c r="H15" s="164"/>
      <c r="I15" s="14">
        <v>43773490</v>
      </c>
      <c r="J15" s="7">
        <f>'Kiadások költségvetési 1.'!AH87</f>
        <v>41936881</v>
      </c>
    </row>
    <row r="16" spans="1:10" ht="26.25" customHeight="1" x14ac:dyDescent="0.2">
      <c r="A16" s="7" t="s">
        <v>523</v>
      </c>
      <c r="B16" s="16" t="s">
        <v>524</v>
      </c>
      <c r="C16" s="170" t="s">
        <v>584</v>
      </c>
      <c r="D16" s="163"/>
      <c r="E16" s="163"/>
      <c r="F16" s="163"/>
      <c r="G16" s="163"/>
      <c r="H16" s="164"/>
      <c r="I16" s="14">
        <f>'Kiadások költségvetési 1.'!AG88</f>
        <v>0</v>
      </c>
      <c r="J16" s="7">
        <f>'Kiadások költségvetési 1.'!AH88</f>
        <v>0</v>
      </c>
    </row>
    <row r="17" spans="1:10" ht="26.25" customHeight="1" x14ac:dyDescent="0.2">
      <c r="A17" s="7" t="s">
        <v>522</v>
      </c>
      <c r="B17" s="16" t="s">
        <v>523</v>
      </c>
      <c r="C17" s="170" t="s">
        <v>585</v>
      </c>
      <c r="D17" s="163"/>
      <c r="E17" s="163"/>
      <c r="F17" s="163"/>
      <c r="G17" s="163"/>
      <c r="H17" s="164"/>
      <c r="I17" s="14">
        <v>0</v>
      </c>
      <c r="J17" s="7">
        <f>'Kiadások költségvetési 1.'!AH89</f>
        <v>350000</v>
      </c>
    </row>
    <row r="18" spans="1:10" ht="45.75" customHeight="1" x14ac:dyDescent="0.2">
      <c r="A18" s="7" t="s">
        <v>553</v>
      </c>
      <c r="B18" s="16" t="s">
        <v>522</v>
      </c>
      <c r="C18" s="170" t="s">
        <v>586</v>
      </c>
      <c r="D18" s="163"/>
      <c r="E18" s="163"/>
      <c r="F18" s="163"/>
      <c r="G18" s="163"/>
      <c r="H18" s="164"/>
      <c r="I18" s="14">
        <v>11818845</v>
      </c>
      <c r="J18" s="7">
        <f>'Kiadások költségvetési 1.'!AH90</f>
        <v>11818845</v>
      </c>
    </row>
    <row r="19" spans="1:10" ht="26.25" customHeight="1" x14ac:dyDescent="0.2">
      <c r="A19" s="7" t="s">
        <v>555</v>
      </c>
      <c r="B19" s="16" t="s">
        <v>553</v>
      </c>
      <c r="C19" s="165" t="s">
        <v>587</v>
      </c>
      <c r="D19" s="163"/>
      <c r="E19" s="163"/>
      <c r="F19" s="163"/>
      <c r="G19" s="163"/>
      <c r="H19" s="164"/>
      <c r="I19" s="15">
        <f>SUM(I15:I18)</f>
        <v>55592335</v>
      </c>
      <c r="J19" s="15">
        <f>SUM(J15:J18)</f>
        <v>54105726</v>
      </c>
    </row>
  </sheetData>
  <mergeCells count="17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3:I3"/>
    <mergeCell ref="C5:F5"/>
    <mergeCell ref="C6:H6"/>
    <mergeCell ref="C7:H7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Kiadások költségvetési 1.</vt:lpstr>
      <vt:lpstr>Bevételek (költségvetési) 2.</vt:lpstr>
      <vt:lpstr>Finanszírozási kiadások 3.</vt:lpstr>
      <vt:lpstr>Finanszírozási bevételek 4.</vt:lpstr>
      <vt:lpstr>Kiad-Bev.mérlegszerűen 5.</vt:lpstr>
      <vt:lpstr>Felúj-Felhalm.kiad. 6.</vt:lpstr>
      <vt:lpstr>'Bevételek (költségvetési) 2.'!Nyomtatási_cím</vt:lpstr>
      <vt:lpstr>'Finanszírozási bevételek 4.'!Nyomtatási_cím</vt:lpstr>
      <vt:lpstr>'Kiadások költségvetési 1.'!Nyomtatási_cím</vt:lpstr>
      <vt:lpstr>'Bevételek (költségvetési) 2.'!Nyomtatási_terület</vt:lpstr>
      <vt:lpstr>'Felúj-Felhalm.kiad. 6.'!Nyomtatási_terület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5.'!Nyomtatási_terület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Windows-felhasználó</cp:lastModifiedBy>
  <cp:lastPrinted>2017-02-15T10:12:13Z</cp:lastPrinted>
  <dcterms:created xsi:type="dcterms:W3CDTF">1998-12-22T17:08:32Z</dcterms:created>
  <dcterms:modified xsi:type="dcterms:W3CDTF">2018-06-01T11:36:51Z</dcterms:modified>
</cp:coreProperties>
</file>