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/>
  </bookViews>
  <sheets>
    <sheet name="1.sz.melléklet_összevont" sheetId="1" r:id="rId1"/>
    <sheet name="2.sz.melléklet_önk" sheetId="111" r:id="rId2"/>
    <sheet name="3.sz.melléklet_mérleg" sheetId="73" r:id="rId3"/>
    <sheet name="4.sz.melléklet-beruh-mérleg" sheetId="61" r:id="rId4"/>
    <sheet name="5.sz.mell._adósságállomány" sheetId="133" r:id="rId5"/>
    <sheet name="6.sz.mell._ovi" sheetId="108" r:id="rId6"/>
    <sheet name="7.1. vagyon_eszköz" sheetId="130" r:id="rId7"/>
    <sheet name="7.2. vagyon_forrás" sheetId="131" r:id="rId8"/>
    <sheet name="8.sz.melléklet_maradvány" sheetId="94" r:id="rId9"/>
  </sheets>
  <definedNames>
    <definedName name="_xlnm.Print_Titles" localSheetId="6">'7.1. vagyon_eszköz'!$2:$6</definedName>
    <definedName name="_xlnm.Print_Area" localSheetId="0">'1.sz.melléklet_összevont'!$A$1:$E$148</definedName>
    <definedName name="_xlnm.Print_Area" localSheetId="1">'2.sz.melléklet_önk'!$A$1:$E$146</definedName>
    <definedName name="_xlnm.Print_Area" localSheetId="2">'3.sz.melléklet_mérleg'!$A$1:$J$32</definedName>
    <definedName name="_xlnm.Print_Area" localSheetId="5">'6.sz.mell._ovi'!$A$1:$E$147</definedName>
  </definedNames>
  <calcPr calcId="125725"/>
</workbook>
</file>

<file path=xl/calcChain.xml><?xml version="1.0" encoding="utf-8"?>
<calcChain xmlns="http://schemas.openxmlformats.org/spreadsheetml/2006/main">
  <c r="J1" i="73"/>
  <c r="J1" i="61"/>
  <c r="G18" i="133"/>
  <c r="F18"/>
  <c r="E18"/>
  <c r="D18"/>
  <c r="C18"/>
  <c r="I17"/>
  <c r="H17"/>
  <c r="H16"/>
  <c r="H18" s="1"/>
  <c r="G14"/>
  <c r="F14"/>
  <c r="F19" s="1"/>
  <c r="E14"/>
  <c r="E19" s="1"/>
  <c r="D14"/>
  <c r="D19" s="1"/>
  <c r="C14"/>
  <c r="I13"/>
  <c r="H13"/>
  <c r="I12"/>
  <c r="H12"/>
  <c r="I11"/>
  <c r="H11"/>
  <c r="I10"/>
  <c r="H10"/>
  <c r="I9"/>
  <c r="H9"/>
  <c r="I8"/>
  <c r="H8"/>
  <c r="I7"/>
  <c r="I14" s="1"/>
  <c r="H7"/>
  <c r="H14" s="1"/>
  <c r="H19" l="1"/>
  <c r="C19"/>
  <c r="G19"/>
  <c r="I16"/>
  <c r="I18" s="1"/>
  <c r="I19" s="1"/>
  <c r="C9" i="130" l="1"/>
  <c r="C14" l="1"/>
  <c r="E14" s="1"/>
  <c r="E9"/>
  <c r="E10"/>
  <c r="E11"/>
  <c r="E12"/>
  <c r="E13"/>
  <c r="E15"/>
  <c r="E16"/>
  <c r="E17"/>
  <c r="E18"/>
  <c r="E20"/>
  <c r="E21"/>
  <c r="E22"/>
  <c r="E23"/>
  <c r="E24"/>
  <c r="E25"/>
  <c r="E26"/>
  <c r="E27"/>
  <c r="E28"/>
  <c r="E29"/>
  <c r="E30"/>
  <c r="E31"/>
  <c r="E32"/>
  <c r="E33"/>
  <c r="E36"/>
  <c r="E37"/>
  <c r="E38"/>
  <c r="E39"/>
  <c r="E41"/>
  <c r="E42"/>
  <c r="E43"/>
  <c r="E44"/>
  <c r="E46"/>
  <c r="E47"/>
  <c r="E48"/>
  <c r="E49"/>
  <c r="E50"/>
  <c r="E52"/>
  <c r="E53"/>
  <c r="E55"/>
  <c r="E56"/>
  <c r="E57"/>
  <c r="E58"/>
  <c r="E60"/>
  <c r="E61"/>
  <c r="E62"/>
  <c r="E64"/>
  <c r="E65"/>
  <c r="E67"/>
  <c r="E7"/>
  <c r="H8" i="61"/>
  <c r="I8"/>
  <c r="G8"/>
  <c r="H6"/>
  <c r="I6"/>
  <c r="G6"/>
  <c r="H25" i="73"/>
  <c r="I25"/>
  <c r="G25"/>
  <c r="H26"/>
  <c r="I26"/>
  <c r="G26"/>
  <c r="D98" i="1"/>
  <c r="C98"/>
  <c r="H10" i="73"/>
  <c r="I10"/>
  <c r="G10"/>
  <c r="H9"/>
  <c r="I9"/>
  <c r="G9"/>
  <c r="H8"/>
  <c r="I8"/>
  <c r="G8"/>
  <c r="H7"/>
  <c r="I7"/>
  <c r="G7"/>
  <c r="H6"/>
  <c r="I6"/>
  <c r="G6"/>
  <c r="D20" l="1"/>
  <c r="E20"/>
  <c r="C20"/>
  <c r="E77" i="111" l="1"/>
  <c r="D77"/>
  <c r="C77"/>
  <c r="E73"/>
  <c r="D73"/>
  <c r="C73"/>
  <c r="E70"/>
  <c r="D70"/>
  <c r="C70"/>
  <c r="E65"/>
  <c r="D65"/>
  <c r="C65"/>
  <c r="E61"/>
  <c r="D61"/>
  <c r="C61"/>
  <c r="E55"/>
  <c r="D55"/>
  <c r="C55"/>
  <c r="E50"/>
  <c r="D50"/>
  <c r="C50"/>
  <c r="E44"/>
  <c r="D44"/>
  <c r="C44"/>
  <c r="E33"/>
  <c r="D33"/>
  <c r="C33"/>
  <c r="D26"/>
  <c r="E26"/>
  <c r="C26"/>
  <c r="E19"/>
  <c r="D19"/>
  <c r="C19"/>
  <c r="E12"/>
  <c r="D12"/>
  <c r="C12"/>
  <c r="E4"/>
  <c r="D4"/>
  <c r="C4"/>
  <c r="D14" i="130"/>
  <c r="D9"/>
  <c r="C14" i="131"/>
  <c r="C12" i="94"/>
  <c r="C9"/>
  <c r="C13" s="1"/>
  <c r="C110" i="1"/>
  <c r="C18" i="131"/>
  <c r="C66" i="130"/>
  <c r="E66" s="1"/>
  <c r="D63"/>
  <c r="C63"/>
  <c r="E63" s="1"/>
  <c r="D59"/>
  <c r="C59"/>
  <c r="E59" s="1"/>
  <c r="D54"/>
  <c r="C54"/>
  <c r="E54" s="1"/>
  <c r="D45"/>
  <c r="C45"/>
  <c r="E45" s="1"/>
  <c r="D40"/>
  <c r="C40"/>
  <c r="E40" s="1"/>
  <c r="D34"/>
  <c r="C35"/>
  <c r="E35" s="1"/>
  <c r="D19"/>
  <c r="C19"/>
  <c r="E19" s="1"/>
  <c r="C8"/>
  <c r="E8" s="1"/>
  <c r="H17" i="61"/>
  <c r="I17"/>
  <c r="H30"/>
  <c r="I30"/>
  <c r="G30"/>
  <c r="G17"/>
  <c r="E4" i="73"/>
  <c r="I4" s="1"/>
  <c r="H27"/>
  <c r="I27"/>
  <c r="G27"/>
  <c r="E140" i="111"/>
  <c r="D140"/>
  <c r="C140"/>
  <c r="E135"/>
  <c r="D135"/>
  <c r="C135"/>
  <c r="E130"/>
  <c r="D130"/>
  <c r="C130"/>
  <c r="E126"/>
  <c r="D126"/>
  <c r="D145" s="1"/>
  <c r="C126"/>
  <c r="E122"/>
  <c r="D122"/>
  <c r="C122"/>
  <c r="E108"/>
  <c r="D108"/>
  <c r="C108"/>
  <c r="E92"/>
  <c r="D92"/>
  <c r="C92"/>
  <c r="C125"/>
  <c r="C89"/>
  <c r="C90" i="108"/>
  <c r="E141"/>
  <c r="D141"/>
  <c r="C141"/>
  <c r="E136"/>
  <c r="D136"/>
  <c r="C136"/>
  <c r="E131"/>
  <c r="D131"/>
  <c r="C131"/>
  <c r="E127"/>
  <c r="D127"/>
  <c r="C127"/>
  <c r="C146" s="1"/>
  <c r="E123"/>
  <c r="D123"/>
  <c r="C123"/>
  <c r="E109"/>
  <c r="D109"/>
  <c r="C109"/>
  <c r="E93"/>
  <c r="D93"/>
  <c r="C93"/>
  <c r="E79"/>
  <c r="D79"/>
  <c r="C79"/>
  <c r="E75"/>
  <c r="D75"/>
  <c r="C75"/>
  <c r="E72"/>
  <c r="D72"/>
  <c r="C72"/>
  <c r="E67"/>
  <c r="D67"/>
  <c r="C67"/>
  <c r="E63"/>
  <c r="D63"/>
  <c r="C63"/>
  <c r="E57"/>
  <c r="D57"/>
  <c r="C57"/>
  <c r="E52"/>
  <c r="D52"/>
  <c r="C52"/>
  <c r="E46"/>
  <c r="D46"/>
  <c r="C46"/>
  <c r="E35"/>
  <c r="D35"/>
  <c r="C35"/>
  <c r="D28"/>
  <c r="E28"/>
  <c r="C28"/>
  <c r="E21"/>
  <c r="D21"/>
  <c r="C21"/>
  <c r="E14"/>
  <c r="D14"/>
  <c r="C14"/>
  <c r="E6"/>
  <c r="D6"/>
  <c r="C6"/>
  <c r="D93" i="1"/>
  <c r="E93"/>
  <c r="D110"/>
  <c r="E110"/>
  <c r="D124"/>
  <c r="H11" i="73" s="1"/>
  <c r="H18" s="1"/>
  <c r="H28" s="1"/>
  <c r="E124" i="1"/>
  <c r="I11" i="73" s="1"/>
  <c r="I18" s="1"/>
  <c r="D128" i="1"/>
  <c r="E128"/>
  <c r="D132"/>
  <c r="E132"/>
  <c r="D137"/>
  <c r="E137"/>
  <c r="D142"/>
  <c r="E142"/>
  <c r="C142"/>
  <c r="C137"/>
  <c r="C132"/>
  <c r="C128"/>
  <c r="C124"/>
  <c r="G11" i="73" s="1"/>
  <c r="G18" s="1"/>
  <c r="G28" s="1"/>
  <c r="C93" i="1"/>
  <c r="C90"/>
  <c r="D29"/>
  <c r="D28" s="1"/>
  <c r="D9" i="73" s="1"/>
  <c r="E29" i="1"/>
  <c r="E28" s="1"/>
  <c r="E9" i="73" s="1"/>
  <c r="C29" i="1"/>
  <c r="C28" s="1"/>
  <c r="C9" i="73" s="1"/>
  <c r="D6" i="1"/>
  <c r="D6" i="73" s="1"/>
  <c r="E6" i="1"/>
  <c r="E6" i="73" s="1"/>
  <c r="D14" i="1"/>
  <c r="D7" i="73" s="1"/>
  <c r="E14" i="1"/>
  <c r="E7" i="73" s="1"/>
  <c r="D21" i="1"/>
  <c r="D11" i="61" s="1"/>
  <c r="D17" s="1"/>
  <c r="D32" s="1"/>
  <c r="E21" i="1"/>
  <c r="E11" i="61" s="1"/>
  <c r="E17" s="1"/>
  <c r="E32" s="1"/>
  <c r="D35" i="1"/>
  <c r="D12" i="73" s="1"/>
  <c r="E35" i="1"/>
  <c r="E12" i="73" s="1"/>
  <c r="D46" i="1"/>
  <c r="E46"/>
  <c r="D52"/>
  <c r="D10" i="73" s="1"/>
  <c r="E52" i="1"/>
  <c r="E10" i="73" s="1"/>
  <c r="D57" i="1"/>
  <c r="E57"/>
  <c r="D63"/>
  <c r="E63"/>
  <c r="D67"/>
  <c r="E67"/>
  <c r="D72"/>
  <c r="D19" i="61" s="1"/>
  <c r="E72" i="1"/>
  <c r="E19" i="61" s="1"/>
  <c r="D75" i="1"/>
  <c r="E75"/>
  <c r="D79"/>
  <c r="E79"/>
  <c r="C79"/>
  <c r="C75"/>
  <c r="C72"/>
  <c r="C19" i="61" s="1"/>
  <c r="C67" i="1"/>
  <c r="C63"/>
  <c r="C57"/>
  <c r="C52"/>
  <c r="C10" i="73" s="1"/>
  <c r="C46" i="1"/>
  <c r="C35"/>
  <c r="C12" i="73" s="1"/>
  <c r="C21" i="1"/>
  <c r="C11" i="61" s="1"/>
  <c r="C17" s="1"/>
  <c r="C32" s="1"/>
  <c r="C14" i="1"/>
  <c r="C7" i="73" s="1"/>
  <c r="C6" i="1"/>
  <c r="C6" i="73" s="1"/>
  <c r="D4"/>
  <c r="H4" s="1"/>
  <c r="C4"/>
  <c r="C126" i="108"/>
  <c r="G31" i="61"/>
  <c r="D18" i="73" l="1"/>
  <c r="D29" s="1"/>
  <c r="C18"/>
  <c r="E18"/>
  <c r="E28" s="1"/>
  <c r="C14" i="94"/>
  <c r="C16"/>
  <c r="D23" i="61"/>
  <c r="D18" s="1"/>
  <c r="D23" i="73"/>
  <c r="D19" s="1"/>
  <c r="D28" i="61"/>
  <c r="D24" s="1"/>
  <c r="D26" i="73"/>
  <c r="D24" s="1"/>
  <c r="D147" i="1"/>
  <c r="C145" i="111"/>
  <c r="D8" i="130"/>
  <c r="D51" s="1"/>
  <c r="C28" i="61"/>
  <c r="C24" s="1"/>
  <c r="C26" i="73"/>
  <c r="C24" s="1"/>
  <c r="C23" i="61"/>
  <c r="C18" s="1"/>
  <c r="C30" s="1"/>
  <c r="C31" s="1"/>
  <c r="C23" i="73"/>
  <c r="C19" s="1"/>
  <c r="C27" s="1"/>
  <c r="C28" s="1"/>
  <c r="E23" i="61"/>
  <c r="E18" s="1"/>
  <c r="E23" i="73"/>
  <c r="E19" s="1"/>
  <c r="E28" i="61"/>
  <c r="E24" s="1"/>
  <c r="E26" i="73"/>
  <c r="E24" s="1"/>
  <c r="E145" i="111"/>
  <c r="H31" i="61"/>
  <c r="C34" i="130"/>
  <c r="E34" s="1"/>
  <c r="C51"/>
  <c r="I31" i="61"/>
  <c r="G32"/>
  <c r="E147" i="1"/>
  <c r="C147"/>
  <c r="E127"/>
  <c r="C127"/>
  <c r="D127"/>
  <c r="I29" i="73"/>
  <c r="I28"/>
  <c r="D27"/>
  <c r="E27"/>
  <c r="E29"/>
  <c r="D125" i="111"/>
  <c r="E125"/>
  <c r="E146" s="1"/>
  <c r="C83"/>
  <c r="E83"/>
  <c r="D83"/>
  <c r="E60"/>
  <c r="E150" s="1"/>
  <c r="C60"/>
  <c r="D60"/>
  <c r="D150" s="1"/>
  <c r="E85" i="1"/>
  <c r="C85"/>
  <c r="D85"/>
  <c r="D62"/>
  <c r="E62"/>
  <c r="E86" s="1"/>
  <c r="C62"/>
  <c r="C86" s="1"/>
  <c r="I32" i="61"/>
  <c r="E146" i="108"/>
  <c r="D146"/>
  <c r="D126"/>
  <c r="E126"/>
  <c r="E147" s="1"/>
  <c r="C147"/>
  <c r="C85"/>
  <c r="C152" s="1"/>
  <c r="E85"/>
  <c r="D85"/>
  <c r="E62"/>
  <c r="C62"/>
  <c r="C151" s="1"/>
  <c r="D62"/>
  <c r="D68" i="130"/>
  <c r="C21" i="131"/>
  <c r="D146" i="111"/>
  <c r="C148" i="1"/>
  <c r="E152" i="108"/>
  <c r="C146" i="111"/>
  <c r="G29" i="73"/>
  <c r="C29"/>
  <c r="H32" i="61"/>
  <c r="G4" i="73"/>
  <c r="D30" i="61" l="1"/>
  <c r="D31" s="1"/>
  <c r="H33" s="1"/>
  <c r="D28" i="73"/>
  <c r="H29"/>
  <c r="E30" i="61"/>
  <c r="E31" s="1"/>
  <c r="D33"/>
  <c r="I33"/>
  <c r="E33"/>
  <c r="C33"/>
  <c r="G33"/>
  <c r="C84" i="111"/>
  <c r="C151" s="1"/>
  <c r="C150"/>
  <c r="D147" i="108"/>
  <c r="D155" i="1"/>
  <c r="D148"/>
  <c r="E148"/>
  <c r="E51" i="130"/>
  <c r="C68"/>
  <c r="E68" s="1"/>
  <c r="E155" i="1"/>
  <c r="C155"/>
  <c r="D154"/>
  <c r="I30" i="73"/>
  <c r="E30"/>
  <c r="E84" i="111"/>
  <c r="E151" s="1"/>
  <c r="D84"/>
  <c r="D151" s="1"/>
  <c r="D86" i="1"/>
  <c r="C154"/>
  <c r="E154"/>
  <c r="D152" i="108"/>
  <c r="E151"/>
  <c r="D86"/>
  <c r="E86"/>
  <c r="D151"/>
  <c r="C86"/>
  <c r="G30" i="73"/>
  <c r="C30"/>
  <c r="D30"/>
  <c r="H30"/>
  <c r="D156" i="1" l="1"/>
  <c r="E156"/>
  <c r="C156"/>
</calcChain>
</file>

<file path=xl/sharedStrings.xml><?xml version="1.0" encoding="utf-8"?>
<sst xmlns="http://schemas.openxmlformats.org/spreadsheetml/2006/main" count="1312" uniqueCount="531">
  <si>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</si>
  <si>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</si>
  <si>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</si>
  <si>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</si>
  <si>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</si>
  <si>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</si>
  <si>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</si>
  <si>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</si>
  <si>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</si>
  <si>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</si>
  <si>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</si>
  <si>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</si>
  <si>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</si>
  <si>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</si>
  <si>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</si>
  <si>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</si>
  <si>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</si>
  <si>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</si>
  <si>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</si>
  <si>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</si>
  <si>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</si>
  <si>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</si>
  <si>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</si>
  <si>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</si>
  <si>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</si>
  <si>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</si>
  <si>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</si>
  <si>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</si>
  <si>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</si>
  <si>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</si>
  <si>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</si>
  <si>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</si>
  <si>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</si>
  <si>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</si>
  <si>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Bevételek</t>
  </si>
  <si>
    <t>Kiadások</t>
  </si>
  <si>
    <t>Általános tartalék</t>
  </si>
  <si>
    <t>Céltartalék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</si>
  <si>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</si>
  <si>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</si>
  <si>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</si>
  <si>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</si>
  <si>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</si>
  <si>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</si>
  <si>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</si>
  <si>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</si>
  <si>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</si>
  <si>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</si>
  <si>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</si>
  <si>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</si>
  <si>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</si>
  <si>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</si>
  <si>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</si>
  <si>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</si>
  <si>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</si>
  <si>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</si>
  <si>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</si>
  <si>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</si>
  <si>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</si>
  <si>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</si>
  <si>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</si>
  <si>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</si>
  <si>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</si>
  <si>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</si>
  <si>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</si>
  <si>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</si>
  <si>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</si>
  <si>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</si>
  <si>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</si>
  <si>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</si>
  <si>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</si>
  <si>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</si>
  <si>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</si>
  <si>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</si>
  <si>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</si>
  <si>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</si>
  <si>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</si>
  <si>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</si>
  <si>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</si>
  <si>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</si>
  <si>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</si>
  <si>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</si>
  <si>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</si>
  <si>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</si>
  <si>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</si>
  <si>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</si>
  <si>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</si>
  <si>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</si>
  <si>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</si>
  <si>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</si>
  <si>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</si>
  <si>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</si>
  <si>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</si>
  <si>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</si>
  <si>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</si>
  <si>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</si>
  <si>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</si>
  <si>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</si>
  <si>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</si>
  <si>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</si>
  <si>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</si>
  <si>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</si>
  <si>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</si>
  <si>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</si>
  <si>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</si>
  <si>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</si>
  <si>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</si>
  <si>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</si>
  <si>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</si>
  <si>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</si>
  <si>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</si>
  <si>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</si>
  <si>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</si>
  <si>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</si>
  <si>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</si>
  <si>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</si>
  <si>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</si>
  <si>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</si>
  <si>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</si>
  <si>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</si>
  <si>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</si>
  <si>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</si>
  <si>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</si>
  <si>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</si>
  <si>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</si>
  <si>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</si>
  <si>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</si>
  <si>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</si>
  <si>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</si>
  <si>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</si>
  <si>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</si>
  <si>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</si>
  <si>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</si>
  <si>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</si>
  <si>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</si>
  <si>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</si>
  <si>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</si>
  <si>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</si>
  <si>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</si>
  <si>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</si>
  <si>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</si>
  <si>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</si>
  <si>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</si>
  <si>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</si>
  <si>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</si>
  <si>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</si>
  <si>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</si>
  <si>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</si>
  <si>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</si>
  <si>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</si>
  <si>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</si>
  <si>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</si>
  <si>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</si>
  <si>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</si>
  <si>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</si>
  <si>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</si>
  <si>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</si>
  <si>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</si>
  <si>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</si>
  <si>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</si>
  <si>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</si>
  <si>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</si>
  <si>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</si>
  <si>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</si>
  <si>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</si>
  <si>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</si>
  <si>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</si>
  <si>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</si>
  <si>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</si>
  <si>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</si>
  <si>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</si>
  <si>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</si>
  <si>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</si>
  <si>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</si>
  <si>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</si>
  <si>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</si>
  <si>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</si>
  <si>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</si>
  <si>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</si>
  <si>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</si>
  <si>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</si>
  <si>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</si>
  <si>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</si>
  <si>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</si>
  <si>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</si>
  <si>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</si>
  <si>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</si>
  <si>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</si>
  <si>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</si>
  <si>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</si>
  <si>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</si>
  <si>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</si>
  <si>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</si>
  <si>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</si>
  <si>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</si>
  <si>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</si>
  <si>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</si>
  <si>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</si>
  <si>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</si>
  <si>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</si>
  <si>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</si>
  <si>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</si>
  <si>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</si>
  <si>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</si>
  <si>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</si>
  <si>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</si>
  <si>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</si>
  <si>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</si>
  <si>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</si>
  <si>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</si>
  <si>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</si>
  <si>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</si>
  <si>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</si>
  <si>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</si>
  <si>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</si>
  <si>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</si>
  <si>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</si>
  <si>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</si>
  <si>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</si>
  <si>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</si>
  <si>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</si>
  <si>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</si>
  <si>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</si>
  <si>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</si>
  <si>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</si>
  <si>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</si>
  <si>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</si>
  <si>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</si>
  <si>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</si>
  <si>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</si>
  <si>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</si>
  <si>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</si>
  <si>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</si>
  <si>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</si>
  <si>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</si>
  <si>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</si>
  <si>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</si>
  <si>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</si>
  <si>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</si>
  <si>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</si>
  <si>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</si>
  <si>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</si>
  <si>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</si>
  <si>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</si>
  <si>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</si>
  <si>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</si>
  <si>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</si>
  <si>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</si>
  <si>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</si>
  <si>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</si>
  <si>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</si>
  <si>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</si>
  <si>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</si>
  <si>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</si>
  <si>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</si>
  <si>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</si>
  <si>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</si>
  <si>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</si>
  <si>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</si>
  <si>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</si>
  <si>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</si>
  <si>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</si>
  <si>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</si>
  <si>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</si>
  <si>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</si>
  <si>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</si>
  <si>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</si>
  <si>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</si>
  <si>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</si>
  <si>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</si>
  <si>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</si>
  <si>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</si>
  <si>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</si>
  <si>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</si>
  <si>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</si>
  <si>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</si>
  <si>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</si>
  <si>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</si>
  <si>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</si>
  <si>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</si>
  <si>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</si>
  <si>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</si>
  <si>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</si>
  <si>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</si>
  <si>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</si>
  <si>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</si>
  <si>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</si>
  <si>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</si>
  <si>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</si>
  <si>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</si>
  <si>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</si>
  <si>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</si>
  <si>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</si>
  <si>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</si>
  <si>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</si>
  <si>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</si>
  <si>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</si>
  <si>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</si>
  <si>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</si>
  <si>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</si>
  <si>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</si>
  <si>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</si>
  <si>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</si>
  <si>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</si>
  <si>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</si>
  <si>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</si>
  <si>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</si>
  <si>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</si>
  <si>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</si>
  <si>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</si>
  <si>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</si>
  <si>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</si>
  <si>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</si>
  <si>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</si>
  <si>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</si>
  <si>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</si>
  <si>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</si>
  <si>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</si>
  <si>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</si>
  <si>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</si>
  <si>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</si>
  <si>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</si>
  <si>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</si>
  <si>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</si>
  <si>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</si>
  <si>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</si>
  <si>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</si>
  <si>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</si>
  <si>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</si>
  <si>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</si>
  <si>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</si>
  <si>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</si>
  <si>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</si>
  <si>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</si>
  <si>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</si>
  <si>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</si>
  <si>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</si>
  <si>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</si>
  <si>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</si>
  <si>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</si>
  <si>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</si>
  <si>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</si>
  <si>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</si>
  <si>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</si>
  <si>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</si>
  <si>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</si>
  <si>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</si>
  <si>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</si>
  <si>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</si>
  <si>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</si>
  <si>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</si>
  <si>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</si>
  <si>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</si>
  <si>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</si>
  <si>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</si>
  <si>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</si>
  <si>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</si>
  <si>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</si>
  <si>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</si>
  <si>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</si>
  <si>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</si>
  <si>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</si>
  <si>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</si>
  <si>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</si>
  <si>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</si>
  <si>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</si>
  <si>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</si>
  <si>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</si>
  <si>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</si>
  <si>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</si>
  <si>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</si>
  <si>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</si>
  <si>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</si>
  <si>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</si>
  <si>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</si>
  <si>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</si>
  <si>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</si>
  <si>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</si>
  <si>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</si>
  <si>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</si>
  <si>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</si>
  <si>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</si>
  <si>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</si>
  <si>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</si>
  <si>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</si>
  <si>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</si>
  <si>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</si>
  <si>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</si>
  <si>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</si>
  <si>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</si>
  <si>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</si>
  <si>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</si>
  <si>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</si>
  <si>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</si>
  <si>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</si>
  <si>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</si>
  <si>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</si>
  <si>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</si>
  <si>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</si>
  <si>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</si>
  <si>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</si>
  <si>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</si>
  <si>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</si>
  <si>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</si>
  <si>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</si>
  <si>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</si>
  <si>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</si>
  <si>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</si>
  <si>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</si>
  <si>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</si>
  <si>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</si>
  <si>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</si>
  <si>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</si>
  <si>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</si>
  <si>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</si>
  <si>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</si>
  <si>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</si>
  <si>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</si>
  <si>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</si>
  <si>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</si>
  <si>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</si>
  <si>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</si>
  <si>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</si>
  <si>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</si>
  <si>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</si>
  <si>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</si>
  <si>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</si>
  <si>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</si>
  <si>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</si>
  <si>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</si>
  <si>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</si>
  <si>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</si>
  <si>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</si>
  <si>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</si>
  <si>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</si>
  <si>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</si>
  <si>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</si>
  <si>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</si>
  <si>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</si>
  <si>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</si>
  <si>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</si>
  <si>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</si>
  <si>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</si>
  <si>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</si>
  <si>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</si>
  <si>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</si>
  <si>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</si>
  <si>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</si>
  <si>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</si>
  <si>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</si>
  <si>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</si>
  <si>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</si>
  <si>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</si>
  <si>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</si>
  <si>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</si>
  <si>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</si>
  <si>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</si>
  <si>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</si>
  <si>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</si>
  <si>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</si>
  <si>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</si>
  <si>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</si>
  <si>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</si>
  <si>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</si>
  <si>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</si>
  <si>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</si>
  <si>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</si>
  <si>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</si>
  <si>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</si>
  <si>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Éves engedélyezett létszám előirányzat (fő)</t>
  </si>
  <si>
    <t>I. Költségvetési évben esedékes kötelezettségek</t>
  </si>
  <si>
    <t>Elszámolásból származó bevétel</t>
  </si>
  <si>
    <t>1.16.</t>
  </si>
  <si>
    <t xml:space="preserve">   - Működési célú támogatás Európai Uniónak</t>
  </si>
  <si>
    <t>Elszámolásból származó bevételek</t>
  </si>
  <si>
    <t>ÁHT-n belüli megelőleg visszafiz.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</si>
  <si>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</si>
  <si>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</si>
  <si>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</si>
  <si>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</si>
  <si>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</si>
  <si>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</si>
  <si>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</si>
  <si>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</si>
  <si>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</si>
  <si>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</si>
  <si>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Maradványkimutatás</t>
  </si>
  <si>
    <t xml:space="preserve">Költségvetési egyenleg </t>
  </si>
  <si>
    <t>E)        Alaptevékenység szabad maradványa (=A-D)</t>
  </si>
  <si>
    <t>8. tájékoztató tábla a      /2017. (              ) önkormányzati rendelethez</t>
  </si>
  <si>
    <t>2016. év</t>
  </si>
  <si>
    <t>VAGYONKIMUTATÁS a könyvviteli mérlegben értékkel szereplő eszközökről 2016.</t>
  </si>
  <si>
    <t>2016.</t>
  </si>
  <si>
    <t xml:space="preserve">Irányítószerv költségvetéséből kapott támogatás </t>
  </si>
  <si>
    <t>2016. évi eredeti előirányzat</t>
  </si>
  <si>
    <t>2016. évi módosított előirányzat</t>
  </si>
  <si>
    <t>2016.évi teljesítés</t>
  </si>
  <si>
    <t xml:space="preserve">2016. év </t>
  </si>
  <si>
    <t>Önkormányzatok szociális és gyermekjóléti és gyermekétkeztetési feladatainak támogatása</t>
  </si>
  <si>
    <t>Központi, irányító szervi támogatás</t>
  </si>
  <si>
    <t>Központi irányító szervi támogatás</t>
  </si>
  <si>
    <t>Központi,irányító szervi támogatás</t>
  </si>
  <si>
    <t>Értékpapírok bevételei</t>
  </si>
  <si>
    <t>Adósság állomány alakulása lejárat, eszközök, bel- és külföldi hitelezők szerinti bontásban 2016. december 31-én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</si>
  <si>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</si>
  <si>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</si>
  <si>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</si>
  <si>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</si>
  <si>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</si>
  <si>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</si>
  <si>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</si>
  <si>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</si>
  <si>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</si>
  <si>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</si>
  <si>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</si>
  <si>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</si>
  <si>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</si>
  <si>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</si>
  <si>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</si>
  <si>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</si>
  <si>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</si>
  <si>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</si>
  <si>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</si>
  <si>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</si>
  <si>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</si>
  <si>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</si>
  <si>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</si>
  <si>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</si>
  <si>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</si>
  <si>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</si>
  <si>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5. tájékoztató tábla a     /2017. (          ) 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</si>
</sst>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</numFmts>
  <fonts count="38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2"/>
      <color indexed="10"/>
      <name val="Times New Roman"/>
      <family val="1"/>
      <charset val="238"/>
    </font>
    <font>
      <sz val="14"/>
      <name val="Times New Roman CE"/>
      <charset val="238"/>
    </font>
    <font>
      <i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/>
    <xf numFmtId="0" fontId="27" fillId="0" borderId="0"/>
  </cellStyleXfs>
  <cellXfs count="327">
    <xf numFmtId="0" fontId="0" fillId="0" borderId="0" xfId="0"/>
    <xf numFmtId="164" fontId="1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4" fillId="0" borderId="10" xfId="5" applyNumberFormat="1" applyFont="1" applyFill="1" applyBorder="1" applyAlignment="1" applyProtection="1">
      <alignment vertical="center"/>
    </xf>
    <xf numFmtId="164" fontId="24" fillId="0" borderId="10" xfId="5" applyNumberFormat="1" applyFont="1" applyFill="1" applyBorder="1" applyAlignment="1" applyProtection="1"/>
    <xf numFmtId="0" fontId="4" fillId="0" borderId="11" xfId="5" applyFont="1" applyFill="1" applyBorder="1" applyAlignment="1" applyProtection="1">
      <alignment horizontal="center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164" fontId="13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Border="1" applyAlignment="1" applyProtection="1">
      <alignment horizontal="righ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/>
      <protection locked="0"/>
    </xf>
    <xf numFmtId="165" fontId="34" fillId="0" borderId="1" xfId="7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6" applyFill="1" applyAlignment="1" applyProtection="1">
      <alignment vertical="center" wrapText="1"/>
    </xf>
    <xf numFmtId="0" fontId="9" fillId="0" borderId="0" xfId="6" applyFill="1" applyAlignment="1" applyProtection="1">
      <alignment horizontal="center" vertical="center"/>
    </xf>
    <xf numFmtId="49" fontId="12" fillId="0" borderId="23" xfId="6" applyNumberFormat="1" applyFont="1" applyFill="1" applyBorder="1" applyAlignment="1" applyProtection="1">
      <alignment horizontal="center" vertical="center" wrapText="1"/>
    </xf>
    <xf numFmtId="49" fontId="12" fillId="0" borderId="11" xfId="6" applyNumberFormat="1" applyFont="1" applyFill="1" applyBorder="1" applyAlignment="1" applyProtection="1">
      <alignment horizontal="center" vertical="center"/>
    </xf>
    <xf numFmtId="49" fontId="12" fillId="0" borderId="12" xfId="6" applyNumberFormat="1" applyFont="1" applyFill="1" applyBorder="1" applyAlignment="1" applyProtection="1">
      <alignment horizontal="center" vertical="center"/>
    </xf>
    <xf numFmtId="49" fontId="8" fillId="0" borderId="0" xfId="6" applyNumberFormat="1" applyFont="1" applyFill="1" applyAlignment="1" applyProtection="1">
      <alignment horizontal="center" vertical="center"/>
    </xf>
    <xf numFmtId="166" fontId="13" fillId="0" borderId="14" xfId="6" applyNumberFormat="1" applyFont="1" applyFill="1" applyBorder="1" applyAlignment="1" applyProtection="1">
      <alignment horizontal="center" vertical="center"/>
    </xf>
    <xf numFmtId="167" fontId="13" fillId="0" borderId="30" xfId="6" applyNumberFormat="1" applyFont="1" applyFill="1" applyBorder="1" applyAlignment="1" applyProtection="1">
      <alignment vertical="center"/>
      <protection locked="0"/>
    </xf>
    <xf numFmtId="166" fontId="13" fillId="0" borderId="1" xfId="6" applyNumberFormat="1" applyFont="1" applyFill="1" applyBorder="1" applyAlignment="1" applyProtection="1">
      <alignment horizontal="center" vertical="center"/>
    </xf>
    <xf numFmtId="167" fontId="13" fillId="0" borderId="7" xfId="6" applyNumberFormat="1" applyFont="1" applyFill="1" applyBorder="1" applyAlignment="1" applyProtection="1">
      <alignment vertical="center"/>
      <protection locked="0"/>
    </xf>
    <xf numFmtId="167" fontId="12" fillId="0" borderId="7" xfId="6" applyNumberFormat="1" applyFont="1" applyFill="1" applyBorder="1" applyAlignment="1" applyProtection="1">
      <alignment vertical="center"/>
    </xf>
    <xf numFmtId="0" fontId="12" fillId="0" borderId="23" xfId="6" applyFont="1" applyFill="1" applyBorder="1" applyAlignment="1" applyProtection="1">
      <alignment horizontal="left" vertical="center" wrapText="1"/>
    </xf>
    <xf numFmtId="166" fontId="13" fillId="0" borderId="11" xfId="6" applyNumberFormat="1" applyFont="1" applyFill="1" applyBorder="1" applyAlignment="1" applyProtection="1">
      <alignment horizontal="center" vertical="center"/>
    </xf>
    <xf numFmtId="167" fontId="12" fillId="0" borderId="12" xfId="6" applyNumberFormat="1" applyFont="1" applyFill="1" applyBorder="1" applyAlignment="1" applyProtection="1">
      <alignment vertical="center"/>
    </xf>
    <xf numFmtId="0" fontId="11" fillId="0" borderId="0" xfId="6" applyFont="1" applyFill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 wrapText="1" indent="1"/>
    </xf>
    <xf numFmtId="164" fontId="21" fillId="0" borderId="0" xfId="5" applyNumberFormat="1" applyFont="1" applyFill="1" applyBorder="1" applyAlignment="1" applyProtection="1">
      <alignment horizontal="right" vertical="center" wrapText="1" indent="1"/>
    </xf>
    <xf numFmtId="0" fontId="18" fillId="0" borderId="6" xfId="0" applyFont="1" applyBorder="1" applyAlignment="1" applyProtection="1">
      <alignment vertical="center" wrapText="1"/>
    </xf>
    <xf numFmtId="164" fontId="13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" xfId="0" applyFont="1" applyBorder="1" applyAlignment="1" applyProtection="1">
      <alignment vertical="center" wrapText="1"/>
    </xf>
    <xf numFmtId="0" fontId="18" fillId="0" borderId="32" xfId="0" applyFont="1" applyBorder="1" applyAlignment="1" applyProtection="1">
      <alignment vertical="center" wrapText="1"/>
    </xf>
    <xf numFmtId="164" fontId="16" fillId="0" borderId="6" xfId="0" quotePrefix="1" applyNumberFormat="1" applyFont="1" applyBorder="1" applyAlignment="1" applyProtection="1">
      <alignment horizontal="right" vertical="center" wrapText="1" indent="1"/>
    </xf>
    <xf numFmtId="164" fontId="16" fillId="0" borderId="33" xfId="0" quotePrefix="1" applyNumberFormat="1" applyFont="1" applyBorder="1" applyAlignment="1" applyProtection="1">
      <alignment horizontal="right" vertical="center" wrapText="1" indent="1"/>
    </xf>
    <xf numFmtId="164" fontId="18" fillId="0" borderId="33" xfId="0" applyNumberFormat="1" applyFont="1" applyBorder="1" applyAlignment="1" applyProtection="1">
      <alignment horizontal="right" vertical="center" wrapText="1" indent="1"/>
    </xf>
    <xf numFmtId="164" fontId="13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5" applyNumberFormat="1" applyFont="1" applyFill="1" applyBorder="1" applyAlignment="1" applyProtection="1">
      <alignment horizontal="right" vertical="center" wrapText="1" indent="1"/>
    </xf>
    <xf numFmtId="0" fontId="13" fillId="0" borderId="9" xfId="5" applyFont="1" applyFill="1" applyBorder="1" applyAlignment="1" applyProtection="1">
      <alignment horizontal="left" vertical="center" wrapText="1" indent="1"/>
    </xf>
    <xf numFmtId="0" fontId="13" fillId="0" borderId="1" xfId="5" applyFont="1" applyFill="1" applyBorder="1" applyAlignment="1" applyProtection="1">
      <alignment horizontal="left" vertical="center" wrapText="1" indent="1"/>
    </xf>
    <xf numFmtId="0" fontId="13" fillId="0" borderId="14" xfId="5" applyFont="1" applyFill="1" applyBorder="1" applyAlignment="1" applyProtection="1">
      <alignment horizontal="left" vertical="center" wrapText="1" indent="1"/>
    </xf>
    <xf numFmtId="0" fontId="13" fillId="0" borderId="13" xfId="5" applyFont="1" applyFill="1" applyBorder="1" applyAlignment="1" applyProtection="1">
      <alignment horizontal="left" vertical="center" wrapText="1" indent="1"/>
    </xf>
    <xf numFmtId="0" fontId="13" fillId="0" borderId="36" xfId="5" applyFont="1" applyFill="1" applyBorder="1" applyAlignment="1" applyProtection="1">
      <alignment horizontal="left" vertical="center" wrapText="1" indent="1"/>
    </xf>
    <xf numFmtId="0" fontId="13" fillId="0" borderId="4" xfId="5" applyFont="1" applyFill="1" applyBorder="1" applyAlignment="1" applyProtection="1">
      <alignment horizontal="left" vertical="center" wrapText="1" indent="1"/>
    </xf>
    <xf numFmtId="49" fontId="13" fillId="0" borderId="37" xfId="5" applyNumberFormat="1" applyFont="1" applyFill="1" applyBorder="1" applyAlignment="1" applyProtection="1">
      <alignment horizontal="left" vertical="center" wrapText="1" indent="1"/>
    </xf>
    <xf numFmtId="49" fontId="13" fillId="0" borderId="2" xfId="5" applyNumberFormat="1" applyFont="1" applyFill="1" applyBorder="1" applyAlignment="1" applyProtection="1">
      <alignment horizontal="left" vertical="center" wrapText="1" indent="1"/>
    </xf>
    <xf numFmtId="49" fontId="13" fillId="0" borderId="38" xfId="5" applyNumberFormat="1" applyFont="1" applyFill="1" applyBorder="1" applyAlignment="1" applyProtection="1">
      <alignment horizontal="left" vertical="center" wrapText="1" indent="1"/>
    </xf>
    <xf numFmtId="49" fontId="13" fillId="0" borderId="3" xfId="5" applyNumberFormat="1" applyFont="1" applyFill="1" applyBorder="1" applyAlignment="1" applyProtection="1">
      <alignment horizontal="left" vertical="center" wrapText="1" indent="1"/>
    </xf>
    <xf numFmtId="49" fontId="13" fillId="0" borderId="27" xfId="5" applyNumberFormat="1" applyFont="1" applyFill="1" applyBorder="1" applyAlignment="1" applyProtection="1">
      <alignment horizontal="left" vertical="center" wrapText="1" indent="1"/>
    </xf>
    <xf numFmtId="49" fontId="13" fillId="0" borderId="23" xfId="5" applyNumberFormat="1" applyFont="1" applyFill="1" applyBorder="1" applyAlignment="1" applyProtection="1">
      <alignment horizontal="left" vertical="center" wrapText="1" indent="1"/>
    </xf>
    <xf numFmtId="0" fontId="13" fillId="0" borderId="0" xfId="5" applyFont="1" applyFill="1" applyBorder="1" applyAlignment="1" applyProtection="1">
      <alignment horizontal="left" vertical="center" wrapText="1" indent="1"/>
    </xf>
    <xf numFmtId="0" fontId="12" fillId="0" borderId="5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horizontal="left" vertical="center" wrapText="1" indent="1"/>
    </xf>
    <xf numFmtId="0" fontId="12" fillId="0" borderId="24" xfId="5" applyFont="1" applyFill="1" applyBorder="1" applyAlignment="1" applyProtection="1">
      <alignment horizontal="left" vertical="center" wrapText="1" indent="1"/>
    </xf>
    <xf numFmtId="0" fontId="12" fillId="0" borderId="6" xfId="5" applyFont="1" applyFill="1" applyBorder="1" applyAlignment="1" applyProtection="1">
      <alignment vertical="center" wrapText="1"/>
    </xf>
    <xf numFmtId="0" fontId="12" fillId="0" borderId="25" xfId="5" applyFont="1" applyFill="1" applyBorder="1" applyAlignment="1" applyProtection="1">
      <alignment vertical="center" wrapText="1"/>
    </xf>
    <xf numFmtId="0" fontId="12" fillId="0" borderId="5" xfId="5" applyFont="1" applyFill="1" applyBorder="1" applyAlignment="1" applyProtection="1">
      <alignment horizontal="center" vertical="center" wrapText="1"/>
    </xf>
    <xf numFmtId="0" fontId="12" fillId="0" borderId="6" xfId="5" applyFont="1" applyFill="1" applyBorder="1" applyAlignment="1" applyProtection="1">
      <alignment horizontal="center" vertical="center" wrapText="1"/>
    </xf>
    <xf numFmtId="0" fontId="12" fillId="0" borderId="8" xfId="5" applyFont="1" applyFill="1" applyBorder="1" applyAlignment="1" applyProtection="1">
      <alignment horizontal="center" vertical="center" wrapText="1"/>
    </xf>
    <xf numFmtId="0" fontId="19" fillId="0" borderId="6" xfId="5" applyFont="1" applyFill="1" applyBorder="1" applyAlignment="1" applyProtection="1">
      <alignment horizontal="left" vertical="center" wrapText="1" indent="1"/>
    </xf>
    <xf numFmtId="0" fontId="2" fillId="0" borderId="10" xfId="0" applyFont="1" applyFill="1" applyBorder="1" applyAlignment="1" applyProtection="1">
      <alignment horizontal="right"/>
    </xf>
    <xf numFmtId="164" fontId="24" fillId="0" borderId="10" xfId="5" applyNumberFormat="1" applyFont="1" applyFill="1" applyBorder="1" applyAlignment="1" applyProtection="1">
      <alignment horizontal="left" vertical="center"/>
    </xf>
    <xf numFmtId="0" fontId="13" fillId="0" borderId="1" xfId="5" applyFont="1" applyFill="1" applyBorder="1" applyAlignment="1" applyProtection="1">
      <alignment horizontal="left" indent="6"/>
    </xf>
    <xf numFmtId="0" fontId="13" fillId="0" borderId="1" xfId="5" applyFont="1" applyFill="1" applyBorder="1" applyAlignment="1" applyProtection="1">
      <alignment horizontal="left" vertical="center" wrapText="1" indent="6"/>
    </xf>
    <xf numFmtId="0" fontId="13" fillId="0" borderId="4" xfId="5" applyFont="1" applyFill="1" applyBorder="1" applyAlignment="1" applyProtection="1">
      <alignment horizontal="left" vertical="center" wrapText="1" indent="6"/>
    </xf>
    <xf numFmtId="0" fontId="13" fillId="0" borderId="11" xfId="5" applyFont="1" applyFill="1" applyBorder="1" applyAlignment="1" applyProtection="1">
      <alignment horizontal="left" vertical="center" wrapText="1" indent="6"/>
    </xf>
    <xf numFmtId="164" fontId="12" fillId="0" borderId="33" xfId="5" applyNumberFormat="1" applyFont="1" applyFill="1" applyBorder="1" applyAlignment="1" applyProtection="1">
      <alignment horizontal="right" vertical="center" wrapText="1" indent="1"/>
    </xf>
    <xf numFmtId="164" fontId="13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6" xfId="0" applyFont="1" applyBorder="1" applyAlignment="1" applyProtection="1">
      <alignment horizontal="left" vertical="center" wrapText="1" indent="1"/>
    </xf>
    <xf numFmtId="0" fontId="17" fillId="0" borderId="1" xfId="0" applyFont="1" applyBorder="1" applyAlignment="1" applyProtection="1">
      <alignment horizontal="left" vertical="center" wrapText="1" indent="1"/>
    </xf>
    <xf numFmtId="0" fontId="17" fillId="0" borderId="4" xfId="0" applyFont="1" applyBorder="1" applyAlignment="1" applyProtection="1">
      <alignment horizontal="left" vertical="center" wrapText="1" indent="1"/>
    </xf>
    <xf numFmtId="0" fontId="18" fillId="0" borderId="41" xfId="0" applyFont="1" applyBorder="1" applyAlignment="1" applyProtection="1">
      <alignment horizontal="left" vertical="center" wrapText="1" indent="1"/>
    </xf>
    <xf numFmtId="164" fontId="12" fillId="0" borderId="8" xfId="5" applyNumberFormat="1" applyFont="1" applyFill="1" applyBorder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right" vertical="center"/>
    </xf>
    <xf numFmtId="0" fontId="16" fillId="0" borderId="32" xfId="0" applyFont="1" applyBorder="1" applyAlignment="1" applyProtection="1">
      <alignment horizontal="left" vertical="center" wrapText="1" indent="1"/>
    </xf>
    <xf numFmtId="0" fontId="5" fillId="0" borderId="0" xfId="5" applyFont="1" applyFill="1" applyProtection="1"/>
    <xf numFmtId="0" fontId="5" fillId="0" borderId="0" xfId="5" applyFont="1" applyFill="1" applyAlignment="1" applyProtection="1">
      <alignment horizontal="right" vertical="center" indent="1"/>
    </xf>
    <xf numFmtId="164" fontId="12" fillId="0" borderId="25" xfId="5" applyNumberFormat="1" applyFont="1" applyFill="1" applyBorder="1" applyAlignment="1" applyProtection="1">
      <alignment horizontal="right" vertical="center" wrapText="1" indent="1"/>
    </xf>
    <xf numFmtId="164" fontId="12" fillId="0" borderId="6" xfId="5" applyNumberFormat="1" applyFont="1" applyFill="1" applyBorder="1" applyAlignment="1" applyProtection="1">
      <alignment horizontal="right" vertical="center" wrapText="1" indent="1"/>
    </xf>
    <xf numFmtId="164" fontId="13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5" applyNumberFormat="1" applyFont="1" applyFill="1" applyBorder="1" applyAlignment="1" applyProtection="1">
      <alignment horizontal="right" vertical="center" wrapText="1" indent="1"/>
    </xf>
    <xf numFmtId="0" fontId="13" fillId="0" borderId="14" xfId="5" applyFont="1" applyFill="1" applyBorder="1" applyAlignment="1" applyProtection="1">
      <alignment horizontal="left" vertical="center" wrapText="1" indent="6"/>
    </xf>
    <xf numFmtId="0" fontId="5" fillId="0" borderId="0" xfId="5" applyFill="1" applyProtection="1"/>
    <xf numFmtId="0" fontId="13" fillId="0" borderId="0" xfId="5" applyFont="1" applyFill="1" applyProtection="1"/>
    <xf numFmtId="0" fontId="8" fillId="0" borderId="0" xfId="5" applyFont="1" applyFill="1" applyProtection="1"/>
    <xf numFmtId="0" fontId="17" fillId="0" borderId="14" xfId="0" applyFont="1" applyBorder="1" applyAlignment="1" applyProtection="1">
      <alignment horizontal="left" wrapText="1" indent="1"/>
    </xf>
    <xf numFmtId="0" fontId="17" fillId="0" borderId="1" xfId="0" applyFont="1" applyBorder="1" applyAlignment="1" applyProtection="1">
      <alignment horizontal="left" wrapText="1" indent="1"/>
    </xf>
    <xf numFmtId="0" fontId="17" fillId="0" borderId="4" xfId="0" applyFont="1" applyBorder="1" applyAlignment="1" applyProtection="1">
      <alignment horizontal="left" wrapText="1" indent="1"/>
    </xf>
    <xf numFmtId="0" fontId="17" fillId="0" borderId="38" xfId="0" applyFont="1" applyBorder="1" applyAlignment="1" applyProtection="1">
      <alignment wrapText="1"/>
    </xf>
    <xf numFmtId="0" fontId="17" fillId="0" borderId="2" xfId="0" applyFont="1" applyBorder="1" applyAlignment="1" applyProtection="1">
      <alignment wrapText="1"/>
    </xf>
    <xf numFmtId="0" fontId="5" fillId="0" borderId="0" xfId="5" applyFill="1" applyAlignment="1" applyProtection="1"/>
    <xf numFmtId="0" fontId="15" fillId="0" borderId="0" xfId="5" applyFont="1" applyFill="1" applyProtection="1"/>
    <xf numFmtId="0" fontId="14" fillId="0" borderId="0" xfId="5" applyFont="1" applyFill="1" applyProtection="1"/>
    <xf numFmtId="164" fontId="19" fillId="0" borderId="33" xfId="5" applyNumberFormat="1" applyFont="1" applyFill="1" applyBorder="1" applyAlignment="1" applyProtection="1">
      <alignment horizontal="right" vertical="center" wrapText="1" indent="1"/>
    </xf>
    <xf numFmtId="164" fontId="13" fillId="0" borderId="39" xfId="5" applyNumberFormat="1" applyFont="1" applyFill="1" applyBorder="1" applyAlignment="1" applyProtection="1">
      <alignment horizontal="right" vertical="center" wrapText="1" indent="1"/>
    </xf>
    <xf numFmtId="164" fontId="13" fillId="0" borderId="14" xfId="5" applyNumberFormat="1" applyFont="1" applyFill="1" applyBorder="1" applyAlignment="1" applyProtection="1">
      <alignment horizontal="right" vertical="center" wrapText="1" indent="1"/>
    </xf>
    <xf numFmtId="0" fontId="12" fillId="0" borderId="33" xfId="5" applyFont="1" applyFill="1" applyBorder="1" applyAlignment="1" applyProtection="1">
      <alignment horizontal="center" vertical="center" wrapText="1"/>
    </xf>
    <xf numFmtId="164" fontId="2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5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18" fillId="0" borderId="41" xfId="0" applyFont="1" applyBorder="1" applyAlignment="1" applyProtection="1">
      <alignment vertical="center" wrapText="1"/>
    </xf>
    <xf numFmtId="164" fontId="1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5" applyFill="1" applyAlignment="1" applyProtection="1">
      <alignment horizontal="left" vertical="center" inden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19" fillId="0" borderId="5" xfId="0" applyNumberFormat="1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3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43" xfId="0" applyNumberFormat="1" applyFont="1" applyFill="1" applyBorder="1" applyAlignment="1" applyProtection="1">
      <alignment horizontal="left" vertical="center" wrapText="1" indent="1"/>
    </xf>
    <xf numFmtId="164" fontId="22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44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13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Continuous" vertical="center" wrapText="1"/>
    </xf>
    <xf numFmtId="164" fontId="19" fillId="0" borderId="16" xfId="0" applyNumberFormat="1" applyFont="1" applyFill="1" applyBorder="1" applyAlignment="1" applyProtection="1">
      <alignment horizontal="center" vertical="center" wrapText="1"/>
    </xf>
    <xf numFmtId="164" fontId="19" fillId="0" borderId="5" xfId="0" applyNumberFormat="1" applyFont="1" applyFill="1" applyBorder="1" applyAlignment="1" applyProtection="1">
      <alignment horizontal="center" vertical="center" wrapText="1"/>
    </xf>
    <xf numFmtId="164" fontId="19" fillId="0" borderId="6" xfId="0" applyNumberFormat="1" applyFont="1" applyFill="1" applyBorder="1" applyAlignment="1" applyProtection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20" fillId="0" borderId="2" xfId="0" applyNumberFormat="1" applyFont="1" applyFill="1" applyBorder="1" applyAlignment="1" applyProtection="1">
      <alignment horizontal="left" vertical="center" wrapText="1" indent="2"/>
    </xf>
    <xf numFmtId="164" fontId="20" fillId="0" borderId="1" xfId="0" applyNumberFormat="1" applyFont="1" applyFill="1" applyBorder="1" applyAlignment="1" applyProtection="1">
      <alignment horizontal="left" vertical="center" wrapText="1" indent="2"/>
    </xf>
    <xf numFmtId="164" fontId="23" fillId="0" borderId="1" xfId="0" applyNumberFormat="1" applyFont="1" applyFill="1" applyBorder="1" applyAlignment="1" applyProtection="1">
      <alignment horizontal="left" vertical="center" wrapText="1" indent="1"/>
    </xf>
    <xf numFmtId="164" fontId="20" fillId="0" borderId="38" xfId="0" applyNumberFormat="1" applyFont="1" applyFill="1" applyBorder="1" applyAlignment="1" applyProtection="1">
      <alignment horizontal="left" vertical="center" wrapText="1" indent="1"/>
    </xf>
    <xf numFmtId="164" fontId="13" fillId="0" borderId="38" xfId="0" applyNumberFormat="1" applyFont="1" applyFill="1" applyBorder="1" applyAlignment="1" applyProtection="1">
      <alignment horizontal="left" vertical="center" wrapText="1" indent="2"/>
    </xf>
    <xf numFmtId="164" fontId="13" fillId="0" borderId="3" xfId="0" applyNumberFormat="1" applyFont="1" applyFill="1" applyBorder="1" applyAlignment="1" applyProtection="1">
      <alignment horizontal="left" vertical="center" wrapText="1" indent="2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13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3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19" xfId="0" applyFont="1" applyFill="1" applyBorder="1" applyAlignment="1" applyProtection="1">
      <alignment vertical="center" wrapText="1"/>
    </xf>
    <xf numFmtId="0" fontId="27" fillId="0" borderId="0" xfId="7" applyFill="1" applyProtection="1"/>
    <xf numFmtId="0" fontId="35" fillId="0" borderId="0" xfId="7" applyFont="1" applyFill="1" applyProtection="1"/>
    <xf numFmtId="0" fontId="26" fillId="0" borderId="23" xfId="7" applyFont="1" applyFill="1" applyBorder="1" applyAlignment="1" applyProtection="1">
      <alignment horizontal="center" vertical="center" wrapText="1"/>
    </xf>
    <xf numFmtId="0" fontId="26" fillId="0" borderId="11" xfId="7" applyFont="1" applyFill="1" applyBorder="1" applyAlignment="1" applyProtection="1">
      <alignment horizontal="center" vertical="center" wrapText="1"/>
    </xf>
    <xf numFmtId="0" fontId="26" fillId="0" borderId="12" xfId="7" applyFont="1" applyFill="1" applyBorder="1" applyAlignment="1" applyProtection="1">
      <alignment horizontal="center" vertical="center" wrapText="1"/>
    </xf>
    <xf numFmtId="0" fontId="27" fillId="0" borderId="0" xfId="7" applyFill="1" applyAlignment="1" applyProtection="1">
      <alignment horizontal="center" vertical="center"/>
    </xf>
    <xf numFmtId="0" fontId="18" fillId="0" borderId="27" xfId="7" applyFont="1" applyFill="1" applyBorder="1" applyAlignment="1" applyProtection="1">
      <alignment vertical="center" wrapText="1"/>
    </xf>
    <xf numFmtId="166" fontId="13" fillId="0" borderId="13" xfId="6" applyNumberFormat="1" applyFont="1" applyFill="1" applyBorder="1" applyAlignment="1" applyProtection="1">
      <alignment horizontal="center" vertical="center"/>
    </xf>
    <xf numFmtId="165" fontId="33" fillId="0" borderId="13" xfId="7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7" applyFill="1" applyAlignment="1" applyProtection="1">
      <alignment vertical="center"/>
    </xf>
    <xf numFmtId="0" fontId="18" fillId="0" borderId="2" xfId="7" applyFont="1" applyFill="1" applyBorder="1" applyAlignment="1" applyProtection="1">
      <alignment vertical="center" wrapText="1"/>
    </xf>
    <xf numFmtId="165" fontId="33" fillId="0" borderId="1" xfId="7" applyNumberFormat="1" applyFont="1" applyFill="1" applyBorder="1" applyAlignment="1" applyProtection="1">
      <alignment horizontal="right" vertical="center" wrapText="1"/>
    </xf>
    <xf numFmtId="0" fontId="25" fillId="0" borderId="2" xfId="7" applyFont="1" applyFill="1" applyBorder="1" applyAlignment="1" applyProtection="1">
      <alignment horizontal="left" vertical="center" wrapText="1" indent="1"/>
    </xf>
    <xf numFmtId="165" fontId="17" fillId="0" borderId="1" xfId="7" applyNumberFormat="1" applyFont="1" applyFill="1" applyBorder="1" applyAlignment="1" applyProtection="1">
      <alignment horizontal="right" vertical="center" wrapText="1"/>
    </xf>
    <xf numFmtId="0" fontId="18" fillId="0" borderId="23" xfId="7" applyFont="1" applyFill="1" applyBorder="1" applyAlignment="1" applyProtection="1">
      <alignment vertical="center" wrapText="1"/>
    </xf>
    <xf numFmtId="165" fontId="33" fillId="0" borderId="11" xfId="7" applyNumberFormat="1" applyFont="1" applyFill="1" applyBorder="1" applyAlignment="1" applyProtection="1">
      <alignment horizontal="right" vertical="center" wrapText="1"/>
    </xf>
    <xf numFmtId="0" fontId="17" fillId="0" borderId="0" xfId="7" applyFont="1" applyFill="1" applyProtection="1"/>
    <xf numFmtId="3" fontId="27" fillId="0" borderId="0" xfId="7" applyNumberFormat="1" applyFont="1" applyFill="1" applyProtection="1"/>
    <xf numFmtId="3" fontId="27" fillId="0" borderId="0" xfId="7" applyNumberFormat="1" applyFont="1" applyFill="1" applyAlignment="1" applyProtection="1">
      <alignment horizontal="center"/>
    </xf>
    <xf numFmtId="0" fontId="27" fillId="0" borderId="0" xfId="7" applyFont="1" applyFill="1" applyProtection="1"/>
    <xf numFmtId="0" fontId="27" fillId="0" borderId="0" xfId="7" applyFill="1" applyAlignment="1" applyProtection="1">
      <alignment horizontal="center"/>
    </xf>
    <xf numFmtId="0" fontId="9" fillId="0" borderId="0" xfId="6" applyFill="1" applyAlignment="1" applyProtection="1">
      <alignment vertical="center"/>
    </xf>
    <xf numFmtId="167" fontId="12" fillId="0" borderId="7" xfId="6" applyNumberFormat="1" applyFont="1" applyFill="1" applyBorder="1" applyAlignment="1" applyProtection="1">
      <alignment vertical="center"/>
      <protection locked="0"/>
    </xf>
    <xf numFmtId="0" fontId="8" fillId="0" borderId="0" xfId="6" applyFont="1" applyFill="1" applyAlignment="1" applyProtection="1">
      <alignment vertical="center"/>
    </xf>
    <xf numFmtId="0" fontId="27" fillId="0" borderId="0" xfId="7" applyFont="1" applyFill="1" applyAlignment="1" applyProtection="1"/>
    <xf numFmtId="0" fontId="0" fillId="0" borderId="0" xfId="0" applyAlignment="1">
      <alignment horizontal="center"/>
    </xf>
    <xf numFmtId="0" fontId="5" fillId="0" borderId="44" xfId="0" applyFont="1" applyBorder="1"/>
    <xf numFmtId="3" fontId="5" fillId="0" borderId="46" xfId="0" applyNumberFormat="1" applyFont="1" applyBorder="1"/>
    <xf numFmtId="0" fontId="5" fillId="0" borderId="47" xfId="0" applyFont="1" applyBorder="1"/>
    <xf numFmtId="3" fontId="5" fillId="0" borderId="48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3" fontId="14" fillId="0" borderId="0" xfId="5" applyNumberFormat="1" applyFont="1" applyFill="1" applyAlignment="1" applyProtection="1">
      <alignment horizontal="right" vertical="center" indent="1"/>
    </xf>
    <xf numFmtId="164" fontId="14" fillId="0" borderId="0" xfId="5" applyNumberFormat="1" applyFont="1" applyFill="1" applyAlignment="1" applyProtection="1">
      <alignment horizontal="right" vertical="center" indent="1"/>
    </xf>
    <xf numFmtId="0" fontId="4" fillId="0" borderId="11" xfId="5" applyFont="1" applyFill="1" applyBorder="1" applyAlignment="1" applyProtection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18" fillId="0" borderId="33" xfId="0" applyNumberFormat="1" applyFont="1" applyFill="1" applyBorder="1" applyAlignment="1" applyProtection="1">
      <alignment horizontal="right" vertical="center" wrapText="1" indent="1"/>
    </xf>
    <xf numFmtId="164" fontId="16" fillId="0" borderId="6" xfId="0" quotePrefix="1" applyNumberFormat="1" applyFont="1" applyFill="1" applyBorder="1" applyAlignment="1" applyProtection="1">
      <alignment horizontal="right" vertical="center" wrapText="1" indent="1"/>
    </xf>
    <xf numFmtId="164" fontId="16" fillId="0" borderId="33" xfId="0" quotePrefix="1" applyNumberFormat="1" applyFont="1" applyFill="1" applyBorder="1" applyAlignment="1" applyProtection="1">
      <alignment horizontal="right" vertical="center" wrapText="1" indent="1"/>
    </xf>
    <xf numFmtId="164" fontId="1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9" xfId="0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164" fontId="1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19" fillId="0" borderId="8" xfId="0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right" vertical="center" wrapText="1" indent="1"/>
    </xf>
    <xf numFmtId="165" fontId="33" fillId="0" borderId="28" xfId="7" applyNumberFormat="1" applyFont="1" applyFill="1" applyBorder="1" applyAlignment="1" applyProtection="1">
      <alignment horizontal="right" vertical="center" wrapText="1"/>
      <protection locked="0"/>
    </xf>
    <xf numFmtId="165" fontId="17" fillId="0" borderId="28" xfId="7" applyNumberFormat="1" applyFont="1" applyFill="1" applyBorder="1" applyAlignment="1" applyProtection="1">
      <alignment horizontal="right" vertical="center" wrapText="1"/>
      <protection locked="0"/>
    </xf>
    <xf numFmtId="165" fontId="18" fillId="0" borderId="1" xfId="7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vertical="center"/>
      <protection locked="0"/>
    </xf>
    <xf numFmtId="164" fontId="20" fillId="0" borderId="21" xfId="0" applyNumberFormat="1" applyFont="1" applyFill="1" applyBorder="1" applyAlignment="1" applyProtection="1">
      <alignment vertical="center"/>
      <protection locked="0"/>
    </xf>
    <xf numFmtId="164" fontId="19" fillId="0" borderId="21" xfId="0" applyNumberFormat="1" applyFont="1" applyFill="1" applyBorder="1" applyAlignment="1" applyProtection="1">
      <alignment vertical="center"/>
    </xf>
    <xf numFmtId="164" fontId="19" fillId="0" borderId="7" xfId="0" applyNumberFormat="1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vertical="center" wrapText="1"/>
    </xf>
    <xf numFmtId="164" fontId="20" fillId="0" borderId="4" xfId="0" applyNumberFormat="1" applyFont="1" applyFill="1" applyBorder="1" applyAlignment="1" applyProtection="1">
      <alignment vertical="center"/>
      <protection locked="0"/>
    </xf>
    <xf numFmtId="164" fontId="20" fillId="0" borderId="22" xfId="0" applyNumberFormat="1" applyFont="1" applyFill="1" applyBorder="1" applyAlignment="1" applyProtection="1">
      <alignment vertical="center"/>
      <protection locked="0"/>
    </xf>
    <xf numFmtId="0" fontId="20" fillId="0" borderId="23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vertical="center" wrapText="1"/>
    </xf>
    <xf numFmtId="164" fontId="20" fillId="0" borderId="11" xfId="0" applyNumberFormat="1" applyFont="1" applyFill="1" applyBorder="1" applyAlignment="1" applyProtection="1">
      <alignment vertical="center"/>
      <protection locked="0"/>
    </xf>
    <xf numFmtId="164" fontId="20" fillId="0" borderId="57" xfId="0" applyNumberFormat="1" applyFont="1" applyFill="1" applyBorder="1" applyAlignment="1" applyProtection="1">
      <alignment vertical="center"/>
      <protection locked="0"/>
    </xf>
    <xf numFmtId="164" fontId="19" fillId="0" borderId="6" xfId="0" applyNumberFormat="1" applyFont="1" applyFill="1" applyBorder="1" applyAlignment="1" applyProtection="1">
      <alignment vertical="center"/>
    </xf>
    <xf numFmtId="164" fontId="19" fillId="0" borderId="18" xfId="0" applyNumberFormat="1" applyFont="1" applyFill="1" applyBorder="1" applyAlignment="1" applyProtection="1">
      <alignment vertical="center"/>
    </xf>
    <xf numFmtId="164" fontId="19" fillId="0" borderId="8" xfId="0" applyNumberFormat="1" applyFont="1" applyFill="1" applyBorder="1" applyAlignment="1" applyProtection="1">
      <alignment vertical="center"/>
    </xf>
    <xf numFmtId="0" fontId="1" fillId="0" borderId="0" xfId="0" applyFont="1" applyFill="1"/>
    <xf numFmtId="0" fontId="0" fillId="0" borderId="0" xfId="0" applyFill="1" applyProtection="1">
      <protection locked="0"/>
    </xf>
    <xf numFmtId="164" fontId="19" fillId="0" borderId="12" xfId="0" applyNumberFormat="1" applyFont="1" applyFill="1" applyBorder="1" applyAlignment="1" applyProtection="1">
      <alignment vertical="center"/>
    </xf>
    <xf numFmtId="164" fontId="21" fillId="0" borderId="6" xfId="0" applyNumberFormat="1" applyFont="1" applyFill="1" applyBorder="1" applyAlignment="1" applyProtection="1">
      <alignment vertical="center"/>
    </xf>
    <xf numFmtId="164" fontId="21" fillId="0" borderId="13" xfId="5" applyNumberFormat="1" applyFont="1" applyFill="1" applyBorder="1" applyAlignment="1" applyProtection="1">
      <alignment horizontal="center" vertical="center"/>
    </xf>
    <xf numFmtId="164" fontId="21" fillId="0" borderId="28" xfId="5" applyNumberFormat="1" applyFont="1" applyFill="1" applyBorder="1" applyAlignment="1" applyProtection="1">
      <alignment horizontal="center" vertical="center"/>
    </xf>
    <xf numFmtId="3" fontId="1" fillId="0" borderId="18" xfId="0" applyNumberFormat="1" applyFont="1" applyFill="1" applyBorder="1" applyAlignment="1" applyProtection="1">
      <alignment horizontal="right" vertical="center" indent="1"/>
      <protection locked="0"/>
    </xf>
    <xf numFmtId="0" fontId="0" fillId="0" borderId="49" xfId="0" applyFill="1" applyBorder="1" applyAlignment="1">
      <alignment horizontal="right" vertical="center" indent="1"/>
    </xf>
    <xf numFmtId="0" fontId="0" fillId="0" borderId="33" xfId="0" applyFill="1" applyBorder="1" applyAlignment="1">
      <alignment horizontal="right" vertical="center" indent="1"/>
    </xf>
    <xf numFmtId="0" fontId="14" fillId="0" borderId="0" xfId="5" applyFont="1" applyFill="1" applyAlignment="1" applyProtection="1">
      <alignment horizontal="center"/>
    </xf>
    <xf numFmtId="164" fontId="3" fillId="0" borderId="0" xfId="5" applyNumberFormat="1" applyFont="1" applyFill="1" applyBorder="1" applyAlignment="1" applyProtection="1">
      <alignment horizontal="center" vertical="center"/>
    </xf>
    <xf numFmtId="0" fontId="4" fillId="0" borderId="27" xfId="5" applyFont="1" applyFill="1" applyBorder="1" applyAlignment="1" applyProtection="1">
      <alignment horizontal="center" vertical="center" wrapText="1"/>
    </xf>
    <xf numFmtId="0" fontId="4" fillId="0" borderId="23" xfId="5" applyFont="1" applyFill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 wrapText="1"/>
    </xf>
    <xf numFmtId="0" fontId="4" fillId="0" borderId="11" xfId="5" applyFont="1" applyFill="1" applyBorder="1" applyAlignment="1" applyProtection="1">
      <alignment horizontal="center" vertical="center" wrapText="1"/>
    </xf>
    <xf numFmtId="164" fontId="21" fillId="0" borderId="50" xfId="0" applyNumberFormat="1" applyFont="1" applyFill="1" applyBorder="1" applyAlignment="1" applyProtection="1">
      <alignment horizontal="center" vertical="center" wrapText="1"/>
    </xf>
    <xf numFmtId="164" fontId="21" fillId="0" borderId="47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textRotation="180" wrapText="1"/>
    </xf>
    <xf numFmtId="164" fontId="21" fillId="0" borderId="51" xfId="0" applyNumberFormat="1" applyFont="1" applyFill="1" applyBorder="1" applyAlignment="1" applyProtection="1">
      <alignment horizontal="center" vertical="center" wrapText="1"/>
    </xf>
    <xf numFmtId="164" fontId="21" fillId="0" borderId="52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textRotation="180" wrapText="1"/>
      <protection locked="0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54" xfId="0" applyFont="1" applyFill="1" applyBorder="1" applyAlignment="1" applyProtection="1">
      <alignment horizontal="left" vertical="center" wrapText="1"/>
    </xf>
    <xf numFmtId="0" fontId="4" fillId="0" borderId="35" xfId="0" applyFont="1" applyFill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left" vertical="center"/>
    </xf>
    <xf numFmtId="0" fontId="19" fillId="0" borderId="19" xfId="0" applyFont="1" applyFill="1" applyBorder="1" applyAlignment="1" applyProtection="1">
      <alignment horizontal="left" vertical="center"/>
    </xf>
    <xf numFmtId="0" fontId="22" fillId="0" borderId="17" xfId="0" applyFont="1" applyFill="1" applyBorder="1" applyAlignment="1" applyProtection="1">
      <alignment horizontal="left" vertical="center"/>
    </xf>
    <xf numFmtId="0" fontId="22" fillId="0" borderId="19" xfId="0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64" fontId="37" fillId="0" borderId="0" xfId="0" applyNumberFormat="1" applyFont="1" applyFill="1" applyAlignment="1">
      <alignment horizontal="center" textRotation="180" wrapText="1"/>
    </xf>
    <xf numFmtId="0" fontId="28" fillId="0" borderId="10" xfId="0" applyFont="1" applyFill="1" applyBorder="1" applyAlignment="1">
      <alignment horizontal="right"/>
    </xf>
    <xf numFmtId="0" fontId="4" fillId="0" borderId="53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/>
    </xf>
    <xf numFmtId="0" fontId="21" fillId="0" borderId="49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27" fillId="0" borderId="0" xfId="7" applyFont="1" applyFill="1" applyAlignment="1" applyProtection="1">
      <alignment horizontal="left"/>
    </xf>
    <xf numFmtId="0" fontId="29" fillId="0" borderId="0" xfId="7" applyFont="1" applyFill="1" applyAlignment="1" applyProtection="1">
      <alignment horizontal="center" vertical="center" wrapText="1"/>
    </xf>
    <xf numFmtId="0" fontId="29" fillId="0" borderId="0" xfId="7" applyFont="1" applyFill="1" applyAlignment="1" applyProtection="1">
      <alignment horizontal="center" vertical="center"/>
    </xf>
    <xf numFmtId="0" fontId="30" fillId="0" borderId="0" xfId="7" applyFont="1" applyFill="1" applyBorder="1" applyAlignment="1" applyProtection="1">
      <alignment horizontal="right"/>
    </xf>
    <xf numFmtId="0" fontId="31" fillId="0" borderId="24" xfId="7" applyFont="1" applyFill="1" applyBorder="1" applyAlignment="1" applyProtection="1">
      <alignment horizontal="center" vertical="center" wrapText="1"/>
    </xf>
    <xf numFmtId="0" fontId="31" fillId="0" borderId="37" xfId="7" applyFont="1" applyFill="1" applyBorder="1" applyAlignment="1" applyProtection="1">
      <alignment horizontal="center" vertical="center" wrapText="1"/>
    </xf>
    <xf numFmtId="0" fontId="31" fillId="0" borderId="38" xfId="7" applyFont="1" applyFill="1" applyBorder="1" applyAlignment="1" applyProtection="1">
      <alignment horizontal="center" vertical="center" wrapText="1"/>
    </xf>
    <xf numFmtId="0" fontId="32" fillId="0" borderId="25" xfId="6" applyFont="1" applyFill="1" applyBorder="1" applyAlignment="1" applyProtection="1">
      <alignment horizontal="center" vertical="center" textRotation="90"/>
    </xf>
    <xf numFmtId="0" fontId="32" fillId="0" borderId="9" xfId="6" applyFont="1" applyFill="1" applyBorder="1" applyAlignment="1" applyProtection="1">
      <alignment horizontal="center" vertical="center" textRotation="90"/>
    </xf>
    <xf numFmtId="0" fontId="32" fillId="0" borderId="14" xfId="6" applyFont="1" applyFill="1" applyBorder="1" applyAlignment="1" applyProtection="1">
      <alignment horizontal="center" vertical="center" textRotation="90"/>
    </xf>
    <xf numFmtId="0" fontId="30" fillId="0" borderId="13" xfId="7" applyFont="1" applyFill="1" applyBorder="1" applyAlignment="1" applyProtection="1">
      <alignment horizontal="center" vertical="center" wrapText="1"/>
    </xf>
    <xf numFmtId="0" fontId="30" fillId="0" borderId="1" xfId="7" applyFont="1" applyFill="1" applyBorder="1" applyAlignment="1" applyProtection="1">
      <alignment horizontal="center" vertical="center" wrapText="1"/>
    </xf>
    <xf numFmtId="0" fontId="30" fillId="0" borderId="26" xfId="7" applyFont="1" applyFill="1" applyBorder="1" applyAlignment="1" applyProtection="1">
      <alignment horizontal="center" vertical="center" wrapText="1"/>
    </xf>
    <xf numFmtId="0" fontId="30" fillId="0" borderId="30" xfId="7" applyFont="1" applyFill="1" applyBorder="1" applyAlignment="1" applyProtection="1">
      <alignment horizontal="center" vertical="center" wrapText="1"/>
    </xf>
    <xf numFmtId="0" fontId="30" fillId="0" borderId="1" xfId="7" applyFont="1" applyFill="1" applyBorder="1" applyAlignment="1" applyProtection="1">
      <alignment horizontal="center" wrapText="1"/>
    </xf>
    <xf numFmtId="0" fontId="30" fillId="0" borderId="7" xfId="7" applyFont="1" applyFill="1" applyBorder="1" applyAlignment="1" applyProtection="1">
      <alignment horizontal="center" wrapText="1"/>
    </xf>
    <xf numFmtId="0" fontId="27" fillId="0" borderId="0" xfId="7" applyFont="1" applyFill="1" applyAlignment="1" applyProtection="1">
      <alignment horizontal="center"/>
    </xf>
    <xf numFmtId="0" fontId="22" fillId="0" borderId="0" xfId="6" applyFont="1" applyFill="1" applyAlignment="1" applyProtection="1">
      <alignment horizontal="center" vertical="center" wrapText="1"/>
    </xf>
    <xf numFmtId="0" fontId="14" fillId="0" borderId="0" xfId="6" applyFont="1" applyFill="1" applyAlignment="1" applyProtection="1">
      <alignment horizontal="center" vertical="center" wrapText="1"/>
    </xf>
    <xf numFmtId="0" fontId="24" fillId="0" borderId="0" xfId="6" applyFont="1" applyFill="1" applyBorder="1" applyAlignment="1" applyProtection="1">
      <alignment horizontal="right" vertical="center"/>
    </xf>
    <xf numFmtId="0" fontId="14" fillId="0" borderId="27" xfId="6" applyFont="1" applyFill="1" applyBorder="1" applyAlignment="1" applyProtection="1">
      <alignment horizontal="center" vertical="center" wrapText="1"/>
    </xf>
    <xf numFmtId="0" fontId="14" fillId="0" borderId="2" xfId="6" applyFont="1" applyFill="1" applyBorder="1" applyAlignment="1" applyProtection="1">
      <alignment horizontal="center" vertical="center" wrapText="1"/>
    </xf>
    <xf numFmtId="0" fontId="32" fillId="0" borderId="13" xfId="6" applyFont="1" applyFill="1" applyBorder="1" applyAlignment="1" applyProtection="1">
      <alignment horizontal="center" vertical="center" textRotation="90"/>
    </xf>
    <xf numFmtId="0" fontId="32" fillId="0" borderId="1" xfId="6" applyFont="1" applyFill="1" applyBorder="1" applyAlignment="1" applyProtection="1">
      <alignment horizontal="center" vertical="center" textRotation="90"/>
    </xf>
    <xf numFmtId="0" fontId="2" fillId="0" borderId="28" xfId="6" applyFont="1" applyFill="1" applyBorder="1" applyAlignment="1" applyProtection="1">
      <alignment horizontal="center" vertical="center" wrapText="1"/>
    </xf>
    <xf numFmtId="0" fontId="2" fillId="0" borderId="7" xfId="6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5" fillId="0" borderId="50" xfId="0" applyFont="1" applyBorder="1" applyAlignment="1"/>
    <xf numFmtId="0" fontId="0" fillId="0" borderId="47" xfId="0" applyBorder="1" applyAlignment="1"/>
    <xf numFmtId="0" fontId="5" fillId="0" borderId="0" xfId="0" applyFont="1" applyAlignment="1">
      <alignment horizontal="left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C00000"/>
  </sheetPr>
  <dimension ref="A1:I165"/>
  <sheetViews>
    <sheetView tabSelected="1" view="pageLayout" zoomScaleNormal="130" zoomScaleSheetLayoutView="100" workbookViewId="0">
      <selection activeCell="B13" sqref="B13"/>
    </sheetView>
  </sheetViews>
  <sheetFormatPr defaultRowHeight="15.75"/>
  <cols>
    <col min="1" max="1" width="9.5" style="87" customWidth="1"/>
    <col min="2" max="2" width="60.83203125" style="87" customWidth="1"/>
    <col min="3" max="5" width="15.83203125" style="88" customWidth="1"/>
    <col min="6" max="16384" width="9.33203125" style="98"/>
  </cols>
  <sheetData>
    <row r="1" spans="1:5" ht="15.95" customHeight="1">
      <c r="A1" s="260" t="s">
        <v>0</v>
      </c>
      <c r="B1" s="260"/>
      <c r="C1" s="260"/>
      <c r="D1" s="260"/>
      <c r="E1" s="260"/>
    </row>
    <row r="2" spans="1:5" ht="15.95" customHeight="1" thickBot="1">
      <c r="A2" s="10"/>
      <c r="B2" s="10"/>
      <c r="C2" s="85"/>
      <c r="D2" s="85"/>
      <c r="E2" s="85"/>
    </row>
    <row r="3" spans="1:5" ht="15.95" customHeight="1">
      <c r="A3" s="261" t="s">
        <v>40</v>
      </c>
      <c r="B3" s="263" t="s">
        <v>1</v>
      </c>
      <c r="C3" s="254" t="s">
        <v>497</v>
      </c>
      <c r="D3" s="254"/>
      <c r="E3" s="255"/>
    </row>
    <row r="4" spans="1:5" ht="38.1" customHeight="1" thickBot="1">
      <c r="A4" s="262"/>
      <c r="B4" s="264"/>
      <c r="C4" s="12" t="s">
        <v>134</v>
      </c>
      <c r="D4" s="12" t="s">
        <v>135</v>
      </c>
      <c r="E4" s="13" t="s">
        <v>136</v>
      </c>
    </row>
    <row r="5" spans="1:5" s="99" customFormat="1" ht="12" customHeight="1" thickBot="1">
      <c r="A5" s="63" t="s">
        <v>301</v>
      </c>
      <c r="B5" s="64" t="s">
        <v>302</v>
      </c>
      <c r="C5" s="64" t="s">
        <v>303</v>
      </c>
      <c r="D5" s="64" t="s">
        <v>304</v>
      </c>
      <c r="E5" s="112" t="s">
        <v>305</v>
      </c>
    </row>
    <row r="6" spans="1:5" s="100" customFormat="1" ht="12" customHeight="1" thickBot="1">
      <c r="A6" s="58" t="s">
        <v>2</v>
      </c>
      <c r="B6" s="59" t="s">
        <v>187</v>
      </c>
      <c r="C6" s="90">
        <f>SUM(C7:C13)</f>
        <v>36177782</v>
      </c>
      <c r="D6" s="90">
        <f>SUM(D7:D13)</f>
        <v>36817989</v>
      </c>
      <c r="E6" s="73">
        <f>SUM(E7:E13)</f>
        <v>36817989</v>
      </c>
    </row>
    <row r="7" spans="1:5" s="100" customFormat="1" ht="12" customHeight="1">
      <c r="A7" s="53" t="s">
        <v>52</v>
      </c>
      <c r="B7" s="101" t="s">
        <v>188</v>
      </c>
      <c r="C7" s="92">
        <v>12059157</v>
      </c>
      <c r="D7" s="92">
        <v>13630053</v>
      </c>
      <c r="E7" s="75">
        <v>13630053</v>
      </c>
    </row>
    <row r="8" spans="1:5" s="100" customFormat="1" ht="12" customHeight="1">
      <c r="A8" s="52" t="s">
        <v>53</v>
      </c>
      <c r="B8" s="102" t="s">
        <v>189</v>
      </c>
      <c r="C8" s="91">
        <v>15378766</v>
      </c>
      <c r="D8" s="91">
        <v>14470600</v>
      </c>
      <c r="E8" s="74">
        <v>14470600</v>
      </c>
    </row>
    <row r="9" spans="1:5" s="100" customFormat="1" ht="24" customHeight="1">
      <c r="A9" s="52" t="s">
        <v>54</v>
      </c>
      <c r="B9" s="102" t="s">
        <v>498</v>
      </c>
      <c r="C9" s="91">
        <v>7539859</v>
      </c>
      <c r="D9" s="91">
        <v>6869636</v>
      </c>
      <c r="E9" s="74">
        <v>6869636</v>
      </c>
    </row>
    <row r="10" spans="1:5" s="100" customFormat="1" ht="12" customHeight="1">
      <c r="A10" s="52" t="s">
        <v>55</v>
      </c>
      <c r="B10" s="102" t="s">
        <v>191</v>
      </c>
      <c r="C10" s="91">
        <v>1200000</v>
      </c>
      <c r="D10" s="91">
        <v>1200000</v>
      </c>
      <c r="E10" s="74">
        <v>1200000</v>
      </c>
    </row>
    <row r="11" spans="1:5" s="100" customFormat="1" ht="12" customHeight="1">
      <c r="A11" s="52" t="s">
        <v>73</v>
      </c>
      <c r="B11" s="102" t="s">
        <v>192</v>
      </c>
      <c r="C11" s="91"/>
      <c r="D11" s="91"/>
      <c r="E11" s="74"/>
    </row>
    <row r="12" spans="1:5" s="100" customFormat="1" ht="12" customHeight="1">
      <c r="A12" s="54" t="s">
        <v>56</v>
      </c>
      <c r="B12" s="103" t="s">
        <v>193</v>
      </c>
      <c r="C12" s="93">
        <v>0</v>
      </c>
      <c r="D12" s="93">
        <v>647700</v>
      </c>
      <c r="E12" s="76">
        <v>647700</v>
      </c>
    </row>
    <row r="13" spans="1:5" s="100" customFormat="1" ht="12" customHeight="1" thickBot="1">
      <c r="A13" s="54" t="s">
        <v>57</v>
      </c>
      <c r="B13" s="103" t="s">
        <v>471</v>
      </c>
      <c r="C13" s="93"/>
      <c r="D13" s="93">
        <v>0</v>
      </c>
      <c r="E13" s="76">
        <v>0</v>
      </c>
    </row>
    <row r="14" spans="1:5" s="100" customFormat="1" ht="12" customHeight="1" thickBot="1">
      <c r="A14" s="58" t="s">
        <v>3</v>
      </c>
      <c r="B14" s="80" t="s">
        <v>194</v>
      </c>
      <c r="C14" s="90">
        <f>SUM(C15:C19)</f>
        <v>12000</v>
      </c>
      <c r="D14" s="90">
        <f>SUM(D15:D19)</f>
        <v>2937408</v>
      </c>
      <c r="E14" s="73">
        <f>SUM(E15:E19)</f>
        <v>2937408</v>
      </c>
    </row>
    <row r="15" spans="1:5" s="100" customFormat="1" ht="12" customHeight="1">
      <c r="A15" s="53" t="s">
        <v>58</v>
      </c>
      <c r="B15" s="101" t="s">
        <v>195</v>
      </c>
      <c r="C15" s="92"/>
      <c r="D15" s="92"/>
      <c r="E15" s="75"/>
    </row>
    <row r="16" spans="1:5" s="100" customFormat="1" ht="12" customHeight="1">
      <c r="A16" s="52" t="s">
        <v>59</v>
      </c>
      <c r="B16" s="102" t="s">
        <v>196</v>
      </c>
      <c r="C16" s="91"/>
      <c r="D16" s="91"/>
      <c r="E16" s="74"/>
    </row>
    <row r="17" spans="1:5" s="100" customFormat="1" ht="12" customHeight="1">
      <c r="A17" s="52" t="s">
        <v>60</v>
      </c>
      <c r="B17" s="102" t="s">
        <v>197</v>
      </c>
      <c r="C17" s="91"/>
      <c r="D17" s="91"/>
      <c r="E17" s="74"/>
    </row>
    <row r="18" spans="1:5" s="100" customFormat="1" ht="12" customHeight="1">
      <c r="A18" s="52" t="s">
        <v>61</v>
      </c>
      <c r="B18" s="102" t="s">
        <v>198</v>
      </c>
      <c r="C18" s="91"/>
      <c r="D18" s="91"/>
      <c r="E18" s="74"/>
    </row>
    <row r="19" spans="1:5" s="100" customFormat="1" ht="12" customHeight="1">
      <c r="A19" s="52" t="s">
        <v>62</v>
      </c>
      <c r="B19" s="102" t="s">
        <v>199</v>
      </c>
      <c r="C19" s="91">
        <v>12000</v>
      </c>
      <c r="D19" s="91">
        <v>2937408</v>
      </c>
      <c r="E19" s="74">
        <v>2937408</v>
      </c>
    </row>
    <row r="20" spans="1:5" s="100" customFormat="1" ht="12" customHeight="1" thickBot="1">
      <c r="A20" s="54" t="s">
        <v>68</v>
      </c>
      <c r="B20" s="103" t="s">
        <v>200</v>
      </c>
      <c r="C20" s="93"/>
      <c r="D20" s="93"/>
      <c r="E20" s="76"/>
    </row>
    <row r="21" spans="1:5" s="100" customFormat="1" ht="12" customHeight="1" thickBot="1">
      <c r="A21" s="58" t="s">
        <v>4</v>
      </c>
      <c r="B21" s="59" t="s">
        <v>201</v>
      </c>
      <c r="C21" s="90">
        <f>SUM(C22:C26)</f>
        <v>0</v>
      </c>
      <c r="D21" s="90">
        <f>SUM(D22:D26)</f>
        <v>10000000</v>
      </c>
      <c r="E21" s="73">
        <f>SUM(E22:E26)</f>
        <v>10000000</v>
      </c>
    </row>
    <row r="22" spans="1:5" s="100" customFormat="1" ht="12" customHeight="1">
      <c r="A22" s="53" t="s">
        <v>41</v>
      </c>
      <c r="B22" s="101" t="s">
        <v>202</v>
      </c>
      <c r="C22" s="92"/>
      <c r="D22" s="92">
        <v>10000000</v>
      </c>
      <c r="E22" s="75">
        <v>10000000</v>
      </c>
    </row>
    <row r="23" spans="1:5" s="100" customFormat="1" ht="12" customHeight="1">
      <c r="A23" s="52" t="s">
        <v>42</v>
      </c>
      <c r="B23" s="102" t="s">
        <v>203</v>
      </c>
      <c r="C23" s="91"/>
      <c r="D23" s="91"/>
      <c r="E23" s="74"/>
    </row>
    <row r="24" spans="1:5" s="100" customFormat="1" ht="12" customHeight="1">
      <c r="A24" s="52" t="s">
        <v>43</v>
      </c>
      <c r="B24" s="102" t="s">
        <v>204</v>
      </c>
      <c r="C24" s="91"/>
      <c r="D24" s="91"/>
      <c r="E24" s="74"/>
    </row>
    <row r="25" spans="1:5" s="100" customFormat="1" ht="12" customHeight="1">
      <c r="A25" s="52" t="s">
        <v>44</v>
      </c>
      <c r="B25" s="102" t="s">
        <v>205</v>
      </c>
      <c r="C25" s="91"/>
      <c r="D25" s="91"/>
      <c r="E25" s="74"/>
    </row>
    <row r="26" spans="1:5" s="100" customFormat="1" ht="12" customHeight="1">
      <c r="A26" s="52" t="s">
        <v>84</v>
      </c>
      <c r="B26" s="102" t="s">
        <v>206</v>
      </c>
      <c r="C26" s="91">
        <v>0</v>
      </c>
      <c r="D26" s="91">
        <v>0</v>
      </c>
      <c r="E26" s="74"/>
    </row>
    <row r="27" spans="1:5" s="100" customFormat="1" ht="12" customHeight="1" thickBot="1">
      <c r="A27" s="54" t="s">
        <v>85</v>
      </c>
      <c r="B27" s="82" t="s">
        <v>207</v>
      </c>
      <c r="C27" s="93"/>
      <c r="D27" s="93"/>
      <c r="E27" s="76"/>
    </row>
    <row r="28" spans="1:5" s="100" customFormat="1" ht="12" customHeight="1" thickBot="1">
      <c r="A28" s="58" t="s">
        <v>86</v>
      </c>
      <c r="B28" s="59" t="s">
        <v>208</v>
      </c>
      <c r="C28" s="96">
        <f>+C29+C32+C33+C34</f>
        <v>4950000</v>
      </c>
      <c r="D28" s="96">
        <f>+D29+D32+D33+D34</f>
        <v>4802744</v>
      </c>
      <c r="E28" s="109">
        <f>+E29+E32+E33+E34</f>
        <v>4622780</v>
      </c>
    </row>
    <row r="29" spans="1:5" s="100" customFormat="1" ht="12" customHeight="1">
      <c r="A29" s="53" t="s">
        <v>209</v>
      </c>
      <c r="B29" s="101" t="s">
        <v>210</v>
      </c>
      <c r="C29" s="111">
        <f>+C30+C31</f>
        <v>3950000</v>
      </c>
      <c r="D29" s="111">
        <f>+D30+D31</f>
        <v>3800744</v>
      </c>
      <c r="E29" s="110">
        <f>+E30+E31</f>
        <v>3800744</v>
      </c>
    </row>
    <row r="30" spans="1:5" s="100" customFormat="1" ht="12" customHeight="1">
      <c r="A30" s="52" t="s">
        <v>211</v>
      </c>
      <c r="B30" s="102" t="s">
        <v>212</v>
      </c>
      <c r="C30" s="91">
        <v>650000</v>
      </c>
      <c r="D30" s="91">
        <v>0</v>
      </c>
      <c r="E30" s="74">
        <v>0</v>
      </c>
    </row>
    <row r="31" spans="1:5" s="100" customFormat="1" ht="12" customHeight="1">
      <c r="A31" s="52" t="s">
        <v>213</v>
      </c>
      <c r="B31" s="102" t="s">
        <v>214</v>
      </c>
      <c r="C31" s="91">
        <v>3300000</v>
      </c>
      <c r="D31" s="91">
        <v>3800744</v>
      </c>
      <c r="E31" s="74">
        <v>3800744</v>
      </c>
    </row>
    <row r="32" spans="1:5" s="100" customFormat="1" ht="12" customHeight="1">
      <c r="A32" s="52" t="s">
        <v>215</v>
      </c>
      <c r="B32" s="102" t="s">
        <v>216</v>
      </c>
      <c r="C32" s="91">
        <v>800000</v>
      </c>
      <c r="D32" s="91">
        <v>800000</v>
      </c>
      <c r="E32" s="74">
        <v>753630</v>
      </c>
    </row>
    <row r="33" spans="1:5" s="100" customFormat="1" ht="12" customHeight="1">
      <c r="A33" s="52" t="s">
        <v>217</v>
      </c>
      <c r="B33" s="102" t="s">
        <v>218</v>
      </c>
      <c r="C33" s="91"/>
      <c r="D33" s="91">
        <v>2000</v>
      </c>
      <c r="E33" s="74">
        <v>2000</v>
      </c>
    </row>
    <row r="34" spans="1:5" s="100" customFormat="1" ht="12" customHeight="1" thickBot="1">
      <c r="A34" s="54" t="s">
        <v>219</v>
      </c>
      <c r="B34" s="82" t="s">
        <v>220</v>
      </c>
      <c r="C34" s="93">
        <v>200000</v>
      </c>
      <c r="D34" s="93">
        <v>200000</v>
      </c>
      <c r="E34" s="76">
        <v>66406</v>
      </c>
    </row>
    <row r="35" spans="1:5" s="100" customFormat="1" ht="12" customHeight="1" thickBot="1">
      <c r="A35" s="58" t="s">
        <v>6</v>
      </c>
      <c r="B35" s="59" t="s">
        <v>221</v>
      </c>
      <c r="C35" s="90">
        <f>SUM(C36:C45)</f>
        <v>950000</v>
      </c>
      <c r="D35" s="90">
        <f>SUM(D36:D45)</f>
        <v>1886046</v>
      </c>
      <c r="E35" s="73">
        <f>SUM(E36:E45)</f>
        <v>1886046</v>
      </c>
    </row>
    <row r="36" spans="1:5" s="100" customFormat="1" ht="12" customHeight="1">
      <c r="A36" s="53" t="s">
        <v>45</v>
      </c>
      <c r="B36" s="101" t="s">
        <v>222</v>
      </c>
      <c r="C36" s="92">
        <v>0</v>
      </c>
      <c r="D36" s="92">
        <v>0</v>
      </c>
      <c r="E36" s="75">
        <v>0</v>
      </c>
    </row>
    <row r="37" spans="1:5" s="100" customFormat="1" ht="12" customHeight="1">
      <c r="A37" s="52" t="s">
        <v>46</v>
      </c>
      <c r="B37" s="102" t="s">
        <v>223</v>
      </c>
      <c r="C37" s="91">
        <v>0</v>
      </c>
      <c r="D37" s="91">
        <v>904506</v>
      </c>
      <c r="E37" s="74">
        <v>904506</v>
      </c>
    </row>
    <row r="38" spans="1:5" s="100" customFormat="1" ht="12" customHeight="1">
      <c r="A38" s="52" t="s">
        <v>47</v>
      </c>
      <c r="B38" s="102" t="s">
        <v>224</v>
      </c>
      <c r="C38" s="91">
        <v>0</v>
      </c>
      <c r="D38" s="91">
        <v>0</v>
      </c>
      <c r="E38" s="74">
        <v>0</v>
      </c>
    </row>
    <row r="39" spans="1:5" s="100" customFormat="1" ht="12" customHeight="1">
      <c r="A39" s="52" t="s">
        <v>88</v>
      </c>
      <c r="B39" s="102" t="s">
        <v>225</v>
      </c>
      <c r="C39" s="91">
        <v>950000</v>
      </c>
      <c r="D39" s="91">
        <v>145167</v>
      </c>
      <c r="E39" s="74">
        <v>145167</v>
      </c>
    </row>
    <row r="40" spans="1:5" s="100" customFormat="1" ht="12" customHeight="1">
      <c r="A40" s="52" t="s">
        <v>89</v>
      </c>
      <c r="B40" s="102" t="s">
        <v>226</v>
      </c>
      <c r="C40" s="91">
        <v>0</v>
      </c>
      <c r="D40" s="91">
        <v>181233</v>
      </c>
      <c r="E40" s="74">
        <v>181233</v>
      </c>
    </row>
    <row r="41" spans="1:5" s="100" customFormat="1" ht="12" customHeight="1">
      <c r="A41" s="52" t="s">
        <v>90</v>
      </c>
      <c r="B41" s="102" t="s">
        <v>227</v>
      </c>
      <c r="C41" s="91"/>
      <c r="D41" s="91">
        <v>88764</v>
      </c>
      <c r="E41" s="74">
        <v>88764</v>
      </c>
    </row>
    <row r="42" spans="1:5" s="100" customFormat="1" ht="12" customHeight="1">
      <c r="A42" s="52" t="s">
        <v>91</v>
      </c>
      <c r="B42" s="102" t="s">
        <v>228</v>
      </c>
      <c r="C42" s="91"/>
      <c r="D42" s="91">
        <v>471000</v>
      </c>
      <c r="E42" s="74">
        <v>471000</v>
      </c>
    </row>
    <row r="43" spans="1:5" s="100" customFormat="1" ht="12" customHeight="1">
      <c r="A43" s="52" t="s">
        <v>92</v>
      </c>
      <c r="B43" s="102" t="s">
        <v>229</v>
      </c>
      <c r="C43" s="91"/>
      <c r="D43" s="91">
        <v>1347</v>
      </c>
      <c r="E43" s="74">
        <v>1347</v>
      </c>
    </row>
    <row r="44" spans="1:5" s="100" customFormat="1" ht="12" customHeight="1">
      <c r="A44" s="52" t="s">
        <v>230</v>
      </c>
      <c r="B44" s="102" t="s">
        <v>231</v>
      </c>
      <c r="C44" s="94"/>
      <c r="D44" s="94"/>
      <c r="E44" s="77"/>
    </row>
    <row r="45" spans="1:5" s="100" customFormat="1" ht="12" customHeight="1" thickBot="1">
      <c r="A45" s="54" t="s">
        <v>232</v>
      </c>
      <c r="B45" s="103" t="s">
        <v>233</v>
      </c>
      <c r="C45" s="95"/>
      <c r="D45" s="95">
        <v>94029</v>
      </c>
      <c r="E45" s="78">
        <v>94029</v>
      </c>
    </row>
    <row r="46" spans="1:5" s="100" customFormat="1" ht="12" customHeight="1" thickBot="1">
      <c r="A46" s="58" t="s">
        <v>7</v>
      </c>
      <c r="B46" s="59" t="s">
        <v>234</v>
      </c>
      <c r="C46" s="90">
        <f>SUM(C47:C51)</f>
        <v>0</v>
      </c>
      <c r="D46" s="90">
        <f>SUM(D47:D51)</f>
        <v>0</v>
      </c>
      <c r="E46" s="73">
        <f>SUM(E47:E51)</f>
        <v>0</v>
      </c>
    </row>
    <row r="47" spans="1:5" s="100" customFormat="1" ht="12" customHeight="1">
      <c r="A47" s="53" t="s">
        <v>48</v>
      </c>
      <c r="B47" s="101" t="s">
        <v>235</v>
      </c>
      <c r="C47" s="113"/>
      <c r="D47" s="113"/>
      <c r="E47" s="79"/>
    </row>
    <row r="48" spans="1:5" s="100" customFormat="1" ht="12" customHeight="1">
      <c r="A48" s="52" t="s">
        <v>49</v>
      </c>
      <c r="B48" s="102" t="s">
        <v>236</v>
      </c>
      <c r="C48" s="94"/>
      <c r="D48" s="94">
        <v>0</v>
      </c>
      <c r="E48" s="77">
        <v>0</v>
      </c>
    </row>
    <row r="49" spans="1:5" s="100" customFormat="1" ht="12" customHeight="1">
      <c r="A49" s="52" t="s">
        <v>237</v>
      </c>
      <c r="B49" s="102" t="s">
        <v>238</v>
      </c>
      <c r="C49" s="94"/>
      <c r="D49" s="94"/>
      <c r="E49" s="77"/>
    </row>
    <row r="50" spans="1:5" s="100" customFormat="1" ht="12" customHeight="1">
      <c r="A50" s="52" t="s">
        <v>239</v>
      </c>
      <c r="B50" s="102" t="s">
        <v>240</v>
      </c>
      <c r="C50" s="94"/>
      <c r="D50" s="94"/>
      <c r="E50" s="77"/>
    </row>
    <row r="51" spans="1:5" s="100" customFormat="1" ht="12" customHeight="1" thickBot="1">
      <c r="A51" s="54" t="s">
        <v>241</v>
      </c>
      <c r="B51" s="103" t="s">
        <v>242</v>
      </c>
      <c r="C51" s="95"/>
      <c r="D51" s="95"/>
      <c r="E51" s="78"/>
    </row>
    <row r="52" spans="1:5" s="100" customFormat="1" ht="17.25" customHeight="1" thickBot="1">
      <c r="A52" s="58" t="s">
        <v>93</v>
      </c>
      <c r="B52" s="59" t="s">
        <v>243</v>
      </c>
      <c r="C52" s="90">
        <f>SUM(C53:C55)</f>
        <v>0</v>
      </c>
      <c r="D52" s="90">
        <f>SUM(D53:D55)</f>
        <v>0</v>
      </c>
      <c r="E52" s="73">
        <f>SUM(E53:E55)</f>
        <v>0</v>
      </c>
    </row>
    <row r="53" spans="1:5" s="100" customFormat="1" ht="12" customHeight="1">
      <c r="A53" s="53" t="s">
        <v>50</v>
      </c>
      <c r="B53" s="101" t="s">
        <v>244</v>
      </c>
      <c r="C53" s="92"/>
      <c r="D53" s="92"/>
      <c r="E53" s="75"/>
    </row>
    <row r="54" spans="1:5" s="100" customFormat="1" ht="12" customHeight="1">
      <c r="A54" s="52" t="s">
        <v>51</v>
      </c>
      <c r="B54" s="102" t="s">
        <v>245</v>
      </c>
      <c r="C54" s="91">
        <v>0</v>
      </c>
      <c r="D54" s="91">
        <v>0</v>
      </c>
      <c r="E54" s="74">
        <v>0</v>
      </c>
    </row>
    <row r="55" spans="1:5" s="100" customFormat="1" ht="12" customHeight="1">
      <c r="A55" s="52" t="s">
        <v>246</v>
      </c>
      <c r="B55" s="102" t="s">
        <v>247</v>
      </c>
      <c r="C55" s="91"/>
      <c r="D55" s="91"/>
      <c r="E55" s="74"/>
    </row>
    <row r="56" spans="1:5" s="100" customFormat="1" ht="12" customHeight="1" thickBot="1">
      <c r="A56" s="54" t="s">
        <v>248</v>
      </c>
      <c r="B56" s="103" t="s">
        <v>249</v>
      </c>
      <c r="C56" s="93"/>
      <c r="D56" s="93"/>
      <c r="E56" s="76"/>
    </row>
    <row r="57" spans="1:5" s="100" customFormat="1" ht="12" customHeight="1" thickBot="1">
      <c r="A57" s="58" t="s">
        <v>9</v>
      </c>
      <c r="B57" s="80" t="s">
        <v>250</v>
      </c>
      <c r="C57" s="90">
        <f>SUM(C58:C60)</f>
        <v>0</v>
      </c>
      <c r="D57" s="90">
        <f>SUM(D58:D60)</f>
        <v>0</v>
      </c>
      <c r="E57" s="73">
        <f>SUM(E58:E60)</f>
        <v>0</v>
      </c>
    </row>
    <row r="58" spans="1:5" s="100" customFormat="1" ht="12" customHeight="1">
      <c r="A58" s="53" t="s">
        <v>94</v>
      </c>
      <c r="B58" s="101" t="s">
        <v>251</v>
      </c>
      <c r="C58" s="94"/>
      <c r="D58" s="94"/>
      <c r="E58" s="77"/>
    </row>
    <row r="59" spans="1:5" s="100" customFormat="1" ht="12" customHeight="1">
      <c r="A59" s="52" t="s">
        <v>95</v>
      </c>
      <c r="B59" s="102" t="s">
        <v>252</v>
      </c>
      <c r="C59" s="94">
        <v>0</v>
      </c>
      <c r="D59" s="94">
        <v>0</v>
      </c>
      <c r="E59" s="77">
        <v>0</v>
      </c>
    </row>
    <row r="60" spans="1:5" s="100" customFormat="1" ht="12" customHeight="1">
      <c r="A60" s="52" t="s">
        <v>114</v>
      </c>
      <c r="B60" s="102" t="s">
        <v>253</v>
      </c>
      <c r="C60" s="94"/>
      <c r="D60" s="94">
        <v>0</v>
      </c>
      <c r="E60" s="77">
        <v>0</v>
      </c>
    </row>
    <row r="61" spans="1:5" s="100" customFormat="1" ht="12" customHeight="1" thickBot="1">
      <c r="A61" s="54" t="s">
        <v>254</v>
      </c>
      <c r="B61" s="103" t="s">
        <v>255</v>
      </c>
      <c r="C61" s="94"/>
      <c r="D61" s="94"/>
      <c r="E61" s="77"/>
    </row>
    <row r="62" spans="1:5" s="100" customFormat="1" ht="12" customHeight="1" thickBot="1">
      <c r="A62" s="58" t="s">
        <v>10</v>
      </c>
      <c r="B62" s="59" t="s">
        <v>256</v>
      </c>
      <c r="C62" s="96">
        <f>+C6+C14+C21+C28+C35+C46+C52+C57</f>
        <v>42089782</v>
      </c>
      <c r="D62" s="96">
        <f>+D6+D14+D21+D28+D35+D46+D52+D57</f>
        <v>56444187</v>
      </c>
      <c r="E62" s="109">
        <f>+E6+E14+E21+E28+E35+E46+E52+E57</f>
        <v>56264223</v>
      </c>
    </row>
    <row r="63" spans="1:5" s="100" customFormat="1" ht="12" customHeight="1" thickBot="1">
      <c r="A63" s="114" t="s">
        <v>257</v>
      </c>
      <c r="B63" s="80" t="s">
        <v>258</v>
      </c>
      <c r="C63" s="90">
        <f>+C64+C65+C66</f>
        <v>0</v>
      </c>
      <c r="D63" s="90">
        <f>+D64+D65+D66</f>
        <v>0</v>
      </c>
      <c r="E63" s="73">
        <f>+E64+E65+E66</f>
        <v>0</v>
      </c>
    </row>
    <row r="64" spans="1:5" s="100" customFormat="1" ht="12" customHeight="1">
      <c r="A64" s="53" t="s">
        <v>259</v>
      </c>
      <c r="B64" s="101" t="s">
        <v>260</v>
      </c>
      <c r="C64" s="94"/>
      <c r="D64" s="94"/>
      <c r="E64" s="77"/>
    </row>
    <row r="65" spans="1:5" s="100" customFormat="1" ht="12" customHeight="1">
      <c r="A65" s="52" t="s">
        <v>261</v>
      </c>
      <c r="B65" s="102" t="s">
        <v>262</v>
      </c>
      <c r="C65" s="94">
        <v>0</v>
      </c>
      <c r="D65" s="94"/>
      <c r="E65" s="77"/>
    </row>
    <row r="66" spans="1:5" s="100" customFormat="1" ht="12" customHeight="1" thickBot="1">
      <c r="A66" s="54" t="s">
        <v>263</v>
      </c>
      <c r="B66" s="38" t="s">
        <v>306</v>
      </c>
      <c r="C66" s="94"/>
      <c r="D66" s="94">
        <v>0</v>
      </c>
      <c r="E66" s="77">
        <v>0</v>
      </c>
    </row>
    <row r="67" spans="1:5" s="100" customFormat="1" ht="12" customHeight="1" thickBot="1">
      <c r="A67" s="114" t="s">
        <v>264</v>
      </c>
      <c r="B67" s="80" t="s">
        <v>265</v>
      </c>
      <c r="C67" s="90">
        <f>+C68+C69+C70+C71</f>
        <v>2000000</v>
      </c>
      <c r="D67" s="90">
        <f>+D68+D69+D70+D71</f>
        <v>2000000</v>
      </c>
      <c r="E67" s="73">
        <f>+E68+E69+E70+E71</f>
        <v>0</v>
      </c>
    </row>
    <row r="68" spans="1:5" s="100" customFormat="1" ht="13.5" customHeight="1">
      <c r="A68" s="53" t="s">
        <v>74</v>
      </c>
      <c r="B68" s="101" t="s">
        <v>266</v>
      </c>
      <c r="C68" s="94">
        <v>2000000</v>
      </c>
      <c r="D68" s="94">
        <v>2000000</v>
      </c>
      <c r="E68" s="77"/>
    </row>
    <row r="69" spans="1:5" s="100" customFormat="1" ht="12" customHeight="1">
      <c r="A69" s="52" t="s">
        <v>75</v>
      </c>
      <c r="B69" s="102" t="s">
        <v>267</v>
      </c>
      <c r="C69" s="94"/>
      <c r="D69" s="94"/>
      <c r="E69" s="77"/>
    </row>
    <row r="70" spans="1:5" s="100" customFormat="1" ht="12" customHeight="1">
      <c r="A70" s="52" t="s">
        <v>268</v>
      </c>
      <c r="B70" s="102" t="s">
        <v>269</v>
      </c>
      <c r="C70" s="94">
        <v>0</v>
      </c>
      <c r="D70" s="94">
        <v>0</v>
      </c>
      <c r="E70" s="77"/>
    </row>
    <row r="71" spans="1:5" s="100" customFormat="1" ht="12" customHeight="1" thickBot="1">
      <c r="A71" s="54" t="s">
        <v>270</v>
      </c>
      <c r="B71" s="103" t="s">
        <v>271</v>
      </c>
      <c r="C71" s="94"/>
      <c r="D71" s="94"/>
      <c r="E71" s="77"/>
    </row>
    <row r="72" spans="1:5" s="100" customFormat="1" ht="12" customHeight="1" thickBot="1">
      <c r="A72" s="114" t="s">
        <v>272</v>
      </c>
      <c r="B72" s="80" t="s">
        <v>273</v>
      </c>
      <c r="C72" s="90">
        <f>+C73+C74</f>
        <v>12647249</v>
      </c>
      <c r="D72" s="90">
        <f>+D73+D74</f>
        <v>13325155</v>
      </c>
      <c r="E72" s="73">
        <f>+E73+E74</f>
        <v>13325155</v>
      </c>
    </row>
    <row r="73" spans="1:5" s="100" customFormat="1" ht="12" customHeight="1">
      <c r="A73" s="53" t="s">
        <v>274</v>
      </c>
      <c r="B73" s="101" t="s">
        <v>275</v>
      </c>
      <c r="C73" s="94">
        <v>12647249</v>
      </c>
      <c r="D73" s="94">
        <v>13325155</v>
      </c>
      <c r="E73" s="77">
        <v>13325155</v>
      </c>
    </row>
    <row r="74" spans="1:5" s="100" customFormat="1" ht="12" customHeight="1" thickBot="1">
      <c r="A74" s="54" t="s">
        <v>276</v>
      </c>
      <c r="B74" s="103" t="s">
        <v>277</v>
      </c>
      <c r="C74" s="94"/>
      <c r="D74" s="94"/>
      <c r="E74" s="77"/>
    </row>
    <row r="75" spans="1:5" s="100" customFormat="1" ht="12" customHeight="1" thickBot="1">
      <c r="A75" s="114" t="s">
        <v>278</v>
      </c>
      <c r="B75" s="80" t="s">
        <v>279</v>
      </c>
      <c r="C75" s="90">
        <f>+C76+C77+C78</f>
        <v>19444305</v>
      </c>
      <c r="D75" s="90">
        <f>+D76+D77+D78</f>
        <v>16227998</v>
      </c>
      <c r="E75" s="73">
        <f>+E76+E77+E78</f>
        <v>16227998</v>
      </c>
    </row>
    <row r="76" spans="1:5" s="100" customFormat="1" ht="12" customHeight="1">
      <c r="A76" s="53" t="s">
        <v>280</v>
      </c>
      <c r="B76" s="101" t="s">
        <v>281</v>
      </c>
      <c r="C76" s="94"/>
      <c r="D76" s="94">
        <v>1232037</v>
      </c>
      <c r="E76" s="77">
        <v>1232037</v>
      </c>
    </row>
    <row r="77" spans="1:5" s="100" customFormat="1" ht="12" customHeight="1">
      <c r="A77" s="52" t="s">
        <v>282</v>
      </c>
      <c r="B77" s="102" t="s">
        <v>283</v>
      </c>
      <c r="C77" s="94"/>
      <c r="D77" s="94"/>
      <c r="E77" s="77"/>
    </row>
    <row r="78" spans="1:5" s="100" customFormat="1" ht="12" customHeight="1" thickBot="1">
      <c r="A78" s="54" t="s">
        <v>284</v>
      </c>
      <c r="B78" s="82" t="s">
        <v>499</v>
      </c>
      <c r="C78" s="94">
        <v>19444305</v>
      </c>
      <c r="D78" s="94">
        <v>14995961</v>
      </c>
      <c r="E78" s="77">
        <v>14995961</v>
      </c>
    </row>
    <row r="79" spans="1:5" s="100" customFormat="1" ht="12" customHeight="1" thickBot="1">
      <c r="A79" s="114" t="s">
        <v>285</v>
      </c>
      <c r="B79" s="80" t="s">
        <v>286</v>
      </c>
      <c r="C79" s="90">
        <f>+C80+C81+C82+C83</f>
        <v>0</v>
      </c>
      <c r="D79" s="90">
        <f>+D80+D81+D82+D83</f>
        <v>0</v>
      </c>
      <c r="E79" s="73">
        <f>+E80+E81+E82+E83</f>
        <v>0</v>
      </c>
    </row>
    <row r="80" spans="1:5" s="100" customFormat="1" ht="12" customHeight="1">
      <c r="A80" s="104" t="s">
        <v>287</v>
      </c>
      <c r="B80" s="101" t="s">
        <v>288</v>
      </c>
      <c r="C80" s="94"/>
      <c r="D80" s="94"/>
      <c r="E80" s="77"/>
    </row>
    <row r="81" spans="1:5" s="100" customFormat="1" ht="12" customHeight="1">
      <c r="A81" s="105" t="s">
        <v>289</v>
      </c>
      <c r="B81" s="102" t="s">
        <v>290</v>
      </c>
      <c r="C81" s="94"/>
      <c r="D81" s="94"/>
      <c r="E81" s="77"/>
    </row>
    <row r="82" spans="1:5" s="100" customFormat="1" ht="12" customHeight="1">
      <c r="A82" s="105" t="s">
        <v>291</v>
      </c>
      <c r="B82" s="102" t="s">
        <v>292</v>
      </c>
      <c r="C82" s="94"/>
      <c r="D82" s="94"/>
      <c r="E82" s="77"/>
    </row>
    <row r="83" spans="1:5" s="100" customFormat="1" ht="12" customHeight="1" thickBot="1">
      <c r="A83" s="115" t="s">
        <v>293</v>
      </c>
      <c r="B83" s="82" t="s">
        <v>294</v>
      </c>
      <c r="C83" s="94"/>
      <c r="D83" s="94"/>
      <c r="E83" s="77"/>
    </row>
    <row r="84" spans="1:5" s="100" customFormat="1" ht="12" customHeight="1" thickBot="1">
      <c r="A84" s="114" t="s">
        <v>295</v>
      </c>
      <c r="B84" s="80" t="s">
        <v>296</v>
      </c>
      <c r="C84" s="117"/>
      <c r="D84" s="117"/>
      <c r="E84" s="118"/>
    </row>
    <row r="85" spans="1:5" s="100" customFormat="1" ht="12" customHeight="1" thickBot="1">
      <c r="A85" s="114" t="s">
        <v>297</v>
      </c>
      <c r="B85" s="36" t="s">
        <v>298</v>
      </c>
      <c r="C85" s="96">
        <f>+C63+C67+C72+C75+C79+C84</f>
        <v>34091554</v>
      </c>
      <c r="D85" s="96">
        <f>+D63+D67+D72+D75+D79+D84</f>
        <v>31553153</v>
      </c>
      <c r="E85" s="109">
        <f>+E63+E67+E72+E75+E79+E84</f>
        <v>29553153</v>
      </c>
    </row>
    <row r="86" spans="1:5" s="100" customFormat="1" ht="12" customHeight="1" thickBot="1">
      <c r="A86" s="116" t="s">
        <v>299</v>
      </c>
      <c r="B86" s="39" t="s">
        <v>300</v>
      </c>
      <c r="C86" s="96">
        <f>+C62+C85</f>
        <v>76181336</v>
      </c>
      <c r="D86" s="96">
        <f>+D62+D85</f>
        <v>87997340</v>
      </c>
      <c r="E86" s="109">
        <f>+E62+E85</f>
        <v>85817376</v>
      </c>
    </row>
    <row r="87" spans="1:5" s="100" customFormat="1" ht="12" customHeight="1">
      <c r="A87" s="34"/>
      <c r="B87" s="34"/>
      <c r="C87" s="35"/>
      <c r="D87" s="35"/>
      <c r="E87" s="35"/>
    </row>
    <row r="88" spans="1:5" ht="16.5" customHeight="1">
      <c r="A88" s="260" t="s">
        <v>31</v>
      </c>
      <c r="B88" s="260"/>
      <c r="C88" s="260"/>
      <c r="D88" s="260"/>
      <c r="E88" s="260"/>
    </row>
    <row r="89" spans="1:5" s="106" customFormat="1" ht="16.5" customHeight="1" thickBot="1">
      <c r="A89" s="11" t="s">
        <v>76</v>
      </c>
      <c r="B89" s="11"/>
      <c r="C89" s="67"/>
      <c r="D89" s="67"/>
      <c r="E89" s="67" t="s">
        <v>113</v>
      </c>
    </row>
    <row r="90" spans="1:5" s="106" customFormat="1" ht="16.5" customHeight="1">
      <c r="A90" s="261" t="s">
        <v>40</v>
      </c>
      <c r="B90" s="263" t="s">
        <v>133</v>
      </c>
      <c r="C90" s="254" t="str">
        <f>+C3</f>
        <v xml:space="preserve">2016. év </v>
      </c>
      <c r="D90" s="254"/>
      <c r="E90" s="255"/>
    </row>
    <row r="91" spans="1:5" ht="38.1" customHeight="1" thickBot="1">
      <c r="A91" s="262"/>
      <c r="B91" s="264"/>
      <c r="C91" s="12" t="s">
        <v>134</v>
      </c>
      <c r="D91" s="12" t="s">
        <v>135</v>
      </c>
      <c r="E91" s="13" t="s">
        <v>136</v>
      </c>
    </row>
    <row r="92" spans="1:5" s="99" customFormat="1" ht="12" customHeight="1" thickBot="1">
      <c r="A92" s="63" t="s">
        <v>301</v>
      </c>
      <c r="B92" s="64" t="s">
        <v>302</v>
      </c>
      <c r="C92" s="64" t="s">
        <v>303</v>
      </c>
      <c r="D92" s="64" t="s">
        <v>304</v>
      </c>
      <c r="E92" s="65" t="s">
        <v>305</v>
      </c>
    </row>
    <row r="93" spans="1:5" ht="12" customHeight="1" thickBot="1">
      <c r="A93" s="60" t="s">
        <v>2</v>
      </c>
      <c r="B93" s="62" t="s">
        <v>307</v>
      </c>
      <c r="C93" s="89">
        <f>SUM(C94:C98)</f>
        <v>44819549</v>
      </c>
      <c r="D93" s="89">
        <f>SUM(D94:D98)</f>
        <v>44098554</v>
      </c>
      <c r="E93" s="44">
        <f>SUM(E94:E98)</f>
        <v>39963310</v>
      </c>
    </row>
    <row r="94" spans="1:5" ht="12" customHeight="1">
      <c r="A94" s="55" t="s">
        <v>52</v>
      </c>
      <c r="B94" s="48" t="s">
        <v>32</v>
      </c>
      <c r="C94" s="14">
        <v>17215550</v>
      </c>
      <c r="D94" s="14">
        <v>18017566</v>
      </c>
      <c r="E94" s="43">
        <v>17732361</v>
      </c>
    </row>
    <row r="95" spans="1:5" ht="12" customHeight="1">
      <c r="A95" s="52" t="s">
        <v>53</v>
      </c>
      <c r="B95" s="46" t="s">
        <v>96</v>
      </c>
      <c r="C95" s="91">
        <v>4415920</v>
      </c>
      <c r="D95" s="91">
        <v>4935724</v>
      </c>
      <c r="E95" s="74">
        <v>4926626</v>
      </c>
    </row>
    <row r="96" spans="1:5" ht="12" customHeight="1">
      <c r="A96" s="52" t="s">
        <v>54</v>
      </c>
      <c r="B96" s="46" t="s">
        <v>72</v>
      </c>
      <c r="C96" s="93">
        <v>19094079</v>
      </c>
      <c r="D96" s="93">
        <v>15580807</v>
      </c>
      <c r="E96" s="76">
        <v>12192878</v>
      </c>
    </row>
    <row r="97" spans="1:5" ht="12" customHeight="1">
      <c r="A97" s="52" t="s">
        <v>55</v>
      </c>
      <c r="B97" s="49" t="s">
        <v>97</v>
      </c>
      <c r="C97" s="93">
        <v>2702000</v>
      </c>
      <c r="D97" s="93">
        <v>3439964</v>
      </c>
      <c r="E97" s="76">
        <v>3439964</v>
      </c>
    </row>
    <row r="98" spans="1:5" ht="12" customHeight="1">
      <c r="A98" s="52" t="s">
        <v>63</v>
      </c>
      <c r="B98" s="57" t="s">
        <v>98</v>
      </c>
      <c r="C98" s="93">
        <f>1558456-166456</f>
        <v>1392000</v>
      </c>
      <c r="D98" s="93">
        <f>18832540-16708047</f>
        <v>2124493</v>
      </c>
      <c r="E98" s="76">
        <v>1671481</v>
      </c>
    </row>
    <row r="99" spans="1:5" ht="12" customHeight="1">
      <c r="A99" s="52" t="s">
        <v>56</v>
      </c>
      <c r="B99" s="46" t="s">
        <v>308</v>
      </c>
      <c r="C99" s="93"/>
      <c r="D99" s="93">
        <v>711167</v>
      </c>
      <c r="E99" s="76">
        <v>260198</v>
      </c>
    </row>
    <row r="100" spans="1:5" ht="12" customHeight="1">
      <c r="A100" s="52" t="s">
        <v>57</v>
      </c>
      <c r="B100" s="69" t="s">
        <v>309</v>
      </c>
      <c r="C100" s="93"/>
      <c r="D100" s="93"/>
      <c r="E100" s="76"/>
    </row>
    <row r="101" spans="1:5" ht="12" customHeight="1">
      <c r="A101" s="52" t="s">
        <v>64</v>
      </c>
      <c r="B101" s="70" t="s">
        <v>310</v>
      </c>
      <c r="C101" s="93"/>
      <c r="D101" s="93"/>
      <c r="E101" s="76"/>
    </row>
    <row r="102" spans="1:5" ht="12" customHeight="1">
      <c r="A102" s="52" t="s">
        <v>65</v>
      </c>
      <c r="B102" s="70" t="s">
        <v>311</v>
      </c>
      <c r="C102" s="93"/>
      <c r="D102" s="93"/>
      <c r="E102" s="76"/>
    </row>
    <row r="103" spans="1:5" ht="12" customHeight="1">
      <c r="A103" s="52" t="s">
        <v>66</v>
      </c>
      <c r="B103" s="69" t="s">
        <v>312</v>
      </c>
      <c r="C103" s="93">
        <v>892000</v>
      </c>
      <c r="D103" s="93">
        <v>891016</v>
      </c>
      <c r="E103" s="76">
        <v>891016</v>
      </c>
    </row>
    <row r="104" spans="1:5" ht="12" customHeight="1">
      <c r="A104" s="52" t="s">
        <v>67</v>
      </c>
      <c r="B104" s="69" t="s">
        <v>313</v>
      </c>
      <c r="C104" s="93"/>
      <c r="D104" s="93"/>
      <c r="E104" s="76"/>
    </row>
    <row r="105" spans="1:5" ht="12" customHeight="1">
      <c r="A105" s="52" t="s">
        <v>69</v>
      </c>
      <c r="B105" s="70" t="s">
        <v>314</v>
      </c>
      <c r="C105" s="93">
        <v>0</v>
      </c>
      <c r="D105" s="93">
        <v>0</v>
      </c>
      <c r="E105" s="76">
        <v>0</v>
      </c>
    </row>
    <row r="106" spans="1:5" ht="12" customHeight="1">
      <c r="A106" s="51" t="s">
        <v>99</v>
      </c>
      <c r="B106" s="71" t="s">
        <v>315</v>
      </c>
      <c r="C106" s="93"/>
      <c r="D106" s="93"/>
      <c r="E106" s="76"/>
    </row>
    <row r="107" spans="1:5" ht="12" customHeight="1">
      <c r="A107" s="52" t="s">
        <v>316</v>
      </c>
      <c r="B107" s="71" t="s">
        <v>317</v>
      </c>
      <c r="C107" s="93"/>
      <c r="D107" s="93"/>
      <c r="E107" s="76"/>
    </row>
    <row r="108" spans="1:5" ht="12" customHeight="1" thickBot="1">
      <c r="A108" s="56" t="s">
        <v>318</v>
      </c>
      <c r="B108" s="72" t="s">
        <v>319</v>
      </c>
      <c r="C108" s="15">
        <v>500000</v>
      </c>
      <c r="D108" s="15">
        <v>522310</v>
      </c>
      <c r="E108" s="37">
        <v>520267</v>
      </c>
    </row>
    <row r="109" spans="1:5" ht="12" customHeight="1" thickBot="1">
      <c r="A109" s="56" t="s">
        <v>472</v>
      </c>
      <c r="B109" s="72" t="s">
        <v>473</v>
      </c>
      <c r="C109" s="15">
        <v>0</v>
      </c>
      <c r="D109" s="15"/>
      <c r="E109" s="37"/>
    </row>
    <row r="110" spans="1:5" ht="12" customHeight="1" thickBot="1">
      <c r="A110" s="58" t="s">
        <v>3</v>
      </c>
      <c r="B110" s="61" t="s">
        <v>320</v>
      </c>
      <c r="C110" s="90">
        <f>+C111+C113+C115</f>
        <v>10506500</v>
      </c>
      <c r="D110" s="90">
        <f>+D111+D113+D115</f>
        <v>10950252</v>
      </c>
      <c r="E110" s="73">
        <f>+E111+E113+E115</f>
        <v>10829122</v>
      </c>
    </row>
    <row r="111" spans="1:5" ht="12" customHeight="1">
      <c r="A111" s="53" t="s">
        <v>58</v>
      </c>
      <c r="B111" s="46" t="s">
        <v>112</v>
      </c>
      <c r="C111" s="92">
        <v>1206500</v>
      </c>
      <c r="D111" s="92">
        <v>1652833</v>
      </c>
      <c r="E111" s="75">
        <v>1531703</v>
      </c>
    </row>
    <row r="112" spans="1:5" ht="12" customHeight="1">
      <c r="A112" s="53" t="s">
        <v>59</v>
      </c>
      <c r="B112" s="50" t="s">
        <v>321</v>
      </c>
      <c r="C112" s="92"/>
      <c r="D112" s="92"/>
      <c r="E112" s="75"/>
    </row>
    <row r="113" spans="1:5">
      <c r="A113" s="53" t="s">
        <v>60</v>
      </c>
      <c r="B113" s="50" t="s">
        <v>100</v>
      </c>
      <c r="C113" s="91">
        <v>9300000</v>
      </c>
      <c r="D113" s="91">
        <v>9297419</v>
      </c>
      <c r="E113" s="74">
        <v>9297419</v>
      </c>
    </row>
    <row r="114" spans="1:5" ht="12" customHeight="1">
      <c r="A114" s="53" t="s">
        <v>61</v>
      </c>
      <c r="B114" s="50" t="s">
        <v>322</v>
      </c>
      <c r="C114" s="91"/>
      <c r="D114" s="91"/>
      <c r="E114" s="74"/>
    </row>
    <row r="115" spans="1:5" ht="12" customHeight="1">
      <c r="A115" s="53" t="s">
        <v>62</v>
      </c>
      <c r="B115" s="82" t="s">
        <v>115</v>
      </c>
      <c r="C115" s="91">
        <v>0</v>
      </c>
      <c r="D115" s="91">
        <v>0</v>
      </c>
      <c r="E115" s="74">
        <v>0</v>
      </c>
    </row>
    <row r="116" spans="1:5" ht="21.75" customHeight="1">
      <c r="A116" s="53" t="s">
        <v>68</v>
      </c>
      <c r="B116" s="81" t="s">
        <v>323</v>
      </c>
      <c r="C116" s="91"/>
      <c r="D116" s="91"/>
      <c r="E116" s="74"/>
    </row>
    <row r="117" spans="1:5" ht="24" customHeight="1">
      <c r="A117" s="53" t="s">
        <v>70</v>
      </c>
      <c r="B117" s="97" t="s">
        <v>324</v>
      </c>
      <c r="C117" s="91"/>
      <c r="D117" s="91"/>
      <c r="E117" s="74"/>
    </row>
    <row r="118" spans="1:5" ht="12" customHeight="1">
      <c r="A118" s="53" t="s">
        <v>101</v>
      </c>
      <c r="B118" s="70" t="s">
        <v>311</v>
      </c>
      <c r="C118" s="91"/>
      <c r="D118" s="91">
        <v>0</v>
      </c>
      <c r="E118" s="74">
        <v>0</v>
      </c>
    </row>
    <row r="119" spans="1:5" ht="12" customHeight="1">
      <c r="A119" s="53" t="s">
        <v>102</v>
      </c>
      <c r="B119" s="70" t="s">
        <v>325</v>
      </c>
      <c r="C119" s="91"/>
      <c r="D119" s="91">
        <v>0</v>
      </c>
      <c r="E119" s="74">
        <v>0</v>
      </c>
    </row>
    <row r="120" spans="1:5" ht="12" customHeight="1">
      <c r="A120" s="53" t="s">
        <v>103</v>
      </c>
      <c r="B120" s="70" t="s">
        <v>326</v>
      </c>
      <c r="C120" s="91"/>
      <c r="D120" s="91"/>
      <c r="E120" s="74"/>
    </row>
    <row r="121" spans="1:5" s="119" customFormat="1" ht="12" customHeight="1">
      <c r="A121" s="53" t="s">
        <v>327</v>
      </c>
      <c r="B121" s="70" t="s">
        <v>314</v>
      </c>
      <c r="C121" s="91">
        <v>0</v>
      </c>
      <c r="D121" s="91">
        <v>0</v>
      </c>
      <c r="E121" s="74">
        <v>0</v>
      </c>
    </row>
    <row r="122" spans="1:5" ht="12" customHeight="1">
      <c r="A122" s="53" t="s">
        <v>328</v>
      </c>
      <c r="B122" s="70" t="s">
        <v>329</v>
      </c>
      <c r="C122" s="91"/>
      <c r="D122" s="91"/>
      <c r="E122" s="74"/>
    </row>
    <row r="123" spans="1:5" ht="12" customHeight="1" thickBot="1">
      <c r="A123" s="51" t="s">
        <v>330</v>
      </c>
      <c r="B123" s="70" t="s">
        <v>331</v>
      </c>
      <c r="C123" s="93">
        <v>0</v>
      </c>
      <c r="D123" s="93">
        <v>0</v>
      </c>
      <c r="E123" s="76">
        <v>0</v>
      </c>
    </row>
    <row r="124" spans="1:5" ht="12" customHeight="1" thickBot="1">
      <c r="A124" s="58" t="s">
        <v>4</v>
      </c>
      <c r="B124" s="66" t="s">
        <v>332</v>
      </c>
      <c r="C124" s="90">
        <f>+C125+C126</f>
        <v>166456</v>
      </c>
      <c r="D124" s="90">
        <f>+D125+D126</f>
        <v>16708047</v>
      </c>
      <c r="E124" s="73">
        <f>+E125+E126</f>
        <v>0</v>
      </c>
    </row>
    <row r="125" spans="1:5" ht="12" customHeight="1">
      <c r="A125" s="53" t="s">
        <v>41</v>
      </c>
      <c r="B125" s="47" t="s">
        <v>36</v>
      </c>
      <c r="C125" s="92">
        <v>166456</v>
      </c>
      <c r="D125" s="92">
        <v>16708047</v>
      </c>
      <c r="E125" s="75"/>
    </row>
    <row r="126" spans="1:5" ht="12" customHeight="1" thickBot="1">
      <c r="A126" s="54" t="s">
        <v>42</v>
      </c>
      <c r="B126" s="50" t="s">
        <v>37</v>
      </c>
      <c r="C126" s="93"/>
      <c r="D126" s="93"/>
      <c r="E126" s="76"/>
    </row>
    <row r="127" spans="1:5" ht="12" customHeight="1" thickBot="1">
      <c r="A127" s="58" t="s">
        <v>5</v>
      </c>
      <c r="B127" s="66" t="s">
        <v>333</v>
      </c>
      <c r="C127" s="90">
        <f>+C93+C110+C124</f>
        <v>55492505</v>
      </c>
      <c r="D127" s="90">
        <f>+D93+D110+D124</f>
        <v>71756853</v>
      </c>
      <c r="E127" s="73">
        <f>+E93+E110+E124</f>
        <v>50792432</v>
      </c>
    </row>
    <row r="128" spans="1:5" ht="12" customHeight="1" thickBot="1">
      <c r="A128" s="58" t="s">
        <v>6</v>
      </c>
      <c r="B128" s="66" t="s">
        <v>334</v>
      </c>
      <c r="C128" s="90">
        <f>+C129+C130+C131</f>
        <v>0</v>
      </c>
      <c r="D128" s="90">
        <f>+D129+D130+D131</f>
        <v>0</v>
      </c>
      <c r="E128" s="73">
        <f>+E129+E130+E131</f>
        <v>0</v>
      </c>
    </row>
    <row r="129" spans="1:9" ht="12" customHeight="1">
      <c r="A129" s="53" t="s">
        <v>45</v>
      </c>
      <c r="B129" s="47" t="s">
        <v>335</v>
      </c>
      <c r="C129" s="91">
        <v>0</v>
      </c>
      <c r="D129" s="91">
        <v>0</v>
      </c>
      <c r="E129" s="74"/>
    </row>
    <row r="130" spans="1:9" ht="12" customHeight="1">
      <c r="A130" s="53" t="s">
        <v>46</v>
      </c>
      <c r="B130" s="47" t="s">
        <v>336</v>
      </c>
      <c r="C130" s="91"/>
      <c r="D130" s="91"/>
      <c r="E130" s="74"/>
    </row>
    <row r="131" spans="1:9" ht="12" customHeight="1" thickBot="1">
      <c r="A131" s="51" t="s">
        <v>47</v>
      </c>
      <c r="B131" s="45" t="s">
        <v>337</v>
      </c>
      <c r="C131" s="91"/>
      <c r="D131" s="91">
        <v>0</v>
      </c>
      <c r="E131" s="74">
        <v>0</v>
      </c>
    </row>
    <row r="132" spans="1:9" ht="12" customHeight="1" thickBot="1">
      <c r="A132" s="58" t="s">
        <v>7</v>
      </c>
      <c r="B132" s="66" t="s">
        <v>338</v>
      </c>
      <c r="C132" s="90">
        <f>+C133+C134+C136+C135</f>
        <v>0</v>
      </c>
      <c r="D132" s="90">
        <f>+D133+D134+D136+D135</f>
        <v>0</v>
      </c>
      <c r="E132" s="73">
        <f>+E133+E134+E136+E135</f>
        <v>0</v>
      </c>
    </row>
    <row r="133" spans="1:9" ht="12" customHeight="1">
      <c r="A133" s="53" t="s">
        <v>48</v>
      </c>
      <c r="B133" s="47" t="s">
        <v>339</v>
      </c>
      <c r="C133" s="91"/>
      <c r="D133" s="91"/>
      <c r="E133" s="74"/>
    </row>
    <row r="134" spans="1:9" ht="12" customHeight="1">
      <c r="A134" s="53" t="s">
        <v>49</v>
      </c>
      <c r="B134" s="47" t="s">
        <v>340</v>
      </c>
      <c r="C134" s="91"/>
      <c r="D134" s="91"/>
      <c r="E134" s="74"/>
    </row>
    <row r="135" spans="1:9" ht="12" customHeight="1">
      <c r="A135" s="53" t="s">
        <v>237</v>
      </c>
      <c r="B135" s="47" t="s">
        <v>341</v>
      </c>
      <c r="C135" s="91"/>
      <c r="D135" s="91"/>
      <c r="E135" s="74"/>
    </row>
    <row r="136" spans="1:9" ht="12" customHeight="1" thickBot="1">
      <c r="A136" s="51" t="s">
        <v>239</v>
      </c>
      <c r="B136" s="45" t="s">
        <v>342</v>
      </c>
      <c r="C136" s="91"/>
      <c r="D136" s="91"/>
      <c r="E136" s="74"/>
    </row>
    <row r="137" spans="1:9" ht="12" customHeight="1" thickBot="1">
      <c r="A137" s="58" t="s">
        <v>8</v>
      </c>
      <c r="B137" s="66" t="s">
        <v>343</v>
      </c>
      <c r="C137" s="96">
        <f>+C138+C139+C140+C141</f>
        <v>20688831</v>
      </c>
      <c r="D137" s="96">
        <f>+D138+D139+D140+D141</f>
        <v>16240487</v>
      </c>
      <c r="E137" s="109">
        <f>+E138+E139+E140+E141</f>
        <v>16240487</v>
      </c>
    </row>
    <row r="138" spans="1:9" ht="12" customHeight="1">
      <c r="A138" s="53" t="s">
        <v>50</v>
      </c>
      <c r="B138" s="47" t="s">
        <v>344</v>
      </c>
      <c r="C138" s="91">
        <v>1244526</v>
      </c>
      <c r="D138" s="91">
        <v>1244526</v>
      </c>
      <c r="E138" s="74">
        <v>1244526</v>
      </c>
    </row>
    <row r="139" spans="1:9" ht="12" customHeight="1">
      <c r="A139" s="53" t="s">
        <v>51</v>
      </c>
      <c r="B139" s="47" t="s">
        <v>345</v>
      </c>
      <c r="C139" s="91"/>
      <c r="D139" s="91">
        <v>0</v>
      </c>
      <c r="E139" s="74">
        <v>0</v>
      </c>
    </row>
    <row r="140" spans="1:9" ht="12" customHeight="1">
      <c r="A140" s="53" t="s">
        <v>246</v>
      </c>
      <c r="B140" s="47" t="s">
        <v>346</v>
      </c>
      <c r="C140" s="91"/>
      <c r="D140" s="91"/>
      <c r="E140" s="74"/>
    </row>
    <row r="141" spans="1:9" ht="12" customHeight="1" thickBot="1">
      <c r="A141" s="51" t="s">
        <v>248</v>
      </c>
      <c r="B141" s="45" t="s">
        <v>500</v>
      </c>
      <c r="C141" s="91">
        <v>19444305</v>
      </c>
      <c r="D141" s="91">
        <v>14995961</v>
      </c>
      <c r="E141" s="74">
        <v>14995961</v>
      </c>
    </row>
    <row r="142" spans="1:9" ht="15" customHeight="1" thickBot="1">
      <c r="A142" s="58" t="s">
        <v>9</v>
      </c>
      <c r="B142" s="66" t="s">
        <v>348</v>
      </c>
      <c r="C142" s="198">
        <f>+C143+C144+C145+C146</f>
        <v>0</v>
      </c>
      <c r="D142" s="198">
        <f>+D143+D144+D145+D146</f>
        <v>0</v>
      </c>
      <c r="E142" s="199">
        <f>+E143+E144+E145+E146</f>
        <v>0</v>
      </c>
      <c r="F142" s="107"/>
      <c r="G142" s="108"/>
      <c r="H142" s="108"/>
      <c r="I142" s="108"/>
    </row>
    <row r="143" spans="1:9" s="100" customFormat="1" ht="12.95" customHeight="1">
      <c r="A143" s="53" t="s">
        <v>94</v>
      </c>
      <c r="B143" s="47" t="s">
        <v>349</v>
      </c>
      <c r="C143" s="91"/>
      <c r="D143" s="91"/>
      <c r="E143" s="74"/>
    </row>
    <row r="144" spans="1:9" ht="12.75" customHeight="1">
      <c r="A144" s="53" t="s">
        <v>95</v>
      </c>
      <c r="B144" s="47" t="s">
        <v>350</v>
      </c>
      <c r="C144" s="91"/>
      <c r="D144" s="91"/>
      <c r="E144" s="74"/>
    </row>
    <row r="145" spans="1:5" ht="12.75" customHeight="1">
      <c r="A145" s="53" t="s">
        <v>114</v>
      </c>
      <c r="B145" s="47" t="s">
        <v>351</v>
      </c>
      <c r="C145" s="91"/>
      <c r="D145" s="91"/>
      <c r="E145" s="74"/>
    </row>
    <row r="146" spans="1:5" ht="12.75" customHeight="1" thickBot="1">
      <c r="A146" s="53" t="s">
        <v>254</v>
      </c>
      <c r="B146" s="47" t="s">
        <v>352</v>
      </c>
      <c r="C146" s="91"/>
      <c r="D146" s="91"/>
      <c r="E146" s="74"/>
    </row>
    <row r="147" spans="1:5" ht="16.5" thickBot="1">
      <c r="A147" s="58" t="s">
        <v>10</v>
      </c>
      <c r="B147" s="66" t="s">
        <v>353</v>
      </c>
      <c r="C147" s="200">
        <f>+C128+C132+C137+C142</f>
        <v>20688831</v>
      </c>
      <c r="D147" s="200">
        <f>+D128+D132+D137+D142</f>
        <v>16240487</v>
      </c>
      <c r="E147" s="201">
        <f>+E128+E132+E137+E142</f>
        <v>16240487</v>
      </c>
    </row>
    <row r="148" spans="1:5" ht="16.5" thickBot="1">
      <c r="A148" s="83" t="s">
        <v>11</v>
      </c>
      <c r="B148" s="86" t="s">
        <v>354</v>
      </c>
      <c r="C148" s="200">
        <f>+C127+C147</f>
        <v>76181336</v>
      </c>
      <c r="D148" s="200">
        <f>+D127+D147</f>
        <v>87997340</v>
      </c>
      <c r="E148" s="201">
        <f>+E127+E147</f>
        <v>67032919</v>
      </c>
    </row>
    <row r="149" spans="1:5" s="8" customFormat="1" ht="13.5" thickBot="1">
      <c r="A149" s="161" t="s">
        <v>469</v>
      </c>
      <c r="B149" s="162"/>
      <c r="C149" s="256">
        <v>4</v>
      </c>
      <c r="D149" s="257"/>
      <c r="E149" s="258"/>
    </row>
    <row r="150" spans="1:5" s="8" customFormat="1" ht="13.5" thickBot="1">
      <c r="A150" s="161" t="s">
        <v>109</v>
      </c>
      <c r="B150" s="162"/>
      <c r="C150" s="256">
        <v>2</v>
      </c>
      <c r="D150" s="257"/>
      <c r="E150" s="258"/>
    </row>
    <row r="152" spans="1:5" ht="18.75" customHeight="1">
      <c r="A152" s="259" t="s">
        <v>355</v>
      </c>
      <c r="B152" s="259"/>
      <c r="C152" s="259"/>
      <c r="D152" s="259"/>
      <c r="E152" s="259"/>
    </row>
    <row r="153" spans="1:5" ht="13.5" customHeight="1" thickBot="1">
      <c r="A153" s="68" t="s">
        <v>77</v>
      </c>
      <c r="B153" s="68"/>
      <c r="C153" s="98"/>
      <c r="E153" s="85" t="s">
        <v>113</v>
      </c>
    </row>
    <row r="154" spans="1:5" ht="21.75" thickBot="1">
      <c r="A154" s="58">
        <v>1</v>
      </c>
      <c r="B154" s="61" t="s">
        <v>356</v>
      </c>
      <c r="C154" s="84">
        <f>+C62-C127</f>
        <v>-13402723</v>
      </c>
      <c r="D154" s="84">
        <f>+D62-D127</f>
        <v>-15312666</v>
      </c>
      <c r="E154" s="84">
        <f>+E62-E127</f>
        <v>5471791</v>
      </c>
    </row>
    <row r="155" spans="1:5" ht="21.75" thickBot="1">
      <c r="A155" s="58" t="s">
        <v>3</v>
      </c>
      <c r="B155" s="61" t="s">
        <v>357</v>
      </c>
      <c r="C155" s="84">
        <f>+C85-C147</f>
        <v>13402723</v>
      </c>
      <c r="D155" s="84">
        <f>+D85-D147</f>
        <v>15312666</v>
      </c>
      <c r="E155" s="84">
        <f>+E85-E147</f>
        <v>13312666</v>
      </c>
    </row>
    <row r="156" spans="1:5" ht="24" customHeight="1">
      <c r="B156" s="108" t="s">
        <v>487</v>
      </c>
      <c r="C156" s="195">
        <f>C154+C155</f>
        <v>0</v>
      </c>
      <c r="D156" s="195">
        <f>D154+D155</f>
        <v>0</v>
      </c>
      <c r="E156" s="196">
        <f>E154+E155</f>
        <v>18784457</v>
      </c>
    </row>
    <row r="158" spans="1:5" ht="12.75" customHeight="1"/>
    <row r="159" spans="1:5" ht="12.75" customHeight="1"/>
    <row r="160" spans="1:5" ht="12.75" customHeight="1"/>
    <row r="161" ht="12.75" customHeight="1"/>
    <row r="162" ht="12.75" customHeight="1"/>
    <row r="163" ht="12.75" customHeight="1"/>
    <row r="164" ht="12.75" customHeight="1"/>
    <row r="165" ht="12.75" customHeight="1"/>
  </sheetData>
  <mergeCells count="11">
    <mergeCell ref="C3:E3"/>
    <mergeCell ref="C150:E150"/>
    <mergeCell ref="C149:E149"/>
    <mergeCell ref="A152:E152"/>
    <mergeCell ref="A1:E1"/>
    <mergeCell ref="A88:E88"/>
    <mergeCell ref="A90:A91"/>
    <mergeCell ref="B90:B91"/>
    <mergeCell ref="C90:E90"/>
    <mergeCell ref="A3:A4"/>
    <mergeCell ref="B3:B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Rétalap Község Önkormányzata
2016. ÉVI ZÁRSZÁMADÁSÁNAK PÉNZÜGYI MÉRLEGE&amp;10
&amp;R&amp;"Times New Roman CE,Félkövér dőlt"&amp;11 1. sz.melléklet a     /2017. (        ) önkormányzati rendelethez</oddHeader>
  </headerFooter>
  <rowBreaks count="1" manualBreakCount="1">
    <brk id="8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1"/>
  <sheetViews>
    <sheetView view="pageLayout" topLeftCell="A87" zoomScaleNormal="130" zoomScaleSheetLayoutView="100" workbookViewId="0">
      <selection activeCell="G90" sqref="G90"/>
    </sheetView>
  </sheetViews>
  <sheetFormatPr defaultRowHeight="15.75"/>
  <cols>
    <col min="1" max="1" width="9.5" style="87" customWidth="1"/>
    <col min="2" max="2" width="60.83203125" style="87" customWidth="1"/>
    <col min="3" max="5" width="15.83203125" style="88" customWidth="1"/>
    <col min="6" max="16384" width="9.33203125" style="98"/>
  </cols>
  <sheetData>
    <row r="1" spans="1:5" ht="15.95" customHeight="1">
      <c r="A1" s="261" t="s">
        <v>40</v>
      </c>
      <c r="B1" s="263" t="s">
        <v>1</v>
      </c>
      <c r="C1" s="254" t="s">
        <v>497</v>
      </c>
      <c r="D1" s="254"/>
      <c r="E1" s="255"/>
    </row>
    <row r="2" spans="1:5" ht="15.95" customHeight="1" thickBot="1">
      <c r="A2" s="262"/>
      <c r="B2" s="264"/>
      <c r="C2" s="197" t="s">
        <v>134</v>
      </c>
      <c r="D2" s="197" t="s">
        <v>135</v>
      </c>
      <c r="E2" s="13" t="s">
        <v>136</v>
      </c>
    </row>
    <row r="3" spans="1:5" ht="15.95" customHeight="1" thickBot="1">
      <c r="A3" s="63" t="s">
        <v>301</v>
      </c>
      <c r="B3" s="64" t="s">
        <v>302</v>
      </c>
      <c r="C3" s="64" t="s">
        <v>303</v>
      </c>
      <c r="D3" s="64" t="s">
        <v>304</v>
      </c>
      <c r="E3" s="112" t="s">
        <v>305</v>
      </c>
    </row>
    <row r="4" spans="1:5" ht="38.1" customHeight="1" thickBot="1">
      <c r="A4" s="58" t="s">
        <v>2</v>
      </c>
      <c r="B4" s="59" t="s">
        <v>187</v>
      </c>
      <c r="C4" s="90">
        <f>SUM(C5:C11)</f>
        <v>1200000</v>
      </c>
      <c r="D4" s="90">
        <f>SUM(D5:D11)</f>
        <v>1200000</v>
      </c>
      <c r="E4" s="73">
        <f>SUM(E5:E11)</f>
        <v>1200000</v>
      </c>
    </row>
    <row r="5" spans="1:5" s="99" customFormat="1" ht="12" customHeight="1">
      <c r="A5" s="53" t="s">
        <v>52</v>
      </c>
      <c r="B5" s="101" t="s">
        <v>188</v>
      </c>
      <c r="C5" s="92">
        <v>0</v>
      </c>
      <c r="D5" s="92">
        <v>0</v>
      </c>
      <c r="E5" s="75">
        <v>0</v>
      </c>
    </row>
    <row r="6" spans="1:5" s="100" customFormat="1" ht="12" customHeight="1">
      <c r="A6" s="52" t="s">
        <v>53</v>
      </c>
      <c r="B6" s="102" t="s">
        <v>189</v>
      </c>
      <c r="C6" s="91">
        <v>0</v>
      </c>
      <c r="D6" s="91">
        <v>0</v>
      </c>
      <c r="E6" s="74">
        <v>0</v>
      </c>
    </row>
    <row r="7" spans="1:5" s="100" customFormat="1" ht="12" customHeight="1">
      <c r="A7" s="52" t="s">
        <v>54</v>
      </c>
      <c r="B7" s="102" t="s">
        <v>498</v>
      </c>
      <c r="C7" s="91">
        <v>0</v>
      </c>
      <c r="D7" s="91">
        <v>0</v>
      </c>
      <c r="E7" s="74">
        <v>0</v>
      </c>
    </row>
    <row r="8" spans="1:5" s="100" customFormat="1" ht="12" customHeight="1">
      <c r="A8" s="52" t="s">
        <v>55</v>
      </c>
      <c r="B8" s="102" t="s">
        <v>191</v>
      </c>
      <c r="C8" s="91">
        <v>1200000</v>
      </c>
      <c r="D8" s="91">
        <v>1200000</v>
      </c>
      <c r="E8" s="74">
        <v>1200000</v>
      </c>
    </row>
    <row r="9" spans="1:5" s="100" customFormat="1" ht="12" customHeight="1">
      <c r="A9" s="52" t="s">
        <v>73</v>
      </c>
      <c r="B9" s="102" t="s">
        <v>192</v>
      </c>
      <c r="C9" s="91"/>
      <c r="D9" s="91"/>
      <c r="E9" s="74"/>
    </row>
    <row r="10" spans="1:5" s="100" customFormat="1" ht="12" customHeight="1">
      <c r="A10" s="54" t="s">
        <v>56</v>
      </c>
      <c r="B10" s="103" t="s">
        <v>193</v>
      </c>
      <c r="C10" s="93">
        <v>0</v>
      </c>
      <c r="D10" s="93">
        <v>0</v>
      </c>
      <c r="E10" s="76">
        <v>0</v>
      </c>
    </row>
    <row r="11" spans="1:5" s="100" customFormat="1" ht="12" customHeight="1" thickBot="1">
      <c r="A11" s="54" t="s">
        <v>57</v>
      </c>
      <c r="B11" s="103" t="s">
        <v>471</v>
      </c>
      <c r="C11" s="93"/>
      <c r="D11" s="93">
        <v>0</v>
      </c>
      <c r="E11" s="76">
        <v>0</v>
      </c>
    </row>
    <row r="12" spans="1:5" s="100" customFormat="1" ht="12" customHeight="1" thickBot="1">
      <c r="A12" s="58" t="s">
        <v>3</v>
      </c>
      <c r="B12" s="80" t="s">
        <v>194</v>
      </c>
      <c r="C12" s="90">
        <f>SUM(C13:C17)</f>
        <v>12000</v>
      </c>
      <c r="D12" s="90">
        <f>SUM(D13:D17)</f>
        <v>2937408</v>
      </c>
      <c r="E12" s="73">
        <f>SUM(E13:E17)</f>
        <v>2937408</v>
      </c>
    </row>
    <row r="13" spans="1:5" s="100" customFormat="1" ht="12" customHeight="1">
      <c r="A13" s="53" t="s">
        <v>58</v>
      </c>
      <c r="B13" s="101" t="s">
        <v>195</v>
      </c>
      <c r="C13" s="92"/>
      <c r="D13" s="92"/>
      <c r="E13" s="75"/>
    </row>
    <row r="14" spans="1:5" s="100" customFormat="1" ht="12" customHeight="1">
      <c r="A14" s="52" t="s">
        <v>59</v>
      </c>
      <c r="B14" s="102" t="s">
        <v>196</v>
      </c>
      <c r="C14" s="91"/>
      <c r="D14" s="91"/>
      <c r="E14" s="74"/>
    </row>
    <row r="15" spans="1:5" s="100" customFormat="1" ht="12" customHeight="1">
      <c r="A15" s="52" t="s">
        <v>60</v>
      </c>
      <c r="B15" s="102" t="s">
        <v>197</v>
      </c>
      <c r="C15" s="91"/>
      <c r="D15" s="91"/>
      <c r="E15" s="74"/>
    </row>
    <row r="16" spans="1:5" s="100" customFormat="1" ht="12" customHeight="1">
      <c r="A16" s="52" t="s">
        <v>61</v>
      </c>
      <c r="B16" s="102" t="s">
        <v>198</v>
      </c>
      <c r="C16" s="91"/>
      <c r="D16" s="91"/>
      <c r="E16" s="74"/>
    </row>
    <row r="17" spans="1:5" s="100" customFormat="1" ht="12" customHeight="1">
      <c r="A17" s="52" t="s">
        <v>62</v>
      </c>
      <c r="B17" s="102" t="s">
        <v>199</v>
      </c>
      <c r="C17" s="91">
        <v>12000</v>
      </c>
      <c r="D17" s="91">
        <v>2937408</v>
      </c>
      <c r="E17" s="74">
        <v>2937408</v>
      </c>
    </row>
    <row r="18" spans="1:5" s="100" customFormat="1" ht="12" customHeight="1" thickBot="1">
      <c r="A18" s="54" t="s">
        <v>68</v>
      </c>
      <c r="B18" s="103" t="s">
        <v>200</v>
      </c>
      <c r="C18" s="93"/>
      <c r="D18" s="93"/>
      <c r="E18" s="76"/>
    </row>
    <row r="19" spans="1:5" s="100" customFormat="1" ht="12" customHeight="1" thickBot="1">
      <c r="A19" s="58" t="s">
        <v>4</v>
      </c>
      <c r="B19" s="59" t="s">
        <v>201</v>
      </c>
      <c r="C19" s="90">
        <f>SUM(C20:C24)</f>
        <v>0</v>
      </c>
      <c r="D19" s="90">
        <f>SUM(D20:D24)</f>
        <v>10000000</v>
      </c>
      <c r="E19" s="73">
        <f>SUM(E20:E24)</f>
        <v>10000000</v>
      </c>
    </row>
    <row r="20" spans="1:5" s="100" customFormat="1" ht="12" customHeight="1">
      <c r="A20" s="53" t="s">
        <v>41</v>
      </c>
      <c r="B20" s="101" t="s">
        <v>202</v>
      </c>
      <c r="C20" s="92"/>
      <c r="D20" s="92">
        <v>10000000</v>
      </c>
      <c r="E20" s="75">
        <v>10000000</v>
      </c>
    </row>
    <row r="21" spans="1:5" s="100" customFormat="1" ht="12" customHeight="1">
      <c r="A21" s="52" t="s">
        <v>42</v>
      </c>
      <c r="B21" s="102" t="s">
        <v>203</v>
      </c>
      <c r="C21" s="91"/>
      <c r="D21" s="91"/>
      <c r="E21" s="74"/>
    </row>
    <row r="22" spans="1:5" s="100" customFormat="1" ht="12" customHeight="1">
      <c r="A22" s="52" t="s">
        <v>43</v>
      </c>
      <c r="B22" s="102" t="s">
        <v>204</v>
      </c>
      <c r="C22" s="91"/>
      <c r="D22" s="91"/>
      <c r="E22" s="74"/>
    </row>
    <row r="23" spans="1:5" s="100" customFormat="1" ht="12" customHeight="1">
      <c r="A23" s="52" t="s">
        <v>44</v>
      </c>
      <c r="B23" s="102" t="s">
        <v>205</v>
      </c>
      <c r="C23" s="91"/>
      <c r="D23" s="91"/>
      <c r="E23" s="74"/>
    </row>
    <row r="24" spans="1:5" s="100" customFormat="1" ht="12" customHeight="1">
      <c r="A24" s="52" t="s">
        <v>84</v>
      </c>
      <c r="B24" s="102" t="s">
        <v>206</v>
      </c>
      <c r="C24" s="91">
        <v>0</v>
      </c>
      <c r="D24" s="91">
        <v>0</v>
      </c>
      <c r="E24" s="74"/>
    </row>
    <row r="25" spans="1:5" s="100" customFormat="1" ht="12" customHeight="1" thickBot="1">
      <c r="A25" s="54" t="s">
        <v>85</v>
      </c>
      <c r="B25" s="82" t="s">
        <v>207</v>
      </c>
      <c r="C25" s="93"/>
      <c r="D25" s="93"/>
      <c r="E25" s="76"/>
    </row>
    <row r="26" spans="1:5" s="100" customFormat="1" ht="12" customHeight="1" thickBot="1">
      <c r="A26" s="58" t="s">
        <v>86</v>
      </c>
      <c r="B26" s="59" t="s">
        <v>208</v>
      </c>
      <c r="C26" s="96">
        <f>+C27+C30+C31+C32</f>
        <v>0</v>
      </c>
      <c r="D26" s="96">
        <f>+D27+D30+D31+D32</f>
        <v>0</v>
      </c>
      <c r="E26" s="109">
        <f>+E27+E30+E31+E32</f>
        <v>0</v>
      </c>
    </row>
    <row r="27" spans="1:5" s="100" customFormat="1" ht="12" customHeight="1">
      <c r="A27" s="53" t="s">
        <v>209</v>
      </c>
      <c r="B27" s="101" t="s">
        <v>210</v>
      </c>
      <c r="C27" s="111">
        <v>0</v>
      </c>
      <c r="D27" s="111">
        <v>0</v>
      </c>
      <c r="E27" s="110">
        <v>0</v>
      </c>
    </row>
    <row r="28" spans="1:5" s="100" customFormat="1" ht="12" customHeight="1">
      <c r="A28" s="52" t="s">
        <v>211</v>
      </c>
      <c r="B28" s="102" t="s">
        <v>212</v>
      </c>
      <c r="C28" s="91">
        <v>0</v>
      </c>
      <c r="D28" s="91">
        <v>0</v>
      </c>
      <c r="E28" s="74">
        <v>0</v>
      </c>
    </row>
    <row r="29" spans="1:5" s="100" customFormat="1" ht="12" customHeight="1">
      <c r="A29" s="52" t="s">
        <v>213</v>
      </c>
      <c r="B29" s="102" t="s">
        <v>214</v>
      </c>
      <c r="C29" s="91">
        <v>0</v>
      </c>
      <c r="D29" s="91">
        <v>0</v>
      </c>
      <c r="E29" s="74">
        <v>0</v>
      </c>
    </row>
    <row r="30" spans="1:5" s="100" customFormat="1" ht="12" customHeight="1">
      <c r="A30" s="52" t="s">
        <v>215</v>
      </c>
      <c r="B30" s="102" t="s">
        <v>216</v>
      </c>
      <c r="C30" s="91">
        <v>0</v>
      </c>
      <c r="D30" s="91">
        <v>0</v>
      </c>
      <c r="E30" s="74">
        <v>0</v>
      </c>
    </row>
    <row r="31" spans="1:5" s="100" customFormat="1" ht="12" customHeight="1">
      <c r="A31" s="52" t="s">
        <v>217</v>
      </c>
      <c r="B31" s="102" t="s">
        <v>218</v>
      </c>
      <c r="C31" s="91"/>
      <c r="D31" s="91">
        <v>0</v>
      </c>
      <c r="E31" s="74">
        <v>0</v>
      </c>
    </row>
    <row r="32" spans="1:5" s="100" customFormat="1" ht="12" customHeight="1" thickBot="1">
      <c r="A32" s="54" t="s">
        <v>219</v>
      </c>
      <c r="B32" s="82" t="s">
        <v>220</v>
      </c>
      <c r="C32" s="93">
        <v>0</v>
      </c>
      <c r="D32" s="93">
        <v>0</v>
      </c>
      <c r="E32" s="76">
        <v>0</v>
      </c>
    </row>
    <row r="33" spans="1:5" s="100" customFormat="1" ht="12" customHeight="1" thickBot="1">
      <c r="A33" s="58" t="s">
        <v>6</v>
      </c>
      <c r="B33" s="59" t="s">
        <v>221</v>
      </c>
      <c r="C33" s="90">
        <f>SUM(C34:C43)</f>
        <v>0</v>
      </c>
      <c r="D33" s="90">
        <f>SUM(D34:D43)</f>
        <v>0</v>
      </c>
      <c r="E33" s="73">
        <f>SUM(E34:E43)</f>
        <v>0</v>
      </c>
    </row>
    <row r="34" spans="1:5" s="100" customFormat="1" ht="12" customHeight="1">
      <c r="A34" s="53" t="s">
        <v>45</v>
      </c>
      <c r="B34" s="101" t="s">
        <v>222</v>
      </c>
      <c r="C34" s="92">
        <v>0</v>
      </c>
      <c r="D34" s="92">
        <v>0</v>
      </c>
      <c r="E34" s="75">
        <v>0</v>
      </c>
    </row>
    <row r="35" spans="1:5" s="100" customFormat="1" ht="12" customHeight="1">
      <c r="A35" s="52" t="s">
        <v>46</v>
      </c>
      <c r="B35" s="102" t="s">
        <v>223</v>
      </c>
      <c r="C35" s="91">
        <v>0</v>
      </c>
      <c r="D35" s="91">
        <v>0</v>
      </c>
      <c r="E35" s="74">
        <v>0</v>
      </c>
    </row>
    <row r="36" spans="1:5" s="100" customFormat="1" ht="12" customHeight="1">
      <c r="A36" s="52" t="s">
        <v>47</v>
      </c>
      <c r="B36" s="102" t="s">
        <v>224</v>
      </c>
      <c r="C36" s="91">
        <v>0</v>
      </c>
      <c r="D36" s="91">
        <v>0</v>
      </c>
      <c r="E36" s="74">
        <v>0</v>
      </c>
    </row>
    <row r="37" spans="1:5" s="100" customFormat="1" ht="12" customHeight="1">
      <c r="A37" s="52" t="s">
        <v>88</v>
      </c>
      <c r="B37" s="102" t="s">
        <v>225</v>
      </c>
      <c r="C37" s="91">
        <v>0</v>
      </c>
      <c r="D37" s="91">
        <v>0</v>
      </c>
      <c r="E37" s="74">
        <v>0</v>
      </c>
    </row>
    <row r="38" spans="1:5" s="100" customFormat="1" ht="12" customHeight="1">
      <c r="A38" s="52" t="s">
        <v>89</v>
      </c>
      <c r="B38" s="102" t="s">
        <v>226</v>
      </c>
      <c r="C38" s="91">
        <v>0</v>
      </c>
      <c r="D38" s="91">
        <v>0</v>
      </c>
      <c r="E38" s="74">
        <v>0</v>
      </c>
    </row>
    <row r="39" spans="1:5" s="100" customFormat="1" ht="12" customHeight="1">
      <c r="A39" s="52" t="s">
        <v>90</v>
      </c>
      <c r="B39" s="102" t="s">
        <v>227</v>
      </c>
      <c r="C39" s="91"/>
      <c r="D39" s="91">
        <v>0</v>
      </c>
      <c r="E39" s="74">
        <v>0</v>
      </c>
    </row>
    <row r="40" spans="1:5" s="100" customFormat="1" ht="12" customHeight="1">
      <c r="A40" s="52" t="s">
        <v>91</v>
      </c>
      <c r="B40" s="102" t="s">
        <v>228</v>
      </c>
      <c r="C40" s="91"/>
      <c r="D40" s="91">
        <v>0</v>
      </c>
      <c r="E40" s="74">
        <v>0</v>
      </c>
    </row>
    <row r="41" spans="1:5" s="100" customFormat="1" ht="12" customHeight="1">
      <c r="A41" s="52" t="s">
        <v>92</v>
      </c>
      <c r="B41" s="102" t="s">
        <v>229</v>
      </c>
      <c r="C41" s="91"/>
      <c r="D41" s="91">
        <v>0</v>
      </c>
      <c r="E41" s="74">
        <v>0</v>
      </c>
    </row>
    <row r="42" spans="1:5" s="100" customFormat="1" ht="12" customHeight="1">
      <c r="A42" s="52" t="s">
        <v>230</v>
      </c>
      <c r="B42" s="102" t="s">
        <v>231</v>
      </c>
      <c r="C42" s="94"/>
      <c r="D42" s="94"/>
      <c r="E42" s="77"/>
    </row>
    <row r="43" spans="1:5" s="100" customFormat="1" ht="12" customHeight="1" thickBot="1">
      <c r="A43" s="54" t="s">
        <v>232</v>
      </c>
      <c r="B43" s="103" t="s">
        <v>233</v>
      </c>
      <c r="C43" s="95"/>
      <c r="D43" s="95">
        <v>0</v>
      </c>
      <c r="E43" s="78">
        <v>0</v>
      </c>
    </row>
    <row r="44" spans="1:5" s="100" customFormat="1" ht="12" customHeight="1" thickBot="1">
      <c r="A44" s="58" t="s">
        <v>7</v>
      </c>
      <c r="B44" s="59" t="s">
        <v>234</v>
      </c>
      <c r="C44" s="90">
        <f>SUM(C45:C49)</f>
        <v>0</v>
      </c>
      <c r="D44" s="90">
        <f>SUM(D45:D49)</f>
        <v>0</v>
      </c>
      <c r="E44" s="73">
        <f>SUM(E45:E49)</f>
        <v>0</v>
      </c>
    </row>
    <row r="45" spans="1:5" s="100" customFormat="1" ht="12" customHeight="1">
      <c r="A45" s="53" t="s">
        <v>48</v>
      </c>
      <c r="B45" s="101" t="s">
        <v>235</v>
      </c>
      <c r="C45" s="113"/>
      <c r="D45" s="113"/>
      <c r="E45" s="79"/>
    </row>
    <row r="46" spans="1:5" s="100" customFormat="1" ht="12" customHeight="1">
      <c r="A46" s="52" t="s">
        <v>49</v>
      </c>
      <c r="B46" s="102" t="s">
        <v>236</v>
      </c>
      <c r="C46" s="94"/>
      <c r="D46" s="94">
        <v>0</v>
      </c>
      <c r="E46" s="77">
        <v>0</v>
      </c>
    </row>
    <row r="47" spans="1:5" s="100" customFormat="1" ht="12" customHeight="1">
      <c r="A47" s="52" t="s">
        <v>237</v>
      </c>
      <c r="B47" s="102" t="s">
        <v>238</v>
      </c>
      <c r="C47" s="94"/>
      <c r="D47" s="94"/>
      <c r="E47" s="77"/>
    </row>
    <row r="48" spans="1:5" s="100" customFormat="1" ht="12" customHeight="1">
      <c r="A48" s="52" t="s">
        <v>239</v>
      </c>
      <c r="B48" s="102" t="s">
        <v>240</v>
      </c>
      <c r="C48" s="94"/>
      <c r="D48" s="94"/>
      <c r="E48" s="77"/>
    </row>
    <row r="49" spans="1:5" s="100" customFormat="1" ht="12" customHeight="1" thickBot="1">
      <c r="A49" s="54" t="s">
        <v>241</v>
      </c>
      <c r="B49" s="103" t="s">
        <v>242</v>
      </c>
      <c r="C49" s="95"/>
      <c r="D49" s="95"/>
      <c r="E49" s="78"/>
    </row>
    <row r="50" spans="1:5" s="100" customFormat="1" ht="12" customHeight="1" thickBot="1">
      <c r="A50" s="58" t="s">
        <v>93</v>
      </c>
      <c r="B50" s="59" t="s">
        <v>243</v>
      </c>
      <c r="C50" s="90">
        <f>SUM(C51:C53)</f>
        <v>0</v>
      </c>
      <c r="D50" s="90">
        <f>SUM(D51:D53)</f>
        <v>0</v>
      </c>
      <c r="E50" s="73">
        <f>SUM(E51:E53)</f>
        <v>0</v>
      </c>
    </row>
    <row r="51" spans="1:5" s="100" customFormat="1" ht="17.25" customHeight="1">
      <c r="A51" s="53" t="s">
        <v>50</v>
      </c>
      <c r="B51" s="101" t="s">
        <v>244</v>
      </c>
      <c r="C51" s="92"/>
      <c r="D51" s="92"/>
      <c r="E51" s="75"/>
    </row>
    <row r="52" spans="1:5" s="100" customFormat="1" ht="12" customHeight="1">
      <c r="A52" s="52" t="s">
        <v>51</v>
      </c>
      <c r="B52" s="102" t="s">
        <v>245</v>
      </c>
      <c r="C52" s="91">
        <v>0</v>
      </c>
      <c r="D52" s="91">
        <v>0</v>
      </c>
      <c r="E52" s="74">
        <v>0</v>
      </c>
    </row>
    <row r="53" spans="1:5" s="100" customFormat="1" ht="12" customHeight="1">
      <c r="A53" s="52" t="s">
        <v>246</v>
      </c>
      <c r="B53" s="102" t="s">
        <v>247</v>
      </c>
      <c r="C53" s="91"/>
      <c r="D53" s="91"/>
      <c r="E53" s="74"/>
    </row>
    <row r="54" spans="1:5" s="100" customFormat="1" ht="12" customHeight="1" thickBot="1">
      <c r="A54" s="54" t="s">
        <v>248</v>
      </c>
      <c r="B54" s="103" t="s">
        <v>249</v>
      </c>
      <c r="C54" s="93"/>
      <c r="D54" s="93"/>
      <c r="E54" s="76"/>
    </row>
    <row r="55" spans="1:5" s="100" customFormat="1" ht="12" customHeight="1" thickBot="1">
      <c r="A55" s="58" t="s">
        <v>9</v>
      </c>
      <c r="B55" s="80" t="s">
        <v>250</v>
      </c>
      <c r="C55" s="90">
        <f>SUM(C56:C58)</f>
        <v>0</v>
      </c>
      <c r="D55" s="90">
        <f>SUM(D56:D58)</f>
        <v>0</v>
      </c>
      <c r="E55" s="73">
        <f>SUM(E56:E58)</f>
        <v>0</v>
      </c>
    </row>
    <row r="56" spans="1:5" s="100" customFormat="1" ht="12" customHeight="1">
      <c r="A56" s="53" t="s">
        <v>94</v>
      </c>
      <c r="B56" s="101" t="s">
        <v>251</v>
      </c>
      <c r="C56" s="94"/>
      <c r="D56" s="94"/>
      <c r="E56" s="77"/>
    </row>
    <row r="57" spans="1:5" s="100" customFormat="1" ht="12" customHeight="1">
      <c r="A57" s="52" t="s">
        <v>95</v>
      </c>
      <c r="B57" s="102" t="s">
        <v>252</v>
      </c>
      <c r="C57" s="94">
        <v>0</v>
      </c>
      <c r="D57" s="94">
        <v>0</v>
      </c>
      <c r="E57" s="77">
        <v>0</v>
      </c>
    </row>
    <row r="58" spans="1:5" s="100" customFormat="1" ht="12" customHeight="1">
      <c r="A58" s="52" t="s">
        <v>114</v>
      </c>
      <c r="B58" s="102" t="s">
        <v>253</v>
      </c>
      <c r="C58" s="94"/>
      <c r="D58" s="94">
        <v>0</v>
      </c>
      <c r="E58" s="77">
        <v>0</v>
      </c>
    </row>
    <row r="59" spans="1:5" s="100" customFormat="1" ht="12" customHeight="1" thickBot="1">
      <c r="A59" s="54" t="s">
        <v>254</v>
      </c>
      <c r="B59" s="103" t="s">
        <v>255</v>
      </c>
      <c r="C59" s="94"/>
      <c r="D59" s="94"/>
      <c r="E59" s="77"/>
    </row>
    <row r="60" spans="1:5" s="100" customFormat="1" ht="12" customHeight="1" thickBot="1">
      <c r="A60" s="58" t="s">
        <v>10</v>
      </c>
      <c r="B60" s="59" t="s">
        <v>256</v>
      </c>
      <c r="C60" s="96">
        <f>+C4+C12+C19+C26+C33+C44+C50+C55</f>
        <v>1212000</v>
      </c>
      <c r="D60" s="96">
        <f>+D4+D12+D19+D26+D33+D44+D50+D55</f>
        <v>14137408</v>
      </c>
      <c r="E60" s="109">
        <f>+E4+E12+E19+E26+E33+E44+E50+E55</f>
        <v>14137408</v>
      </c>
    </row>
    <row r="61" spans="1:5" s="100" customFormat="1" ht="12" customHeight="1" thickBot="1">
      <c r="A61" s="114" t="s">
        <v>257</v>
      </c>
      <c r="B61" s="80" t="s">
        <v>258</v>
      </c>
      <c r="C61" s="90">
        <f>+C62+C63+C64</f>
        <v>0</v>
      </c>
      <c r="D61" s="90">
        <f>+D62+D63+D64</f>
        <v>0</v>
      </c>
      <c r="E61" s="73">
        <f>+E62+E63+E64</f>
        <v>0</v>
      </c>
    </row>
    <row r="62" spans="1:5" s="100" customFormat="1" ht="12" customHeight="1">
      <c r="A62" s="53" t="s">
        <v>259</v>
      </c>
      <c r="B62" s="101" t="s">
        <v>260</v>
      </c>
      <c r="C62" s="94"/>
      <c r="D62" s="94"/>
      <c r="E62" s="77"/>
    </row>
    <row r="63" spans="1:5" s="100" customFormat="1" ht="12" customHeight="1">
      <c r="A63" s="52" t="s">
        <v>261</v>
      </c>
      <c r="B63" s="102" t="s">
        <v>262</v>
      </c>
      <c r="C63" s="94">
        <v>0</v>
      </c>
      <c r="D63" s="94"/>
      <c r="E63" s="77"/>
    </row>
    <row r="64" spans="1:5" s="100" customFormat="1" ht="12" customHeight="1" thickBot="1">
      <c r="A64" s="54" t="s">
        <v>263</v>
      </c>
      <c r="B64" s="38" t="s">
        <v>306</v>
      </c>
      <c r="C64" s="94"/>
      <c r="D64" s="94">
        <v>0</v>
      </c>
      <c r="E64" s="77">
        <v>0</v>
      </c>
    </row>
    <row r="65" spans="1:5" s="100" customFormat="1" ht="12" customHeight="1" thickBot="1">
      <c r="A65" s="114" t="s">
        <v>264</v>
      </c>
      <c r="B65" s="80" t="s">
        <v>265</v>
      </c>
      <c r="C65" s="90">
        <f>+C66+C67+C68+C69</f>
        <v>2000000</v>
      </c>
      <c r="D65" s="90">
        <f>+D66+D67+D68+D69</f>
        <v>2000000</v>
      </c>
      <c r="E65" s="73">
        <f>+E66+E67+E68+E69</f>
        <v>0</v>
      </c>
    </row>
    <row r="66" spans="1:5" s="100" customFormat="1" ht="12" customHeight="1">
      <c r="A66" s="53" t="s">
        <v>74</v>
      </c>
      <c r="B66" s="101" t="s">
        <v>266</v>
      </c>
      <c r="C66" s="94">
        <v>2000000</v>
      </c>
      <c r="D66" s="94">
        <v>2000000</v>
      </c>
      <c r="E66" s="77"/>
    </row>
    <row r="67" spans="1:5" s="100" customFormat="1" ht="13.5" customHeight="1">
      <c r="A67" s="52" t="s">
        <v>75</v>
      </c>
      <c r="B67" s="102" t="s">
        <v>267</v>
      </c>
      <c r="C67" s="94"/>
      <c r="D67" s="94"/>
      <c r="E67" s="77"/>
    </row>
    <row r="68" spans="1:5" s="100" customFormat="1" ht="12" customHeight="1">
      <c r="A68" s="52" t="s">
        <v>268</v>
      </c>
      <c r="B68" s="102" t="s">
        <v>269</v>
      </c>
      <c r="C68" s="94">
        <v>0</v>
      </c>
      <c r="D68" s="94">
        <v>0</v>
      </c>
      <c r="E68" s="77"/>
    </row>
    <row r="69" spans="1:5" s="100" customFormat="1" ht="12" customHeight="1" thickBot="1">
      <c r="A69" s="54" t="s">
        <v>270</v>
      </c>
      <c r="B69" s="103" t="s">
        <v>271</v>
      </c>
      <c r="C69" s="94"/>
      <c r="D69" s="94"/>
      <c r="E69" s="77"/>
    </row>
    <row r="70" spans="1:5" s="100" customFormat="1" ht="12" customHeight="1" thickBot="1">
      <c r="A70" s="114" t="s">
        <v>272</v>
      </c>
      <c r="B70" s="80" t="s">
        <v>273</v>
      </c>
      <c r="C70" s="90">
        <f>+C71+C72</f>
        <v>0</v>
      </c>
      <c r="D70" s="90">
        <f>+D71+D72</f>
        <v>0</v>
      </c>
      <c r="E70" s="73">
        <f>+E71+E72</f>
        <v>0</v>
      </c>
    </row>
    <row r="71" spans="1:5" s="100" customFormat="1" ht="12" customHeight="1">
      <c r="A71" s="53" t="s">
        <v>274</v>
      </c>
      <c r="B71" s="101" t="s">
        <v>275</v>
      </c>
      <c r="C71" s="94">
        <v>0</v>
      </c>
      <c r="D71" s="94">
        <v>0</v>
      </c>
      <c r="E71" s="77">
        <v>0</v>
      </c>
    </row>
    <row r="72" spans="1:5" s="100" customFormat="1" ht="12" customHeight="1" thickBot="1">
      <c r="A72" s="54" t="s">
        <v>276</v>
      </c>
      <c r="B72" s="103" t="s">
        <v>277</v>
      </c>
      <c r="C72" s="94"/>
      <c r="D72" s="94"/>
      <c r="E72" s="77"/>
    </row>
    <row r="73" spans="1:5" s="100" customFormat="1" ht="12" customHeight="1" thickBot="1">
      <c r="A73" s="114" t="s">
        <v>278</v>
      </c>
      <c r="B73" s="80" t="s">
        <v>279</v>
      </c>
      <c r="C73" s="90">
        <f>+C74+C75+C76</f>
        <v>0</v>
      </c>
      <c r="D73" s="90">
        <f>+D74+D75+D76</f>
        <v>0</v>
      </c>
      <c r="E73" s="73">
        <f>+E74+E75+E76</f>
        <v>0</v>
      </c>
    </row>
    <row r="74" spans="1:5" s="100" customFormat="1" ht="12" customHeight="1">
      <c r="A74" s="53" t="s">
        <v>280</v>
      </c>
      <c r="B74" s="101" t="s">
        <v>281</v>
      </c>
      <c r="C74" s="94"/>
      <c r="D74" s="94">
        <v>0</v>
      </c>
      <c r="E74" s="77">
        <v>0</v>
      </c>
    </row>
    <row r="75" spans="1:5" s="100" customFormat="1" ht="12" customHeight="1">
      <c r="A75" s="52" t="s">
        <v>282</v>
      </c>
      <c r="B75" s="102" t="s">
        <v>283</v>
      </c>
      <c r="C75" s="94"/>
      <c r="D75" s="94"/>
      <c r="E75" s="77"/>
    </row>
    <row r="76" spans="1:5" s="100" customFormat="1" ht="12" customHeight="1" thickBot="1">
      <c r="A76" s="54" t="s">
        <v>284</v>
      </c>
      <c r="B76" s="82" t="s">
        <v>499</v>
      </c>
      <c r="C76" s="94">
        <v>0</v>
      </c>
      <c r="D76" s="94">
        <v>0</v>
      </c>
      <c r="E76" s="77">
        <v>0</v>
      </c>
    </row>
    <row r="77" spans="1:5" s="100" customFormat="1" ht="12" customHeight="1" thickBot="1">
      <c r="A77" s="114" t="s">
        <v>285</v>
      </c>
      <c r="B77" s="80" t="s">
        <v>286</v>
      </c>
      <c r="C77" s="90">
        <f>+C78+C79+C80+C81</f>
        <v>0</v>
      </c>
      <c r="D77" s="90">
        <f>+D78+D79+D80+D81</f>
        <v>0</v>
      </c>
      <c r="E77" s="73">
        <f>+E78+E79+E80+E81</f>
        <v>0</v>
      </c>
    </row>
    <row r="78" spans="1:5" s="100" customFormat="1" ht="12" customHeight="1">
      <c r="A78" s="104" t="s">
        <v>287</v>
      </c>
      <c r="B78" s="101" t="s">
        <v>288</v>
      </c>
      <c r="C78" s="94"/>
      <c r="D78" s="94"/>
      <c r="E78" s="77"/>
    </row>
    <row r="79" spans="1:5" s="100" customFormat="1" ht="12" customHeight="1">
      <c r="A79" s="105" t="s">
        <v>289</v>
      </c>
      <c r="B79" s="102" t="s">
        <v>290</v>
      </c>
      <c r="C79" s="94"/>
      <c r="D79" s="94"/>
      <c r="E79" s="77"/>
    </row>
    <row r="80" spans="1:5" s="100" customFormat="1" ht="12" customHeight="1">
      <c r="A80" s="105" t="s">
        <v>291</v>
      </c>
      <c r="B80" s="102" t="s">
        <v>292</v>
      </c>
      <c r="C80" s="94"/>
      <c r="D80" s="94"/>
      <c r="E80" s="77"/>
    </row>
    <row r="81" spans="1:5" s="100" customFormat="1" ht="12" customHeight="1" thickBot="1">
      <c r="A81" s="115" t="s">
        <v>293</v>
      </c>
      <c r="B81" s="82" t="s">
        <v>294</v>
      </c>
      <c r="C81" s="94"/>
      <c r="D81" s="94"/>
      <c r="E81" s="77"/>
    </row>
    <row r="82" spans="1:5" s="100" customFormat="1" ht="12" customHeight="1" thickBot="1">
      <c r="A82" s="114" t="s">
        <v>295</v>
      </c>
      <c r="B82" s="80" t="s">
        <v>296</v>
      </c>
      <c r="C82" s="117"/>
      <c r="D82" s="117"/>
      <c r="E82" s="118"/>
    </row>
    <row r="83" spans="1:5" s="100" customFormat="1" ht="12" customHeight="1" thickBot="1">
      <c r="A83" s="114" t="s">
        <v>297</v>
      </c>
      <c r="B83" s="36" t="s">
        <v>298</v>
      </c>
      <c r="C83" s="96">
        <f>+C61+C65+C70+C73+C77+C82</f>
        <v>2000000</v>
      </c>
      <c r="D83" s="96">
        <f>+D61+D65+D70+D73+D77+D82</f>
        <v>2000000</v>
      </c>
      <c r="E83" s="109">
        <f>+E61+E65+E70+E73+E77+E82</f>
        <v>0</v>
      </c>
    </row>
    <row r="84" spans="1:5" s="100" customFormat="1" ht="12" customHeight="1" thickBot="1">
      <c r="A84" s="116" t="s">
        <v>299</v>
      </c>
      <c r="B84" s="39" t="s">
        <v>300</v>
      </c>
      <c r="C84" s="96">
        <f>+C60+C83</f>
        <v>3212000</v>
      </c>
      <c r="D84" s="96">
        <f>+D60+D83</f>
        <v>16137408</v>
      </c>
      <c r="E84" s="109">
        <f>+E60+E83</f>
        <v>14137408</v>
      </c>
    </row>
    <row r="85" spans="1:5" s="100" customFormat="1" ht="12" customHeight="1">
      <c r="A85" s="34"/>
      <c r="B85" s="34"/>
      <c r="C85" s="35"/>
      <c r="D85" s="35"/>
      <c r="E85" s="35"/>
    </row>
    <row r="86" spans="1:5" s="100" customFormat="1" ht="12" customHeight="1">
      <c r="A86" s="260" t="s">
        <v>31</v>
      </c>
      <c r="B86" s="260"/>
      <c r="C86" s="260"/>
      <c r="D86" s="260"/>
      <c r="E86" s="260"/>
    </row>
    <row r="87" spans="1:5" ht="16.5" customHeight="1">
      <c r="A87" s="260" t="s">
        <v>31</v>
      </c>
      <c r="B87" s="260"/>
      <c r="C87" s="260"/>
      <c r="D87" s="260"/>
      <c r="E87" s="260"/>
    </row>
    <row r="88" spans="1:5" s="106" customFormat="1" ht="16.5" customHeight="1" thickBot="1">
      <c r="A88" s="11" t="s">
        <v>76</v>
      </c>
      <c r="B88" s="11"/>
      <c r="C88" s="67"/>
      <c r="D88" s="67"/>
      <c r="E88" s="67" t="s">
        <v>113</v>
      </c>
    </row>
    <row r="89" spans="1:5" s="106" customFormat="1" ht="16.5" customHeight="1">
      <c r="A89" s="261" t="s">
        <v>40</v>
      </c>
      <c r="B89" s="263" t="s">
        <v>133</v>
      </c>
      <c r="C89" s="254" t="str">
        <f>+C3</f>
        <v>C</v>
      </c>
      <c r="D89" s="254"/>
      <c r="E89" s="255"/>
    </row>
    <row r="90" spans="1:5" ht="38.1" customHeight="1" thickBot="1">
      <c r="A90" s="262"/>
      <c r="B90" s="264"/>
      <c r="C90" s="12" t="s">
        <v>134</v>
      </c>
      <c r="D90" s="12" t="s">
        <v>135</v>
      </c>
      <c r="E90" s="13" t="s">
        <v>136</v>
      </c>
    </row>
    <row r="91" spans="1:5" s="99" customFormat="1" ht="12" customHeight="1" thickBot="1">
      <c r="A91" s="63" t="s">
        <v>301</v>
      </c>
      <c r="B91" s="64" t="s">
        <v>302</v>
      </c>
      <c r="C91" s="64" t="s">
        <v>303</v>
      </c>
      <c r="D91" s="64" t="s">
        <v>304</v>
      </c>
      <c r="E91" s="65" t="s">
        <v>305</v>
      </c>
    </row>
    <row r="92" spans="1:5" ht="12" customHeight="1" thickBot="1">
      <c r="A92" s="60" t="s">
        <v>2</v>
      </c>
      <c r="B92" s="62" t="s">
        <v>307</v>
      </c>
      <c r="C92" s="89">
        <f>SUM(C93:C97)</f>
        <v>0</v>
      </c>
      <c r="D92" s="89">
        <f>SUM(D93:D97)</f>
        <v>4345958</v>
      </c>
      <c r="E92" s="44">
        <f>SUM(E93:E97)</f>
        <v>4345958</v>
      </c>
    </row>
    <row r="93" spans="1:5" ht="12" customHeight="1">
      <c r="A93" s="55" t="s">
        <v>52</v>
      </c>
      <c r="B93" s="48" t="s">
        <v>32</v>
      </c>
      <c r="C93" s="14"/>
      <c r="D93" s="14">
        <v>2980094</v>
      </c>
      <c r="E93" s="43">
        <v>2980094</v>
      </c>
    </row>
    <row r="94" spans="1:5" ht="12" customHeight="1">
      <c r="A94" s="52" t="s">
        <v>53</v>
      </c>
      <c r="B94" s="46" t="s">
        <v>96</v>
      </c>
      <c r="C94" s="91"/>
      <c r="D94" s="91">
        <v>503965</v>
      </c>
      <c r="E94" s="74">
        <v>503965</v>
      </c>
    </row>
    <row r="95" spans="1:5" ht="12" customHeight="1">
      <c r="A95" s="52" t="s">
        <v>54</v>
      </c>
      <c r="B95" s="46" t="s">
        <v>72</v>
      </c>
      <c r="C95" s="93"/>
      <c r="D95" s="93">
        <v>861899</v>
      </c>
      <c r="E95" s="76">
        <v>861899</v>
      </c>
    </row>
    <row r="96" spans="1:5" ht="12" customHeight="1">
      <c r="A96" s="52" t="s">
        <v>55</v>
      </c>
      <c r="B96" s="49" t="s">
        <v>97</v>
      </c>
      <c r="C96" s="93"/>
      <c r="D96" s="93"/>
      <c r="E96" s="76"/>
    </row>
    <row r="97" spans="1:5" ht="12" customHeight="1">
      <c r="A97" s="52" t="s">
        <v>63</v>
      </c>
      <c r="B97" s="57" t="s">
        <v>98</v>
      </c>
      <c r="C97" s="93"/>
      <c r="D97" s="93"/>
      <c r="E97" s="76"/>
    </row>
    <row r="98" spans="1:5" ht="12" customHeight="1">
      <c r="A98" s="52" t="s">
        <v>56</v>
      </c>
      <c r="B98" s="46" t="s">
        <v>308</v>
      </c>
      <c r="C98" s="93"/>
      <c r="D98" s="93"/>
      <c r="E98" s="76"/>
    </row>
    <row r="99" spans="1:5" ht="12" customHeight="1">
      <c r="A99" s="52" t="s">
        <v>57</v>
      </c>
      <c r="B99" s="69" t="s">
        <v>309</v>
      </c>
      <c r="C99" s="93"/>
      <c r="D99" s="93"/>
      <c r="E99" s="76"/>
    </row>
    <row r="100" spans="1:5" ht="12" customHeight="1">
      <c r="A100" s="52" t="s">
        <v>64</v>
      </c>
      <c r="B100" s="70" t="s">
        <v>310</v>
      </c>
      <c r="C100" s="93"/>
      <c r="D100" s="93"/>
      <c r="E100" s="76"/>
    </row>
    <row r="101" spans="1:5" ht="12" customHeight="1">
      <c r="A101" s="52" t="s">
        <v>65</v>
      </c>
      <c r="B101" s="70" t="s">
        <v>311</v>
      </c>
      <c r="C101" s="93"/>
      <c r="D101" s="93"/>
      <c r="E101" s="76"/>
    </row>
    <row r="102" spans="1:5" ht="12" customHeight="1">
      <c r="A102" s="52" t="s">
        <v>66</v>
      </c>
      <c r="B102" s="69" t="s">
        <v>312</v>
      </c>
      <c r="C102" s="93"/>
      <c r="D102" s="93"/>
      <c r="E102" s="76"/>
    </row>
    <row r="103" spans="1:5" ht="12" customHeight="1">
      <c r="A103" s="52" t="s">
        <v>67</v>
      </c>
      <c r="B103" s="69" t="s">
        <v>313</v>
      </c>
      <c r="C103" s="93"/>
      <c r="D103" s="93"/>
      <c r="E103" s="76"/>
    </row>
    <row r="104" spans="1:5" ht="12" customHeight="1">
      <c r="A104" s="52" t="s">
        <v>69</v>
      </c>
      <c r="B104" s="70" t="s">
        <v>314</v>
      </c>
      <c r="C104" s="93"/>
      <c r="D104" s="93"/>
      <c r="E104" s="76"/>
    </row>
    <row r="105" spans="1:5" ht="12" customHeight="1">
      <c r="A105" s="51" t="s">
        <v>99</v>
      </c>
      <c r="B105" s="71" t="s">
        <v>315</v>
      </c>
      <c r="C105" s="93"/>
      <c r="D105" s="93"/>
      <c r="E105" s="76"/>
    </row>
    <row r="106" spans="1:5" ht="12" customHeight="1">
      <c r="A106" s="52" t="s">
        <v>316</v>
      </c>
      <c r="B106" s="71" t="s">
        <v>317</v>
      </c>
      <c r="C106" s="93"/>
      <c r="D106" s="93"/>
      <c r="E106" s="76"/>
    </row>
    <row r="107" spans="1:5" ht="12" customHeight="1" thickBot="1">
      <c r="A107" s="56" t="s">
        <v>318</v>
      </c>
      <c r="B107" s="72" t="s">
        <v>319</v>
      </c>
      <c r="C107" s="15"/>
      <c r="D107" s="15"/>
      <c r="E107" s="37"/>
    </row>
    <row r="108" spans="1:5" ht="12" customHeight="1" thickBot="1">
      <c r="A108" s="58" t="s">
        <v>3</v>
      </c>
      <c r="B108" s="61" t="s">
        <v>320</v>
      </c>
      <c r="C108" s="90">
        <f>+C109+C111+C113</f>
        <v>0</v>
      </c>
      <c r="D108" s="90">
        <f>+D109+D111+D113</f>
        <v>38488</v>
      </c>
      <c r="E108" s="73">
        <f>+E109+E111+E113</f>
        <v>38488</v>
      </c>
    </row>
    <row r="109" spans="1:5" ht="12" customHeight="1">
      <c r="A109" s="53" t="s">
        <v>58</v>
      </c>
      <c r="B109" s="46" t="s">
        <v>112</v>
      </c>
      <c r="C109" s="92"/>
      <c r="D109" s="92">
        <v>38488</v>
      </c>
      <c r="E109" s="75">
        <v>38488</v>
      </c>
    </row>
    <row r="110" spans="1:5" ht="12" customHeight="1">
      <c r="A110" s="53" t="s">
        <v>59</v>
      </c>
      <c r="B110" s="50" t="s">
        <v>321</v>
      </c>
      <c r="C110" s="92"/>
      <c r="D110" s="92"/>
      <c r="E110" s="75"/>
    </row>
    <row r="111" spans="1:5">
      <c r="A111" s="53" t="s">
        <v>60</v>
      </c>
      <c r="B111" s="50" t="s">
        <v>100</v>
      </c>
      <c r="C111" s="91"/>
      <c r="D111" s="91"/>
      <c r="E111" s="74"/>
    </row>
    <row r="112" spans="1:5" ht="12" customHeight="1">
      <c r="A112" s="53" t="s">
        <v>61</v>
      </c>
      <c r="B112" s="50" t="s">
        <v>322</v>
      </c>
      <c r="C112" s="91"/>
      <c r="D112" s="91"/>
      <c r="E112" s="74"/>
    </row>
    <row r="113" spans="1:5" ht="12" customHeight="1">
      <c r="A113" s="53" t="s">
        <v>62</v>
      </c>
      <c r="B113" s="82" t="s">
        <v>115</v>
      </c>
      <c r="C113" s="91"/>
      <c r="D113" s="91"/>
      <c r="E113" s="74"/>
    </row>
    <row r="114" spans="1:5" ht="21.75" customHeight="1">
      <c r="A114" s="53" t="s">
        <v>68</v>
      </c>
      <c r="B114" s="81" t="s">
        <v>323</v>
      </c>
      <c r="C114" s="91"/>
      <c r="D114" s="91"/>
      <c r="E114" s="74"/>
    </row>
    <row r="115" spans="1:5" ht="24" customHeight="1">
      <c r="A115" s="53" t="s">
        <v>70</v>
      </c>
      <c r="B115" s="97" t="s">
        <v>324</v>
      </c>
      <c r="C115" s="91"/>
      <c r="D115" s="91"/>
      <c r="E115" s="74"/>
    </row>
    <row r="116" spans="1:5" ht="12" customHeight="1">
      <c r="A116" s="53" t="s">
        <v>101</v>
      </c>
      <c r="B116" s="70" t="s">
        <v>311</v>
      </c>
      <c r="C116" s="91"/>
      <c r="D116" s="91"/>
      <c r="E116" s="74"/>
    </row>
    <row r="117" spans="1:5" ht="12" customHeight="1">
      <c r="A117" s="53" t="s">
        <v>102</v>
      </c>
      <c r="B117" s="70" t="s">
        <v>325</v>
      </c>
      <c r="C117" s="91"/>
      <c r="D117" s="91"/>
      <c r="E117" s="74"/>
    </row>
    <row r="118" spans="1:5" ht="12" customHeight="1">
      <c r="A118" s="53" t="s">
        <v>103</v>
      </c>
      <c r="B118" s="70" t="s">
        <v>326</v>
      </c>
      <c r="C118" s="91"/>
      <c r="D118" s="91"/>
      <c r="E118" s="74"/>
    </row>
    <row r="119" spans="1:5" s="119" customFormat="1" ht="12" customHeight="1">
      <c r="A119" s="53" t="s">
        <v>327</v>
      </c>
      <c r="B119" s="70" t="s">
        <v>314</v>
      </c>
      <c r="C119" s="91"/>
      <c r="D119" s="91"/>
      <c r="E119" s="74"/>
    </row>
    <row r="120" spans="1:5" ht="12" customHeight="1">
      <c r="A120" s="53" t="s">
        <v>328</v>
      </c>
      <c r="B120" s="70" t="s">
        <v>329</v>
      </c>
      <c r="C120" s="91"/>
      <c r="D120" s="91"/>
      <c r="E120" s="74"/>
    </row>
    <row r="121" spans="1:5" ht="12" customHeight="1" thickBot="1">
      <c r="A121" s="51" t="s">
        <v>330</v>
      </c>
      <c r="B121" s="70" t="s">
        <v>331</v>
      </c>
      <c r="C121" s="93"/>
      <c r="D121" s="93"/>
      <c r="E121" s="76"/>
    </row>
    <row r="122" spans="1:5" ht="12" customHeight="1" thickBot="1">
      <c r="A122" s="58" t="s">
        <v>4</v>
      </c>
      <c r="B122" s="66" t="s">
        <v>332</v>
      </c>
      <c r="C122" s="90">
        <f>+C123+C124</f>
        <v>0</v>
      </c>
      <c r="D122" s="90">
        <f>+D123+D124</f>
        <v>0</v>
      </c>
      <c r="E122" s="73">
        <f>+E123+E124</f>
        <v>0</v>
      </c>
    </row>
    <row r="123" spans="1:5" ht="12" customHeight="1">
      <c r="A123" s="53" t="s">
        <v>41</v>
      </c>
      <c r="B123" s="47" t="s">
        <v>36</v>
      </c>
      <c r="C123" s="92"/>
      <c r="D123" s="92"/>
      <c r="E123" s="75"/>
    </row>
    <row r="124" spans="1:5" ht="12" customHeight="1" thickBot="1">
      <c r="A124" s="54" t="s">
        <v>42</v>
      </c>
      <c r="B124" s="50" t="s">
        <v>37</v>
      </c>
      <c r="C124" s="93"/>
      <c r="D124" s="93"/>
      <c r="E124" s="76"/>
    </row>
    <row r="125" spans="1:5" ht="12" customHeight="1" thickBot="1">
      <c r="A125" s="58" t="s">
        <v>5</v>
      </c>
      <c r="B125" s="66" t="s">
        <v>333</v>
      </c>
      <c r="C125" s="90">
        <f>+C92+C108+C122</f>
        <v>0</v>
      </c>
      <c r="D125" s="90">
        <f>+D92+D108+D122</f>
        <v>4384446</v>
      </c>
      <c r="E125" s="73">
        <f>+E92+E108+E122</f>
        <v>4384446</v>
      </c>
    </row>
    <row r="126" spans="1:5" ht="12" customHeight="1" thickBot="1">
      <c r="A126" s="58" t="s">
        <v>6</v>
      </c>
      <c r="B126" s="66" t="s">
        <v>334</v>
      </c>
      <c r="C126" s="90">
        <f>+C127+C128+C129</f>
        <v>0</v>
      </c>
      <c r="D126" s="90">
        <f>+D127+D128+D129</f>
        <v>0</v>
      </c>
      <c r="E126" s="73">
        <f>+E127+E128+E129</f>
        <v>0</v>
      </c>
    </row>
    <row r="127" spans="1:5" ht="12" customHeight="1">
      <c r="A127" s="53" t="s">
        <v>45</v>
      </c>
      <c r="B127" s="47" t="s">
        <v>335</v>
      </c>
      <c r="C127" s="91"/>
      <c r="D127" s="91"/>
      <c r="E127" s="74"/>
    </row>
    <row r="128" spans="1:5" ht="12" customHeight="1">
      <c r="A128" s="53" t="s">
        <v>46</v>
      </c>
      <c r="B128" s="47" t="s">
        <v>336</v>
      </c>
      <c r="C128" s="91"/>
      <c r="D128" s="91"/>
      <c r="E128" s="74"/>
    </row>
    <row r="129" spans="1:9" ht="12" customHeight="1" thickBot="1">
      <c r="A129" s="51" t="s">
        <v>47</v>
      </c>
      <c r="B129" s="45" t="s">
        <v>337</v>
      </c>
      <c r="C129" s="91"/>
      <c r="D129" s="91"/>
      <c r="E129" s="74"/>
    </row>
    <row r="130" spans="1:9" ht="12" customHeight="1" thickBot="1">
      <c r="A130" s="58" t="s">
        <v>7</v>
      </c>
      <c r="B130" s="66" t="s">
        <v>338</v>
      </c>
      <c r="C130" s="90">
        <f>+C131+C132+C134+C133</f>
        <v>0</v>
      </c>
      <c r="D130" s="90">
        <f>+D131+D132+D134+D133</f>
        <v>0</v>
      </c>
      <c r="E130" s="73">
        <f>+E131+E132+E134+E133</f>
        <v>0</v>
      </c>
    </row>
    <row r="131" spans="1:9" ht="12" customHeight="1">
      <c r="A131" s="53" t="s">
        <v>48</v>
      </c>
      <c r="B131" s="47" t="s">
        <v>339</v>
      </c>
      <c r="C131" s="91"/>
      <c r="D131" s="91"/>
      <c r="E131" s="74"/>
    </row>
    <row r="132" spans="1:9" ht="12" customHeight="1">
      <c r="A132" s="53" t="s">
        <v>49</v>
      </c>
      <c r="B132" s="47" t="s">
        <v>340</v>
      </c>
      <c r="C132" s="91"/>
      <c r="D132" s="91"/>
      <c r="E132" s="74"/>
    </row>
    <row r="133" spans="1:9" ht="12" customHeight="1">
      <c r="A133" s="53" t="s">
        <v>237</v>
      </c>
      <c r="B133" s="47" t="s">
        <v>341</v>
      </c>
      <c r="C133" s="91"/>
      <c r="D133" s="91"/>
      <c r="E133" s="74"/>
    </row>
    <row r="134" spans="1:9" ht="12" customHeight="1" thickBot="1">
      <c r="A134" s="51" t="s">
        <v>239</v>
      </c>
      <c r="B134" s="45" t="s">
        <v>342</v>
      </c>
      <c r="C134" s="91"/>
      <c r="D134" s="91"/>
      <c r="E134" s="74"/>
    </row>
    <row r="135" spans="1:9" ht="12" customHeight="1" thickBot="1">
      <c r="A135" s="58" t="s">
        <v>8</v>
      </c>
      <c r="B135" s="66" t="s">
        <v>343</v>
      </c>
      <c r="C135" s="96">
        <f>+C136+C137+C138+C139</f>
        <v>0</v>
      </c>
      <c r="D135" s="96">
        <f>+D136+D137+D138+D139</f>
        <v>0</v>
      </c>
      <c r="E135" s="109">
        <f>+E136+E137+E138+E139</f>
        <v>0</v>
      </c>
    </row>
    <row r="136" spans="1:9" ht="12" customHeight="1">
      <c r="A136" s="53" t="s">
        <v>50</v>
      </c>
      <c r="B136" s="47" t="s">
        <v>344</v>
      </c>
      <c r="C136" s="91"/>
      <c r="D136" s="91"/>
      <c r="E136" s="74"/>
    </row>
    <row r="137" spans="1:9" ht="12" customHeight="1">
      <c r="A137" s="53" t="s">
        <v>51</v>
      </c>
      <c r="B137" s="47" t="s">
        <v>345</v>
      </c>
      <c r="C137" s="91"/>
      <c r="D137" s="91"/>
      <c r="E137" s="74"/>
    </row>
    <row r="138" spans="1:9" ht="12" customHeight="1">
      <c r="A138" s="53" t="s">
        <v>246</v>
      </c>
      <c r="B138" s="47" t="s">
        <v>346</v>
      </c>
      <c r="C138" s="91"/>
      <c r="D138" s="91"/>
      <c r="E138" s="74"/>
    </row>
    <row r="139" spans="1:9" ht="12" customHeight="1" thickBot="1">
      <c r="A139" s="51" t="s">
        <v>248</v>
      </c>
      <c r="B139" s="45" t="s">
        <v>347</v>
      </c>
      <c r="C139" s="91"/>
      <c r="D139" s="91"/>
      <c r="E139" s="74"/>
    </row>
    <row r="140" spans="1:9" ht="15" customHeight="1" thickBot="1">
      <c r="A140" s="58" t="s">
        <v>9</v>
      </c>
      <c r="B140" s="66" t="s">
        <v>348</v>
      </c>
      <c r="C140" s="198">
        <f>+C141+C142+C143+C144</f>
        <v>0</v>
      </c>
      <c r="D140" s="198">
        <f>+D141+D142+D143+D144</f>
        <v>0</v>
      </c>
      <c r="E140" s="199">
        <f>+E141+E142+E143+E144</f>
        <v>0</v>
      </c>
      <c r="F140" s="107"/>
      <c r="G140" s="108"/>
      <c r="H140" s="108"/>
      <c r="I140" s="108"/>
    </row>
    <row r="141" spans="1:9" s="100" customFormat="1" ht="12.95" customHeight="1">
      <c r="A141" s="53" t="s">
        <v>94</v>
      </c>
      <c r="B141" s="47" t="s">
        <v>349</v>
      </c>
      <c r="C141" s="91"/>
      <c r="D141" s="91"/>
      <c r="E141" s="74"/>
    </row>
    <row r="142" spans="1:9" ht="12.75" customHeight="1">
      <c r="A142" s="53" t="s">
        <v>95</v>
      </c>
      <c r="B142" s="47" t="s">
        <v>350</v>
      </c>
      <c r="C142" s="91"/>
      <c r="D142" s="91"/>
      <c r="E142" s="74"/>
    </row>
    <row r="143" spans="1:9" ht="12.75" customHeight="1">
      <c r="A143" s="53" t="s">
        <v>114</v>
      </c>
      <c r="B143" s="47" t="s">
        <v>351</v>
      </c>
      <c r="C143" s="91"/>
      <c r="D143" s="91"/>
      <c r="E143" s="74"/>
    </row>
    <row r="144" spans="1:9" ht="12.75" customHeight="1" thickBot="1">
      <c r="A144" s="53" t="s">
        <v>254</v>
      </c>
      <c r="B144" s="47" t="s">
        <v>352</v>
      </c>
      <c r="C144" s="91"/>
      <c r="D144" s="91"/>
      <c r="E144" s="74"/>
    </row>
    <row r="145" spans="1:5" ht="16.5" thickBot="1">
      <c r="A145" s="58" t="s">
        <v>10</v>
      </c>
      <c r="B145" s="66" t="s">
        <v>353</v>
      </c>
      <c r="C145" s="200">
        <f>+C126+C130+C135+C140</f>
        <v>0</v>
      </c>
      <c r="D145" s="200">
        <f>+D126+D130+D135+D140</f>
        <v>0</v>
      </c>
      <c r="E145" s="201">
        <f>+E126+E130+E135+E140</f>
        <v>0</v>
      </c>
    </row>
    <row r="146" spans="1:5" ht="16.5" thickBot="1">
      <c r="A146" s="83" t="s">
        <v>11</v>
      </c>
      <c r="B146" s="86" t="s">
        <v>354</v>
      </c>
      <c r="C146" s="200">
        <f>+C125+C145</f>
        <v>0</v>
      </c>
      <c r="D146" s="200">
        <f>+D125+D145</f>
        <v>4384446</v>
      </c>
      <c r="E146" s="201">
        <f>+E125+E145</f>
        <v>4384446</v>
      </c>
    </row>
    <row r="148" spans="1:5" ht="18.75" customHeight="1">
      <c r="A148" s="259" t="s">
        <v>355</v>
      </c>
      <c r="B148" s="259"/>
      <c r="C148" s="259"/>
      <c r="D148" s="259"/>
      <c r="E148" s="259"/>
    </row>
    <row r="149" spans="1:5" ht="13.5" customHeight="1" thickBot="1">
      <c r="A149" s="68"/>
      <c r="B149" s="68"/>
      <c r="C149" s="98"/>
      <c r="E149" s="85" t="s">
        <v>113</v>
      </c>
    </row>
    <row r="150" spans="1:5" ht="21.75" thickBot="1">
      <c r="A150" s="58">
        <v>1</v>
      </c>
      <c r="B150" s="61" t="s">
        <v>356</v>
      </c>
      <c r="C150" s="84">
        <f>+C60-C125</f>
        <v>1212000</v>
      </c>
      <c r="D150" s="84">
        <f>+D60-D125</f>
        <v>9752962</v>
      </c>
      <c r="E150" s="84">
        <f>+E60-E125</f>
        <v>9752962</v>
      </c>
    </row>
    <row r="151" spans="1:5" ht="21.75" thickBot="1">
      <c r="A151" s="58" t="s">
        <v>3</v>
      </c>
      <c r="B151" s="61" t="s">
        <v>357</v>
      </c>
      <c r="C151" s="84">
        <f>+C84-C145</f>
        <v>3212000</v>
      </c>
      <c r="D151" s="84">
        <f>+D84-D145</f>
        <v>16137408</v>
      </c>
      <c r="E151" s="84">
        <f>+E84-E145</f>
        <v>14137408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87" customFormat="1" ht="12.75" customHeight="1">
      <c r="C161" s="88"/>
      <c r="D161" s="88"/>
      <c r="E161" s="88"/>
    </row>
  </sheetData>
  <mergeCells count="9">
    <mergeCell ref="A1:A2"/>
    <mergeCell ref="B1:B2"/>
    <mergeCell ref="C1:E1"/>
    <mergeCell ref="A86:E86"/>
    <mergeCell ref="A148:E148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Rétalap Község Önkormányzata
2016. ÉVI ZÁRSZÁMADÁS
ÖNKÉNT VÁLLALT FELADATAINAK MÉRLEGE
&amp;R&amp;"Times New Roman CE,Félkövér dőlt"&amp;11 2. melléklet a    /2017. (         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J30"/>
  <sheetViews>
    <sheetView view="pageLayout" zoomScaleSheetLayoutView="100" workbookViewId="0">
      <selection activeCell="J31" sqref="J31"/>
    </sheetView>
  </sheetViews>
  <sheetFormatPr defaultRowHeight="12.75"/>
  <cols>
    <col min="1" max="1" width="6.83203125" style="3" customWidth="1"/>
    <col min="2" max="2" width="55.1640625" style="5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6384" width="9.33203125" style="3"/>
  </cols>
  <sheetData>
    <row r="1" spans="1:10" ht="39.75" customHeight="1">
      <c r="B1" s="122" t="s">
        <v>80</v>
      </c>
      <c r="C1" s="123"/>
      <c r="D1" s="123"/>
      <c r="E1" s="123"/>
      <c r="F1" s="123"/>
      <c r="G1" s="123"/>
      <c r="H1" s="123"/>
      <c r="I1" s="123"/>
      <c r="J1" s="267" t="str">
        <f>+CONCATENATE("3. melléklet a     /",LEFT('1.sz.melléklet_összevont'!C3,4)+1,". (         ) önkormányzati rendelethez")</f>
        <v>3. melléklet a     /2017. (         ) önkormányzati rendelethez</v>
      </c>
    </row>
    <row r="2" spans="1:10" ht="14.25" thickBot="1">
      <c r="G2" s="9"/>
      <c r="H2" s="9"/>
      <c r="I2" s="9"/>
      <c r="J2" s="267"/>
    </row>
    <row r="3" spans="1:10" ht="18" customHeight="1" thickBot="1">
      <c r="A3" s="265" t="s">
        <v>40</v>
      </c>
      <c r="B3" s="140" t="s">
        <v>34</v>
      </c>
      <c r="C3" s="141"/>
      <c r="D3" s="141"/>
      <c r="E3" s="141"/>
      <c r="F3" s="140" t="s">
        <v>35</v>
      </c>
      <c r="G3" s="142"/>
      <c r="H3" s="142"/>
      <c r="I3" s="142"/>
      <c r="J3" s="267"/>
    </row>
    <row r="4" spans="1:10" s="124" customFormat="1" ht="35.25" customHeight="1" thickBot="1">
      <c r="A4" s="266"/>
      <c r="B4" s="6" t="s">
        <v>38</v>
      </c>
      <c r="C4" s="7" t="str">
        <f>+CONCATENATE(LEFT('1.sz.melléklet_összevont'!C3,4),". évi eredeti előirányzat")</f>
        <v>2016. évi eredeti előirányzat</v>
      </c>
      <c r="D4" s="120" t="str">
        <f>+CONCATENATE(LEFT('1.sz.melléklet_összevont'!C3,4),". évi módosított előirányzat")</f>
        <v>2016. évi módosított előirányzat</v>
      </c>
      <c r="E4" s="7" t="str">
        <f>+CONCATENATE(LEFT('1.sz.melléklet_összevont'!C3,4),". évi teljesítés")</f>
        <v>2016. évi teljesítés</v>
      </c>
      <c r="F4" s="6" t="s">
        <v>38</v>
      </c>
      <c r="G4" s="7" t="str">
        <f>+C4</f>
        <v>2016. évi eredeti előirányzat</v>
      </c>
      <c r="H4" s="120" t="str">
        <f>+D4</f>
        <v>2016. évi módosított előirányzat</v>
      </c>
      <c r="I4" s="138" t="str">
        <f>+E4</f>
        <v>2016. évi teljesítés</v>
      </c>
      <c r="J4" s="267"/>
    </row>
    <row r="5" spans="1:10" s="125" customFormat="1" ht="12" customHeight="1" thickBot="1">
      <c r="A5" s="143" t="s">
        <v>301</v>
      </c>
      <c r="B5" s="144" t="s">
        <v>302</v>
      </c>
      <c r="C5" s="145" t="s">
        <v>303</v>
      </c>
      <c r="D5" s="145" t="s">
        <v>304</v>
      </c>
      <c r="E5" s="145" t="s">
        <v>305</v>
      </c>
      <c r="F5" s="144" t="s">
        <v>382</v>
      </c>
      <c r="G5" s="145" t="s">
        <v>383</v>
      </c>
      <c r="H5" s="145" t="s">
        <v>384</v>
      </c>
      <c r="I5" s="146" t="s">
        <v>385</v>
      </c>
      <c r="J5" s="267"/>
    </row>
    <row r="6" spans="1:10" ht="15" customHeight="1">
      <c r="A6" s="126" t="s">
        <v>2</v>
      </c>
      <c r="B6" s="127" t="s">
        <v>358</v>
      </c>
      <c r="C6" s="202">
        <f>'1.sz.melléklet_összevont'!C6</f>
        <v>36177782</v>
      </c>
      <c r="D6" s="202">
        <f>'1.sz.melléklet_összevont'!D6</f>
        <v>36817989</v>
      </c>
      <c r="E6" s="202">
        <f>'1.sz.melléklet_összevont'!E6</f>
        <v>36817989</v>
      </c>
      <c r="F6" s="127" t="s">
        <v>39</v>
      </c>
      <c r="G6" s="202">
        <f>'1.sz.melléklet_összevont'!C94</f>
        <v>17215550</v>
      </c>
      <c r="H6" s="202">
        <f>'1.sz.melléklet_összevont'!D94</f>
        <v>18017566</v>
      </c>
      <c r="I6" s="202">
        <f>'1.sz.melléklet_összevont'!E94</f>
        <v>17732361</v>
      </c>
      <c r="J6" s="267"/>
    </row>
    <row r="7" spans="1:10" ht="15" customHeight="1">
      <c r="A7" s="128" t="s">
        <v>3</v>
      </c>
      <c r="B7" s="129" t="s">
        <v>359</v>
      </c>
      <c r="C7" s="203">
        <f>'1.sz.melléklet_összevont'!C14</f>
        <v>12000</v>
      </c>
      <c r="D7" s="203">
        <f>'1.sz.melléklet_összevont'!D14</f>
        <v>2937408</v>
      </c>
      <c r="E7" s="203">
        <f>'1.sz.melléklet_összevont'!E14</f>
        <v>2937408</v>
      </c>
      <c r="F7" s="129" t="s">
        <v>96</v>
      </c>
      <c r="G7" s="203">
        <f>'1.sz.melléklet_összevont'!C95</f>
        <v>4415920</v>
      </c>
      <c r="H7" s="203">
        <f>'1.sz.melléklet_összevont'!D95</f>
        <v>4935724</v>
      </c>
      <c r="I7" s="203">
        <f>'1.sz.melléklet_összevont'!E95</f>
        <v>4926626</v>
      </c>
      <c r="J7" s="267"/>
    </row>
    <row r="8" spans="1:10" ht="15" customHeight="1">
      <c r="A8" s="128" t="s">
        <v>4</v>
      </c>
      <c r="B8" s="129" t="s">
        <v>360</v>
      </c>
      <c r="C8" s="203"/>
      <c r="D8" s="203"/>
      <c r="E8" s="203"/>
      <c r="F8" s="129" t="s">
        <v>118</v>
      </c>
      <c r="G8" s="203">
        <f>'1.sz.melléklet_összevont'!C96</f>
        <v>19094079</v>
      </c>
      <c r="H8" s="203">
        <f>'1.sz.melléklet_összevont'!D96</f>
        <v>15580807</v>
      </c>
      <c r="I8" s="203">
        <f>'1.sz.melléklet_összevont'!E96</f>
        <v>12192878</v>
      </c>
      <c r="J8" s="267"/>
    </row>
    <row r="9" spans="1:10" ht="15" customHeight="1">
      <c r="A9" s="128" t="s">
        <v>5</v>
      </c>
      <c r="B9" s="129" t="s">
        <v>87</v>
      </c>
      <c r="C9" s="203">
        <f>'1.sz.melléklet_összevont'!C28</f>
        <v>4950000</v>
      </c>
      <c r="D9" s="203">
        <f>'1.sz.melléklet_összevont'!D28</f>
        <v>4802744</v>
      </c>
      <c r="E9" s="203">
        <f>'1.sz.melléklet_összevont'!E28</f>
        <v>4622780</v>
      </c>
      <c r="F9" s="129" t="s">
        <v>97</v>
      </c>
      <c r="G9" s="203">
        <f>'1.sz.melléklet_összevont'!C97</f>
        <v>2702000</v>
      </c>
      <c r="H9" s="203">
        <f>'1.sz.melléklet_összevont'!D97</f>
        <v>3439964</v>
      </c>
      <c r="I9" s="203">
        <f>'1.sz.melléklet_összevont'!E97</f>
        <v>3439964</v>
      </c>
      <c r="J9" s="267"/>
    </row>
    <row r="10" spans="1:10" ht="15" customHeight="1">
      <c r="A10" s="128" t="s">
        <v>6</v>
      </c>
      <c r="B10" s="130" t="s">
        <v>361</v>
      </c>
      <c r="C10" s="203">
        <f>'1.sz.melléklet_összevont'!C52</f>
        <v>0</v>
      </c>
      <c r="D10" s="203">
        <f>'1.sz.melléklet_összevont'!D52</f>
        <v>0</v>
      </c>
      <c r="E10" s="203">
        <f>'1.sz.melléklet_összevont'!E52</f>
        <v>0</v>
      </c>
      <c r="F10" s="129" t="s">
        <v>98</v>
      </c>
      <c r="G10" s="203">
        <f>'1.sz.melléklet_összevont'!C98</f>
        <v>1392000</v>
      </c>
      <c r="H10" s="203">
        <f>'1.sz.melléklet_összevont'!D98</f>
        <v>2124493</v>
      </c>
      <c r="I10" s="203">
        <f>'1.sz.melléklet_összevont'!E98</f>
        <v>1671481</v>
      </c>
      <c r="J10" s="267"/>
    </row>
    <row r="11" spans="1:10" ht="15" customHeight="1">
      <c r="A11" s="128" t="s">
        <v>7</v>
      </c>
      <c r="B11" s="129" t="s">
        <v>468</v>
      </c>
      <c r="C11" s="204"/>
      <c r="D11" s="204"/>
      <c r="E11" s="204"/>
      <c r="F11" s="129" t="s">
        <v>33</v>
      </c>
      <c r="G11" s="203">
        <f>'1.sz.melléklet_összevont'!C124</f>
        <v>166456</v>
      </c>
      <c r="H11" s="203">
        <f>'1.sz.melléklet_összevont'!D124</f>
        <v>16708047</v>
      </c>
      <c r="I11" s="203">
        <f>'1.sz.melléklet_összevont'!E124</f>
        <v>0</v>
      </c>
      <c r="J11" s="267"/>
    </row>
    <row r="12" spans="1:10" ht="15" customHeight="1">
      <c r="A12" s="128" t="s">
        <v>8</v>
      </c>
      <c r="B12" s="129" t="s">
        <v>233</v>
      </c>
      <c r="C12" s="203">
        <f>'1.sz.melléklet_összevont'!C35</f>
        <v>950000</v>
      </c>
      <c r="D12" s="203">
        <f>'1.sz.melléklet_összevont'!D35</f>
        <v>1886046</v>
      </c>
      <c r="E12" s="203">
        <f>'1.sz.melléklet_összevont'!E35</f>
        <v>1886046</v>
      </c>
      <c r="F12" s="1"/>
      <c r="G12" s="203"/>
      <c r="H12" s="203"/>
      <c r="I12" s="213"/>
      <c r="J12" s="267"/>
    </row>
    <row r="13" spans="1:10" ht="15" customHeight="1">
      <c r="A13" s="128" t="s">
        <v>9</v>
      </c>
      <c r="B13" s="1"/>
      <c r="C13" s="203"/>
      <c r="D13" s="203"/>
      <c r="E13" s="203"/>
      <c r="F13" s="1"/>
      <c r="G13" s="203"/>
      <c r="H13" s="203"/>
      <c r="I13" s="213"/>
      <c r="J13" s="267"/>
    </row>
    <row r="14" spans="1:10" ht="15" customHeight="1">
      <c r="A14" s="128" t="s">
        <v>10</v>
      </c>
      <c r="B14" s="137"/>
      <c r="C14" s="204"/>
      <c r="D14" s="204"/>
      <c r="E14" s="204"/>
      <c r="F14" s="1"/>
      <c r="G14" s="203"/>
      <c r="H14" s="203"/>
      <c r="I14" s="213"/>
      <c r="J14" s="267"/>
    </row>
    <row r="15" spans="1:10" ht="15" customHeight="1">
      <c r="A15" s="128" t="s">
        <v>11</v>
      </c>
      <c r="B15" s="1"/>
      <c r="C15" s="203"/>
      <c r="D15" s="203"/>
      <c r="E15" s="203"/>
      <c r="F15" s="1"/>
      <c r="G15" s="203"/>
      <c r="H15" s="203"/>
      <c r="I15" s="213"/>
      <c r="J15" s="267"/>
    </row>
    <row r="16" spans="1:10" ht="15" customHeight="1">
      <c r="A16" s="128" t="s">
        <v>12</v>
      </c>
      <c r="B16" s="1"/>
      <c r="C16" s="203"/>
      <c r="D16" s="203"/>
      <c r="E16" s="203"/>
      <c r="F16" s="1"/>
      <c r="G16" s="203"/>
      <c r="H16" s="203"/>
      <c r="I16" s="213"/>
      <c r="J16" s="267"/>
    </row>
    <row r="17" spans="1:10" ht="15" customHeight="1" thickBot="1">
      <c r="A17" s="128" t="s">
        <v>13</v>
      </c>
      <c r="B17" s="4"/>
      <c r="C17" s="205"/>
      <c r="D17" s="205"/>
      <c r="E17" s="205"/>
      <c r="F17" s="1"/>
      <c r="G17" s="205"/>
      <c r="H17" s="205"/>
      <c r="I17" s="214"/>
      <c r="J17" s="267"/>
    </row>
    <row r="18" spans="1:10" ht="17.25" customHeight="1" thickBot="1">
      <c r="A18" s="131" t="s">
        <v>14</v>
      </c>
      <c r="B18" s="121" t="s">
        <v>362</v>
      </c>
      <c r="C18" s="206">
        <f>+C6+C7+C9+C10+C12+C13+C14+C15+C16+C17</f>
        <v>42089782</v>
      </c>
      <c r="D18" s="206">
        <f>+D6+D7+D9+D10+D12+D13+D14+D15+D16+D17</f>
        <v>46444187</v>
      </c>
      <c r="E18" s="206">
        <f>+E6+E7+E9+E10+E12+E13+E14+E15+E16+E17</f>
        <v>46264223</v>
      </c>
      <c r="F18" s="121" t="s">
        <v>369</v>
      </c>
      <c r="G18" s="206">
        <f>SUM(G6:G17)</f>
        <v>44986005</v>
      </c>
      <c r="H18" s="206">
        <f>SUM(H6:H17)</f>
        <v>60806601</v>
      </c>
      <c r="I18" s="206">
        <f>SUM(I6:I17)</f>
        <v>39963310</v>
      </c>
      <c r="J18" s="267"/>
    </row>
    <row r="19" spans="1:10" ht="15" customHeight="1">
      <c r="A19" s="132" t="s">
        <v>15</v>
      </c>
      <c r="B19" s="133" t="s">
        <v>363</v>
      </c>
      <c r="C19" s="207">
        <f>+C20+C21+C22+C23</f>
        <v>32091554</v>
      </c>
      <c r="D19" s="207">
        <f>+D20+D21+D22+D23</f>
        <v>29553153</v>
      </c>
      <c r="E19" s="207">
        <f>+E20+E21+E22+E23</f>
        <v>29553153</v>
      </c>
      <c r="F19" s="134" t="s">
        <v>104</v>
      </c>
      <c r="G19" s="210"/>
      <c r="H19" s="210"/>
      <c r="I19" s="210"/>
      <c r="J19" s="267"/>
    </row>
    <row r="20" spans="1:10" ht="15" customHeight="1">
      <c r="A20" s="135" t="s">
        <v>16</v>
      </c>
      <c r="B20" s="134" t="s">
        <v>110</v>
      </c>
      <c r="C20" s="208">
        <f>'1.sz.melléklet_összevont'!C73</f>
        <v>12647249</v>
      </c>
      <c r="D20" s="208">
        <f>'1.sz.melléklet_összevont'!D73</f>
        <v>13325155</v>
      </c>
      <c r="E20" s="208">
        <f>'1.sz.melléklet_összevont'!E73</f>
        <v>13325155</v>
      </c>
      <c r="F20" s="134" t="s">
        <v>370</v>
      </c>
      <c r="G20" s="208"/>
      <c r="H20" s="208"/>
      <c r="I20" s="208"/>
      <c r="J20" s="267"/>
    </row>
    <row r="21" spans="1:10" ht="15" customHeight="1">
      <c r="A21" s="135" t="s">
        <v>17</v>
      </c>
      <c r="B21" s="134" t="s">
        <v>111</v>
      </c>
      <c r="C21" s="208"/>
      <c r="D21" s="208"/>
      <c r="E21" s="208"/>
      <c r="F21" s="134" t="s">
        <v>78</v>
      </c>
      <c r="G21" s="208"/>
      <c r="H21" s="208">
        <v>0</v>
      </c>
      <c r="I21" s="208">
        <v>0</v>
      </c>
      <c r="J21" s="267"/>
    </row>
    <row r="22" spans="1:10" ht="15" customHeight="1">
      <c r="A22" s="135" t="s">
        <v>18</v>
      </c>
      <c r="B22" s="134" t="s">
        <v>116</v>
      </c>
      <c r="C22" s="208"/>
      <c r="D22" s="208"/>
      <c r="E22" s="208"/>
      <c r="F22" s="134" t="s">
        <v>79</v>
      </c>
      <c r="G22" s="208">
        <v>0</v>
      </c>
      <c r="H22" s="208">
        <v>0</v>
      </c>
      <c r="I22" s="208"/>
      <c r="J22" s="267"/>
    </row>
    <row r="23" spans="1:10" ht="15" customHeight="1">
      <c r="A23" s="135" t="s">
        <v>19</v>
      </c>
      <c r="B23" s="134" t="s">
        <v>117</v>
      </c>
      <c r="C23" s="208">
        <f>'1.sz.melléklet_összevont'!C75</f>
        <v>19444305</v>
      </c>
      <c r="D23" s="208">
        <f>'1.sz.melléklet_összevont'!D75</f>
        <v>16227998</v>
      </c>
      <c r="E23" s="208">
        <f>'1.sz.melléklet_összevont'!E75</f>
        <v>16227998</v>
      </c>
      <c r="F23" s="133" t="s">
        <v>119</v>
      </c>
      <c r="G23" s="208"/>
      <c r="H23" s="208"/>
      <c r="I23" s="208"/>
      <c r="J23" s="267"/>
    </row>
    <row r="24" spans="1:10" ht="15" customHeight="1">
      <c r="A24" s="135" t="s">
        <v>20</v>
      </c>
      <c r="B24" s="134" t="s">
        <v>364</v>
      </c>
      <c r="C24" s="209">
        <f>+C25+C26</f>
        <v>2000000</v>
      </c>
      <c r="D24" s="209">
        <f>+D25+D26</f>
        <v>2000000</v>
      </c>
      <c r="E24" s="209">
        <f>+E25+E26</f>
        <v>0</v>
      </c>
      <c r="F24" s="134" t="s">
        <v>105</v>
      </c>
      <c r="G24" s="208"/>
      <c r="H24" s="208"/>
      <c r="I24" s="208"/>
      <c r="J24" s="267"/>
    </row>
    <row r="25" spans="1:10" ht="15" customHeight="1">
      <c r="A25" s="132" t="s">
        <v>21</v>
      </c>
      <c r="B25" s="133" t="s">
        <v>365</v>
      </c>
      <c r="C25" s="210"/>
      <c r="D25" s="210"/>
      <c r="E25" s="210"/>
      <c r="F25" s="127" t="s">
        <v>501</v>
      </c>
      <c r="G25" s="210">
        <f>'1.sz.melléklet_összevont'!C141</f>
        <v>19444305</v>
      </c>
      <c r="H25" s="210">
        <f>'1.sz.melléklet_összevont'!D141</f>
        <v>14995961</v>
      </c>
      <c r="I25" s="210">
        <f>'1.sz.melléklet_összevont'!E141</f>
        <v>14995961</v>
      </c>
      <c r="J25" s="267"/>
    </row>
    <row r="26" spans="1:10" ht="15" customHeight="1" thickBot="1">
      <c r="A26" s="135" t="s">
        <v>22</v>
      </c>
      <c r="B26" s="134" t="s">
        <v>366</v>
      </c>
      <c r="C26" s="208">
        <f>'1.sz.melléklet_összevont'!C67</f>
        <v>2000000</v>
      </c>
      <c r="D26" s="208">
        <f>'1.sz.melléklet_összevont'!D67</f>
        <v>2000000</v>
      </c>
      <c r="E26" s="208">
        <f>'1.sz.melléklet_összevont'!E67</f>
        <v>0</v>
      </c>
      <c r="F26" s="1" t="s">
        <v>475</v>
      </c>
      <c r="G26" s="208">
        <f>'1.sz.melléklet_összevont'!C138</f>
        <v>1244526</v>
      </c>
      <c r="H26" s="208">
        <f>'1.sz.melléklet_összevont'!D138</f>
        <v>1244526</v>
      </c>
      <c r="I26" s="208">
        <f>'1.sz.melléklet_összevont'!E138</f>
        <v>1244526</v>
      </c>
      <c r="J26" s="267"/>
    </row>
    <row r="27" spans="1:10" ht="17.25" customHeight="1" thickBot="1">
      <c r="A27" s="131" t="s">
        <v>23</v>
      </c>
      <c r="B27" s="121" t="s">
        <v>367</v>
      </c>
      <c r="C27" s="206">
        <f>+C19+C24</f>
        <v>34091554</v>
      </c>
      <c r="D27" s="206">
        <f>+D19+D24</f>
        <v>31553153</v>
      </c>
      <c r="E27" s="206">
        <f>+E19+E24</f>
        <v>29553153</v>
      </c>
      <c r="F27" s="121" t="s">
        <v>371</v>
      </c>
      <c r="G27" s="206">
        <f>SUM(G19:G26)</f>
        <v>20688831</v>
      </c>
      <c r="H27" s="206">
        <f>SUM(H19:H26)</f>
        <v>16240487</v>
      </c>
      <c r="I27" s="206">
        <f>SUM(I19:I26)</f>
        <v>16240487</v>
      </c>
      <c r="J27" s="267"/>
    </row>
    <row r="28" spans="1:10" ht="17.25" customHeight="1" thickBot="1">
      <c r="A28" s="131" t="s">
        <v>24</v>
      </c>
      <c r="B28" s="136" t="s">
        <v>368</v>
      </c>
      <c r="C28" s="211">
        <f>+C18+C27</f>
        <v>76181336</v>
      </c>
      <c r="D28" s="211">
        <f>+D18+D27</f>
        <v>77997340</v>
      </c>
      <c r="E28" s="212">
        <f>+E18+E27</f>
        <v>75817376</v>
      </c>
      <c r="F28" s="136" t="s">
        <v>372</v>
      </c>
      <c r="G28" s="211">
        <f>+G18+G27</f>
        <v>65674836</v>
      </c>
      <c r="H28" s="211">
        <f>+H18+H27</f>
        <v>77047088</v>
      </c>
      <c r="I28" s="211">
        <f>+I18+I27</f>
        <v>56203797</v>
      </c>
      <c r="J28" s="267"/>
    </row>
    <row r="29" spans="1:10" ht="17.25" customHeight="1" thickBot="1">
      <c r="A29" s="131" t="s">
        <v>25</v>
      </c>
      <c r="B29" s="136" t="s">
        <v>82</v>
      </c>
      <c r="C29" s="211">
        <f>IF(C18-G18&lt;0,G18-C18,"-")</f>
        <v>2896223</v>
      </c>
      <c r="D29" s="211">
        <f>IF(D18-H18&lt;0,H18-D18,"-")</f>
        <v>14362414</v>
      </c>
      <c r="E29" s="212" t="str">
        <f>IF(E18-I18&lt;0,I18-E18,"-")</f>
        <v>-</v>
      </c>
      <c r="F29" s="136" t="s">
        <v>83</v>
      </c>
      <c r="G29" s="211" t="str">
        <f>IF(C18-G18&gt;0,C18-G18,"-")</f>
        <v>-</v>
      </c>
      <c r="H29" s="211" t="str">
        <f>IF(D18-H18&gt;0,D18-H18,"-")</f>
        <v>-</v>
      </c>
      <c r="I29" s="211">
        <f>IF(E18-I18&gt;0,E18-I18,"-")</f>
        <v>6300913</v>
      </c>
      <c r="J29" s="267"/>
    </row>
    <row r="30" spans="1:10" ht="17.25" customHeight="1" thickBot="1">
      <c r="A30" s="131" t="s">
        <v>26</v>
      </c>
      <c r="B30" s="136" t="s">
        <v>120</v>
      </c>
      <c r="C30" s="211" t="str">
        <f>IF(C28-G28&lt;0,G28-C28,"-")</f>
        <v>-</v>
      </c>
      <c r="D30" s="211" t="str">
        <f>IF(D28-H28&lt;0,H28-D28,"-")</f>
        <v>-</v>
      </c>
      <c r="E30" s="212" t="str">
        <f>IF(E28-I28&lt;0,I28-E28,"-")</f>
        <v>-</v>
      </c>
      <c r="F30" s="136" t="s">
        <v>121</v>
      </c>
      <c r="G30" s="211">
        <f>IF(C28-G28&gt;0,C28-G28,"-")</f>
        <v>10506500</v>
      </c>
      <c r="H30" s="211">
        <f>IF(D28-H28&gt;0,D28-H28,"-")</f>
        <v>950252</v>
      </c>
      <c r="I30" s="211">
        <f>IF(E28-I28&gt;0,E28-I28,"-")</f>
        <v>19613579</v>
      </c>
      <c r="J30" s="267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J33"/>
  <sheetViews>
    <sheetView zoomScaleSheetLayoutView="115" workbookViewId="0">
      <selection activeCell="B35" sqref="B35"/>
    </sheetView>
  </sheetViews>
  <sheetFormatPr defaultRowHeight="12.75"/>
  <cols>
    <col min="1" max="1" width="6.83203125" style="3" customWidth="1"/>
    <col min="2" max="2" width="55.1640625" style="5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6384" width="9.33203125" style="3"/>
  </cols>
  <sheetData>
    <row r="1" spans="1:10" ht="39.75" customHeight="1">
      <c r="B1" s="122" t="s">
        <v>81</v>
      </c>
      <c r="C1" s="123"/>
      <c r="D1" s="123"/>
      <c r="E1" s="123"/>
      <c r="F1" s="123"/>
      <c r="G1" s="123"/>
      <c r="H1" s="123"/>
      <c r="I1" s="123"/>
      <c r="J1" s="270" t="str">
        <f>+CONCATENATE("4.sz. melléklet a       /",LEFT('1.sz.melléklet_összevont'!C3,4)+1,". (            ) önkormányzati rendelethez")</f>
        <v>4.sz. melléklet a       /2017. (            ) önkormányzati rendelethez</v>
      </c>
    </row>
    <row r="2" spans="1:10" ht="14.25" thickBot="1">
      <c r="G2" s="9"/>
      <c r="H2" s="9"/>
      <c r="I2" s="9"/>
      <c r="J2" s="270"/>
    </row>
    <row r="3" spans="1:10" ht="24" customHeight="1" thickBot="1">
      <c r="A3" s="268" t="s">
        <v>40</v>
      </c>
      <c r="B3" s="140" t="s">
        <v>34</v>
      </c>
      <c r="C3" s="141"/>
      <c r="D3" s="141"/>
      <c r="E3" s="141"/>
      <c r="F3" s="140" t="s">
        <v>35</v>
      </c>
      <c r="G3" s="142"/>
      <c r="H3" s="142"/>
      <c r="I3" s="142"/>
      <c r="J3" s="270"/>
    </row>
    <row r="4" spans="1:10" s="124" customFormat="1" ht="35.25" customHeight="1" thickBot="1">
      <c r="A4" s="269"/>
      <c r="B4" s="6" t="s">
        <v>38</v>
      </c>
      <c r="C4" s="7" t="s">
        <v>494</v>
      </c>
      <c r="D4" s="120" t="s">
        <v>495</v>
      </c>
      <c r="E4" s="7" t="s">
        <v>496</v>
      </c>
      <c r="F4" s="6" t="s">
        <v>38</v>
      </c>
      <c r="G4" s="7" t="s">
        <v>494</v>
      </c>
      <c r="H4" s="120" t="s">
        <v>495</v>
      </c>
      <c r="I4" s="7" t="s">
        <v>496</v>
      </c>
      <c r="J4" s="270"/>
    </row>
    <row r="5" spans="1:10" s="124" customFormat="1" ht="13.5" thickBot="1">
      <c r="A5" s="143" t="s">
        <v>301</v>
      </c>
      <c r="B5" s="144" t="s">
        <v>302</v>
      </c>
      <c r="C5" s="145" t="s">
        <v>303</v>
      </c>
      <c r="D5" s="145" t="s">
        <v>304</v>
      </c>
      <c r="E5" s="145" t="s">
        <v>305</v>
      </c>
      <c r="F5" s="144" t="s">
        <v>382</v>
      </c>
      <c r="G5" s="145" t="s">
        <v>383</v>
      </c>
      <c r="H5" s="145" t="s">
        <v>384</v>
      </c>
      <c r="I5" s="146" t="s">
        <v>385</v>
      </c>
      <c r="J5" s="270"/>
    </row>
    <row r="6" spans="1:10" ht="12.95" customHeight="1">
      <c r="A6" s="126" t="s">
        <v>2</v>
      </c>
      <c r="B6" s="127" t="s">
        <v>373</v>
      </c>
      <c r="C6" s="202"/>
      <c r="D6" s="202"/>
      <c r="E6" s="202"/>
      <c r="F6" s="127" t="s">
        <v>112</v>
      </c>
      <c r="G6" s="202">
        <f>'1.sz.melléklet_összevont'!C111</f>
        <v>1206500</v>
      </c>
      <c r="H6" s="202">
        <f>'1.sz.melléklet_összevont'!D111</f>
        <v>1652833</v>
      </c>
      <c r="I6" s="202">
        <f>'1.sz.melléklet_összevont'!E111</f>
        <v>1531703</v>
      </c>
      <c r="J6" s="270"/>
    </row>
    <row r="7" spans="1:10">
      <c r="A7" s="128" t="s">
        <v>3</v>
      </c>
      <c r="B7" s="129" t="s">
        <v>374</v>
      </c>
      <c r="C7" s="203"/>
      <c r="D7" s="203"/>
      <c r="E7" s="203"/>
      <c r="F7" s="129" t="s">
        <v>386</v>
      </c>
      <c r="G7" s="203"/>
      <c r="H7" s="203"/>
      <c r="I7" s="213"/>
      <c r="J7" s="270"/>
    </row>
    <row r="8" spans="1:10" ht="12.95" customHeight="1">
      <c r="A8" s="128" t="s">
        <v>4</v>
      </c>
      <c r="B8" s="129" t="s">
        <v>375</v>
      </c>
      <c r="C8" s="203"/>
      <c r="D8" s="203">
        <v>0</v>
      </c>
      <c r="E8" s="203">
        <v>0</v>
      </c>
      <c r="F8" s="129" t="s">
        <v>100</v>
      </c>
      <c r="G8" s="203">
        <f>'1.sz.melléklet_összevont'!C113</f>
        <v>9300000</v>
      </c>
      <c r="H8" s="203">
        <f>'1.sz.melléklet_összevont'!D113</f>
        <v>9297419</v>
      </c>
      <c r="I8" s="203">
        <f>'1.sz.melléklet_összevont'!E113</f>
        <v>9297419</v>
      </c>
      <c r="J8" s="270"/>
    </row>
    <row r="9" spans="1:10" ht="12.95" customHeight="1">
      <c r="A9" s="128" t="s">
        <v>5</v>
      </c>
      <c r="B9" s="129" t="s">
        <v>376</v>
      </c>
      <c r="C9" s="203">
        <v>0</v>
      </c>
      <c r="D9" s="203">
        <v>0</v>
      </c>
      <c r="E9" s="203">
        <v>0</v>
      </c>
      <c r="F9" s="129" t="s">
        <v>387</v>
      </c>
      <c r="G9" s="203"/>
      <c r="H9" s="203"/>
      <c r="I9" s="213"/>
      <c r="J9" s="270"/>
    </row>
    <row r="10" spans="1:10" ht="12.75" customHeight="1">
      <c r="A10" s="128" t="s">
        <v>6</v>
      </c>
      <c r="B10" s="129" t="s">
        <v>377</v>
      </c>
      <c r="C10" s="203"/>
      <c r="D10" s="203"/>
      <c r="E10" s="203"/>
      <c r="F10" s="129" t="s">
        <v>115</v>
      </c>
      <c r="G10" s="203">
        <v>0</v>
      </c>
      <c r="H10" s="203">
        <v>0</v>
      </c>
      <c r="I10" s="213">
        <v>0</v>
      </c>
      <c r="J10" s="270"/>
    </row>
    <row r="11" spans="1:10" ht="12.95" customHeight="1">
      <c r="A11" s="128" t="s">
        <v>7</v>
      </c>
      <c r="B11" s="129" t="s">
        <v>378</v>
      </c>
      <c r="C11" s="204">
        <f>'1.sz.melléklet_összevont'!C21</f>
        <v>0</v>
      </c>
      <c r="D11" s="204">
        <f>'1.sz.melléklet_összevont'!D21</f>
        <v>10000000</v>
      </c>
      <c r="E11" s="204">
        <f>'1.sz.melléklet_összevont'!E21</f>
        <v>10000000</v>
      </c>
      <c r="F11" s="159"/>
      <c r="G11" s="203"/>
      <c r="H11" s="203"/>
      <c r="I11" s="213"/>
      <c r="J11" s="270"/>
    </row>
    <row r="12" spans="1:10" ht="12.95" customHeight="1">
      <c r="A12" s="128" t="s">
        <v>8</v>
      </c>
      <c r="B12" s="1"/>
      <c r="C12" s="203"/>
      <c r="D12" s="203"/>
      <c r="E12" s="203"/>
      <c r="F12" s="159"/>
      <c r="G12" s="203"/>
      <c r="H12" s="203"/>
      <c r="I12" s="213"/>
      <c r="J12" s="270"/>
    </row>
    <row r="13" spans="1:10" ht="12.95" customHeight="1">
      <c r="A13" s="128" t="s">
        <v>9</v>
      </c>
      <c r="B13" s="1"/>
      <c r="C13" s="203"/>
      <c r="D13" s="203"/>
      <c r="E13" s="203"/>
      <c r="F13" s="160"/>
      <c r="G13" s="203"/>
      <c r="H13" s="203"/>
      <c r="I13" s="213"/>
      <c r="J13" s="270"/>
    </row>
    <row r="14" spans="1:10" ht="12.95" customHeight="1">
      <c r="A14" s="128" t="s">
        <v>10</v>
      </c>
      <c r="B14" s="157"/>
      <c r="C14" s="204"/>
      <c r="D14" s="204"/>
      <c r="E14" s="204"/>
      <c r="F14" s="159"/>
      <c r="G14" s="203"/>
      <c r="H14" s="203"/>
      <c r="I14" s="213"/>
      <c r="J14" s="270"/>
    </row>
    <row r="15" spans="1:10">
      <c r="A15" s="128" t="s">
        <v>11</v>
      </c>
      <c r="B15" s="1"/>
      <c r="C15" s="204"/>
      <c r="D15" s="204"/>
      <c r="E15" s="204"/>
      <c r="F15" s="159"/>
      <c r="G15" s="203"/>
      <c r="H15" s="203"/>
      <c r="I15" s="213"/>
      <c r="J15" s="270"/>
    </row>
    <row r="16" spans="1:10" ht="12.95" customHeight="1" thickBot="1">
      <c r="A16" s="155" t="s">
        <v>12</v>
      </c>
      <c r="B16" s="158"/>
      <c r="C16" s="215"/>
      <c r="D16" s="216"/>
      <c r="E16" s="217"/>
      <c r="F16" s="156" t="s">
        <v>33</v>
      </c>
      <c r="G16" s="203"/>
      <c r="H16" s="203"/>
      <c r="I16" s="213"/>
      <c r="J16" s="270"/>
    </row>
    <row r="17" spans="1:10" ht="15.95" customHeight="1" thickBot="1">
      <c r="A17" s="131" t="s">
        <v>13</v>
      </c>
      <c r="B17" s="121" t="s">
        <v>379</v>
      </c>
      <c r="C17" s="206">
        <f>+C6+C8+C9+C11+C12+C13+C14+C15+C16</f>
        <v>0</v>
      </c>
      <c r="D17" s="206">
        <f>+D6+D8+D9+D11+D12+D13+D14+D15+D16</f>
        <v>10000000</v>
      </c>
      <c r="E17" s="206">
        <f>+E6+E8+E9+E11+E12+E13+E14+E15+E16</f>
        <v>10000000</v>
      </c>
      <c r="F17" s="121" t="s">
        <v>388</v>
      </c>
      <c r="G17" s="206">
        <f>+G6+G8+G10+G11+G12+G13+G14+G15+G16</f>
        <v>10506500</v>
      </c>
      <c r="H17" s="206">
        <f>+H6+H8+H10+H11+H12+H13+H14+H15+H16</f>
        <v>10950252</v>
      </c>
      <c r="I17" s="219">
        <f>+I6+I8+I10+I11+I12+I13+I14+I15+I16</f>
        <v>10829122</v>
      </c>
      <c r="J17" s="270"/>
    </row>
    <row r="18" spans="1:10" ht="12.95" customHeight="1">
      <c r="A18" s="126" t="s">
        <v>14</v>
      </c>
      <c r="B18" s="148" t="s">
        <v>132</v>
      </c>
      <c r="C18" s="218">
        <f>+C19+C20+C21+C22+C23</f>
        <v>32091554</v>
      </c>
      <c r="D18" s="218">
        <f>+D19+D20+D21+D22+D23</f>
        <v>29553153</v>
      </c>
      <c r="E18" s="218">
        <f>+E19+E20+E21+E22+E23</f>
        <v>29553153</v>
      </c>
      <c r="F18" s="134" t="s">
        <v>104</v>
      </c>
      <c r="G18" s="220"/>
      <c r="H18" s="220"/>
      <c r="I18" s="221"/>
      <c r="J18" s="270"/>
    </row>
    <row r="19" spans="1:10" ht="12.95" customHeight="1">
      <c r="A19" s="128" t="s">
        <v>15</v>
      </c>
      <c r="B19" s="149" t="s">
        <v>122</v>
      </c>
      <c r="C19" s="208">
        <f>'1.sz.melléklet_összevont'!C72</f>
        <v>12647249</v>
      </c>
      <c r="D19" s="208">
        <f>'1.sz.melléklet_összevont'!D72</f>
        <v>13325155</v>
      </c>
      <c r="E19" s="208">
        <f>'1.sz.melléklet_összevont'!E72</f>
        <v>13325155</v>
      </c>
      <c r="F19" s="134" t="s">
        <v>107</v>
      </c>
      <c r="G19" s="208"/>
      <c r="H19" s="208"/>
      <c r="I19" s="222"/>
      <c r="J19" s="270"/>
    </row>
    <row r="20" spans="1:10" ht="12.95" customHeight="1">
      <c r="A20" s="126" t="s">
        <v>16</v>
      </c>
      <c r="B20" s="149" t="s">
        <v>123</v>
      </c>
      <c r="C20" s="208"/>
      <c r="D20" s="208"/>
      <c r="E20" s="208"/>
      <c r="F20" s="134" t="s">
        <v>78</v>
      </c>
      <c r="G20" s="208"/>
      <c r="H20" s="208"/>
      <c r="I20" s="222"/>
      <c r="J20" s="270"/>
    </row>
    <row r="21" spans="1:10" ht="12.95" customHeight="1">
      <c r="A21" s="128" t="s">
        <v>17</v>
      </c>
      <c r="B21" s="149" t="s">
        <v>124</v>
      </c>
      <c r="C21" s="208"/>
      <c r="D21" s="208"/>
      <c r="E21" s="208"/>
      <c r="F21" s="134" t="s">
        <v>79</v>
      </c>
      <c r="G21" s="208"/>
      <c r="H21" s="208"/>
      <c r="I21" s="222"/>
      <c r="J21" s="270"/>
    </row>
    <row r="22" spans="1:10" ht="12.95" customHeight="1">
      <c r="A22" s="126" t="s">
        <v>18</v>
      </c>
      <c r="B22" s="149" t="s">
        <v>125</v>
      </c>
      <c r="C22" s="208">
        <v>0</v>
      </c>
      <c r="D22" s="208">
        <v>0</v>
      </c>
      <c r="E22" s="208"/>
      <c r="F22" s="133" t="s">
        <v>119</v>
      </c>
      <c r="G22" s="208"/>
      <c r="H22" s="208"/>
      <c r="I22" s="222"/>
      <c r="J22" s="270"/>
    </row>
    <row r="23" spans="1:10" ht="12.95" customHeight="1">
      <c r="A23" s="128" t="s">
        <v>19</v>
      </c>
      <c r="B23" s="150" t="s">
        <v>126</v>
      </c>
      <c r="C23" s="208">
        <f>'1.sz.melléklet_összevont'!C75</f>
        <v>19444305</v>
      </c>
      <c r="D23" s="208">
        <f>'1.sz.melléklet_összevont'!D75</f>
        <v>16227998</v>
      </c>
      <c r="E23" s="208">
        <f>'1.sz.melléklet_összevont'!E75</f>
        <v>16227998</v>
      </c>
      <c r="F23" s="134" t="s">
        <v>108</v>
      </c>
      <c r="G23" s="208"/>
      <c r="H23" s="208"/>
      <c r="I23" s="222"/>
      <c r="J23" s="270"/>
    </row>
    <row r="24" spans="1:10" ht="12.95" customHeight="1">
      <c r="A24" s="126" t="s">
        <v>20</v>
      </c>
      <c r="B24" s="151" t="s">
        <v>127</v>
      </c>
      <c r="C24" s="209">
        <f>+C25+C26+C27+C28+C29</f>
        <v>2000000</v>
      </c>
      <c r="D24" s="209">
        <f>+D25+D26+D27+D28+D29</f>
        <v>2000000</v>
      </c>
      <c r="E24" s="209">
        <f>+E25+E26+E27+E28+E29</f>
        <v>0</v>
      </c>
      <c r="F24" s="152" t="s">
        <v>106</v>
      </c>
      <c r="G24" s="208"/>
      <c r="H24" s="208"/>
      <c r="I24" s="222"/>
      <c r="J24" s="270"/>
    </row>
    <row r="25" spans="1:10" ht="12.95" customHeight="1">
      <c r="A25" s="128" t="s">
        <v>21</v>
      </c>
      <c r="B25" s="150" t="s">
        <v>128</v>
      </c>
      <c r="C25" s="208"/>
      <c r="D25" s="208"/>
      <c r="E25" s="208"/>
      <c r="F25" s="152" t="s">
        <v>389</v>
      </c>
      <c r="G25" s="208"/>
      <c r="H25" s="208"/>
      <c r="I25" s="222"/>
      <c r="J25" s="270"/>
    </row>
    <row r="26" spans="1:10" ht="12.95" customHeight="1">
      <c r="A26" s="126" t="s">
        <v>22</v>
      </c>
      <c r="B26" s="150" t="s">
        <v>129</v>
      </c>
      <c r="C26" s="208">
        <v>0</v>
      </c>
      <c r="D26" s="208"/>
      <c r="E26" s="208"/>
      <c r="F26" s="147"/>
      <c r="G26" s="208"/>
      <c r="H26" s="208"/>
      <c r="I26" s="222"/>
      <c r="J26" s="270"/>
    </row>
    <row r="27" spans="1:10" ht="12.95" customHeight="1">
      <c r="A27" s="128" t="s">
        <v>23</v>
      </c>
      <c r="B27" s="149" t="s">
        <v>130</v>
      </c>
      <c r="C27" s="208"/>
      <c r="D27" s="208">
        <v>0</v>
      </c>
      <c r="E27" s="208">
        <v>0</v>
      </c>
      <c r="F27" s="139"/>
      <c r="G27" s="208"/>
      <c r="H27" s="208"/>
      <c r="I27" s="222"/>
      <c r="J27" s="270"/>
    </row>
    <row r="28" spans="1:10" ht="12.95" customHeight="1">
      <c r="A28" s="126" t="s">
        <v>24</v>
      </c>
      <c r="B28" s="153" t="s">
        <v>502</v>
      </c>
      <c r="C28" s="208">
        <f>'1.sz.melléklet_összevont'!C67</f>
        <v>2000000</v>
      </c>
      <c r="D28" s="208">
        <f>'1.sz.melléklet_összevont'!D67</f>
        <v>2000000</v>
      </c>
      <c r="E28" s="208">
        <f>'1.sz.melléklet_összevont'!E67</f>
        <v>0</v>
      </c>
      <c r="F28" s="1"/>
      <c r="G28" s="208"/>
      <c r="H28" s="208"/>
      <c r="I28" s="222"/>
      <c r="J28" s="270"/>
    </row>
    <row r="29" spans="1:10" ht="12.95" customHeight="1" thickBot="1">
      <c r="A29" s="128" t="s">
        <v>25</v>
      </c>
      <c r="B29" s="154" t="s">
        <v>131</v>
      </c>
      <c r="C29" s="208"/>
      <c r="D29" s="208"/>
      <c r="E29" s="208"/>
      <c r="F29" s="139"/>
      <c r="G29" s="208"/>
      <c r="H29" s="208"/>
      <c r="I29" s="222"/>
      <c r="J29" s="270"/>
    </row>
    <row r="30" spans="1:10" ht="16.5" customHeight="1" thickBot="1">
      <c r="A30" s="131" t="s">
        <v>26</v>
      </c>
      <c r="B30" s="121" t="s">
        <v>380</v>
      </c>
      <c r="C30" s="206">
        <f>+C18+C24</f>
        <v>34091554</v>
      </c>
      <c r="D30" s="206">
        <f>+D18+D24</f>
        <v>31553153</v>
      </c>
      <c r="E30" s="206">
        <f>+E18+E24</f>
        <v>29553153</v>
      </c>
      <c r="F30" s="121" t="s">
        <v>391</v>
      </c>
      <c r="G30" s="206">
        <f>SUM(G18:G29)</f>
        <v>0</v>
      </c>
      <c r="H30" s="206">
        <f>SUM(H18:H29)</f>
        <v>0</v>
      </c>
      <c r="I30" s="219">
        <f>SUM(I18:I29)</f>
        <v>0</v>
      </c>
      <c r="J30" s="270"/>
    </row>
    <row r="31" spans="1:10" ht="16.5" customHeight="1" thickBot="1">
      <c r="A31" s="131" t="s">
        <v>27</v>
      </c>
      <c r="B31" s="136" t="s">
        <v>381</v>
      </c>
      <c r="C31" s="211">
        <f>+C17+C30</f>
        <v>34091554</v>
      </c>
      <c r="D31" s="211">
        <f>+D17+D30</f>
        <v>41553153</v>
      </c>
      <c r="E31" s="212">
        <f>+E17+E30</f>
        <v>39553153</v>
      </c>
      <c r="F31" s="136" t="s">
        <v>390</v>
      </c>
      <c r="G31" s="211">
        <f>+G17+G30</f>
        <v>10506500</v>
      </c>
      <c r="H31" s="211">
        <f>+H17+H30</f>
        <v>10950252</v>
      </c>
      <c r="I31" s="223">
        <f>+I17+I30</f>
        <v>10829122</v>
      </c>
      <c r="J31" s="270"/>
    </row>
    <row r="32" spans="1:10" ht="16.5" customHeight="1" thickBot="1">
      <c r="A32" s="131" t="s">
        <v>28</v>
      </c>
      <c r="B32" s="136" t="s">
        <v>82</v>
      </c>
      <c r="C32" s="211">
        <f>IF(C17-G17&lt;0,G17-C17,"-")</f>
        <v>10506500</v>
      </c>
      <c r="D32" s="211">
        <f t="shared" ref="D32:E32" si="0">IF(D17-H17&lt;0,H17-D17,"-")</f>
        <v>950252</v>
      </c>
      <c r="E32" s="211">
        <f t="shared" si="0"/>
        <v>829122</v>
      </c>
      <c r="F32" s="136" t="s">
        <v>83</v>
      </c>
      <c r="G32" s="211" t="str">
        <f>IF(C17-G17&gt;0,C17-G17,"-")</f>
        <v>-</v>
      </c>
      <c r="H32" s="211" t="str">
        <f>IF(D17-H17&gt;0,D17-H17,"-")</f>
        <v>-</v>
      </c>
      <c r="I32" s="223" t="str">
        <f>IF(E17-I17&gt;0,E17-I17,"-")</f>
        <v>-</v>
      </c>
      <c r="J32" s="270"/>
    </row>
    <row r="33" spans="1:10" ht="16.5" customHeight="1" thickBot="1">
      <c r="A33" s="131" t="s">
        <v>29</v>
      </c>
      <c r="B33" s="136" t="s">
        <v>120</v>
      </c>
      <c r="C33" s="211" t="str">
        <f>IF(C31-G31&lt;0,G31-C31,"-")</f>
        <v>-</v>
      </c>
      <c r="D33" s="211" t="str">
        <f t="shared" ref="D33:E33" si="1">IF(D31-H31&lt;0,H31-D31,"-")</f>
        <v>-</v>
      </c>
      <c r="E33" s="211" t="str">
        <f t="shared" si="1"/>
        <v>-</v>
      </c>
      <c r="F33" s="136" t="s">
        <v>121</v>
      </c>
      <c r="G33" s="211">
        <f>IF(C31-G31&gt;0,C31-G31,"-")</f>
        <v>23585054</v>
      </c>
      <c r="H33" s="211">
        <f t="shared" ref="H33:I33" si="2">IF(D31-H31&gt;0,D31-H31,"-")</f>
        <v>30602901</v>
      </c>
      <c r="I33" s="211">
        <f t="shared" si="2"/>
        <v>28724031</v>
      </c>
      <c r="J33" s="270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J19"/>
  <sheetViews>
    <sheetView workbookViewId="0">
      <selection activeCell="G16" sqref="G16"/>
    </sheetView>
  </sheetViews>
  <sheetFormatPr defaultRowHeight="12.75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0" ht="34.5" customHeight="1">
      <c r="A1" s="278" t="s">
        <v>503</v>
      </c>
      <c r="B1" s="279"/>
      <c r="C1" s="279"/>
      <c r="D1" s="279"/>
      <c r="E1" s="279"/>
      <c r="F1" s="279"/>
      <c r="G1" s="279"/>
      <c r="H1" s="279"/>
      <c r="I1" s="279"/>
      <c r="J1" s="280" t="s">
        <v>530</v>
      </c>
    </row>
    <row r="2" spans="1:10" ht="14.25" thickBot="1">
      <c r="H2" s="281" t="s">
        <v>504</v>
      </c>
      <c r="I2" s="281"/>
      <c r="J2" s="280"/>
    </row>
    <row r="3" spans="1:10" ht="13.5" thickBot="1">
      <c r="A3" s="282" t="s">
        <v>505</v>
      </c>
      <c r="B3" s="284" t="s">
        <v>506</v>
      </c>
      <c r="C3" s="286" t="s">
        <v>507</v>
      </c>
      <c r="D3" s="288" t="s">
        <v>508</v>
      </c>
      <c r="E3" s="289"/>
      <c r="F3" s="289"/>
      <c r="G3" s="289"/>
      <c r="H3" s="289"/>
      <c r="I3" s="290" t="s">
        <v>509</v>
      </c>
      <c r="J3" s="280"/>
    </row>
    <row r="4" spans="1:10" s="229" customFormat="1" ht="42" customHeight="1" thickBot="1">
      <c r="A4" s="283"/>
      <c r="B4" s="285"/>
      <c r="C4" s="287"/>
      <c r="D4" s="227" t="s">
        <v>510</v>
      </c>
      <c r="E4" s="227" t="s">
        <v>511</v>
      </c>
      <c r="F4" s="227" t="s">
        <v>512</v>
      </c>
      <c r="G4" s="228" t="s">
        <v>513</v>
      </c>
      <c r="H4" s="228" t="s">
        <v>514</v>
      </c>
      <c r="I4" s="291"/>
      <c r="J4" s="280"/>
    </row>
    <row r="5" spans="1:10" s="229" customFormat="1" ht="12" customHeight="1" thickBot="1">
      <c r="A5" s="230" t="s">
        <v>301</v>
      </c>
      <c r="B5" s="231" t="s">
        <v>302</v>
      </c>
      <c r="C5" s="231" t="s">
        <v>303</v>
      </c>
      <c r="D5" s="231" t="s">
        <v>304</v>
      </c>
      <c r="E5" s="231" t="s">
        <v>305</v>
      </c>
      <c r="F5" s="231" t="s">
        <v>382</v>
      </c>
      <c r="G5" s="231" t="s">
        <v>383</v>
      </c>
      <c r="H5" s="231" t="s">
        <v>515</v>
      </c>
      <c r="I5" s="232" t="s">
        <v>516</v>
      </c>
      <c r="J5" s="280"/>
    </row>
    <row r="6" spans="1:10" s="229" customFormat="1" ht="18" customHeight="1">
      <c r="A6" s="292" t="s">
        <v>517</v>
      </c>
      <c r="B6" s="293"/>
      <c r="C6" s="293"/>
      <c r="D6" s="293"/>
      <c r="E6" s="293"/>
      <c r="F6" s="293"/>
      <c r="G6" s="293"/>
      <c r="H6" s="293"/>
      <c r="I6" s="294"/>
      <c r="J6" s="280"/>
    </row>
    <row r="7" spans="1:10" ht="15.95" customHeight="1">
      <c r="A7" s="233" t="s">
        <v>2</v>
      </c>
      <c r="B7" s="234" t="s">
        <v>518</v>
      </c>
      <c r="C7" s="235"/>
      <c r="D7" s="235"/>
      <c r="E7" s="235"/>
      <c r="F7" s="235"/>
      <c r="G7" s="236"/>
      <c r="H7" s="237">
        <f t="shared" ref="H7:H13" si="0">SUM(D7:G7)</f>
        <v>0</v>
      </c>
      <c r="I7" s="238">
        <f t="shared" ref="I7:I13" si="1">C7+H7</f>
        <v>0</v>
      </c>
      <c r="J7" s="280"/>
    </row>
    <row r="8" spans="1:10" ht="22.5">
      <c r="A8" s="233" t="s">
        <v>3</v>
      </c>
      <c r="B8" s="234" t="s">
        <v>519</v>
      </c>
      <c r="C8" s="235"/>
      <c r="D8" s="235"/>
      <c r="E8" s="235"/>
      <c r="F8" s="235"/>
      <c r="G8" s="236"/>
      <c r="H8" s="237">
        <f t="shared" si="0"/>
        <v>0</v>
      </c>
      <c r="I8" s="238">
        <f t="shared" si="1"/>
        <v>0</v>
      </c>
      <c r="J8" s="280"/>
    </row>
    <row r="9" spans="1:10" ht="22.5">
      <c r="A9" s="233" t="s">
        <v>4</v>
      </c>
      <c r="B9" s="234" t="s">
        <v>520</v>
      </c>
      <c r="C9" s="235"/>
      <c r="D9" s="235"/>
      <c r="E9" s="235"/>
      <c r="F9" s="235"/>
      <c r="G9" s="236"/>
      <c r="H9" s="237">
        <f t="shared" si="0"/>
        <v>0</v>
      </c>
      <c r="I9" s="238">
        <f t="shared" si="1"/>
        <v>0</v>
      </c>
      <c r="J9" s="280"/>
    </row>
    <row r="10" spans="1:10" ht="15.95" customHeight="1">
      <c r="A10" s="233" t="s">
        <v>5</v>
      </c>
      <c r="B10" s="234" t="s">
        <v>521</v>
      </c>
      <c r="C10" s="235"/>
      <c r="D10" s="235"/>
      <c r="E10" s="235"/>
      <c r="F10" s="235"/>
      <c r="G10" s="236"/>
      <c r="H10" s="237">
        <f t="shared" si="0"/>
        <v>0</v>
      </c>
      <c r="I10" s="238">
        <f t="shared" si="1"/>
        <v>0</v>
      </c>
      <c r="J10" s="280"/>
    </row>
    <row r="11" spans="1:10" ht="22.5">
      <c r="A11" s="233" t="s">
        <v>6</v>
      </c>
      <c r="B11" s="234" t="s">
        <v>522</v>
      </c>
      <c r="C11" s="235"/>
      <c r="D11" s="235"/>
      <c r="E11" s="235"/>
      <c r="F11" s="235"/>
      <c r="G11" s="236"/>
      <c r="H11" s="237">
        <f t="shared" si="0"/>
        <v>0</v>
      </c>
      <c r="I11" s="238">
        <f t="shared" si="1"/>
        <v>0</v>
      </c>
      <c r="J11" s="280"/>
    </row>
    <row r="12" spans="1:10" ht="15.95" customHeight="1">
      <c r="A12" s="239" t="s">
        <v>7</v>
      </c>
      <c r="B12" s="240" t="s">
        <v>523</v>
      </c>
      <c r="C12" s="241">
        <v>0</v>
      </c>
      <c r="D12" s="241">
        <v>0</v>
      </c>
      <c r="E12" s="241"/>
      <c r="F12" s="241"/>
      <c r="G12" s="242"/>
      <c r="H12" s="237">
        <f t="shared" si="0"/>
        <v>0</v>
      </c>
      <c r="I12" s="238">
        <f t="shared" si="1"/>
        <v>0</v>
      </c>
      <c r="J12" s="280"/>
    </row>
    <row r="13" spans="1:10" ht="15.95" customHeight="1" thickBot="1">
      <c r="A13" s="243" t="s">
        <v>8</v>
      </c>
      <c r="B13" s="244" t="s">
        <v>524</v>
      </c>
      <c r="C13" s="245"/>
      <c r="D13" s="245"/>
      <c r="E13" s="245"/>
      <c r="F13" s="245"/>
      <c r="G13" s="246"/>
      <c r="H13" s="237">
        <f t="shared" si="0"/>
        <v>0</v>
      </c>
      <c r="I13" s="238">
        <f t="shared" si="1"/>
        <v>0</v>
      </c>
      <c r="J13" s="280"/>
    </row>
    <row r="14" spans="1:10" s="250" customFormat="1" ht="18" customHeight="1" thickBot="1">
      <c r="A14" s="274" t="s">
        <v>525</v>
      </c>
      <c r="B14" s="275"/>
      <c r="C14" s="247">
        <f t="shared" ref="C14:I14" si="2">SUM(C7:C13)</f>
        <v>0</v>
      </c>
      <c r="D14" s="247">
        <f>SUM(D7:D13)</f>
        <v>0</v>
      </c>
      <c r="E14" s="247">
        <f t="shared" si="2"/>
        <v>0</v>
      </c>
      <c r="F14" s="247">
        <f t="shared" si="2"/>
        <v>0</v>
      </c>
      <c r="G14" s="248">
        <f t="shared" si="2"/>
        <v>0</v>
      </c>
      <c r="H14" s="248">
        <f t="shared" si="2"/>
        <v>0</v>
      </c>
      <c r="I14" s="249">
        <f t="shared" si="2"/>
        <v>0</v>
      </c>
      <c r="J14" s="280"/>
    </row>
    <row r="15" spans="1:10" s="251" customFormat="1" ht="18" customHeight="1">
      <c r="A15" s="271" t="s">
        <v>526</v>
      </c>
      <c r="B15" s="272"/>
      <c r="C15" s="272"/>
      <c r="D15" s="272"/>
      <c r="E15" s="272"/>
      <c r="F15" s="272"/>
      <c r="G15" s="272"/>
      <c r="H15" s="272"/>
      <c r="I15" s="273"/>
      <c r="J15" s="280"/>
    </row>
    <row r="16" spans="1:10" s="251" customFormat="1">
      <c r="A16" s="233" t="s">
        <v>2</v>
      </c>
      <c r="B16" s="234" t="s">
        <v>527</v>
      </c>
      <c r="C16" s="235"/>
      <c r="D16" s="235"/>
      <c r="E16" s="235"/>
      <c r="F16" s="235"/>
      <c r="G16" s="236"/>
      <c r="H16" s="237">
        <f>SUM(D16:G16)</f>
        <v>0</v>
      </c>
      <c r="I16" s="238">
        <f>C16+H16</f>
        <v>0</v>
      </c>
      <c r="J16" s="280"/>
    </row>
    <row r="17" spans="1:10" ht="13.5" thickBot="1">
      <c r="A17" s="243" t="s">
        <v>3</v>
      </c>
      <c r="B17" s="244" t="s">
        <v>524</v>
      </c>
      <c r="C17" s="245"/>
      <c r="D17" s="245"/>
      <c r="E17" s="245"/>
      <c r="F17" s="245"/>
      <c r="G17" s="246"/>
      <c r="H17" s="237">
        <f>SUM(D17:G17)</f>
        <v>0</v>
      </c>
      <c r="I17" s="252">
        <f>C17+H17</f>
        <v>0</v>
      </c>
      <c r="J17" s="280"/>
    </row>
    <row r="18" spans="1:10" ht="15.95" customHeight="1" thickBot="1">
      <c r="A18" s="274" t="s">
        <v>528</v>
      </c>
      <c r="B18" s="275"/>
      <c r="C18" s="247">
        <f t="shared" ref="C18:I18" si="3">SUM(C16:C17)</f>
        <v>0</v>
      </c>
      <c r="D18" s="247">
        <f t="shared" si="3"/>
        <v>0</v>
      </c>
      <c r="E18" s="247">
        <f t="shared" si="3"/>
        <v>0</v>
      </c>
      <c r="F18" s="247">
        <f t="shared" si="3"/>
        <v>0</v>
      </c>
      <c r="G18" s="248">
        <f t="shared" si="3"/>
        <v>0</v>
      </c>
      <c r="H18" s="248">
        <f t="shared" si="3"/>
        <v>0</v>
      </c>
      <c r="I18" s="249">
        <f t="shared" si="3"/>
        <v>0</v>
      </c>
      <c r="J18" s="280"/>
    </row>
    <row r="19" spans="1:10" ht="18" customHeight="1" thickBot="1">
      <c r="A19" s="276" t="s">
        <v>529</v>
      </c>
      <c r="B19" s="277"/>
      <c r="C19" s="253">
        <f t="shared" ref="C19:I19" si="4">C14+C18</f>
        <v>0</v>
      </c>
      <c r="D19" s="253">
        <f t="shared" si="4"/>
        <v>0</v>
      </c>
      <c r="E19" s="253">
        <f t="shared" si="4"/>
        <v>0</v>
      </c>
      <c r="F19" s="253">
        <f t="shared" si="4"/>
        <v>0</v>
      </c>
      <c r="G19" s="253">
        <f t="shared" si="4"/>
        <v>0</v>
      </c>
      <c r="H19" s="253">
        <f t="shared" si="4"/>
        <v>0</v>
      </c>
      <c r="I19" s="249">
        <f t="shared" si="4"/>
        <v>0</v>
      </c>
      <c r="J19" s="280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2"/>
  <sheetViews>
    <sheetView view="pageLayout" zoomScaleNormal="130" zoomScaleSheetLayoutView="100" workbookViewId="0">
      <selection activeCell="F150" sqref="F150"/>
    </sheetView>
  </sheetViews>
  <sheetFormatPr defaultRowHeight="15.75"/>
  <cols>
    <col min="1" max="1" width="9.5" style="87" customWidth="1"/>
    <col min="2" max="2" width="60.83203125" style="87" customWidth="1"/>
    <col min="3" max="5" width="15.83203125" style="88" customWidth="1"/>
    <col min="6" max="16384" width="9.33203125" style="98"/>
  </cols>
  <sheetData>
    <row r="1" spans="1:5" ht="15.95" customHeight="1">
      <c r="A1" s="260" t="s">
        <v>0</v>
      </c>
      <c r="B1" s="260"/>
      <c r="C1" s="260"/>
      <c r="D1" s="260"/>
      <c r="E1" s="260"/>
    </row>
    <row r="2" spans="1:5" ht="15.95" customHeight="1" thickBot="1">
      <c r="A2" s="10"/>
      <c r="B2" s="10"/>
      <c r="C2" s="85"/>
      <c r="D2" s="85"/>
      <c r="E2" s="85"/>
    </row>
    <row r="3" spans="1:5" ht="15.95" customHeight="1">
      <c r="A3" s="261" t="s">
        <v>40</v>
      </c>
      <c r="B3" s="263" t="s">
        <v>1</v>
      </c>
      <c r="C3" s="254" t="s">
        <v>492</v>
      </c>
      <c r="D3" s="254"/>
      <c r="E3" s="255"/>
    </row>
    <row r="4" spans="1:5" ht="38.1" customHeight="1" thickBot="1">
      <c r="A4" s="262"/>
      <c r="B4" s="264"/>
      <c r="C4" s="12" t="s">
        <v>134</v>
      </c>
      <c r="D4" s="12" t="s">
        <v>135</v>
      </c>
      <c r="E4" s="13" t="s">
        <v>136</v>
      </c>
    </row>
    <row r="5" spans="1:5" s="99" customFormat="1" ht="12" customHeight="1" thickBot="1">
      <c r="A5" s="63" t="s">
        <v>301</v>
      </c>
      <c r="B5" s="64" t="s">
        <v>302</v>
      </c>
      <c r="C5" s="64" t="s">
        <v>303</v>
      </c>
      <c r="D5" s="64" t="s">
        <v>304</v>
      </c>
      <c r="E5" s="112" t="s">
        <v>305</v>
      </c>
    </row>
    <row r="6" spans="1:5" s="100" customFormat="1" ht="12" customHeight="1" thickBot="1">
      <c r="A6" s="58" t="s">
        <v>2</v>
      </c>
      <c r="B6" s="59" t="s">
        <v>187</v>
      </c>
      <c r="C6" s="90">
        <f>SUM(C7:C13)</f>
        <v>0</v>
      </c>
      <c r="D6" s="90">
        <f>SUM(D7:D13)</f>
        <v>0</v>
      </c>
      <c r="E6" s="73">
        <f>SUM(E7:E13)</f>
        <v>0</v>
      </c>
    </row>
    <row r="7" spans="1:5" s="100" customFormat="1" ht="12" customHeight="1">
      <c r="A7" s="53" t="s">
        <v>52</v>
      </c>
      <c r="B7" s="101" t="s">
        <v>188</v>
      </c>
      <c r="C7" s="92">
        <v>0</v>
      </c>
      <c r="D7" s="92">
        <v>0</v>
      </c>
      <c r="E7" s="75">
        <v>0</v>
      </c>
    </row>
    <row r="8" spans="1:5" s="100" customFormat="1" ht="12" customHeight="1">
      <c r="A8" s="52" t="s">
        <v>53</v>
      </c>
      <c r="B8" s="102" t="s">
        <v>189</v>
      </c>
      <c r="C8" s="91"/>
      <c r="D8" s="91"/>
      <c r="E8" s="74"/>
    </row>
    <row r="9" spans="1:5" s="100" customFormat="1" ht="12" customHeight="1">
      <c r="A9" s="52" t="s">
        <v>54</v>
      </c>
      <c r="B9" s="102" t="s">
        <v>190</v>
      </c>
      <c r="C9" s="91">
        <v>0</v>
      </c>
      <c r="D9" s="91">
        <v>0</v>
      </c>
      <c r="E9" s="74">
        <v>0</v>
      </c>
    </row>
    <row r="10" spans="1:5" s="100" customFormat="1" ht="12" customHeight="1">
      <c r="A10" s="52" t="s">
        <v>55</v>
      </c>
      <c r="B10" s="102" t="s">
        <v>191</v>
      </c>
      <c r="C10" s="91"/>
      <c r="D10" s="91"/>
      <c r="E10" s="74"/>
    </row>
    <row r="11" spans="1:5" s="100" customFormat="1" ht="12" customHeight="1">
      <c r="A11" s="52" t="s">
        <v>73</v>
      </c>
      <c r="B11" s="102" t="s">
        <v>192</v>
      </c>
      <c r="C11" s="91"/>
      <c r="D11" s="91"/>
      <c r="E11" s="74"/>
    </row>
    <row r="12" spans="1:5" s="100" customFormat="1" ht="12" customHeight="1">
      <c r="A12" s="54" t="s">
        <v>56</v>
      </c>
      <c r="B12" s="103" t="s">
        <v>193</v>
      </c>
      <c r="C12" s="93"/>
      <c r="D12" s="93">
        <v>0</v>
      </c>
      <c r="E12" s="76">
        <v>0</v>
      </c>
    </row>
    <row r="13" spans="1:5" s="100" customFormat="1" ht="12" customHeight="1" thickBot="1">
      <c r="A13" s="54" t="s">
        <v>57</v>
      </c>
      <c r="B13" s="103" t="s">
        <v>474</v>
      </c>
      <c r="C13" s="93"/>
      <c r="D13" s="93">
        <v>0</v>
      </c>
      <c r="E13" s="76">
        <v>0</v>
      </c>
    </row>
    <row r="14" spans="1:5" s="100" customFormat="1" ht="12" customHeight="1" thickBot="1">
      <c r="A14" s="58" t="s">
        <v>3</v>
      </c>
      <c r="B14" s="80" t="s">
        <v>194</v>
      </c>
      <c r="C14" s="90">
        <f>SUM(C15:C19)</f>
        <v>0</v>
      </c>
      <c r="D14" s="90">
        <f>SUM(D15:D19)</f>
        <v>0</v>
      </c>
      <c r="E14" s="73">
        <f>SUM(E15:E19)</f>
        <v>0</v>
      </c>
    </row>
    <row r="15" spans="1:5" s="100" customFormat="1" ht="12" customHeight="1">
      <c r="A15" s="53" t="s">
        <v>58</v>
      </c>
      <c r="B15" s="101" t="s">
        <v>195</v>
      </c>
      <c r="C15" s="92"/>
      <c r="D15" s="92"/>
      <c r="E15" s="75"/>
    </row>
    <row r="16" spans="1:5" s="100" customFormat="1" ht="12" customHeight="1">
      <c r="A16" s="52" t="s">
        <v>59</v>
      </c>
      <c r="B16" s="102" t="s">
        <v>196</v>
      </c>
      <c r="C16" s="91"/>
      <c r="D16" s="91"/>
      <c r="E16" s="74"/>
    </row>
    <row r="17" spans="1:5" s="100" customFormat="1" ht="12" customHeight="1">
      <c r="A17" s="52" t="s">
        <v>60</v>
      </c>
      <c r="B17" s="102" t="s">
        <v>197</v>
      </c>
      <c r="C17" s="91"/>
      <c r="D17" s="91"/>
      <c r="E17" s="74"/>
    </row>
    <row r="18" spans="1:5" s="100" customFormat="1" ht="12" customHeight="1">
      <c r="A18" s="52" t="s">
        <v>61</v>
      </c>
      <c r="B18" s="102" t="s">
        <v>198</v>
      </c>
      <c r="C18" s="91"/>
      <c r="D18" s="91"/>
      <c r="E18" s="74"/>
    </row>
    <row r="19" spans="1:5" s="100" customFormat="1" ht="12" customHeight="1">
      <c r="A19" s="52" t="s">
        <v>62</v>
      </c>
      <c r="B19" s="102" t="s">
        <v>199</v>
      </c>
      <c r="C19" s="91"/>
      <c r="D19" s="91"/>
      <c r="E19" s="74"/>
    </row>
    <row r="20" spans="1:5" s="100" customFormat="1" ht="12" customHeight="1" thickBot="1">
      <c r="A20" s="54" t="s">
        <v>68</v>
      </c>
      <c r="B20" s="103" t="s">
        <v>200</v>
      </c>
      <c r="C20" s="93"/>
      <c r="D20" s="93"/>
      <c r="E20" s="76"/>
    </row>
    <row r="21" spans="1:5" s="100" customFormat="1" ht="12" customHeight="1" thickBot="1">
      <c r="A21" s="58" t="s">
        <v>4</v>
      </c>
      <c r="B21" s="59" t="s">
        <v>201</v>
      </c>
      <c r="C21" s="90">
        <f>SUM(C22:C26)</f>
        <v>0</v>
      </c>
      <c r="D21" s="90">
        <f>SUM(D22:D26)</f>
        <v>0</v>
      </c>
      <c r="E21" s="73">
        <f>SUM(E22:E26)</f>
        <v>0</v>
      </c>
    </row>
    <row r="22" spans="1:5" s="100" customFormat="1" ht="12" customHeight="1">
      <c r="A22" s="53" t="s">
        <v>41</v>
      </c>
      <c r="B22" s="101" t="s">
        <v>202</v>
      </c>
      <c r="C22" s="92"/>
      <c r="D22" s="92"/>
      <c r="E22" s="75"/>
    </row>
    <row r="23" spans="1:5" s="100" customFormat="1" ht="12" customHeight="1">
      <c r="A23" s="52" t="s">
        <v>42</v>
      </c>
      <c r="B23" s="102" t="s">
        <v>203</v>
      </c>
      <c r="C23" s="91"/>
      <c r="D23" s="91"/>
      <c r="E23" s="74"/>
    </row>
    <row r="24" spans="1:5" s="100" customFormat="1" ht="12" customHeight="1">
      <c r="A24" s="52" t="s">
        <v>43</v>
      </c>
      <c r="B24" s="102" t="s">
        <v>204</v>
      </c>
      <c r="C24" s="91"/>
      <c r="D24" s="91"/>
      <c r="E24" s="74"/>
    </row>
    <row r="25" spans="1:5" s="100" customFormat="1" ht="12" customHeight="1">
      <c r="A25" s="52" t="s">
        <v>44</v>
      </c>
      <c r="B25" s="102" t="s">
        <v>205</v>
      </c>
      <c r="C25" s="91"/>
      <c r="D25" s="91"/>
      <c r="E25" s="74"/>
    </row>
    <row r="26" spans="1:5" s="100" customFormat="1" ht="12" customHeight="1">
      <c r="A26" s="52" t="s">
        <v>84</v>
      </c>
      <c r="B26" s="102" t="s">
        <v>206</v>
      </c>
      <c r="C26" s="91">
        <v>0</v>
      </c>
      <c r="D26" s="91">
        <v>0</v>
      </c>
      <c r="E26" s="74"/>
    </row>
    <row r="27" spans="1:5" s="100" customFormat="1" ht="12" customHeight="1" thickBot="1">
      <c r="A27" s="54" t="s">
        <v>85</v>
      </c>
      <c r="B27" s="103" t="s">
        <v>207</v>
      </c>
      <c r="C27" s="93"/>
      <c r="D27" s="93"/>
      <c r="E27" s="76"/>
    </row>
    <row r="28" spans="1:5" s="100" customFormat="1" ht="12" customHeight="1" thickBot="1">
      <c r="A28" s="58" t="s">
        <v>86</v>
      </c>
      <c r="B28" s="59" t="s">
        <v>208</v>
      </c>
      <c r="C28" s="96">
        <f>+C29+C32+C33+C34</f>
        <v>0</v>
      </c>
      <c r="D28" s="96">
        <f>+D29+D32+D33+D34</f>
        <v>0</v>
      </c>
      <c r="E28" s="109">
        <f>+E29+E32+E33+E34</f>
        <v>0</v>
      </c>
    </row>
    <row r="29" spans="1:5" s="100" customFormat="1" ht="12" customHeight="1">
      <c r="A29" s="53" t="s">
        <v>209</v>
      </c>
      <c r="B29" s="101" t="s">
        <v>210</v>
      </c>
      <c r="C29" s="111">
        <v>0</v>
      </c>
      <c r="D29" s="111">
        <v>0</v>
      </c>
      <c r="E29" s="110">
        <v>0</v>
      </c>
    </row>
    <row r="30" spans="1:5" s="100" customFormat="1" ht="12" customHeight="1">
      <c r="A30" s="52" t="s">
        <v>211</v>
      </c>
      <c r="B30" s="102" t="s">
        <v>212</v>
      </c>
      <c r="C30" s="91">
        <v>0</v>
      </c>
      <c r="D30" s="91">
        <v>0</v>
      </c>
      <c r="E30" s="74">
        <v>0</v>
      </c>
    </row>
    <row r="31" spans="1:5" s="100" customFormat="1" ht="12" customHeight="1">
      <c r="A31" s="52" t="s">
        <v>213</v>
      </c>
      <c r="B31" s="102" t="s">
        <v>214</v>
      </c>
      <c r="C31" s="91">
        <v>0</v>
      </c>
      <c r="D31" s="91">
        <v>0</v>
      </c>
      <c r="E31" s="74">
        <v>0</v>
      </c>
    </row>
    <row r="32" spans="1:5" s="100" customFormat="1" ht="12" customHeight="1">
      <c r="A32" s="52" t="s">
        <v>215</v>
      </c>
      <c r="B32" s="102" t="s">
        <v>216</v>
      </c>
      <c r="C32" s="91">
        <v>0</v>
      </c>
      <c r="D32" s="91">
        <v>0</v>
      </c>
      <c r="E32" s="74">
        <v>0</v>
      </c>
    </row>
    <row r="33" spans="1:5" s="100" customFormat="1" ht="12" customHeight="1">
      <c r="A33" s="52" t="s">
        <v>217</v>
      </c>
      <c r="B33" s="102" t="s">
        <v>218</v>
      </c>
      <c r="C33" s="91"/>
      <c r="D33" s="91"/>
      <c r="E33" s="74"/>
    </row>
    <row r="34" spans="1:5" s="100" customFormat="1" ht="12" customHeight="1" thickBot="1">
      <c r="A34" s="54" t="s">
        <v>219</v>
      </c>
      <c r="B34" s="103" t="s">
        <v>220</v>
      </c>
      <c r="C34" s="93"/>
      <c r="D34" s="93">
        <v>0</v>
      </c>
      <c r="E34" s="76">
        <v>0</v>
      </c>
    </row>
    <row r="35" spans="1:5" s="100" customFormat="1" ht="12" customHeight="1" thickBot="1">
      <c r="A35" s="58" t="s">
        <v>6</v>
      </c>
      <c r="B35" s="59" t="s">
        <v>221</v>
      </c>
      <c r="C35" s="90">
        <f>SUM(C36:C45)</f>
        <v>0</v>
      </c>
      <c r="D35" s="90">
        <f>SUM(D36:D45)</f>
        <v>701184</v>
      </c>
      <c r="E35" s="73">
        <f>SUM(E36:E45)</f>
        <v>701184</v>
      </c>
    </row>
    <row r="36" spans="1:5" s="100" customFormat="1" ht="12" customHeight="1">
      <c r="A36" s="53" t="s">
        <v>45</v>
      </c>
      <c r="B36" s="101" t="s">
        <v>222</v>
      </c>
      <c r="C36" s="92">
        <v>0</v>
      </c>
      <c r="D36" s="92">
        <v>0</v>
      </c>
      <c r="E36" s="75"/>
    </row>
    <row r="37" spans="1:5" s="100" customFormat="1" ht="12" customHeight="1">
      <c r="A37" s="52" t="s">
        <v>46</v>
      </c>
      <c r="B37" s="102" t="s">
        <v>223</v>
      </c>
      <c r="C37" s="91">
        <v>0</v>
      </c>
      <c r="D37" s="91">
        <v>0</v>
      </c>
      <c r="E37" s="74">
        <v>0</v>
      </c>
    </row>
    <row r="38" spans="1:5" s="100" customFormat="1" ht="12" customHeight="1">
      <c r="A38" s="52" t="s">
        <v>47</v>
      </c>
      <c r="B38" s="102" t="s">
        <v>224</v>
      </c>
      <c r="C38" s="91">
        <v>0</v>
      </c>
      <c r="D38" s="91">
        <v>0</v>
      </c>
      <c r="E38" s="74">
        <v>0</v>
      </c>
    </row>
    <row r="39" spans="1:5" s="100" customFormat="1" ht="12" customHeight="1">
      <c r="A39" s="52" t="s">
        <v>88</v>
      </c>
      <c r="B39" s="102" t="s">
        <v>225</v>
      </c>
      <c r="C39" s="91">
        <v>0</v>
      </c>
      <c r="D39" s="91">
        <v>0</v>
      </c>
      <c r="E39" s="74"/>
    </row>
    <row r="40" spans="1:5" s="100" customFormat="1" ht="12" customHeight="1">
      <c r="A40" s="52" t="s">
        <v>89</v>
      </c>
      <c r="B40" s="102" t="s">
        <v>226</v>
      </c>
      <c r="C40" s="91">
        <v>0</v>
      </c>
      <c r="D40" s="91">
        <v>181233</v>
      </c>
      <c r="E40" s="74">
        <v>181233</v>
      </c>
    </row>
    <row r="41" spans="1:5" s="100" customFormat="1" ht="12" customHeight="1">
      <c r="A41" s="52" t="s">
        <v>90</v>
      </c>
      <c r="B41" s="102" t="s">
        <v>227</v>
      </c>
      <c r="C41" s="91"/>
      <c r="D41" s="91">
        <v>48931</v>
      </c>
      <c r="E41" s="74">
        <v>48931</v>
      </c>
    </row>
    <row r="42" spans="1:5" s="100" customFormat="1" ht="12" customHeight="1">
      <c r="A42" s="52" t="s">
        <v>91</v>
      </c>
      <c r="B42" s="102" t="s">
        <v>228</v>
      </c>
      <c r="C42" s="91"/>
      <c r="D42" s="91">
        <v>471000</v>
      </c>
      <c r="E42" s="74">
        <v>471000</v>
      </c>
    </row>
    <row r="43" spans="1:5" s="100" customFormat="1" ht="12" customHeight="1">
      <c r="A43" s="52" t="s">
        <v>92</v>
      </c>
      <c r="B43" s="102" t="s">
        <v>229</v>
      </c>
      <c r="C43" s="91"/>
      <c r="D43" s="91">
        <v>8</v>
      </c>
      <c r="E43" s="74">
        <v>8</v>
      </c>
    </row>
    <row r="44" spans="1:5" s="100" customFormat="1" ht="12" customHeight="1">
      <c r="A44" s="52" t="s">
        <v>230</v>
      </c>
      <c r="B44" s="102" t="s">
        <v>231</v>
      </c>
      <c r="C44" s="94"/>
      <c r="D44" s="94"/>
      <c r="E44" s="77"/>
    </row>
    <row r="45" spans="1:5" s="100" customFormat="1" ht="12" customHeight="1" thickBot="1">
      <c r="A45" s="54" t="s">
        <v>232</v>
      </c>
      <c r="B45" s="103" t="s">
        <v>233</v>
      </c>
      <c r="C45" s="95"/>
      <c r="D45" s="95">
        <v>12</v>
      </c>
      <c r="E45" s="78">
        <v>12</v>
      </c>
    </row>
    <row r="46" spans="1:5" s="100" customFormat="1" ht="12" customHeight="1" thickBot="1">
      <c r="A46" s="58" t="s">
        <v>7</v>
      </c>
      <c r="B46" s="59" t="s">
        <v>234</v>
      </c>
      <c r="C46" s="90">
        <f>SUM(C47:C51)</f>
        <v>0</v>
      </c>
      <c r="D46" s="90">
        <f>SUM(D47:D51)</f>
        <v>0</v>
      </c>
      <c r="E46" s="73">
        <f>SUM(E47:E51)</f>
        <v>0</v>
      </c>
    </row>
    <row r="47" spans="1:5" s="100" customFormat="1" ht="12" customHeight="1">
      <c r="A47" s="53" t="s">
        <v>48</v>
      </c>
      <c r="B47" s="101" t="s">
        <v>235</v>
      </c>
      <c r="C47" s="113"/>
      <c r="D47" s="113"/>
      <c r="E47" s="79"/>
    </row>
    <row r="48" spans="1:5" s="100" customFormat="1" ht="12" customHeight="1">
      <c r="A48" s="52" t="s">
        <v>49</v>
      </c>
      <c r="B48" s="102" t="s">
        <v>236</v>
      </c>
      <c r="C48" s="94"/>
      <c r="D48" s="94">
        <v>0</v>
      </c>
      <c r="E48" s="77">
        <v>0</v>
      </c>
    </row>
    <row r="49" spans="1:5" s="100" customFormat="1" ht="12" customHeight="1">
      <c r="A49" s="52" t="s">
        <v>237</v>
      </c>
      <c r="B49" s="102" t="s">
        <v>238</v>
      </c>
      <c r="C49" s="94"/>
      <c r="D49" s="94"/>
      <c r="E49" s="77"/>
    </row>
    <row r="50" spans="1:5" s="100" customFormat="1" ht="12" customHeight="1">
      <c r="A50" s="52" t="s">
        <v>239</v>
      </c>
      <c r="B50" s="102" t="s">
        <v>240</v>
      </c>
      <c r="C50" s="94"/>
      <c r="D50" s="94"/>
      <c r="E50" s="77"/>
    </row>
    <row r="51" spans="1:5" s="100" customFormat="1" ht="12" customHeight="1" thickBot="1">
      <c r="A51" s="54" t="s">
        <v>241</v>
      </c>
      <c r="B51" s="103" t="s">
        <v>242</v>
      </c>
      <c r="C51" s="95"/>
      <c r="D51" s="95"/>
      <c r="E51" s="78"/>
    </row>
    <row r="52" spans="1:5" s="100" customFormat="1" ht="17.25" customHeight="1" thickBot="1">
      <c r="A52" s="58" t="s">
        <v>93</v>
      </c>
      <c r="B52" s="59" t="s">
        <v>243</v>
      </c>
      <c r="C52" s="90">
        <f>SUM(C53:C55)</f>
        <v>0</v>
      </c>
      <c r="D52" s="90">
        <f>SUM(D53:D55)</f>
        <v>0</v>
      </c>
      <c r="E52" s="73">
        <f>SUM(E53:E55)</f>
        <v>0</v>
      </c>
    </row>
    <row r="53" spans="1:5" s="100" customFormat="1" ht="12" customHeight="1">
      <c r="A53" s="53" t="s">
        <v>50</v>
      </c>
      <c r="B53" s="101" t="s">
        <v>244</v>
      </c>
      <c r="C53" s="92"/>
      <c r="D53" s="92"/>
      <c r="E53" s="75"/>
    </row>
    <row r="54" spans="1:5" s="100" customFormat="1" ht="12" customHeight="1">
      <c r="A54" s="52" t="s">
        <v>51</v>
      </c>
      <c r="B54" s="102" t="s">
        <v>245</v>
      </c>
      <c r="C54" s="91">
        <v>0</v>
      </c>
      <c r="D54" s="91">
        <v>0</v>
      </c>
      <c r="E54" s="74">
        <v>0</v>
      </c>
    </row>
    <row r="55" spans="1:5" s="100" customFormat="1" ht="12" customHeight="1">
      <c r="A55" s="52" t="s">
        <v>246</v>
      </c>
      <c r="B55" s="102" t="s">
        <v>247</v>
      </c>
      <c r="C55" s="91"/>
      <c r="D55" s="91"/>
      <c r="E55" s="74"/>
    </row>
    <row r="56" spans="1:5" s="100" customFormat="1" ht="12" customHeight="1" thickBot="1">
      <c r="A56" s="54" t="s">
        <v>248</v>
      </c>
      <c r="B56" s="103" t="s">
        <v>249</v>
      </c>
      <c r="C56" s="93"/>
      <c r="D56" s="93"/>
      <c r="E56" s="76"/>
    </row>
    <row r="57" spans="1:5" s="100" customFormat="1" ht="12" customHeight="1" thickBot="1">
      <c r="A57" s="58" t="s">
        <v>9</v>
      </c>
      <c r="B57" s="80" t="s">
        <v>250</v>
      </c>
      <c r="C57" s="90">
        <f>SUM(C58:C60)</f>
        <v>0</v>
      </c>
      <c r="D57" s="90">
        <f>SUM(D58:D60)</f>
        <v>0</v>
      </c>
      <c r="E57" s="73">
        <f>SUM(E58:E60)</f>
        <v>0</v>
      </c>
    </row>
    <row r="58" spans="1:5" s="100" customFormat="1" ht="12" customHeight="1">
      <c r="A58" s="53" t="s">
        <v>94</v>
      </c>
      <c r="B58" s="101" t="s">
        <v>251</v>
      </c>
      <c r="C58" s="94"/>
      <c r="D58" s="94"/>
      <c r="E58" s="77"/>
    </row>
    <row r="59" spans="1:5" s="100" customFormat="1" ht="12" customHeight="1">
      <c r="A59" s="52" t="s">
        <v>95</v>
      </c>
      <c r="B59" s="102" t="s">
        <v>252</v>
      </c>
      <c r="C59" s="94">
        <v>0</v>
      </c>
      <c r="D59" s="94">
        <v>0</v>
      </c>
      <c r="E59" s="77">
        <v>0</v>
      </c>
    </row>
    <row r="60" spans="1:5" s="100" customFormat="1" ht="12" customHeight="1">
      <c r="A60" s="52" t="s">
        <v>114</v>
      </c>
      <c r="B60" s="102" t="s">
        <v>253</v>
      </c>
      <c r="C60" s="94"/>
      <c r="D60" s="94">
        <v>0</v>
      </c>
      <c r="E60" s="77">
        <v>0</v>
      </c>
    </row>
    <row r="61" spans="1:5" s="100" customFormat="1" ht="12" customHeight="1" thickBot="1">
      <c r="A61" s="54" t="s">
        <v>254</v>
      </c>
      <c r="B61" s="103" t="s">
        <v>255</v>
      </c>
      <c r="C61" s="94"/>
      <c r="D61" s="94"/>
      <c r="E61" s="77"/>
    </row>
    <row r="62" spans="1:5" s="100" customFormat="1" ht="12" customHeight="1" thickBot="1">
      <c r="A62" s="58" t="s">
        <v>10</v>
      </c>
      <c r="B62" s="59" t="s">
        <v>256</v>
      </c>
      <c r="C62" s="96">
        <f>+C6+C14+C21+C28+C35+C46+C52+C57</f>
        <v>0</v>
      </c>
      <c r="D62" s="96">
        <f>+D6+D14+D21+D28+D35+D46+D52+D57</f>
        <v>701184</v>
      </c>
      <c r="E62" s="109">
        <f>+E6+E14+E21+E28+E35+E46+E52+E57</f>
        <v>701184</v>
      </c>
    </row>
    <row r="63" spans="1:5" s="100" customFormat="1" ht="12" customHeight="1" thickBot="1">
      <c r="A63" s="114" t="s">
        <v>257</v>
      </c>
      <c r="B63" s="80" t="s">
        <v>258</v>
      </c>
      <c r="C63" s="90">
        <f>+C64+C65+C66</f>
        <v>0</v>
      </c>
      <c r="D63" s="90">
        <f>+D64+D65+D66</f>
        <v>0</v>
      </c>
      <c r="E63" s="73">
        <f>+E64+E65+E66</f>
        <v>0</v>
      </c>
    </row>
    <row r="64" spans="1:5" s="100" customFormat="1" ht="12" customHeight="1">
      <c r="A64" s="53" t="s">
        <v>259</v>
      </c>
      <c r="B64" s="101" t="s">
        <v>260</v>
      </c>
      <c r="C64" s="94"/>
      <c r="D64" s="94"/>
      <c r="E64" s="77"/>
    </row>
    <row r="65" spans="1:5" s="100" customFormat="1" ht="12" customHeight="1">
      <c r="A65" s="52" t="s">
        <v>261</v>
      </c>
      <c r="B65" s="102" t="s">
        <v>262</v>
      </c>
      <c r="C65" s="94">
        <v>0</v>
      </c>
      <c r="D65" s="94"/>
      <c r="E65" s="77"/>
    </row>
    <row r="66" spans="1:5" s="100" customFormat="1" ht="12" customHeight="1" thickBot="1">
      <c r="A66" s="54" t="s">
        <v>263</v>
      </c>
      <c r="B66" s="38" t="s">
        <v>306</v>
      </c>
      <c r="C66" s="94"/>
      <c r="D66" s="94">
        <v>0</v>
      </c>
      <c r="E66" s="77">
        <v>0</v>
      </c>
    </row>
    <row r="67" spans="1:5" s="100" customFormat="1" ht="12" customHeight="1" thickBot="1">
      <c r="A67" s="114" t="s">
        <v>264</v>
      </c>
      <c r="B67" s="80" t="s">
        <v>265</v>
      </c>
      <c r="C67" s="90">
        <f>+C68+C69+C70+C71</f>
        <v>0</v>
      </c>
      <c r="D67" s="90">
        <f>+D68+D69+D70+D71</f>
        <v>0</v>
      </c>
      <c r="E67" s="73">
        <f>+E68+E69+E70+E71</f>
        <v>0</v>
      </c>
    </row>
    <row r="68" spans="1:5" s="100" customFormat="1" ht="13.5" customHeight="1">
      <c r="A68" s="53" t="s">
        <v>74</v>
      </c>
      <c r="B68" s="101" t="s">
        <v>266</v>
      </c>
      <c r="C68" s="94"/>
      <c r="D68" s="94"/>
      <c r="E68" s="77"/>
    </row>
    <row r="69" spans="1:5" s="100" customFormat="1" ht="12" customHeight="1">
      <c r="A69" s="52" t="s">
        <v>75</v>
      </c>
      <c r="B69" s="102" t="s">
        <v>267</v>
      </c>
      <c r="C69" s="94"/>
      <c r="D69" s="94"/>
      <c r="E69" s="77"/>
    </row>
    <row r="70" spans="1:5" s="100" customFormat="1" ht="12" customHeight="1">
      <c r="A70" s="52" t="s">
        <v>268</v>
      </c>
      <c r="B70" s="102" t="s">
        <v>269</v>
      </c>
      <c r="C70" s="94">
        <v>0</v>
      </c>
      <c r="D70" s="94">
        <v>0</v>
      </c>
      <c r="E70" s="77"/>
    </row>
    <row r="71" spans="1:5" s="100" customFormat="1" ht="12" customHeight="1" thickBot="1">
      <c r="A71" s="54" t="s">
        <v>270</v>
      </c>
      <c r="B71" s="103" t="s">
        <v>271</v>
      </c>
      <c r="C71" s="94"/>
      <c r="D71" s="94"/>
      <c r="E71" s="77"/>
    </row>
    <row r="72" spans="1:5" s="100" customFormat="1" ht="12" customHeight="1" thickBot="1">
      <c r="A72" s="114" t="s">
        <v>272</v>
      </c>
      <c r="B72" s="80" t="s">
        <v>273</v>
      </c>
      <c r="C72" s="90">
        <f>+C73+C74</f>
        <v>0</v>
      </c>
      <c r="D72" s="90">
        <f>+D73+D74</f>
        <v>0</v>
      </c>
      <c r="E72" s="73">
        <f>+E73+E74</f>
        <v>0</v>
      </c>
    </row>
    <row r="73" spans="1:5" s="100" customFormat="1" ht="12" customHeight="1">
      <c r="A73" s="53" t="s">
        <v>274</v>
      </c>
      <c r="B73" s="101" t="s">
        <v>275</v>
      </c>
      <c r="C73" s="94">
        <v>0</v>
      </c>
      <c r="D73" s="94">
        <v>0</v>
      </c>
      <c r="E73" s="77">
        <v>0</v>
      </c>
    </row>
    <row r="74" spans="1:5" s="100" customFormat="1" ht="12" customHeight="1" thickBot="1">
      <c r="A74" s="54" t="s">
        <v>276</v>
      </c>
      <c r="B74" s="103" t="s">
        <v>277</v>
      </c>
      <c r="C74" s="94"/>
      <c r="D74" s="94"/>
      <c r="E74" s="77"/>
    </row>
    <row r="75" spans="1:5" s="100" customFormat="1" ht="12" customHeight="1" thickBot="1">
      <c r="A75" s="114" t="s">
        <v>278</v>
      </c>
      <c r="B75" s="80" t="s">
        <v>279</v>
      </c>
      <c r="C75" s="90">
        <f>+C76+C77+C78</f>
        <v>19444305</v>
      </c>
      <c r="D75" s="90">
        <f>+D76+D77+D78</f>
        <v>14995961</v>
      </c>
      <c r="E75" s="73">
        <f>+E76+E77+E78</f>
        <v>14995961</v>
      </c>
    </row>
    <row r="76" spans="1:5" s="100" customFormat="1" ht="12" customHeight="1">
      <c r="A76" s="53" t="s">
        <v>280</v>
      </c>
      <c r="B76" s="101" t="s">
        <v>281</v>
      </c>
      <c r="C76" s="94"/>
      <c r="D76" s="94">
        <v>0</v>
      </c>
      <c r="E76" s="77">
        <v>0</v>
      </c>
    </row>
    <row r="77" spans="1:5" s="100" customFormat="1" ht="12" customHeight="1">
      <c r="A77" s="52" t="s">
        <v>282</v>
      </c>
      <c r="B77" s="102" t="s">
        <v>283</v>
      </c>
      <c r="C77" s="94"/>
      <c r="D77" s="94"/>
      <c r="E77" s="77"/>
    </row>
    <row r="78" spans="1:5" s="100" customFormat="1" ht="12" customHeight="1" thickBot="1">
      <c r="A78" s="54" t="s">
        <v>284</v>
      </c>
      <c r="B78" s="82" t="s">
        <v>493</v>
      </c>
      <c r="C78" s="94">
        <v>19444305</v>
      </c>
      <c r="D78" s="94">
        <v>14995961</v>
      </c>
      <c r="E78" s="77">
        <v>14995961</v>
      </c>
    </row>
    <row r="79" spans="1:5" s="100" customFormat="1" ht="12" customHeight="1" thickBot="1">
      <c r="A79" s="114" t="s">
        <v>285</v>
      </c>
      <c r="B79" s="80" t="s">
        <v>286</v>
      </c>
      <c r="C79" s="90">
        <f>+C80+C81+C82+C83</f>
        <v>0</v>
      </c>
      <c r="D79" s="90">
        <f>+D80+D81+D82+D83</f>
        <v>0</v>
      </c>
      <c r="E79" s="73">
        <f>+E80+E81+E82+E83</f>
        <v>0</v>
      </c>
    </row>
    <row r="80" spans="1:5" s="100" customFormat="1" ht="12" customHeight="1">
      <c r="A80" s="104" t="s">
        <v>287</v>
      </c>
      <c r="B80" s="101" t="s">
        <v>288</v>
      </c>
      <c r="C80" s="94"/>
      <c r="D80" s="94"/>
      <c r="E80" s="77"/>
    </row>
    <row r="81" spans="1:5" s="100" customFormat="1" ht="12" customHeight="1">
      <c r="A81" s="105" t="s">
        <v>289</v>
      </c>
      <c r="B81" s="102" t="s">
        <v>290</v>
      </c>
      <c r="C81" s="94"/>
      <c r="D81" s="94"/>
      <c r="E81" s="77"/>
    </row>
    <row r="82" spans="1:5" s="100" customFormat="1" ht="12" customHeight="1">
      <c r="A82" s="105" t="s">
        <v>291</v>
      </c>
      <c r="B82" s="102" t="s">
        <v>292</v>
      </c>
      <c r="C82" s="94"/>
      <c r="D82" s="94"/>
      <c r="E82" s="77"/>
    </row>
    <row r="83" spans="1:5" s="100" customFormat="1" ht="12" customHeight="1" thickBot="1">
      <c r="A83" s="115" t="s">
        <v>293</v>
      </c>
      <c r="B83" s="82" t="s">
        <v>294</v>
      </c>
      <c r="C83" s="94"/>
      <c r="D83" s="94"/>
      <c r="E83" s="77"/>
    </row>
    <row r="84" spans="1:5" s="100" customFormat="1" ht="12" customHeight="1" thickBot="1">
      <c r="A84" s="114" t="s">
        <v>295</v>
      </c>
      <c r="B84" s="80" t="s">
        <v>296</v>
      </c>
      <c r="C84" s="117"/>
      <c r="D84" s="117"/>
      <c r="E84" s="118"/>
    </row>
    <row r="85" spans="1:5" s="100" customFormat="1" ht="12" customHeight="1" thickBot="1">
      <c r="A85" s="114" t="s">
        <v>297</v>
      </c>
      <c r="B85" s="36" t="s">
        <v>298</v>
      </c>
      <c r="C85" s="96">
        <f>+C63+C67+C72+C75+C79+C84</f>
        <v>19444305</v>
      </c>
      <c r="D85" s="96">
        <f>+D63+D67+D72+D75+D79+D84</f>
        <v>14995961</v>
      </c>
      <c r="E85" s="109">
        <f>+E63+E67+E72+E75+E79+E84</f>
        <v>14995961</v>
      </c>
    </row>
    <row r="86" spans="1:5" s="100" customFormat="1" ht="12" customHeight="1" thickBot="1">
      <c r="A86" s="116" t="s">
        <v>299</v>
      </c>
      <c r="B86" s="39" t="s">
        <v>300</v>
      </c>
      <c r="C86" s="96">
        <f>+C62+C85</f>
        <v>19444305</v>
      </c>
      <c r="D86" s="96">
        <f>+D62+D85</f>
        <v>15697145</v>
      </c>
      <c r="E86" s="109">
        <f>+E62+E85</f>
        <v>15697145</v>
      </c>
    </row>
    <row r="87" spans="1:5" s="100" customFormat="1" ht="12" customHeight="1">
      <c r="A87" s="34"/>
      <c r="B87" s="34"/>
      <c r="C87" s="35"/>
      <c r="D87" s="35"/>
      <c r="E87" s="35"/>
    </row>
    <row r="88" spans="1:5" ht="16.5" customHeight="1">
      <c r="A88" s="260" t="s">
        <v>31</v>
      </c>
      <c r="B88" s="260"/>
      <c r="C88" s="260"/>
      <c r="D88" s="260"/>
      <c r="E88" s="260"/>
    </row>
    <row r="89" spans="1:5" s="106" customFormat="1" ht="16.5" customHeight="1" thickBot="1">
      <c r="A89" s="11" t="s">
        <v>76</v>
      </c>
      <c r="B89" s="11"/>
      <c r="C89" s="67"/>
      <c r="D89" s="67"/>
      <c r="E89" s="67" t="s">
        <v>113</v>
      </c>
    </row>
    <row r="90" spans="1:5" s="106" customFormat="1" ht="16.5" customHeight="1">
      <c r="A90" s="261" t="s">
        <v>40</v>
      </c>
      <c r="B90" s="263" t="s">
        <v>133</v>
      </c>
      <c r="C90" s="254" t="str">
        <f>+C3</f>
        <v>2016.</v>
      </c>
      <c r="D90" s="254"/>
      <c r="E90" s="255"/>
    </row>
    <row r="91" spans="1:5" ht="38.1" customHeight="1" thickBot="1">
      <c r="A91" s="262"/>
      <c r="B91" s="264"/>
      <c r="C91" s="12" t="s">
        <v>134</v>
      </c>
      <c r="D91" s="12" t="s">
        <v>135</v>
      </c>
      <c r="E91" s="13" t="s">
        <v>136</v>
      </c>
    </row>
    <row r="92" spans="1:5" s="99" customFormat="1" ht="12" customHeight="1" thickBot="1">
      <c r="A92" s="63" t="s">
        <v>301</v>
      </c>
      <c r="B92" s="64" t="s">
        <v>302</v>
      </c>
      <c r="C92" s="64" t="s">
        <v>303</v>
      </c>
      <c r="D92" s="64" t="s">
        <v>304</v>
      </c>
      <c r="E92" s="65" t="s">
        <v>305</v>
      </c>
    </row>
    <row r="93" spans="1:5" ht="12" customHeight="1" thickBot="1">
      <c r="A93" s="60" t="s">
        <v>2</v>
      </c>
      <c r="B93" s="62" t="s">
        <v>307</v>
      </c>
      <c r="C93" s="89">
        <f>SUM(C94:C98)</f>
        <v>18364805</v>
      </c>
      <c r="D93" s="89">
        <f>SUM(D94:D98)</f>
        <v>14978135</v>
      </c>
      <c r="E93" s="44">
        <f>SUM(E94:E98)</f>
        <v>14978135</v>
      </c>
    </row>
    <row r="94" spans="1:5" ht="12" customHeight="1">
      <c r="A94" s="55" t="s">
        <v>52</v>
      </c>
      <c r="B94" s="48" t="s">
        <v>32</v>
      </c>
      <c r="C94" s="14">
        <v>8767244</v>
      </c>
      <c r="D94" s="14">
        <v>7461127</v>
      </c>
      <c r="E94" s="43">
        <v>7461127</v>
      </c>
    </row>
    <row r="95" spans="1:5" ht="12" customHeight="1">
      <c r="A95" s="52" t="s">
        <v>53</v>
      </c>
      <c r="B95" s="46" t="s">
        <v>96</v>
      </c>
      <c r="C95" s="91">
        <v>2326596</v>
      </c>
      <c r="D95" s="91">
        <v>2013009</v>
      </c>
      <c r="E95" s="74">
        <v>2013009</v>
      </c>
    </row>
    <row r="96" spans="1:5" ht="12" customHeight="1">
      <c r="A96" s="52" t="s">
        <v>54</v>
      </c>
      <c r="B96" s="46" t="s">
        <v>72</v>
      </c>
      <c r="C96" s="93">
        <v>7270965</v>
      </c>
      <c r="D96" s="93">
        <v>5503999</v>
      </c>
      <c r="E96" s="76">
        <v>5503999</v>
      </c>
    </row>
    <row r="97" spans="1:5" ht="12" customHeight="1">
      <c r="A97" s="52" t="s">
        <v>55</v>
      </c>
      <c r="B97" s="49" t="s">
        <v>97</v>
      </c>
      <c r="C97" s="93">
        <v>0</v>
      </c>
      <c r="D97" s="93">
        <v>0</v>
      </c>
      <c r="E97" s="76">
        <v>0</v>
      </c>
    </row>
    <row r="98" spans="1:5" ht="12" customHeight="1">
      <c r="A98" s="52" t="s">
        <v>63</v>
      </c>
      <c r="B98" s="57" t="s">
        <v>98</v>
      </c>
      <c r="C98" s="93">
        <v>0</v>
      </c>
      <c r="D98" s="93">
        <v>0</v>
      </c>
      <c r="E98" s="76">
        <v>0</v>
      </c>
    </row>
    <row r="99" spans="1:5" ht="12" customHeight="1">
      <c r="A99" s="52" t="s">
        <v>56</v>
      </c>
      <c r="B99" s="46" t="s">
        <v>308</v>
      </c>
      <c r="C99" s="93"/>
      <c r="D99" s="93">
        <v>0</v>
      </c>
      <c r="E99" s="76">
        <v>0</v>
      </c>
    </row>
    <row r="100" spans="1:5" ht="12" customHeight="1">
      <c r="A100" s="52" t="s">
        <v>57</v>
      </c>
      <c r="B100" s="69" t="s">
        <v>309</v>
      </c>
      <c r="C100" s="93"/>
      <c r="D100" s="93"/>
      <c r="E100" s="76"/>
    </row>
    <row r="101" spans="1:5" ht="12" customHeight="1">
      <c r="A101" s="52" t="s">
        <v>64</v>
      </c>
      <c r="B101" s="70" t="s">
        <v>310</v>
      </c>
      <c r="C101" s="93"/>
      <c r="D101" s="93"/>
      <c r="E101" s="76"/>
    </row>
    <row r="102" spans="1:5" ht="12" customHeight="1">
      <c r="A102" s="52" t="s">
        <v>65</v>
      </c>
      <c r="B102" s="70" t="s">
        <v>311</v>
      </c>
      <c r="C102" s="93"/>
      <c r="D102" s="93"/>
      <c r="E102" s="76"/>
    </row>
    <row r="103" spans="1:5" ht="12" customHeight="1">
      <c r="A103" s="52" t="s">
        <v>66</v>
      </c>
      <c r="B103" s="69" t="s">
        <v>312</v>
      </c>
      <c r="C103" s="93">
        <v>0</v>
      </c>
      <c r="D103" s="93">
        <v>0</v>
      </c>
      <c r="E103" s="76">
        <v>0</v>
      </c>
    </row>
    <row r="104" spans="1:5" ht="12" customHeight="1">
      <c r="A104" s="52" t="s">
        <v>67</v>
      </c>
      <c r="B104" s="69" t="s">
        <v>313</v>
      </c>
      <c r="C104" s="93"/>
      <c r="D104" s="93"/>
      <c r="E104" s="76"/>
    </row>
    <row r="105" spans="1:5" ht="12" customHeight="1">
      <c r="A105" s="52" t="s">
        <v>69</v>
      </c>
      <c r="B105" s="70" t="s">
        <v>314</v>
      </c>
      <c r="C105" s="93">
        <v>0</v>
      </c>
      <c r="D105" s="93">
        <v>0</v>
      </c>
      <c r="E105" s="76">
        <v>0</v>
      </c>
    </row>
    <row r="106" spans="1:5" ht="12" customHeight="1">
      <c r="A106" s="51" t="s">
        <v>99</v>
      </c>
      <c r="B106" s="71" t="s">
        <v>315</v>
      </c>
      <c r="C106" s="93"/>
      <c r="D106" s="93"/>
      <c r="E106" s="76"/>
    </row>
    <row r="107" spans="1:5" ht="12" customHeight="1">
      <c r="A107" s="52" t="s">
        <v>316</v>
      </c>
      <c r="B107" s="71" t="s">
        <v>317</v>
      </c>
      <c r="C107" s="93"/>
      <c r="D107" s="93"/>
      <c r="E107" s="76"/>
    </row>
    <row r="108" spans="1:5" ht="12" customHeight="1" thickBot="1">
      <c r="A108" s="56" t="s">
        <v>318</v>
      </c>
      <c r="B108" s="72" t="s">
        <v>319</v>
      </c>
      <c r="C108" s="15"/>
      <c r="D108" s="15"/>
      <c r="E108" s="37"/>
    </row>
    <row r="109" spans="1:5" ht="12" customHeight="1" thickBot="1">
      <c r="A109" s="58" t="s">
        <v>3</v>
      </c>
      <c r="B109" s="61" t="s">
        <v>320</v>
      </c>
      <c r="C109" s="90">
        <f>+C110+C112+C114</f>
        <v>1079500</v>
      </c>
      <c r="D109" s="90">
        <f>+D110+D112+D114</f>
        <v>719010</v>
      </c>
      <c r="E109" s="73">
        <f>+E110+E112+E114</f>
        <v>719010</v>
      </c>
    </row>
    <row r="110" spans="1:5" ht="12" customHeight="1">
      <c r="A110" s="53" t="s">
        <v>58</v>
      </c>
      <c r="B110" s="46" t="s">
        <v>112</v>
      </c>
      <c r="C110" s="92">
        <v>1079500</v>
      </c>
      <c r="D110" s="92">
        <v>719010</v>
      </c>
      <c r="E110" s="75">
        <v>719010</v>
      </c>
    </row>
    <row r="111" spans="1:5" ht="12" customHeight="1">
      <c r="A111" s="53" t="s">
        <v>59</v>
      </c>
      <c r="B111" s="50" t="s">
        <v>321</v>
      </c>
      <c r="C111" s="92"/>
      <c r="D111" s="92"/>
      <c r="E111" s="75"/>
    </row>
    <row r="112" spans="1:5">
      <c r="A112" s="53" t="s">
        <v>60</v>
      </c>
      <c r="B112" s="50" t="s">
        <v>100</v>
      </c>
      <c r="C112" s="91">
        <v>0</v>
      </c>
      <c r="D112" s="91">
        <v>0</v>
      </c>
      <c r="E112" s="74">
        <v>0</v>
      </c>
    </row>
    <row r="113" spans="1:5" ht="12" customHeight="1">
      <c r="A113" s="53" t="s">
        <v>61</v>
      </c>
      <c r="B113" s="50" t="s">
        <v>322</v>
      </c>
      <c r="C113" s="91"/>
      <c r="D113" s="91"/>
      <c r="E113" s="74"/>
    </row>
    <row r="114" spans="1:5" ht="12" customHeight="1">
      <c r="A114" s="53" t="s">
        <v>62</v>
      </c>
      <c r="B114" s="82" t="s">
        <v>115</v>
      </c>
      <c r="C114" s="91">
        <v>0</v>
      </c>
      <c r="D114" s="91">
        <v>0</v>
      </c>
      <c r="E114" s="74">
        <v>0</v>
      </c>
    </row>
    <row r="115" spans="1:5" ht="21.75" customHeight="1">
      <c r="A115" s="53" t="s">
        <v>68</v>
      </c>
      <c r="B115" s="81" t="s">
        <v>323</v>
      </c>
      <c r="C115" s="91"/>
      <c r="D115" s="91"/>
      <c r="E115" s="74"/>
    </row>
    <row r="116" spans="1:5" ht="24" customHeight="1">
      <c r="A116" s="53" t="s">
        <v>70</v>
      </c>
      <c r="B116" s="97" t="s">
        <v>324</v>
      </c>
      <c r="C116" s="91"/>
      <c r="D116" s="91"/>
      <c r="E116" s="74"/>
    </row>
    <row r="117" spans="1:5" ht="12" customHeight="1">
      <c r="A117" s="53" t="s">
        <v>101</v>
      </c>
      <c r="B117" s="70" t="s">
        <v>311</v>
      </c>
      <c r="C117" s="91"/>
      <c r="D117" s="91">
        <v>0</v>
      </c>
      <c r="E117" s="74">
        <v>0</v>
      </c>
    </row>
    <row r="118" spans="1:5" ht="12" customHeight="1">
      <c r="A118" s="53" t="s">
        <v>102</v>
      </c>
      <c r="B118" s="70" t="s">
        <v>325</v>
      </c>
      <c r="C118" s="91"/>
      <c r="D118" s="91">
        <v>0</v>
      </c>
      <c r="E118" s="74">
        <v>0</v>
      </c>
    </row>
    <row r="119" spans="1:5" ht="12" customHeight="1">
      <c r="A119" s="53" t="s">
        <v>103</v>
      </c>
      <c r="B119" s="70" t="s">
        <v>326</v>
      </c>
      <c r="C119" s="91"/>
      <c r="D119" s="91"/>
      <c r="E119" s="74"/>
    </row>
    <row r="120" spans="1:5" s="119" customFormat="1" ht="12" customHeight="1">
      <c r="A120" s="53" t="s">
        <v>327</v>
      </c>
      <c r="B120" s="70" t="s">
        <v>314</v>
      </c>
      <c r="C120" s="91">
        <v>0</v>
      </c>
      <c r="D120" s="91">
        <v>0</v>
      </c>
      <c r="E120" s="74">
        <v>0</v>
      </c>
    </row>
    <row r="121" spans="1:5" ht="12" customHeight="1">
      <c r="A121" s="53" t="s">
        <v>328</v>
      </c>
      <c r="B121" s="70" t="s">
        <v>329</v>
      </c>
      <c r="C121" s="91"/>
      <c r="D121" s="91"/>
      <c r="E121" s="74"/>
    </row>
    <row r="122" spans="1:5" ht="12" customHeight="1" thickBot="1">
      <c r="A122" s="51" t="s">
        <v>330</v>
      </c>
      <c r="B122" s="70" t="s">
        <v>331</v>
      </c>
      <c r="C122" s="93">
        <v>0</v>
      </c>
      <c r="D122" s="93">
        <v>0</v>
      </c>
      <c r="E122" s="76">
        <v>0</v>
      </c>
    </row>
    <row r="123" spans="1:5" ht="12" customHeight="1" thickBot="1">
      <c r="A123" s="58" t="s">
        <v>4</v>
      </c>
      <c r="B123" s="66" t="s">
        <v>332</v>
      </c>
      <c r="C123" s="90">
        <f>+C124+C125</f>
        <v>0</v>
      </c>
      <c r="D123" s="90">
        <f>+D124+D125</f>
        <v>0</v>
      </c>
      <c r="E123" s="73">
        <f>+E124+E125</f>
        <v>0</v>
      </c>
    </row>
    <row r="124" spans="1:5" ht="12" customHeight="1">
      <c r="A124" s="53" t="s">
        <v>41</v>
      </c>
      <c r="B124" s="47" t="s">
        <v>36</v>
      </c>
      <c r="C124" s="92"/>
      <c r="D124" s="92">
        <v>0</v>
      </c>
      <c r="E124" s="75"/>
    </row>
    <row r="125" spans="1:5" ht="12" customHeight="1" thickBot="1">
      <c r="A125" s="54" t="s">
        <v>42</v>
      </c>
      <c r="B125" s="50" t="s">
        <v>37</v>
      </c>
      <c r="C125" s="93"/>
      <c r="D125" s="93"/>
      <c r="E125" s="76"/>
    </row>
    <row r="126" spans="1:5" ht="12" customHeight="1" thickBot="1">
      <c r="A126" s="58" t="s">
        <v>5</v>
      </c>
      <c r="B126" s="66" t="s">
        <v>333</v>
      </c>
      <c r="C126" s="90">
        <f>+C93+C109+C123</f>
        <v>19444305</v>
      </c>
      <c r="D126" s="90">
        <f>+D93+D109+D123</f>
        <v>15697145</v>
      </c>
      <c r="E126" s="73">
        <f>+E93+E109+E123</f>
        <v>15697145</v>
      </c>
    </row>
    <row r="127" spans="1:5" ht="12" customHeight="1" thickBot="1">
      <c r="A127" s="58" t="s">
        <v>6</v>
      </c>
      <c r="B127" s="66" t="s">
        <v>334</v>
      </c>
      <c r="C127" s="90">
        <f>+C128+C129+C130</f>
        <v>0</v>
      </c>
      <c r="D127" s="90">
        <f>+D128+D129+D130</f>
        <v>0</v>
      </c>
      <c r="E127" s="73">
        <f>+E128+E129+E130</f>
        <v>0</v>
      </c>
    </row>
    <row r="128" spans="1:5" ht="12" customHeight="1">
      <c r="A128" s="53" t="s">
        <v>45</v>
      </c>
      <c r="B128" s="47" t="s">
        <v>335</v>
      </c>
      <c r="C128" s="91">
        <v>0</v>
      </c>
      <c r="D128" s="91">
        <v>0</v>
      </c>
      <c r="E128" s="74"/>
    </row>
    <row r="129" spans="1:9" ht="12" customHeight="1">
      <c r="A129" s="53" t="s">
        <v>46</v>
      </c>
      <c r="B129" s="47" t="s">
        <v>336</v>
      </c>
      <c r="C129" s="91"/>
      <c r="D129" s="91"/>
      <c r="E129" s="74"/>
    </row>
    <row r="130" spans="1:9" ht="12" customHeight="1" thickBot="1">
      <c r="A130" s="51" t="s">
        <v>47</v>
      </c>
      <c r="B130" s="45" t="s">
        <v>337</v>
      </c>
      <c r="C130" s="91"/>
      <c r="D130" s="91">
        <v>0</v>
      </c>
      <c r="E130" s="74">
        <v>0</v>
      </c>
    </row>
    <row r="131" spans="1:9" ht="12" customHeight="1" thickBot="1">
      <c r="A131" s="58" t="s">
        <v>7</v>
      </c>
      <c r="B131" s="66" t="s">
        <v>338</v>
      </c>
      <c r="C131" s="90">
        <f>+C132+C133+C135+C134</f>
        <v>0</v>
      </c>
      <c r="D131" s="90">
        <f>+D132+D133+D135+D134</f>
        <v>0</v>
      </c>
      <c r="E131" s="73">
        <f>+E132+E133+E135+E134</f>
        <v>0</v>
      </c>
    </row>
    <row r="132" spans="1:9" ht="12" customHeight="1">
      <c r="A132" s="53" t="s">
        <v>48</v>
      </c>
      <c r="B132" s="47" t="s">
        <v>339</v>
      </c>
      <c r="C132" s="91"/>
      <c r="D132" s="91"/>
      <c r="E132" s="74"/>
    </row>
    <row r="133" spans="1:9" ht="12" customHeight="1">
      <c r="A133" s="53" t="s">
        <v>49</v>
      </c>
      <c r="B133" s="47" t="s">
        <v>340</v>
      </c>
      <c r="C133" s="91"/>
      <c r="D133" s="91"/>
      <c r="E133" s="74"/>
    </row>
    <row r="134" spans="1:9" ht="12" customHeight="1">
      <c r="A134" s="53" t="s">
        <v>237</v>
      </c>
      <c r="B134" s="47" t="s">
        <v>341</v>
      </c>
      <c r="C134" s="91"/>
      <c r="D134" s="91"/>
      <c r="E134" s="74"/>
    </row>
    <row r="135" spans="1:9" ht="12" customHeight="1" thickBot="1">
      <c r="A135" s="51" t="s">
        <v>239</v>
      </c>
      <c r="B135" s="45" t="s">
        <v>342</v>
      </c>
      <c r="C135" s="91"/>
      <c r="D135" s="91"/>
      <c r="E135" s="74"/>
    </row>
    <row r="136" spans="1:9" ht="12" customHeight="1" thickBot="1">
      <c r="A136" s="58" t="s">
        <v>8</v>
      </c>
      <c r="B136" s="66" t="s">
        <v>343</v>
      </c>
      <c r="C136" s="96">
        <f>+C137+C138+C139+C140</f>
        <v>0</v>
      </c>
      <c r="D136" s="96">
        <f>+D137+D138+D139+D140</f>
        <v>0</v>
      </c>
      <c r="E136" s="109">
        <f>+E137+E138+E139+E140</f>
        <v>0</v>
      </c>
    </row>
    <row r="137" spans="1:9" ht="12" customHeight="1">
      <c r="A137" s="53" t="s">
        <v>50</v>
      </c>
      <c r="B137" s="47" t="s">
        <v>344</v>
      </c>
      <c r="C137" s="91"/>
      <c r="D137" s="91"/>
      <c r="E137" s="74"/>
    </row>
    <row r="138" spans="1:9" ht="12" customHeight="1">
      <c r="A138" s="53" t="s">
        <v>51</v>
      </c>
      <c r="B138" s="47" t="s">
        <v>345</v>
      </c>
      <c r="C138" s="91"/>
      <c r="D138" s="91">
        <v>0</v>
      </c>
      <c r="E138" s="74">
        <v>0</v>
      </c>
    </row>
    <row r="139" spans="1:9" ht="12" customHeight="1">
      <c r="A139" s="53" t="s">
        <v>246</v>
      </c>
      <c r="B139" s="47" t="s">
        <v>346</v>
      </c>
      <c r="C139" s="91"/>
      <c r="D139" s="91"/>
      <c r="E139" s="74"/>
    </row>
    <row r="140" spans="1:9" ht="12" customHeight="1" thickBot="1">
      <c r="A140" s="51" t="s">
        <v>248</v>
      </c>
      <c r="B140" s="45" t="s">
        <v>347</v>
      </c>
      <c r="C140" s="91"/>
      <c r="D140" s="91"/>
      <c r="E140" s="74"/>
    </row>
    <row r="141" spans="1:9" ht="15" customHeight="1" thickBot="1">
      <c r="A141" s="58" t="s">
        <v>9</v>
      </c>
      <c r="B141" s="66" t="s">
        <v>348</v>
      </c>
      <c r="C141" s="16">
        <f>+C142+C143+C144+C145</f>
        <v>0</v>
      </c>
      <c r="D141" s="16">
        <f>+D142+D143+D144+D145</f>
        <v>0</v>
      </c>
      <c r="E141" s="42">
        <f>+E142+E143+E144+E145</f>
        <v>0</v>
      </c>
      <c r="F141" s="107"/>
      <c r="G141" s="108"/>
      <c r="H141" s="108"/>
      <c r="I141" s="108"/>
    </row>
    <row r="142" spans="1:9" s="100" customFormat="1" ht="12.95" customHeight="1">
      <c r="A142" s="53" t="s">
        <v>94</v>
      </c>
      <c r="B142" s="47" t="s">
        <v>349</v>
      </c>
      <c r="C142" s="91"/>
      <c r="D142" s="91"/>
      <c r="E142" s="74"/>
    </row>
    <row r="143" spans="1:9" ht="12.75" customHeight="1">
      <c r="A143" s="53" t="s">
        <v>95</v>
      </c>
      <c r="B143" s="47" t="s">
        <v>350</v>
      </c>
      <c r="C143" s="91"/>
      <c r="D143" s="91"/>
      <c r="E143" s="74"/>
    </row>
    <row r="144" spans="1:9" ht="12.75" customHeight="1">
      <c r="A144" s="53" t="s">
        <v>114</v>
      </c>
      <c r="B144" s="47" t="s">
        <v>351</v>
      </c>
      <c r="C144" s="91"/>
      <c r="D144" s="91"/>
      <c r="E144" s="74"/>
    </row>
    <row r="145" spans="1:5" ht="12.75" customHeight="1" thickBot="1">
      <c r="A145" s="53" t="s">
        <v>254</v>
      </c>
      <c r="B145" s="47" t="s">
        <v>352</v>
      </c>
      <c r="C145" s="91"/>
      <c r="D145" s="91"/>
      <c r="E145" s="74"/>
    </row>
    <row r="146" spans="1:5" ht="16.5" thickBot="1">
      <c r="A146" s="58" t="s">
        <v>10</v>
      </c>
      <c r="B146" s="66" t="s">
        <v>353</v>
      </c>
      <c r="C146" s="40">
        <f>+C127+C131+C136+C141</f>
        <v>0</v>
      </c>
      <c r="D146" s="40">
        <f>+D127+D131+D136+D141</f>
        <v>0</v>
      </c>
      <c r="E146" s="41">
        <f>+E127+E131+E136+E141</f>
        <v>0</v>
      </c>
    </row>
    <row r="147" spans="1:5" ht="16.5" thickBot="1">
      <c r="A147" s="83" t="s">
        <v>11</v>
      </c>
      <c r="B147" s="86" t="s">
        <v>354</v>
      </c>
      <c r="C147" s="40">
        <f>+C126+C146</f>
        <v>19444305</v>
      </c>
      <c r="D147" s="40">
        <f>+D126+D146</f>
        <v>15697145</v>
      </c>
      <c r="E147" s="41">
        <f>+E126+E146</f>
        <v>15697145</v>
      </c>
    </row>
    <row r="149" spans="1:5" ht="18.75" customHeight="1">
      <c r="A149" s="259" t="s">
        <v>355</v>
      </c>
      <c r="B149" s="259"/>
      <c r="C149" s="259"/>
      <c r="D149" s="259"/>
      <c r="E149" s="259"/>
    </row>
    <row r="150" spans="1:5" ht="13.5" customHeight="1" thickBot="1">
      <c r="A150" s="68"/>
      <c r="B150" s="68"/>
      <c r="C150" s="98"/>
      <c r="E150" s="85"/>
    </row>
    <row r="151" spans="1:5" ht="21.75" thickBot="1">
      <c r="A151" s="58">
        <v>1</v>
      </c>
      <c r="B151" s="61" t="s">
        <v>356</v>
      </c>
      <c r="C151" s="84">
        <f>+C62-C126</f>
        <v>-19444305</v>
      </c>
      <c r="D151" s="84">
        <f>+D62-D126</f>
        <v>-14995961</v>
      </c>
      <c r="E151" s="84">
        <f>+E62-E126</f>
        <v>-14995961</v>
      </c>
    </row>
    <row r="152" spans="1:5" ht="21.75" thickBot="1">
      <c r="A152" s="58" t="s">
        <v>3</v>
      </c>
      <c r="B152" s="61" t="s">
        <v>357</v>
      </c>
      <c r="C152" s="84">
        <f>+C85-C146</f>
        <v>19444305</v>
      </c>
      <c r="D152" s="84">
        <f>+D85-D146</f>
        <v>14995961</v>
      </c>
      <c r="E152" s="84">
        <f>+E85-E146</f>
        <v>14995961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87" customFormat="1" ht="12.75" customHeight="1">
      <c r="C162" s="88"/>
      <c r="D162" s="88"/>
      <c r="E162" s="88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Rétalap Község Önkormányzata
2016. ÉVI ZÁRSZÁMADÁS
Brunszvik Teréz Óvoda 
&amp;R&amp;"Times New Roman CE,Félkövér dőlt"&amp;11 6. melléklet a     /2017. (         ) önkormányzati rendelethez</oddHeader>
  </headerFooter>
  <rowBreaks count="1" manualBreakCount="1">
    <brk id="87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E73"/>
  <sheetViews>
    <sheetView view="pageLayout" zoomScaleSheetLayoutView="120" workbookViewId="0">
      <selection activeCell="A13" sqref="A13"/>
    </sheetView>
  </sheetViews>
  <sheetFormatPr defaultColWidth="12" defaultRowHeight="15.75"/>
  <cols>
    <col min="1" max="1" width="67.1640625" style="163" customWidth="1"/>
    <col min="2" max="2" width="6.1640625" style="164" customWidth="1"/>
    <col min="3" max="4" width="12.1640625" style="163" customWidth="1"/>
    <col min="5" max="5" width="12.1640625" style="183" customWidth="1"/>
    <col min="6" max="16384" width="12" style="163"/>
  </cols>
  <sheetData>
    <row r="1" spans="1:5" ht="49.5" customHeight="1">
      <c r="A1" s="296" t="s">
        <v>491</v>
      </c>
      <c r="B1" s="297"/>
      <c r="C1" s="297"/>
      <c r="D1" s="297"/>
      <c r="E1" s="297"/>
    </row>
    <row r="2" spans="1:5" ht="16.5" thickBot="1">
      <c r="C2" s="298"/>
      <c r="D2" s="298"/>
      <c r="E2" s="298"/>
    </row>
    <row r="3" spans="1:5" ht="15.75" customHeight="1">
      <c r="A3" s="299" t="s">
        <v>140</v>
      </c>
      <c r="B3" s="302" t="s">
        <v>141</v>
      </c>
      <c r="C3" s="305" t="s">
        <v>142</v>
      </c>
      <c r="D3" s="305" t="s">
        <v>143</v>
      </c>
      <c r="E3" s="307" t="s">
        <v>144</v>
      </c>
    </row>
    <row r="4" spans="1:5" ht="11.25" customHeight="1">
      <c r="A4" s="300"/>
      <c r="B4" s="303"/>
      <c r="C4" s="306"/>
      <c r="D4" s="306"/>
      <c r="E4" s="308"/>
    </row>
    <row r="5" spans="1:5">
      <c r="A5" s="301"/>
      <c r="B5" s="304"/>
      <c r="C5" s="309" t="s">
        <v>145</v>
      </c>
      <c r="D5" s="309"/>
      <c r="E5" s="310"/>
    </row>
    <row r="6" spans="1:5" s="168" customFormat="1" ht="16.5" thickBot="1">
      <c r="A6" s="165" t="s">
        <v>454</v>
      </c>
      <c r="B6" s="166" t="s">
        <v>302</v>
      </c>
      <c r="C6" s="166" t="s">
        <v>303</v>
      </c>
      <c r="D6" s="166" t="s">
        <v>304</v>
      </c>
      <c r="E6" s="167" t="s">
        <v>305</v>
      </c>
    </row>
    <row r="7" spans="1:5" s="172" customFormat="1" ht="16.5" thickBot="1">
      <c r="A7" s="169" t="s">
        <v>392</v>
      </c>
      <c r="B7" s="170" t="s">
        <v>146</v>
      </c>
      <c r="C7" s="171">
        <v>3987356</v>
      </c>
      <c r="D7" s="171">
        <v>312101</v>
      </c>
      <c r="E7" s="224">
        <f>C7</f>
        <v>3987356</v>
      </c>
    </row>
    <row r="8" spans="1:5" s="172" customFormat="1" ht="16.5" thickBot="1">
      <c r="A8" s="173" t="s">
        <v>393</v>
      </c>
      <c r="B8" s="27" t="s">
        <v>147</v>
      </c>
      <c r="C8" s="174">
        <f>+C9+C14+C19+C24+C29</f>
        <v>468614341</v>
      </c>
      <c r="D8" s="174">
        <f>+D9+D14+D19+D24+D29</f>
        <v>169995500</v>
      </c>
      <c r="E8" s="224">
        <f t="shared" ref="E8:E68" si="0">C8</f>
        <v>468614341</v>
      </c>
    </row>
    <row r="9" spans="1:5" s="172" customFormat="1" ht="16.5" thickBot="1">
      <c r="A9" s="173" t="s">
        <v>394</v>
      </c>
      <c r="B9" s="27" t="s">
        <v>148</v>
      </c>
      <c r="C9" s="174">
        <f>SUM(C10:C13)</f>
        <v>461123774</v>
      </c>
      <c r="D9" s="174">
        <f>SUM(D10:D13)</f>
        <v>169975617</v>
      </c>
      <c r="E9" s="224">
        <f t="shared" si="0"/>
        <v>461123774</v>
      </c>
    </row>
    <row r="10" spans="1:5" s="172" customFormat="1" ht="16.5" thickBot="1">
      <c r="A10" s="175" t="s">
        <v>395</v>
      </c>
      <c r="B10" s="27" t="s">
        <v>149</v>
      </c>
      <c r="C10" s="17">
        <v>180987218</v>
      </c>
      <c r="D10" s="18"/>
      <c r="E10" s="225">
        <f t="shared" si="0"/>
        <v>180987218</v>
      </c>
    </row>
    <row r="11" spans="1:5" s="172" customFormat="1" ht="26.25" customHeight="1" thickBot="1">
      <c r="A11" s="175" t="s">
        <v>396</v>
      </c>
      <c r="B11" s="27" t="s">
        <v>150</v>
      </c>
      <c r="C11" s="17"/>
      <c r="D11" s="17"/>
      <c r="E11" s="224">
        <f t="shared" si="0"/>
        <v>0</v>
      </c>
    </row>
    <row r="12" spans="1:5" s="172" customFormat="1" ht="23.25" thickBot="1">
      <c r="A12" s="175" t="s">
        <v>397</v>
      </c>
      <c r="B12" s="27" t="s">
        <v>151</v>
      </c>
      <c r="C12" s="17">
        <v>277000556</v>
      </c>
      <c r="D12" s="17">
        <v>169975617</v>
      </c>
      <c r="E12" s="224">
        <f t="shared" si="0"/>
        <v>277000556</v>
      </c>
    </row>
    <row r="13" spans="1:5" s="172" customFormat="1" ht="16.5" thickBot="1">
      <c r="A13" s="175" t="s">
        <v>398</v>
      </c>
      <c r="B13" s="27" t="s">
        <v>152</v>
      </c>
      <c r="C13" s="17">
        <v>3136000</v>
      </c>
      <c r="D13" s="17"/>
      <c r="E13" s="224">
        <f t="shared" si="0"/>
        <v>3136000</v>
      </c>
    </row>
    <row r="14" spans="1:5" s="172" customFormat="1" ht="16.5" thickBot="1">
      <c r="A14" s="173" t="s">
        <v>399</v>
      </c>
      <c r="B14" s="27" t="s">
        <v>153</v>
      </c>
      <c r="C14" s="226">
        <f>SUM(C15:C18)</f>
        <v>7490567</v>
      </c>
      <c r="D14" s="226">
        <f>SUM(D15:D18)</f>
        <v>19883</v>
      </c>
      <c r="E14" s="224">
        <f t="shared" si="0"/>
        <v>7490567</v>
      </c>
    </row>
    <row r="15" spans="1:5" s="172" customFormat="1" ht="16.5" thickBot="1">
      <c r="A15" s="175" t="s">
        <v>400</v>
      </c>
      <c r="B15" s="27" t="s">
        <v>154</v>
      </c>
      <c r="C15" s="17"/>
      <c r="D15" s="17"/>
      <c r="E15" s="224">
        <f t="shared" si="0"/>
        <v>0</v>
      </c>
    </row>
    <row r="16" spans="1:5" s="172" customFormat="1" ht="23.25" thickBot="1">
      <c r="A16" s="175" t="s">
        <v>401</v>
      </c>
      <c r="B16" s="27" t="s">
        <v>11</v>
      </c>
      <c r="C16" s="17"/>
      <c r="D16" s="17"/>
      <c r="E16" s="224">
        <f t="shared" si="0"/>
        <v>0</v>
      </c>
    </row>
    <row r="17" spans="1:5" s="172" customFormat="1" ht="16.5" thickBot="1">
      <c r="A17" s="175" t="s">
        <v>402</v>
      </c>
      <c r="B17" s="27" t="s">
        <v>12</v>
      </c>
      <c r="C17" s="17">
        <v>7490567</v>
      </c>
      <c r="D17" s="17">
        <v>19883</v>
      </c>
      <c r="E17" s="225">
        <f t="shared" si="0"/>
        <v>7490567</v>
      </c>
    </row>
    <row r="18" spans="1:5" s="172" customFormat="1" ht="16.5" thickBot="1">
      <c r="A18" s="175" t="s">
        <v>403</v>
      </c>
      <c r="B18" s="27" t="s">
        <v>13</v>
      </c>
      <c r="C18" s="17"/>
      <c r="D18" s="17"/>
      <c r="E18" s="224">
        <f t="shared" si="0"/>
        <v>0</v>
      </c>
    </row>
    <row r="19" spans="1:5" s="172" customFormat="1" ht="16.5" thickBot="1">
      <c r="A19" s="173" t="s">
        <v>404</v>
      </c>
      <c r="B19" s="27" t="s">
        <v>14</v>
      </c>
      <c r="C19" s="176">
        <f>+C20+C21+C22+C23</f>
        <v>0</v>
      </c>
      <c r="D19" s="176">
        <f>+D20+D21+D22+D23</f>
        <v>0</v>
      </c>
      <c r="E19" s="224">
        <f t="shared" si="0"/>
        <v>0</v>
      </c>
    </row>
    <row r="20" spans="1:5" s="172" customFormat="1" ht="16.5" thickBot="1">
      <c r="A20" s="175" t="s">
        <v>405</v>
      </c>
      <c r="B20" s="27" t="s">
        <v>15</v>
      </c>
      <c r="C20" s="17"/>
      <c r="D20" s="17"/>
      <c r="E20" s="224">
        <f t="shared" si="0"/>
        <v>0</v>
      </c>
    </row>
    <row r="21" spans="1:5" s="172" customFormat="1" ht="16.5" thickBot="1">
      <c r="A21" s="175" t="s">
        <v>406</v>
      </c>
      <c r="B21" s="27" t="s">
        <v>16</v>
      </c>
      <c r="C21" s="17"/>
      <c r="D21" s="17"/>
      <c r="E21" s="224">
        <f t="shared" si="0"/>
        <v>0</v>
      </c>
    </row>
    <row r="22" spans="1:5" s="172" customFormat="1" ht="16.5" thickBot="1">
      <c r="A22" s="175" t="s">
        <v>407</v>
      </c>
      <c r="B22" s="27" t="s">
        <v>17</v>
      </c>
      <c r="C22" s="17"/>
      <c r="D22" s="17"/>
      <c r="E22" s="224">
        <f t="shared" si="0"/>
        <v>0</v>
      </c>
    </row>
    <row r="23" spans="1:5" s="172" customFormat="1" ht="16.5" thickBot="1">
      <c r="A23" s="175" t="s">
        <v>408</v>
      </c>
      <c r="B23" s="27" t="s">
        <v>18</v>
      </c>
      <c r="C23" s="17"/>
      <c r="D23" s="17"/>
      <c r="E23" s="224">
        <f t="shared" si="0"/>
        <v>0</v>
      </c>
    </row>
    <row r="24" spans="1:5" s="172" customFormat="1" ht="16.5" thickBot="1">
      <c r="A24" s="173" t="s">
        <v>409</v>
      </c>
      <c r="B24" s="27" t="s">
        <v>19</v>
      </c>
      <c r="C24" s="176">
        <v>0</v>
      </c>
      <c r="D24" s="176">
        <v>0</v>
      </c>
      <c r="E24" s="224">
        <f t="shared" si="0"/>
        <v>0</v>
      </c>
    </row>
    <row r="25" spans="1:5" s="172" customFormat="1" ht="16.5" thickBot="1">
      <c r="A25" s="175" t="s">
        <v>410</v>
      </c>
      <c r="B25" s="27" t="s">
        <v>20</v>
      </c>
      <c r="C25" s="17"/>
      <c r="D25" s="17"/>
      <c r="E25" s="224">
        <f t="shared" si="0"/>
        <v>0</v>
      </c>
    </row>
    <row r="26" spans="1:5" s="172" customFormat="1" ht="16.5" thickBot="1">
      <c r="A26" s="175" t="s">
        <v>411</v>
      </c>
      <c r="B26" s="27" t="s">
        <v>21</v>
      </c>
      <c r="C26" s="17"/>
      <c r="D26" s="17"/>
      <c r="E26" s="224">
        <f t="shared" si="0"/>
        <v>0</v>
      </c>
    </row>
    <row r="27" spans="1:5" s="172" customFormat="1" ht="16.5" thickBot="1">
      <c r="A27" s="175" t="s">
        <v>412</v>
      </c>
      <c r="B27" s="27" t="s">
        <v>22</v>
      </c>
      <c r="C27" s="17">
        <v>0</v>
      </c>
      <c r="D27" s="17">
        <v>0</v>
      </c>
      <c r="E27" s="224">
        <f t="shared" si="0"/>
        <v>0</v>
      </c>
    </row>
    <row r="28" spans="1:5" s="172" customFormat="1" ht="16.5" thickBot="1">
      <c r="A28" s="175" t="s">
        <v>413</v>
      </c>
      <c r="B28" s="27" t="s">
        <v>23</v>
      </c>
      <c r="C28" s="17"/>
      <c r="D28" s="17"/>
      <c r="E28" s="224">
        <f t="shared" si="0"/>
        <v>0</v>
      </c>
    </row>
    <row r="29" spans="1:5" s="172" customFormat="1" ht="16.5" thickBot="1">
      <c r="A29" s="173" t="s">
        <v>414</v>
      </c>
      <c r="B29" s="27" t="s">
        <v>24</v>
      </c>
      <c r="C29" s="176">
        <v>0</v>
      </c>
      <c r="D29" s="176">
        <v>0</v>
      </c>
      <c r="E29" s="224">
        <f t="shared" si="0"/>
        <v>0</v>
      </c>
    </row>
    <row r="30" spans="1:5" s="172" customFormat="1" ht="16.5" thickBot="1">
      <c r="A30" s="175" t="s">
        <v>415</v>
      </c>
      <c r="B30" s="27" t="s">
        <v>25</v>
      </c>
      <c r="C30" s="17"/>
      <c r="D30" s="17"/>
      <c r="E30" s="224">
        <f t="shared" si="0"/>
        <v>0</v>
      </c>
    </row>
    <row r="31" spans="1:5" s="172" customFormat="1" ht="23.25" thickBot="1">
      <c r="A31" s="175" t="s">
        <v>416</v>
      </c>
      <c r="B31" s="27" t="s">
        <v>26</v>
      </c>
      <c r="C31" s="17"/>
      <c r="D31" s="17"/>
      <c r="E31" s="224">
        <f t="shared" si="0"/>
        <v>0</v>
      </c>
    </row>
    <row r="32" spans="1:5" s="172" customFormat="1" ht="16.5" thickBot="1">
      <c r="A32" s="175" t="s">
        <v>417</v>
      </c>
      <c r="B32" s="27" t="s">
        <v>27</v>
      </c>
      <c r="C32" s="17">
        <v>0</v>
      </c>
      <c r="D32" s="17">
        <v>0</v>
      </c>
      <c r="E32" s="224">
        <f t="shared" si="0"/>
        <v>0</v>
      </c>
    </row>
    <row r="33" spans="1:5" s="172" customFormat="1" ht="16.5" thickBot="1">
      <c r="A33" s="175" t="s">
        <v>418</v>
      </c>
      <c r="B33" s="27" t="s">
        <v>28</v>
      </c>
      <c r="C33" s="17"/>
      <c r="D33" s="17"/>
      <c r="E33" s="224">
        <f t="shared" si="0"/>
        <v>0</v>
      </c>
    </row>
    <row r="34" spans="1:5" s="172" customFormat="1" ht="16.5" thickBot="1">
      <c r="A34" s="173" t="s">
        <v>419</v>
      </c>
      <c r="B34" s="27" t="s">
        <v>29</v>
      </c>
      <c r="C34" s="176">
        <f>+C35+C40+C45</f>
        <v>100000</v>
      </c>
      <c r="D34" s="176">
        <f>+D35+D40+D45</f>
        <v>100000</v>
      </c>
      <c r="E34" s="224">
        <f t="shared" si="0"/>
        <v>100000</v>
      </c>
    </row>
    <row r="35" spans="1:5" s="172" customFormat="1" ht="16.5" thickBot="1">
      <c r="A35" s="173" t="s">
        <v>420</v>
      </c>
      <c r="B35" s="27" t="s">
        <v>30</v>
      </c>
      <c r="C35" s="176">
        <f>+C36+C37+C38+C39</f>
        <v>100000</v>
      </c>
      <c r="D35" s="176">
        <v>100000</v>
      </c>
      <c r="E35" s="224">
        <f t="shared" si="0"/>
        <v>100000</v>
      </c>
    </row>
    <row r="36" spans="1:5" s="172" customFormat="1" ht="16.5" thickBot="1">
      <c r="A36" s="175" t="s">
        <v>421</v>
      </c>
      <c r="B36" s="27" t="s">
        <v>71</v>
      </c>
      <c r="C36" s="17"/>
      <c r="D36" s="17"/>
      <c r="E36" s="224">
        <f t="shared" si="0"/>
        <v>0</v>
      </c>
    </row>
    <row r="37" spans="1:5" s="172" customFormat="1" ht="16.5" thickBot="1">
      <c r="A37" s="175" t="s">
        <v>422</v>
      </c>
      <c r="B37" s="27" t="s">
        <v>137</v>
      </c>
      <c r="C37" s="17"/>
      <c r="D37" s="17"/>
      <c r="E37" s="224">
        <f t="shared" si="0"/>
        <v>0</v>
      </c>
    </row>
    <row r="38" spans="1:5" s="172" customFormat="1" ht="16.5" thickBot="1">
      <c r="A38" s="175" t="s">
        <v>423</v>
      </c>
      <c r="B38" s="27" t="s">
        <v>138</v>
      </c>
      <c r="C38" s="17">
        <v>100000</v>
      </c>
      <c r="D38" s="17">
        <v>100000</v>
      </c>
      <c r="E38" s="224">
        <f t="shared" si="0"/>
        <v>100000</v>
      </c>
    </row>
    <row r="39" spans="1:5" s="172" customFormat="1" ht="16.5" thickBot="1">
      <c r="A39" s="175" t="s">
        <v>424</v>
      </c>
      <c r="B39" s="27" t="s">
        <v>139</v>
      </c>
      <c r="C39" s="17"/>
      <c r="D39" s="17"/>
      <c r="E39" s="224">
        <f t="shared" si="0"/>
        <v>0</v>
      </c>
    </row>
    <row r="40" spans="1:5" s="172" customFormat="1" ht="16.5" thickBot="1">
      <c r="A40" s="173" t="s">
        <v>425</v>
      </c>
      <c r="B40" s="27" t="s">
        <v>155</v>
      </c>
      <c r="C40" s="176">
        <f>+C41+C42+C43+C44</f>
        <v>0</v>
      </c>
      <c r="D40" s="176">
        <f>+D41+D42+D43+D44</f>
        <v>0</v>
      </c>
      <c r="E40" s="224">
        <f t="shared" si="0"/>
        <v>0</v>
      </c>
    </row>
    <row r="41" spans="1:5" s="172" customFormat="1" ht="16.5" thickBot="1">
      <c r="A41" s="175" t="s">
        <v>426</v>
      </c>
      <c r="B41" s="27" t="s">
        <v>156</v>
      </c>
      <c r="C41" s="17"/>
      <c r="D41" s="17"/>
      <c r="E41" s="224">
        <f t="shared" si="0"/>
        <v>0</v>
      </c>
    </row>
    <row r="42" spans="1:5" s="172" customFormat="1" ht="23.25" thickBot="1">
      <c r="A42" s="175" t="s">
        <v>427</v>
      </c>
      <c r="B42" s="27" t="s">
        <v>157</v>
      </c>
      <c r="C42" s="17"/>
      <c r="D42" s="17"/>
      <c r="E42" s="224">
        <f t="shared" si="0"/>
        <v>0</v>
      </c>
    </row>
    <row r="43" spans="1:5" s="172" customFormat="1" ht="16.5" thickBot="1">
      <c r="A43" s="175" t="s">
        <v>428</v>
      </c>
      <c r="B43" s="27" t="s">
        <v>158</v>
      </c>
      <c r="C43" s="17"/>
      <c r="D43" s="17"/>
      <c r="E43" s="224">
        <f t="shared" si="0"/>
        <v>0</v>
      </c>
    </row>
    <row r="44" spans="1:5" s="172" customFormat="1" ht="16.5" thickBot="1">
      <c r="A44" s="175" t="s">
        <v>429</v>
      </c>
      <c r="B44" s="27" t="s">
        <v>159</v>
      </c>
      <c r="C44" s="17"/>
      <c r="D44" s="17"/>
      <c r="E44" s="224">
        <f t="shared" si="0"/>
        <v>0</v>
      </c>
    </row>
    <row r="45" spans="1:5" s="172" customFormat="1" ht="16.5" thickBot="1">
      <c r="A45" s="173" t="s">
        <v>430</v>
      </c>
      <c r="B45" s="27" t="s">
        <v>160</v>
      </c>
      <c r="C45" s="176">
        <f>+C46+C47+C48+C49</f>
        <v>0</v>
      </c>
      <c r="D45" s="176">
        <f>+D46+D47+D48+D49</f>
        <v>0</v>
      </c>
      <c r="E45" s="224">
        <f t="shared" si="0"/>
        <v>0</v>
      </c>
    </row>
    <row r="46" spans="1:5" s="172" customFormat="1" ht="16.5" thickBot="1">
      <c r="A46" s="175" t="s">
        <v>431</v>
      </c>
      <c r="B46" s="27" t="s">
        <v>161</v>
      </c>
      <c r="C46" s="17"/>
      <c r="D46" s="17"/>
      <c r="E46" s="224">
        <f t="shared" si="0"/>
        <v>0</v>
      </c>
    </row>
    <row r="47" spans="1:5" s="172" customFormat="1" ht="23.25" thickBot="1">
      <c r="A47" s="175" t="s">
        <v>432</v>
      </c>
      <c r="B47" s="27" t="s">
        <v>162</v>
      </c>
      <c r="C47" s="17"/>
      <c r="D47" s="17"/>
      <c r="E47" s="224">
        <f t="shared" si="0"/>
        <v>0</v>
      </c>
    </row>
    <row r="48" spans="1:5" s="172" customFormat="1" ht="16.5" thickBot="1">
      <c r="A48" s="175" t="s">
        <v>433</v>
      </c>
      <c r="B48" s="27" t="s">
        <v>163</v>
      </c>
      <c r="C48" s="17"/>
      <c r="D48" s="17"/>
      <c r="E48" s="224">
        <f t="shared" si="0"/>
        <v>0</v>
      </c>
    </row>
    <row r="49" spans="1:5" s="172" customFormat="1" ht="16.5" thickBot="1">
      <c r="A49" s="175" t="s">
        <v>434</v>
      </c>
      <c r="B49" s="27" t="s">
        <v>164</v>
      </c>
      <c r="C49" s="17"/>
      <c r="D49" s="17"/>
      <c r="E49" s="224">
        <f t="shared" si="0"/>
        <v>0</v>
      </c>
    </row>
    <row r="50" spans="1:5" s="172" customFormat="1" ht="16.5" thickBot="1">
      <c r="A50" s="173" t="s">
        <v>435</v>
      </c>
      <c r="B50" s="27" t="s">
        <v>165</v>
      </c>
      <c r="C50" s="17"/>
      <c r="D50" s="17">
        <v>110373106</v>
      </c>
      <c r="E50" s="224">
        <f t="shared" si="0"/>
        <v>0</v>
      </c>
    </row>
    <row r="51" spans="1:5" s="172" customFormat="1" ht="21.75" thickBot="1">
      <c r="A51" s="173" t="s">
        <v>436</v>
      </c>
      <c r="B51" s="27" t="s">
        <v>166</v>
      </c>
      <c r="C51" s="176">
        <f>+C7+C8+C34+C50</f>
        <v>472701697</v>
      </c>
      <c r="D51" s="176">
        <f>+D7+D8+D34+D50</f>
        <v>280780707</v>
      </c>
      <c r="E51" s="224">
        <f t="shared" si="0"/>
        <v>472701697</v>
      </c>
    </row>
    <row r="52" spans="1:5" s="172" customFormat="1" ht="16.5" thickBot="1">
      <c r="A52" s="173" t="s">
        <v>437</v>
      </c>
      <c r="B52" s="27" t="s">
        <v>167</v>
      </c>
      <c r="C52" s="17"/>
      <c r="D52" s="17"/>
      <c r="E52" s="224">
        <f t="shared" si="0"/>
        <v>0</v>
      </c>
    </row>
    <row r="53" spans="1:5" s="172" customFormat="1" ht="16.5" thickBot="1">
      <c r="A53" s="173" t="s">
        <v>438</v>
      </c>
      <c r="B53" s="27" t="s">
        <v>168</v>
      </c>
      <c r="C53" s="17">
        <v>2000000</v>
      </c>
      <c r="D53" s="17">
        <v>2000000</v>
      </c>
      <c r="E53" s="224">
        <f t="shared" si="0"/>
        <v>2000000</v>
      </c>
    </row>
    <row r="54" spans="1:5" s="172" customFormat="1" ht="16.5" thickBot="1">
      <c r="A54" s="173" t="s">
        <v>439</v>
      </c>
      <c r="B54" s="27" t="s">
        <v>169</v>
      </c>
      <c r="C54" s="176">
        <f>+C52+C53</f>
        <v>2000000</v>
      </c>
      <c r="D54" s="176">
        <f>+D52+D53</f>
        <v>2000000</v>
      </c>
      <c r="E54" s="224">
        <f t="shared" si="0"/>
        <v>2000000</v>
      </c>
    </row>
    <row r="55" spans="1:5" s="172" customFormat="1" ht="16.5" thickBot="1">
      <c r="A55" s="173" t="s">
        <v>440</v>
      </c>
      <c r="B55" s="27" t="s">
        <v>170</v>
      </c>
      <c r="C55" s="17"/>
      <c r="D55" s="17"/>
      <c r="E55" s="224">
        <f t="shared" si="0"/>
        <v>0</v>
      </c>
    </row>
    <row r="56" spans="1:5" s="172" customFormat="1" ht="16.5" thickBot="1">
      <c r="A56" s="173" t="s">
        <v>441</v>
      </c>
      <c r="B56" s="27" t="s">
        <v>171</v>
      </c>
      <c r="C56" s="17"/>
      <c r="D56" s="17">
        <v>61010</v>
      </c>
      <c r="E56" s="224">
        <f t="shared" si="0"/>
        <v>0</v>
      </c>
    </row>
    <row r="57" spans="1:5" s="172" customFormat="1" ht="16.5" thickBot="1">
      <c r="A57" s="173" t="s">
        <v>442</v>
      </c>
      <c r="B57" s="27" t="s">
        <v>172</v>
      </c>
      <c r="C57" s="17"/>
      <c r="D57" s="17">
        <v>19063149</v>
      </c>
      <c r="E57" s="224">
        <f t="shared" si="0"/>
        <v>0</v>
      </c>
    </row>
    <row r="58" spans="1:5" s="172" customFormat="1" ht="16.5" thickBot="1">
      <c r="A58" s="173" t="s">
        <v>443</v>
      </c>
      <c r="B58" s="27" t="s">
        <v>173</v>
      </c>
      <c r="C58" s="17"/>
      <c r="D58" s="17"/>
      <c r="E58" s="224">
        <f t="shared" si="0"/>
        <v>0</v>
      </c>
    </row>
    <row r="59" spans="1:5" s="172" customFormat="1" ht="16.5" thickBot="1">
      <c r="A59" s="173" t="s">
        <v>444</v>
      </c>
      <c r="B59" s="27" t="s">
        <v>174</v>
      </c>
      <c r="C59" s="176">
        <f>+C55+C56+C57+C58</f>
        <v>0</v>
      </c>
      <c r="D59" s="176">
        <f>+D55+D56+D57+D58</f>
        <v>19124159</v>
      </c>
      <c r="E59" s="224">
        <f t="shared" si="0"/>
        <v>0</v>
      </c>
    </row>
    <row r="60" spans="1:5" s="172" customFormat="1" ht="16.5" thickBot="1">
      <c r="A60" s="173" t="s">
        <v>445</v>
      </c>
      <c r="B60" s="27" t="s">
        <v>175</v>
      </c>
      <c r="C60" s="17"/>
      <c r="D60" s="17">
        <v>3574226</v>
      </c>
      <c r="E60" s="224">
        <f t="shared" si="0"/>
        <v>0</v>
      </c>
    </row>
    <row r="61" spans="1:5" s="172" customFormat="1" ht="16.5" thickBot="1">
      <c r="A61" s="173" t="s">
        <v>446</v>
      </c>
      <c r="B61" s="27" t="s">
        <v>176</v>
      </c>
      <c r="C61" s="17"/>
      <c r="D61" s="17">
        <v>0</v>
      </c>
      <c r="E61" s="224">
        <f t="shared" si="0"/>
        <v>0</v>
      </c>
    </row>
    <row r="62" spans="1:5" s="172" customFormat="1" ht="16.5" thickBot="1">
      <c r="A62" s="173" t="s">
        <v>447</v>
      </c>
      <c r="B62" s="27" t="s">
        <v>177</v>
      </c>
      <c r="C62" s="17"/>
      <c r="D62" s="17">
        <v>271198</v>
      </c>
      <c r="E62" s="224">
        <f t="shared" si="0"/>
        <v>0</v>
      </c>
    </row>
    <row r="63" spans="1:5" s="172" customFormat="1" ht="16.5" thickBot="1">
      <c r="A63" s="173" t="s">
        <v>448</v>
      </c>
      <c r="B63" s="27" t="s">
        <v>178</v>
      </c>
      <c r="C63" s="176">
        <f>+C60+C61+C62</f>
        <v>0</v>
      </c>
      <c r="D63" s="176">
        <f>+D60+D61+D62</f>
        <v>3845424</v>
      </c>
      <c r="E63" s="224">
        <f t="shared" si="0"/>
        <v>0</v>
      </c>
    </row>
    <row r="64" spans="1:5" s="172" customFormat="1" ht="16.5" thickBot="1">
      <c r="A64" s="173" t="s">
        <v>449</v>
      </c>
      <c r="B64" s="27" t="s">
        <v>179</v>
      </c>
      <c r="C64" s="17"/>
      <c r="D64" s="17">
        <v>0</v>
      </c>
      <c r="E64" s="224">
        <f t="shared" si="0"/>
        <v>0</v>
      </c>
    </row>
    <row r="65" spans="1:5" s="172" customFormat="1" ht="21.75" thickBot="1">
      <c r="A65" s="173" t="s">
        <v>450</v>
      </c>
      <c r="B65" s="27" t="s">
        <v>180</v>
      </c>
      <c r="C65" s="17"/>
      <c r="D65" s="17"/>
      <c r="E65" s="224">
        <f t="shared" si="0"/>
        <v>0</v>
      </c>
    </row>
    <row r="66" spans="1:5" s="172" customFormat="1" ht="16.5" thickBot="1">
      <c r="A66" s="173" t="s">
        <v>451</v>
      </c>
      <c r="B66" s="27" t="s">
        <v>181</v>
      </c>
      <c r="C66" s="176">
        <f>+C64+C65</f>
        <v>0</v>
      </c>
      <c r="D66" s="176">
        <v>-38833</v>
      </c>
      <c r="E66" s="224">
        <f t="shared" si="0"/>
        <v>0</v>
      </c>
    </row>
    <row r="67" spans="1:5" s="172" customFormat="1" ht="16.5" thickBot="1">
      <c r="A67" s="173" t="s">
        <v>452</v>
      </c>
      <c r="B67" s="27" t="s">
        <v>182</v>
      </c>
      <c r="C67" s="17"/>
      <c r="D67" s="17"/>
      <c r="E67" s="224">
        <f t="shared" si="0"/>
        <v>0</v>
      </c>
    </row>
    <row r="68" spans="1:5" s="172" customFormat="1" ht="16.5" thickBot="1">
      <c r="A68" s="177" t="s">
        <v>453</v>
      </c>
      <c r="B68" s="31" t="s">
        <v>183</v>
      </c>
      <c r="C68" s="178">
        <f>+C51+C54+C59+C63+C66+C67</f>
        <v>474701697</v>
      </c>
      <c r="D68" s="178">
        <f>+D51+D54+D59+D63+D66+D67</f>
        <v>305711457</v>
      </c>
      <c r="E68" s="224">
        <f t="shared" si="0"/>
        <v>474701697</v>
      </c>
    </row>
    <row r="69" spans="1:5">
      <c r="A69" s="179"/>
      <c r="C69" s="180"/>
      <c r="D69" s="180"/>
      <c r="E69" s="181"/>
    </row>
    <row r="70" spans="1:5">
      <c r="A70" s="179"/>
      <c r="C70" s="180"/>
      <c r="D70" s="180"/>
      <c r="E70" s="181"/>
    </row>
    <row r="71" spans="1:5">
      <c r="A71" s="182"/>
      <c r="C71" s="180"/>
      <c r="D71" s="180"/>
      <c r="E71" s="181"/>
    </row>
    <row r="72" spans="1:5">
      <c r="A72" s="295"/>
      <c r="B72" s="295"/>
      <c r="C72" s="295"/>
      <c r="D72" s="295"/>
      <c r="E72" s="295"/>
    </row>
    <row r="73" spans="1:5">
      <c r="A73" s="295"/>
      <c r="B73" s="295"/>
      <c r="C73" s="295"/>
      <c r="D73" s="295"/>
      <c r="E73" s="295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dőlt"Rétalap Község Önkormányzata&amp;R&amp;"Times New Roman,Félkövér dőlt"7.1. tájékoztató tábla a     /2017. (             ) önkormányzati rendelethez</oddHeader>
    <oddFooter>&amp;C&amp;P</oddFooter>
  </headerFooter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E40"/>
  <sheetViews>
    <sheetView view="pageLayout" workbookViewId="0">
      <selection activeCell="B4" sqref="B4:C4"/>
    </sheetView>
  </sheetViews>
  <sheetFormatPr defaultRowHeight="12.75"/>
  <cols>
    <col min="1" max="1" width="71.1640625" style="19" customWidth="1"/>
    <col min="2" max="2" width="6.1640625" style="33" customWidth="1"/>
    <col min="3" max="3" width="18" style="184" customWidth="1"/>
    <col min="4" max="16384" width="9.33203125" style="184"/>
  </cols>
  <sheetData>
    <row r="1" spans="1:3" ht="32.25" customHeight="1">
      <c r="A1" s="312" t="s">
        <v>184</v>
      </c>
      <c r="B1" s="312"/>
      <c r="C1" s="312"/>
    </row>
    <row r="2" spans="1:3" ht="15.75">
      <c r="A2" s="313" t="s">
        <v>490</v>
      </c>
      <c r="B2" s="313"/>
      <c r="C2" s="313"/>
    </row>
    <row r="4" spans="1:3" ht="13.5" thickBot="1">
      <c r="B4" s="314"/>
      <c r="C4" s="314"/>
    </row>
    <row r="5" spans="1:3" s="20" customFormat="1" ht="31.5" customHeight="1">
      <c r="A5" s="315" t="s">
        <v>185</v>
      </c>
      <c r="B5" s="317" t="s">
        <v>141</v>
      </c>
      <c r="C5" s="319" t="s">
        <v>186</v>
      </c>
    </row>
    <row r="6" spans="1:3" s="20" customFormat="1">
      <c r="A6" s="316"/>
      <c r="B6" s="318"/>
      <c r="C6" s="320"/>
    </row>
    <row r="7" spans="1:3" s="24" customFormat="1" ht="13.5" thickBot="1">
      <c r="A7" s="21" t="s">
        <v>301</v>
      </c>
      <c r="B7" s="22" t="s">
        <v>302</v>
      </c>
      <c r="C7" s="23" t="s">
        <v>303</v>
      </c>
    </row>
    <row r="8" spans="1:3" ht="15.75" customHeight="1">
      <c r="A8" s="173" t="s">
        <v>455</v>
      </c>
      <c r="B8" s="25" t="s">
        <v>146</v>
      </c>
      <c r="C8" s="26">
        <v>6822095</v>
      </c>
    </row>
    <row r="9" spans="1:3" ht="15.75" customHeight="1">
      <c r="A9" s="173" t="s">
        <v>456</v>
      </c>
      <c r="B9" s="27" t="s">
        <v>147</v>
      </c>
      <c r="C9" s="26">
        <v>0</v>
      </c>
    </row>
    <row r="10" spans="1:3" ht="15.75" customHeight="1">
      <c r="A10" s="173" t="s">
        <v>457</v>
      </c>
      <c r="B10" s="27" t="s">
        <v>148</v>
      </c>
      <c r="C10" s="26">
        <v>7263192</v>
      </c>
    </row>
    <row r="11" spans="1:3" ht="15.75" customHeight="1">
      <c r="A11" s="173" t="s">
        <v>458</v>
      </c>
      <c r="B11" s="27" t="s">
        <v>149</v>
      </c>
      <c r="C11" s="28">
        <v>289814976</v>
      </c>
    </row>
    <row r="12" spans="1:3" ht="15.75" customHeight="1">
      <c r="A12" s="173" t="s">
        <v>459</v>
      </c>
      <c r="B12" s="27" t="s">
        <v>150</v>
      </c>
      <c r="C12" s="28">
        <v>0</v>
      </c>
    </row>
    <row r="13" spans="1:3" ht="15.75" customHeight="1">
      <c r="A13" s="173" t="s">
        <v>460</v>
      </c>
      <c r="B13" s="27" t="s">
        <v>151</v>
      </c>
      <c r="C13" s="28">
        <v>-403628</v>
      </c>
    </row>
    <row r="14" spans="1:3" ht="15.75" customHeight="1">
      <c r="A14" s="173" t="s">
        <v>461</v>
      </c>
      <c r="B14" s="27" t="s">
        <v>152</v>
      </c>
      <c r="C14" s="29">
        <f>SUM(C8:C13)</f>
        <v>303496635</v>
      </c>
    </row>
    <row r="15" spans="1:3" ht="15.75" customHeight="1">
      <c r="A15" s="173" t="s">
        <v>470</v>
      </c>
      <c r="B15" s="27" t="s">
        <v>153</v>
      </c>
      <c r="C15" s="185">
        <v>1856150</v>
      </c>
    </row>
    <row r="16" spans="1:3" ht="15.75" customHeight="1">
      <c r="A16" s="173" t="s">
        <v>462</v>
      </c>
      <c r="B16" s="27" t="s">
        <v>154</v>
      </c>
      <c r="C16" s="28">
        <v>0</v>
      </c>
    </row>
    <row r="17" spans="1:5" ht="15.75" customHeight="1">
      <c r="A17" s="173" t="s">
        <v>463</v>
      </c>
      <c r="B17" s="27" t="s">
        <v>11</v>
      </c>
      <c r="C17" s="28">
        <v>0</v>
      </c>
    </row>
    <row r="18" spans="1:5" ht="15.75" customHeight="1">
      <c r="A18" s="173" t="s">
        <v>464</v>
      </c>
      <c r="B18" s="27" t="s">
        <v>12</v>
      </c>
      <c r="C18" s="29">
        <f>+C15+C16+C17</f>
        <v>1856150</v>
      </c>
    </row>
    <row r="19" spans="1:5" s="186" customFormat="1" ht="15.75" customHeight="1">
      <c r="A19" s="173" t="s">
        <v>465</v>
      </c>
      <c r="B19" s="27" t="s">
        <v>13</v>
      </c>
      <c r="C19" s="28"/>
    </row>
    <row r="20" spans="1:5" ht="15.75" customHeight="1">
      <c r="A20" s="173" t="s">
        <v>466</v>
      </c>
      <c r="B20" s="27" t="s">
        <v>14</v>
      </c>
      <c r="C20" s="28">
        <v>358672</v>
      </c>
    </row>
    <row r="21" spans="1:5" ht="15.75" customHeight="1" thickBot="1">
      <c r="A21" s="30" t="s">
        <v>467</v>
      </c>
      <c r="B21" s="31" t="s">
        <v>15</v>
      </c>
      <c r="C21" s="32">
        <f>+C14+C18+C19+C20</f>
        <v>305711457</v>
      </c>
    </row>
    <row r="22" spans="1:5" ht="15.75">
      <c r="A22" s="179"/>
      <c r="B22" s="182"/>
      <c r="C22" s="180"/>
      <c r="D22" s="180"/>
      <c r="E22" s="180"/>
    </row>
    <row r="23" spans="1:5" ht="15.75">
      <c r="A23" s="179"/>
      <c r="B23" s="182"/>
      <c r="C23" s="180"/>
      <c r="D23" s="180"/>
      <c r="E23" s="180"/>
    </row>
    <row r="24" spans="1:5" ht="15.75">
      <c r="A24" s="182"/>
      <c r="B24" s="182"/>
      <c r="C24" s="180"/>
      <c r="D24" s="180"/>
      <c r="E24" s="180"/>
    </row>
    <row r="25" spans="1:5" ht="15.75">
      <c r="A25" s="311"/>
      <c r="B25" s="311"/>
      <c r="C25" s="311"/>
      <c r="D25" s="187"/>
      <c r="E25" s="187"/>
    </row>
    <row r="26" spans="1:5" ht="15.75">
      <c r="A26" s="311"/>
      <c r="B26" s="311"/>
      <c r="C26" s="311"/>
      <c r="D26" s="187"/>
      <c r="E26" s="187"/>
    </row>
    <row r="40" ht="13.5" customHeight="1"/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dőlt"Rétalap Község Önkormányzata&amp;R&amp;"Times New Roman CE,Félkövér dőlt"7.2. tájékoztató tábla a    /2017. (           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C19"/>
  <sheetViews>
    <sheetView workbookViewId="0">
      <selection activeCell="A2" sqref="A2:C4"/>
    </sheetView>
  </sheetViews>
  <sheetFormatPr defaultRowHeight="12.75"/>
  <cols>
    <col min="1" max="1" width="12.6640625" customWidth="1"/>
    <col min="2" max="2" width="71.33203125" customWidth="1"/>
    <col min="3" max="3" width="28.33203125" customWidth="1"/>
  </cols>
  <sheetData>
    <row r="1" spans="1:3" ht="31.5" customHeight="1">
      <c r="A1" s="326" t="s">
        <v>489</v>
      </c>
      <c r="B1" s="326"/>
      <c r="C1" s="326"/>
    </row>
    <row r="2" spans="1:3">
      <c r="A2" s="321" t="s">
        <v>486</v>
      </c>
      <c r="B2" s="321"/>
      <c r="C2" s="321"/>
    </row>
    <row r="3" spans="1:3">
      <c r="A3" s="321"/>
      <c r="B3" s="321"/>
      <c r="C3" s="321"/>
    </row>
    <row r="4" spans="1:3" ht="13.5" thickBot="1">
      <c r="A4" s="321"/>
      <c r="B4" s="321"/>
      <c r="C4" s="321"/>
    </row>
    <row r="5" spans="1:3">
      <c r="A5" s="324"/>
      <c r="B5" s="322" t="s">
        <v>38</v>
      </c>
      <c r="C5" s="322" t="s">
        <v>476</v>
      </c>
    </row>
    <row r="6" spans="1:3" ht="13.5" thickBot="1">
      <c r="A6" s="325"/>
      <c r="B6" s="323"/>
      <c r="C6" s="323"/>
    </row>
    <row r="7" spans="1:3" ht="15.75">
      <c r="A7" s="193">
        <v>1</v>
      </c>
      <c r="B7" s="189" t="s">
        <v>477</v>
      </c>
      <c r="C7" s="190">
        <v>56264223</v>
      </c>
    </row>
    <row r="8" spans="1:3" ht="15.75">
      <c r="A8" s="193">
        <v>2</v>
      </c>
      <c r="B8" s="189" t="s">
        <v>478</v>
      </c>
      <c r="C8" s="190">
        <v>50792432</v>
      </c>
    </row>
    <row r="9" spans="1:3" ht="15.75">
      <c r="A9" s="193">
        <v>3</v>
      </c>
      <c r="B9" s="189" t="s">
        <v>479</v>
      </c>
      <c r="C9" s="190">
        <f>C7-C8</f>
        <v>5471791</v>
      </c>
    </row>
    <row r="10" spans="1:3" ht="15.75">
      <c r="A10" s="193">
        <v>4</v>
      </c>
      <c r="B10" s="189" t="s">
        <v>480</v>
      </c>
      <c r="C10" s="190">
        <v>29553153</v>
      </c>
    </row>
    <row r="11" spans="1:3" ht="15.75">
      <c r="A11" s="193">
        <v>5</v>
      </c>
      <c r="B11" s="189" t="s">
        <v>481</v>
      </c>
      <c r="C11" s="190">
        <v>16240487</v>
      </c>
    </row>
    <row r="12" spans="1:3" ht="15.75">
      <c r="A12" s="193">
        <v>6</v>
      </c>
      <c r="B12" s="189" t="s">
        <v>482</v>
      </c>
      <c r="C12" s="190">
        <f>C10-C11</f>
        <v>13312666</v>
      </c>
    </row>
    <row r="13" spans="1:3" ht="15.75">
      <c r="A13" s="193">
        <v>7</v>
      </c>
      <c r="B13" s="189" t="s">
        <v>483</v>
      </c>
      <c r="C13" s="190">
        <f>C9+C12</f>
        <v>18784457</v>
      </c>
    </row>
    <row r="14" spans="1:3" ht="15.75">
      <c r="A14" s="193">
        <v>15</v>
      </c>
      <c r="B14" s="189" t="s">
        <v>484</v>
      </c>
      <c r="C14" s="190">
        <f>C13</f>
        <v>18784457</v>
      </c>
    </row>
    <row r="15" spans="1:3" ht="16.5" thickBot="1">
      <c r="A15" s="194">
        <v>16</v>
      </c>
      <c r="B15" s="191" t="s">
        <v>485</v>
      </c>
      <c r="C15" s="192">
        <v>2514885</v>
      </c>
    </row>
    <row r="16" spans="1:3" ht="16.5" thickBot="1">
      <c r="A16" s="194">
        <v>17</v>
      </c>
      <c r="B16" s="191" t="s">
        <v>488</v>
      </c>
      <c r="C16" s="192">
        <f>C13-C15</f>
        <v>16269572</v>
      </c>
    </row>
    <row r="19" spans="3:3">
      <c r="C19" s="188"/>
    </row>
  </sheetData>
  <mergeCells count="5">
    <mergeCell ref="A2:C4"/>
    <mergeCell ref="B5:B6"/>
    <mergeCell ref="C5:C6"/>
    <mergeCell ref="A5:A6"/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1.sz.melléklet_összevont</vt:lpstr>
      <vt:lpstr>2.sz.melléklet_önk</vt:lpstr>
      <vt:lpstr>3.sz.melléklet_mérleg</vt:lpstr>
      <vt:lpstr>4.sz.melléklet-beruh-mérleg</vt:lpstr>
      <vt:lpstr>5.sz.mell._adósságállomány</vt:lpstr>
      <vt:lpstr>6.sz.mell._ovi</vt:lpstr>
      <vt:lpstr>7.1. vagyon_eszköz</vt:lpstr>
      <vt:lpstr>7.2. vagyon_forrás</vt:lpstr>
      <vt:lpstr>8.sz.melléklet_maradvány</vt:lpstr>
      <vt:lpstr>'7.1. vagyon_eszköz'!Nyomtatási_cím</vt:lpstr>
      <vt:lpstr>'1.sz.melléklet_összevont'!Nyomtatási_terület</vt:lpstr>
      <vt:lpstr>'2.sz.melléklet_önk'!Nyomtatási_terület</vt:lpstr>
      <vt:lpstr>'3.sz.melléklet_mérleg'!Nyomtatási_terület</vt:lpstr>
      <vt:lpstr>'6.sz.mell._ovi'!Nyomtatási_terület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2016-05-31T21:34:58Z</cp:lastPrinted>
  <dcterms:created xsi:type="dcterms:W3CDTF">1999-10-30T10:30:45Z</dcterms:created>
  <dcterms:modified xsi:type="dcterms:W3CDTF">2017-06-01T07:52:34Z</dcterms:modified>
</cp:coreProperties>
</file>