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52" activeTab="0"/>
  </bookViews>
  <sheets>
    <sheet name="1-Mérleg" sheetId="1" r:id="rId1"/>
    <sheet name="1A-ÖNK elemi" sheetId="2" r:id="rId2"/>
    <sheet name="1-B ÁMK" sheetId="3" r:id="rId3"/>
    <sheet name="cofogos kiadások" sheetId="4" r:id="rId4"/>
    <sheet name="cofogos bevételek" sheetId="5" r:id="rId5"/>
    <sheet name="2A Támogatások" sheetId="6" r:id="rId6"/>
    <sheet name="2- Bevételek " sheetId="7" r:id="rId7"/>
    <sheet name="3-kiadás" sheetId="8" r:id="rId8"/>
    <sheet name="4-létszámok" sheetId="9" r:id="rId9"/>
    <sheet name="5-felhalmozás" sheetId="10" r:id="rId10"/>
    <sheet name="6-gördülő" sheetId="11" r:id="rId11"/>
    <sheet name="7-ei ütemterv" sheetId="12" r:id="rId12"/>
    <sheet name="8-kötvállalás" sheetId="13" r:id="rId13"/>
    <sheet name="9-közvetett támog" sheetId="14" r:id="rId14"/>
    <sheet name="Kompatibilitási jelentés" sheetId="15" r:id="rId15"/>
  </sheets>
  <definedNames>
    <definedName name="Excel_BuiltIn__FilterDatabase">'4-létszámok'!$A$4:$C$12</definedName>
    <definedName name="_xlnm.Print_Titles" localSheetId="6">'2- Bevételek '!$1:$7</definedName>
    <definedName name="_xlnm.Print_Titles" localSheetId="7">'3-kiadás'!$2:$8</definedName>
    <definedName name="_xlnm.Print_Titles" localSheetId="9">'5-felhalmozás'!$10:$12</definedName>
    <definedName name="_xlnm.Print_Area" localSheetId="1">'1A-ÖNK elemi'!$A$1:$H$35</definedName>
    <definedName name="_xlnm.Print_Area" localSheetId="2">'1-B ÁMK'!$A$1:$H$27</definedName>
    <definedName name="_xlnm.Print_Area" localSheetId="7">'3-kiadás'!$A$2:$D$44</definedName>
    <definedName name="_xlnm.Print_Area" localSheetId="10">'6-gördülő'!$A$1:$L$24</definedName>
    <definedName name="_xlnm.Print_Area" localSheetId="12">'8-kötvállalás'!$A$3:$L$22</definedName>
  </definedNames>
  <calcPr fullCalcOnLoad="1"/>
</workbook>
</file>

<file path=xl/sharedStrings.xml><?xml version="1.0" encoding="utf-8"?>
<sst xmlns="http://schemas.openxmlformats.org/spreadsheetml/2006/main" count="614" uniqueCount="379">
  <si>
    <t>Ssz.</t>
  </si>
  <si>
    <t xml:space="preserve">Előző évi 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</si>
  <si>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</si>
  <si>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</si>
  <si>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</si>
  <si>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</si>
  <si>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</si>
  <si>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</si>
  <si>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</si>
  <si>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</si>
  <si>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</si>
  <si>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</si>
  <si>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</si>
  <si>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</si>
  <si>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</si>
  <si>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</si>
  <si>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</si>
  <si>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</si>
  <si>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</si>
  <si>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</si>
  <si>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</si>
  <si>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</si>
  <si>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</si>
  <si>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</si>
  <si>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</si>
  <si>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</si>
  <si>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</si>
  <si>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</si>
  <si>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</si>
  <si>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</si>
  <si>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</si>
  <si>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</si>
  <si>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</si>
  <si>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</si>
  <si>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</si>
  <si>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</si>
  <si>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</si>
  <si>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</si>
  <si>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</si>
  <si>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</si>
  <si>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</si>
  <si>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</si>
  <si>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</si>
  <si>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</si>
  <si>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</si>
  <si>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</si>
  <si>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</si>
  <si>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</si>
  <si>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</si>
  <si>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</si>
  <si>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</si>
  <si>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</si>
  <si>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</si>
  <si>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</si>
  <si>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</si>
  <si>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</si>
  <si>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</si>
  <si>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</si>
  <si>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</si>
  <si>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</si>
  <si>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</si>
  <si>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</si>
  <si>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</si>
  <si>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</si>
  <si>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</si>
  <si>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</si>
  <si>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</si>
  <si>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</si>
  <si>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</si>
  <si>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</si>
  <si>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</si>
  <si>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</si>
  <si>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</si>
  <si>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</si>
  <si>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</si>
  <si>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</si>
  <si>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</si>
  <si>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</si>
  <si>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</si>
  <si>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</si>
  <si>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</si>
  <si>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</si>
  <si>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</si>
  <si>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</si>
  <si>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</si>
  <si>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</si>
  <si>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</si>
  <si>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</si>
  <si>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</si>
  <si>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</si>
  <si>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</si>
  <si>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</si>
  <si>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</si>
  <si>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</si>
  <si>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</si>
  <si>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</si>
  <si>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</si>
  <si>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</si>
  <si>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</si>
  <si>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</si>
  <si>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</si>
  <si>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</si>
  <si>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</si>
  <si>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</si>
  <si>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</si>
  <si>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</si>
  <si>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</si>
  <si>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</si>
  <si>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</si>
  <si>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</si>
  <si>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</si>
  <si>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</si>
  <si>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</si>
  <si>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</si>
  <si>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</si>
  <si>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</si>
  <si>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</si>
  <si>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</si>
  <si>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</si>
  <si>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</si>
  <si>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</si>
  <si>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</si>
  <si>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</si>
  <si>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</si>
  <si>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</si>
  <si>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</si>
  <si>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</si>
  <si>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</si>
  <si>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</si>
  <si>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</si>
  <si>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</si>
  <si>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</si>
  <si>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</si>
  <si>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</si>
  <si>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</si>
  <si>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</si>
  <si>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Cím</t>
  </si>
  <si>
    <t>Intézmény neve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</si>
  <si>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</si>
  <si>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</si>
  <si>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</si>
  <si>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</si>
  <si>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</si>
  <si>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</si>
  <si>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</si>
  <si>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</si>
  <si>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</si>
  <si>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(gördülő tervezés)</t>
  </si>
  <si>
    <t>Tárgy évi eredeti előirányzat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</si>
  <si>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</si>
  <si>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</si>
  <si>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</si>
  <si>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</si>
  <si>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</si>
  <si>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</si>
  <si>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</si>
  <si>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</si>
  <si>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</si>
  <si>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</si>
  <si>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</si>
  <si>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</si>
  <si>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</si>
  <si>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</si>
  <si>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</si>
  <si>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</si>
  <si>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</si>
  <si>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</si>
  <si>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</si>
  <si>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</si>
  <si>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</si>
  <si>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</si>
  <si>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</si>
  <si>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</si>
  <si>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</si>
  <si>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</si>
  <si>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</si>
  <si>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</si>
  <si>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</si>
  <si>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</si>
  <si>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</si>
  <si>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</si>
  <si>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</si>
  <si>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</si>
  <si>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</si>
  <si>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</si>
  <si>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</si>
  <si>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</si>
  <si>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</si>
  <si>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</si>
  <si>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</si>
  <si>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</si>
  <si>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</si>
  <si>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</si>
  <si>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</si>
  <si>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</si>
  <si>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</si>
  <si>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</si>
  <si>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</si>
  <si>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</si>
  <si>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</si>
  <si>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</si>
  <si>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</si>
  <si>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</si>
  <si>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</si>
  <si>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</si>
  <si>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</si>
  <si>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</si>
  <si>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</si>
  <si>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</si>
  <si>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</si>
  <si>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</si>
  <si>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</si>
  <si>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</si>
  <si>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</si>
  <si>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</si>
  <si>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</si>
  <si>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</si>
  <si>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</si>
  <si>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jogcíme (jellege)</t>
  </si>
  <si>
    <t>mértéke (%)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</si>
  <si>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</si>
  <si>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</si>
  <si>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</si>
  <si>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</si>
  <si>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</si>
  <si>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</si>
  <si>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</si>
  <si>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</si>
  <si>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</si>
  <si>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</si>
  <si>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</si>
  <si>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</si>
  <si>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</si>
  <si>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</si>
  <si>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</si>
  <si>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</si>
  <si>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</si>
  <si>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</si>
  <si>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</si>
  <si>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</si>
  <si>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</si>
  <si>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</si>
  <si>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</si>
  <si>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</si>
  <si>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</si>
  <si>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</si>
  <si>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</si>
  <si>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</si>
  <si>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</si>
  <si>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</si>
  <si>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</si>
  <si>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</si>
  <si>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</si>
  <si>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</si>
  <si>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</si>
  <si>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</si>
  <si>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</si>
  <si>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</si>
  <si>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>Út-járda felújítás</t>
  </si>
  <si>
    <t>Közvilágítás</t>
  </si>
  <si>
    <t>Községháza, irattár</t>
  </si>
  <si>
    <t>Tervek készítése</t>
  </si>
  <si>
    <t>Számítógép (Önkormányzat 2 db)</t>
  </si>
  <si>
    <t>GYÖNGYÖSOROSZI ÁLTALÁNOS MŰVELŐDÉSI KÖZPONT 2017. ÉVI ELEMI KÖLTSÉGVETÉSE</t>
  </si>
  <si>
    <t>Adatok Ft-ban</t>
  </si>
  <si>
    <t>módosított előirányzat</t>
  </si>
  <si>
    <t xml:space="preserve">2017. ÉVI BEVÉTELEI </t>
  </si>
  <si>
    <t>2017. ÉVI KIADÁSAI ELŐIRÁNYZAT CSOPORTOK ÉS KIEMELT ELŐIRÁNYZATOK SZERINT</t>
  </si>
  <si>
    <t>A helyi önkormányzatok általános működésének és ágazati feladatainak támogatása 2017. évben</t>
  </si>
  <si>
    <t>Beszámítás</t>
  </si>
  <si>
    <t>Rászoruló gyermekek szünidei étkeztetésének támogatása</t>
  </si>
  <si>
    <t>Sorszám</t>
  </si>
  <si>
    <t>GYÖNGYÖSOROSZI KÖZSÉG ÖNKORMÁNYZATÁNAK  2017. ÉVI ELEMI KÖLTSÉGVETÉSE</t>
  </si>
  <si>
    <t>GYÖNGYÖSOROSZI ÖNKORMÁNYZATÁNAK 2017. ÉVI KÖLTSÉGVETÉSI MÉRLEGE</t>
  </si>
  <si>
    <t>CÍM, ALCIM</t>
  </si>
  <si>
    <t>Személyi juttatás</t>
  </si>
  <si>
    <t>Munkaadót terh. jár.</t>
  </si>
  <si>
    <t>Ellátottak pénzbeli juttatásai</t>
  </si>
  <si>
    <t>Egyéb működési célú kiadások</t>
  </si>
  <si>
    <t>Egyéb felhalmozási célú kiadás</t>
  </si>
  <si>
    <t>Beruházások</t>
  </si>
  <si>
    <t>Felújítások</t>
  </si>
  <si>
    <t>Finanszírozási műveletek</t>
  </si>
  <si>
    <t>Önkormányzati jogalkotás</t>
  </si>
  <si>
    <t>Köztemető- fenntart.és műk.</t>
  </si>
  <si>
    <t>Kiemelt önkormányzati rendezvény</t>
  </si>
  <si>
    <t>Közfoglalkoztatás</t>
  </si>
  <si>
    <t>Állat-egészségügy</t>
  </si>
  <si>
    <t>Közutak, hidak, alagutak üzemeltetése</t>
  </si>
  <si>
    <t>Zöldterület kezelés</t>
  </si>
  <si>
    <t>Város,községgazd.m.n.s.szolg.</t>
  </si>
  <si>
    <t>Háziorvosi alapellátás</t>
  </si>
  <si>
    <t>Család és nővédelmi egészségügyi gondzás</t>
  </si>
  <si>
    <t>Ifjúság eü.gondozás</t>
  </si>
  <si>
    <t>Közművelődés IKSZT működtetés</t>
  </si>
  <si>
    <t>Civil szervezetek műk.tám.</t>
  </si>
  <si>
    <t>Önkormányzat összesen</t>
  </si>
  <si>
    <t>2. ÁMK</t>
  </si>
  <si>
    <t>Könyvtár</t>
  </si>
  <si>
    <t>Óvodai nevelés, ellátás szakmai feladatok</t>
  </si>
  <si>
    <t>SNI-s gyermekek óvodai ellátása</t>
  </si>
  <si>
    <t>Óvodai nevelés, ellátás működtetési feladatai</t>
  </si>
  <si>
    <t>Gyermekétkeztetés köznevelési intézményben</t>
  </si>
  <si>
    <t>Általános igazgatási tevéknység</t>
  </si>
  <si>
    <t>ÁMK összesen</t>
  </si>
  <si>
    <t xml:space="preserve">   Cím, alcím neve</t>
  </si>
  <si>
    <t>Intézmény finanszírozás</t>
  </si>
  <si>
    <t>1.Önkormányzat</t>
  </si>
  <si>
    <t>Adó-, vám és jövedéki igazgatás</t>
  </si>
  <si>
    <t>Önkormányzatok elszámolásai</t>
  </si>
  <si>
    <t>Egyéb étkezés</t>
  </si>
  <si>
    <t>BEVÉTEL ÖSSZESEN</t>
  </si>
  <si>
    <t>Foglalkozás egészségügyi alapellátás</t>
  </si>
  <si>
    <t>Települési támogatás</t>
  </si>
  <si>
    <t>Intézményen kívüli gyermekétkeztetés (szünidei étkeztetés)</t>
  </si>
  <si>
    <t>1. Önkormányzat</t>
  </si>
  <si>
    <t>GYÖNGYÖSOROSZI KÖZSÉGI ÖNKORMÁNYZAT ÉS IRÁNYÍTÁSA ALÁ TARTOZÓ KÖLTSÉGVETÉSI SZERVEK  2017. ÉVI  KIADÁSAI KÖTELEZŐ FELADATONKÉNT</t>
  </si>
  <si>
    <t>GYÖNGYÖSOROSZI KÖZSÉGI ÖNKORMÁNYZAT ÉS IRÁNYÍTÁSA ALÁ TARTOZÓ KÖLTSÉGVETÉSI SZERVEK  2017. ÉVI  BEVÉTELEI KÖTELEZŐ FELADATONKÉNT</t>
  </si>
  <si>
    <t>Központi költségvetésből kapott támogatás</t>
  </si>
  <si>
    <t>Támogatásértékű működési bevételek</t>
  </si>
  <si>
    <t>Működési célra átvett pénzeszköz</t>
  </si>
  <si>
    <t>Felhalmalmozási jellegű költségvetési támogatások</t>
  </si>
  <si>
    <t>Pénzforgalom nélküli bevételek működésre</t>
  </si>
  <si>
    <t>Pénzforgalom nélküli bevétel felhalmozásra</t>
  </si>
  <si>
    <t>Hitelek, kölcsönök, értékpapírok bevételei</t>
  </si>
  <si>
    <t>Finanszírozás bevételei</t>
  </si>
  <si>
    <t>Ifjúság egészségügy</t>
  </si>
  <si>
    <t>Család és nővédelmi egészségügyi gondozás</t>
  </si>
  <si>
    <t>Önkormányzat fonkcióra nem sorolható bevétele</t>
  </si>
  <si>
    <t>Irányító szervtől kapott támogatás</t>
  </si>
  <si>
    <t xml:space="preserve">Előző évi eredeti előirányzat </t>
  </si>
  <si>
    <t>2017. ÉVI LÉTSZÁM-ELŐIRÁNYZATAI</t>
  </si>
  <si>
    <t>20-30-50</t>
  </si>
  <si>
    <t>gépjármű adó tv 8. § (környezetvédelmi besorolás alapján)</t>
  </si>
  <si>
    <t xml:space="preserve">összege </t>
  </si>
  <si>
    <t>összege</t>
  </si>
  <si>
    <t>Közvetett támogatás összesen</t>
  </si>
  <si>
    <t>2017. ÉVBEN NYÚJTOTT KÖZVETETT TÁMOGATÁSOK</t>
  </si>
  <si>
    <t>Szünidei étkeztetés</t>
  </si>
  <si>
    <t>Út építése, felújítása</t>
  </si>
  <si>
    <t>Felmozási kiadások összesen</t>
  </si>
  <si>
    <t>Tartalékok működésre</t>
  </si>
  <si>
    <t>Tartalékok felhalmozásra</t>
  </si>
  <si>
    <t>ÖSSSZESEN</t>
  </si>
  <si>
    <t>MIND ÖSSZESEN:</t>
  </si>
  <si>
    <t>Folyó évi bevételek működésre</t>
  </si>
  <si>
    <t>1. Önkormányzat bevételei</t>
  </si>
  <si>
    <t>Adatok fő-ben meghatározva</t>
  </si>
  <si>
    <t xml:space="preserve">GYÖNGYÖSOROSZI KÖZSÉGI ÖNKORMÁNYZATA  2017. ÉVI </t>
  </si>
  <si>
    <t>Közvilágítási részvény</t>
  </si>
  <si>
    <t>Temető járda és vakolási munkálatok</t>
  </si>
  <si>
    <t>Számítógép, nyomtató, telefon (Rendelő)</t>
  </si>
  <si>
    <t>Orvosi műszerek (vérnyomásmérő, vércukormérő, pupillalámpa, ostoscop)</t>
  </si>
  <si>
    <t>GYÖNGYÖSOROSZI KÖZSÉGI ÖNKORMÁNYZAT KÖLTSÉGVETÉSÉNEK TÁRGYÉVI ÉS 3 ÉVES PÉNZFORGALMI MÉRLEGE</t>
  </si>
  <si>
    <t>2017 ÉVI ELŐIRÁNYZAT-FELHASZNÁLÁSI  ÜTEMTERVE</t>
  </si>
  <si>
    <t>1 üres álláshely óvónő</t>
  </si>
  <si>
    <t>16/ 6 órás üres álláshely szociális étkeztetésen</t>
  </si>
  <si>
    <t>Kompatibilitási jelentés: Költségvetés mellékletei 2017.xls</t>
  </si>
  <si>
    <t>Futtatás dátuma: 2017.02.20 16:30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</si>
  <si>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</si>
  <si>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</si>
  <si>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</si>
  <si>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</si>
  <si>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</si>
  <si>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97–2003</t>
  </si>
  <si>
    <t>1. melléklet az 2/2017. (II.22.) önkormányzati rendelethez</t>
  </si>
  <si>
    <t>1/A. melléklet az 2/2017. (II.22.) önkormányzati rendelethez</t>
  </si>
  <si>
    <t>1/B. melléklet az 2/2017. (II.22.) önkormányzati rendelethez</t>
  </si>
  <si>
    <t>1/C. melléklet az 2/2017. (II.22.) önkormányzati rendelethez</t>
  </si>
  <si>
    <t>1/D. melléklet az 2/2017. (II.22.) önkormányzati rendelethez</t>
  </si>
  <si>
    <t>2/A melléklet az 2/2017. (II.22.) önkormányzati rendelethez</t>
  </si>
  <si>
    <t>2. melléklet az 2/2017. (II.22.) önkormányzati rendelethez</t>
  </si>
  <si>
    <t>3. melléklet az 2/2017. (II.22.) önkormányzati rendelethez</t>
  </si>
  <si>
    <t>4. melléklet az 2/2017. (II.22.) önkormányzati rendelethez</t>
  </si>
  <si>
    <t>5. melléklet az 2/2017. (II.22.) önkormányzati rendelethez</t>
  </si>
  <si>
    <t>6. melléklet az 2/2017. (II.22.) önkormányzati rendelethez</t>
  </si>
  <si>
    <t>7. melléklet az 2/2017. (II.22.) önkormányzati rendelethez</t>
  </si>
  <si>
    <t>8. melléklet az 2/2017. (II.22.) önkormányzati rendelethez</t>
  </si>
  <si>
    <t>9. melléklet az 2/2017. (II.22.)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</si>
</sst>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#,##0\ [$Ft-40E]"/>
    <numFmt numFmtId="167" formatCode="#,##0.00\ [$Ft-40E]"/>
    <numFmt numFmtId="168" formatCode="_-* #,##0.0\ _F_t_-;\-* #,##0.0\ _F_t_-;_-* &quot;-&quot;??\ _F_t_-;_-@_-"/>
    <numFmt numFmtId="169" formatCode="_-* #,##0\ _F_t_-;\-* #,##0\ _F_t_-;_-* &quot;-&quot;??\ _F_t_-;_-@_-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  <numFmt numFmtId="172" formatCode="_-* #,##0.000\ &quot;Ft&quot;_-;\-* #,##0.000\ &quot;Ft&quot;_-;_-* &quot;-&quot;??\ &quot;Ft&quot;_-;_-@_-"/>
    <numFmt numFmtId="173" formatCode="_-* #,##0.0000\ &quot;Ft&quot;_-;\-* #,##0.0000\ &quot;Ft&quot;_-;_-* &quot;-&quot;??\ &quot;Ft&quot;_-;_-@_-"/>
    <numFmt numFmtId="174" formatCode="[$-40E]yyyy\.\ mmmm\ d\."/>
    <numFmt numFmtId="175" formatCode="#,##0.00\ &quot;Ft&quot;"/>
    <numFmt numFmtId="176" formatCode="0.0"/>
    <numFmt numFmtId="177" formatCode="[$-40E]yyyy\.\ mmmm\ d\.\,\ dddd"/>
    <numFmt numFmtId="178" formatCode="#,##0\ _F_t"/>
  </numFmts>
  <fonts count="91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10"/>
      <color indexed="8"/>
      <name val="Arial"/>
      <family val="2"/>
    </font>
    <font>
      <sz val="10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7"/>
      <name val="Times New Roman"/>
      <family val="1"/>
    </font>
    <font>
      <sz val="12"/>
      <color indexed="17"/>
      <name val="Times New Roman CE"/>
      <family val="1"/>
    </font>
    <font>
      <b/>
      <sz val="12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00B050"/>
      <name val="Times New Roman"/>
      <family val="1"/>
    </font>
    <font>
      <sz val="12"/>
      <color rgb="FF00B050"/>
      <name val="Times New Roman CE"/>
      <family val="1"/>
    </font>
    <font>
      <sz val="12"/>
      <color rgb="FFFF0000"/>
      <name val="Times New Roman CE"/>
      <family val="1"/>
    </font>
    <font>
      <b/>
      <sz val="12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double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double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double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medium"/>
      <bottom style="medium"/>
    </border>
    <border>
      <left style="double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medium"/>
      <top style="medium"/>
      <bottom style="medium"/>
    </border>
    <border>
      <left style="double">
        <color indexed="8"/>
      </left>
      <right style="thin">
        <color indexed="8"/>
      </right>
      <top style="medium"/>
      <bottom style="double">
        <color indexed="8"/>
      </bottom>
    </border>
    <border>
      <left style="medium"/>
      <right style="thin">
        <color indexed="8"/>
      </right>
      <top style="double">
        <color indexed="8"/>
      </top>
      <bottom style="medium"/>
    </border>
    <border>
      <left style="double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5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3" fontId="0" fillId="0" borderId="0">
      <alignment vertical="center"/>
      <protection/>
    </xf>
    <xf numFmtId="0" fontId="80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0" fillId="0" borderId="0">
      <alignment vertical="center"/>
      <protection/>
    </xf>
    <xf numFmtId="0" fontId="84" fillId="30" borderId="1" applyNumberFormat="0" applyAlignment="0" applyProtection="0"/>
    <xf numFmtId="9" fontId="1" fillId="0" borderId="0" applyFill="0" applyBorder="0" applyAlignment="0" applyProtection="0"/>
  </cellStyleXfs>
  <cellXfs count="717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3" fontId="6" fillId="0" borderId="45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6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7" xfId="53" applyNumberFormat="1" applyFont="1" applyFill="1" applyBorder="1" applyAlignment="1">
      <alignment vertical="center"/>
      <protection/>
    </xf>
    <xf numFmtId="3" fontId="10" fillId="0" borderId="48" xfId="53" applyFont="1" applyFill="1" applyBorder="1" applyAlignment="1">
      <alignment horizontal="center" vertical="center" wrapText="1"/>
      <protection/>
    </xf>
    <xf numFmtId="3" fontId="10" fillId="0" borderId="49" xfId="53" applyFont="1" applyFill="1" applyBorder="1" applyAlignment="1">
      <alignment vertical="center" wrapText="1"/>
      <protection/>
    </xf>
    <xf numFmtId="3" fontId="7" fillId="0" borderId="50" xfId="53" applyNumberFormat="1" applyFont="1" applyFill="1" applyBorder="1" applyAlignment="1">
      <alignment vertical="center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5" fillId="0" borderId="52" xfId="53" applyFont="1" applyFill="1" applyBorder="1" applyAlignment="1">
      <alignment vertical="center" wrapText="1"/>
      <protection/>
    </xf>
    <xf numFmtId="3" fontId="6" fillId="0" borderId="53" xfId="53" applyNumberFormat="1" applyFont="1" applyFill="1" applyBorder="1" applyAlignment="1">
      <alignment vertical="center"/>
      <protection/>
    </xf>
    <xf numFmtId="3" fontId="5" fillId="0" borderId="48" xfId="53" applyFont="1" applyFill="1" applyBorder="1" applyAlignment="1">
      <alignment horizontal="center" vertical="center" wrapText="1"/>
      <protection/>
    </xf>
    <xf numFmtId="3" fontId="5" fillId="0" borderId="49" xfId="53" applyFont="1" applyFill="1" applyBorder="1" applyAlignment="1">
      <alignment vertical="center" wrapText="1"/>
      <protection/>
    </xf>
    <xf numFmtId="3" fontId="6" fillId="0" borderId="50" xfId="53" applyNumberFormat="1" applyFont="1" applyFill="1" applyBorder="1" applyAlignment="1">
      <alignment vertical="center"/>
      <protection/>
    </xf>
    <xf numFmtId="3" fontId="7" fillId="0" borderId="54" xfId="53" applyNumberFormat="1" applyFont="1" applyFill="1" applyBorder="1" applyAlignment="1">
      <alignment vertical="center"/>
      <protection/>
    </xf>
    <xf numFmtId="3" fontId="7" fillId="0" borderId="55" xfId="53" applyNumberFormat="1" applyFont="1" applyFill="1" applyBorder="1" applyAlignment="1">
      <alignment vertical="center"/>
      <protection/>
    </xf>
    <xf numFmtId="3" fontId="6" fillId="0" borderId="56" xfId="62" applyNumberFormat="1" applyFont="1" applyFill="1" applyBorder="1" applyAlignment="1">
      <alignment vertical="center"/>
      <protection/>
    </xf>
    <xf numFmtId="3" fontId="7" fillId="0" borderId="57" xfId="53" applyNumberFormat="1" applyFont="1" applyFill="1" applyBorder="1" applyAlignment="1">
      <alignment vertical="center"/>
      <protection/>
    </xf>
    <xf numFmtId="3" fontId="7" fillId="0" borderId="0" xfId="53" applyNumberFormat="1" applyFont="1" applyFill="1" applyBorder="1" applyAlignment="1">
      <alignment vertical="center"/>
      <protection/>
    </xf>
    <xf numFmtId="3" fontId="6" fillId="0" borderId="28" xfId="62" applyNumberFormat="1" applyFont="1" applyFill="1" applyBorder="1" applyAlignment="1">
      <alignment vertical="center"/>
      <protection/>
    </xf>
    <xf numFmtId="3" fontId="7" fillId="0" borderId="58" xfId="53" applyNumberFormat="1" applyFont="1" applyFill="1" applyBorder="1" applyAlignment="1">
      <alignment vertical="center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horizontal="center"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61" xfId="62" applyNumberFormat="1" applyFont="1" applyFill="1" applyBorder="1" applyAlignment="1">
      <alignment vertical="center"/>
      <protection/>
    </xf>
    <xf numFmtId="3" fontId="6" fillId="0" borderId="29" xfId="62" applyNumberFormat="1" applyFont="1" applyFill="1" applyBorder="1" applyAlignment="1">
      <alignment vertical="center"/>
      <protection/>
    </xf>
    <xf numFmtId="3" fontId="7" fillId="0" borderId="56" xfId="62" applyNumberFormat="1" applyFont="1" applyFill="1" applyBorder="1" applyAlignment="1">
      <alignment vertical="center"/>
      <protection/>
    </xf>
    <xf numFmtId="3" fontId="10" fillId="0" borderId="13" xfId="53" applyNumberFormat="1" applyFont="1" applyFill="1" applyBorder="1" applyAlignment="1">
      <alignment horizontal="center" vertical="center"/>
      <protection/>
    </xf>
    <xf numFmtId="3" fontId="10" fillId="0" borderId="30" xfId="53" applyFont="1" applyFill="1" applyBorder="1" applyAlignment="1">
      <alignment horizontal="center" vertical="center" wrapText="1"/>
      <protection/>
    </xf>
    <xf numFmtId="3" fontId="7" fillId="0" borderId="62" xfId="53" applyNumberFormat="1" applyFont="1" applyFill="1" applyBorder="1" applyAlignment="1">
      <alignment vertical="center"/>
      <protection/>
    </xf>
    <xf numFmtId="3" fontId="6" fillId="0" borderId="59" xfId="53" applyNumberFormat="1" applyFont="1" applyFill="1" applyBorder="1" applyAlignment="1">
      <alignment vertical="center"/>
      <protection/>
    </xf>
    <xf numFmtId="3" fontId="5" fillId="0" borderId="63" xfId="53" applyFont="1" applyFill="1" applyBorder="1" applyAlignment="1">
      <alignment vertical="center" wrapText="1"/>
      <protection/>
    </xf>
    <xf numFmtId="3" fontId="7" fillId="0" borderId="64" xfId="53" applyNumberFormat="1" applyFont="1" applyFill="1" applyBorder="1" applyAlignment="1">
      <alignment vertical="center"/>
      <protection/>
    </xf>
    <xf numFmtId="3" fontId="10" fillId="0" borderId="65" xfId="53" applyFont="1" applyFill="1" applyBorder="1" applyAlignment="1">
      <alignment horizontal="center" vertical="center" wrapText="1"/>
      <protection/>
    </xf>
    <xf numFmtId="3" fontId="10" fillId="0" borderId="66" xfId="53" applyFont="1" applyFill="1" applyBorder="1" applyAlignment="1">
      <alignment vertical="center" wrapText="1"/>
      <protection/>
    </xf>
    <xf numFmtId="3" fontId="6" fillId="0" borderId="67" xfId="53" applyNumberFormat="1" applyFont="1" applyFill="1" applyBorder="1" applyAlignment="1">
      <alignment vertical="center"/>
      <protection/>
    </xf>
    <xf numFmtId="3" fontId="6" fillId="0" borderId="56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68" xfId="53" applyNumberFormat="1" applyFont="1" applyFill="1" applyBorder="1" applyAlignment="1">
      <alignment vertical="center"/>
      <protection/>
    </xf>
    <xf numFmtId="3" fontId="7" fillId="0" borderId="69" xfId="53" applyNumberFormat="1" applyFont="1" applyFill="1" applyBorder="1" applyAlignment="1">
      <alignment vertical="center"/>
      <protection/>
    </xf>
    <xf numFmtId="3" fontId="10" fillId="0" borderId="70" xfId="53" applyFont="1" applyFill="1" applyBorder="1" applyAlignment="1">
      <alignment vertical="center" wrapText="1"/>
      <protection/>
    </xf>
    <xf numFmtId="0" fontId="6" fillId="0" borderId="71" xfId="62" applyFont="1" applyFill="1" applyBorder="1" applyAlignment="1">
      <alignment vertical="center"/>
      <protection/>
    </xf>
    <xf numFmtId="3" fontId="6" fillId="0" borderId="32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3" applyNumberFormat="1" applyFont="1" applyFill="1" applyAlignment="1">
      <alignment horizontal="center" vertical="center"/>
      <protection/>
    </xf>
    <xf numFmtId="0" fontId="5" fillId="0" borderId="0" xfId="63" applyFont="1" applyFill="1" applyAlignment="1">
      <alignment vertical="center"/>
      <protection/>
    </xf>
    <xf numFmtId="3" fontId="6" fillId="0" borderId="0" xfId="63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5" fillId="0" borderId="0" xfId="63" applyFont="1" applyFill="1" applyAlignment="1">
      <alignment horizontal="center" vertical="center"/>
      <protection/>
    </xf>
    <xf numFmtId="0" fontId="10" fillId="0" borderId="0" xfId="63" applyFont="1" applyFill="1" applyBorder="1" applyAlignment="1">
      <alignment vertical="center"/>
      <protection/>
    </xf>
    <xf numFmtId="0" fontId="18" fillId="0" borderId="0" xfId="63" applyFont="1" applyFill="1" applyBorder="1" applyAlignment="1">
      <alignment vertical="center"/>
      <protection/>
    </xf>
    <xf numFmtId="0" fontId="19" fillId="0" borderId="0" xfId="63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16" xfId="63" applyFont="1" applyFill="1" applyBorder="1" applyAlignment="1">
      <alignment vertical="center"/>
      <protection/>
    </xf>
    <xf numFmtId="49" fontId="10" fillId="0" borderId="72" xfId="63" applyNumberFormat="1" applyFont="1" applyFill="1" applyBorder="1" applyAlignment="1">
      <alignment vertical="center" textRotation="90" wrapText="1"/>
      <protection/>
    </xf>
    <xf numFmtId="0" fontId="5" fillId="0" borderId="53" xfId="63" applyFont="1" applyFill="1" applyBorder="1" applyAlignment="1">
      <alignment vertical="center"/>
      <protection/>
    </xf>
    <xf numFmtId="3" fontId="6" fillId="0" borderId="56" xfId="63" applyNumberFormat="1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" xfId="63" applyFont="1" applyFill="1" applyBorder="1" applyAlignment="1">
      <alignment vertical="center"/>
      <protection/>
    </xf>
    <xf numFmtId="3" fontId="7" fillId="0" borderId="56" xfId="63" applyNumberFormat="1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3" fontId="7" fillId="0" borderId="27" xfId="63" applyNumberFormat="1" applyFont="1" applyFill="1" applyBorder="1" applyAlignment="1">
      <alignment vertical="center"/>
      <protection/>
    </xf>
    <xf numFmtId="3" fontId="6" fillId="0" borderId="0" xfId="63" applyNumberFormat="1" applyFont="1" applyFill="1" applyBorder="1" applyAlignment="1">
      <alignment vertical="center"/>
      <protection/>
    </xf>
    <xf numFmtId="3" fontId="7" fillId="0" borderId="0" xfId="63" applyNumberFormat="1" applyFont="1" applyFill="1" applyAlignment="1">
      <alignment vertical="center"/>
      <protection/>
    </xf>
    <xf numFmtId="0" fontId="13" fillId="0" borderId="0" xfId="63" applyFont="1" applyFill="1" applyAlignment="1">
      <alignment horizontal="center" vertical="center"/>
      <protection/>
    </xf>
    <xf numFmtId="3" fontId="5" fillId="0" borderId="10" xfId="56" applyFont="1" applyFill="1" applyBorder="1" applyAlignment="1">
      <alignment vertical="center" wrapText="1"/>
      <protection/>
    </xf>
    <xf numFmtId="3" fontId="6" fillId="0" borderId="17" xfId="63" applyNumberFormat="1" applyFont="1" applyFill="1" applyBorder="1" applyAlignment="1">
      <alignment vertical="center"/>
      <protection/>
    </xf>
    <xf numFmtId="3" fontId="6" fillId="0" borderId="73" xfId="63" applyNumberFormat="1" applyFont="1" applyFill="1" applyBorder="1" applyAlignment="1">
      <alignment vertical="center"/>
      <protection/>
    </xf>
    <xf numFmtId="3" fontId="7" fillId="0" borderId="73" xfId="63" applyNumberFormat="1" applyFont="1" applyFill="1" applyBorder="1" applyAlignment="1">
      <alignment vertical="center"/>
      <protection/>
    </xf>
    <xf numFmtId="0" fontId="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10" fillId="0" borderId="74" xfId="57" applyNumberFormat="1" applyFont="1" applyFill="1" applyBorder="1" applyAlignment="1">
      <alignment vertical="center"/>
      <protection/>
    </xf>
    <xf numFmtId="3" fontId="10" fillId="0" borderId="70" xfId="57" applyNumberFormat="1" applyFont="1" applyFill="1" applyBorder="1" applyAlignment="1">
      <alignment vertical="center"/>
      <protection/>
    </xf>
    <xf numFmtId="3" fontId="10" fillId="0" borderId="71" xfId="57" applyNumberFormat="1" applyFont="1" applyFill="1" applyBorder="1" applyAlignment="1">
      <alignment vertical="center"/>
      <protection/>
    </xf>
    <xf numFmtId="3" fontId="5" fillId="0" borderId="74" xfId="57" applyNumberFormat="1" applyFont="1" applyFill="1" applyBorder="1" applyAlignment="1">
      <alignment vertical="center"/>
      <protection/>
    </xf>
    <xf numFmtId="3" fontId="5" fillId="0" borderId="70" xfId="57" applyNumberFormat="1" applyFont="1" applyFill="1" applyBorder="1" applyAlignment="1">
      <alignment vertical="center"/>
      <protection/>
    </xf>
    <xf numFmtId="3" fontId="5" fillId="0" borderId="71" xfId="57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5" xfId="59" applyFont="1" applyFill="1" applyBorder="1" applyAlignment="1">
      <alignment vertical="center"/>
      <protection/>
    </xf>
    <xf numFmtId="0" fontId="30" fillId="0" borderId="10" xfId="59" applyFont="1" applyFill="1" applyBorder="1" applyAlignment="1">
      <alignment vertical="center" wrapText="1"/>
      <protection/>
    </xf>
    <xf numFmtId="0" fontId="30" fillId="0" borderId="76" xfId="59" applyFont="1" applyFill="1" applyBorder="1" applyAlignment="1">
      <alignment vertical="center" wrapText="1"/>
      <protection/>
    </xf>
    <xf numFmtId="0" fontId="30" fillId="0" borderId="77" xfId="59" applyFont="1" applyFill="1" applyBorder="1" applyAlignment="1">
      <alignment vertical="center"/>
      <protection/>
    </xf>
    <xf numFmtId="0" fontId="30" fillId="0" borderId="16" xfId="59" applyFont="1" applyFill="1" applyBorder="1" applyAlignment="1">
      <alignment vertical="center" wrapText="1"/>
      <protection/>
    </xf>
    <xf numFmtId="0" fontId="37" fillId="0" borderId="16" xfId="59" applyFont="1" applyFill="1" applyBorder="1" applyAlignment="1">
      <alignment vertical="center" wrapText="1"/>
      <protection/>
    </xf>
    <xf numFmtId="3" fontId="37" fillId="0" borderId="73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vertical="center" wrapText="1"/>
      <protection/>
    </xf>
    <xf numFmtId="3" fontId="38" fillId="0" borderId="16" xfId="59" applyNumberFormat="1" applyFont="1" applyFill="1" applyBorder="1" applyAlignment="1">
      <alignment horizontal="right" vertical="center" wrapText="1"/>
      <protection/>
    </xf>
    <xf numFmtId="0" fontId="38" fillId="0" borderId="78" xfId="59" applyFont="1" applyFill="1" applyBorder="1" applyAlignment="1">
      <alignment vertical="center" wrapText="1"/>
      <protection/>
    </xf>
    <xf numFmtId="3" fontId="38" fillId="0" borderId="79" xfId="59" applyNumberFormat="1" applyFont="1" applyFill="1" applyBorder="1" applyAlignment="1">
      <alignment vertical="center" wrapText="1"/>
      <protection/>
    </xf>
    <xf numFmtId="0" fontId="0" fillId="0" borderId="0" xfId="59" applyFont="1" applyFill="1" applyAlignment="1">
      <alignment vertical="center" wrapText="1"/>
      <protection/>
    </xf>
    <xf numFmtId="0" fontId="30" fillId="0" borderId="80" xfId="59" applyFont="1" applyFill="1" applyBorder="1" applyAlignment="1">
      <alignment vertical="center" wrapText="1"/>
      <protection/>
    </xf>
    <xf numFmtId="0" fontId="37" fillId="0" borderId="10" xfId="59" applyFont="1" applyFill="1" applyBorder="1" applyAlignment="1">
      <alignment vertical="center" wrapText="1"/>
      <protection/>
    </xf>
    <xf numFmtId="3" fontId="37" fillId="0" borderId="17" xfId="59" applyNumberFormat="1" applyFont="1" applyFill="1" applyBorder="1" applyAlignment="1">
      <alignment vertical="center" wrapText="1"/>
      <protection/>
    </xf>
    <xf numFmtId="3" fontId="38" fillId="0" borderId="81" xfId="59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2" applyFont="1" applyFill="1">
      <alignment/>
      <protection/>
    </xf>
    <xf numFmtId="0" fontId="6" fillId="0" borderId="0" xfId="62" applyFont="1" applyFill="1">
      <alignment/>
      <protection/>
    </xf>
    <xf numFmtId="0" fontId="9" fillId="0" borderId="0" xfId="62" applyFont="1" applyFill="1">
      <alignment/>
      <protection/>
    </xf>
    <xf numFmtId="3" fontId="10" fillId="0" borderId="0" xfId="53" applyFont="1" applyFill="1">
      <alignment vertical="center"/>
      <protection/>
    </xf>
    <xf numFmtId="3" fontId="7" fillId="0" borderId="82" xfId="64" applyFont="1" applyFill="1" applyBorder="1" applyAlignment="1">
      <alignment horizontal="center" vertical="center" wrapText="1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3" xfId="53" applyFont="1" applyFill="1" applyBorder="1" applyAlignment="1">
      <alignment horizontal="center" vertical="center"/>
      <protection/>
    </xf>
    <xf numFmtId="3" fontId="7" fillId="0" borderId="84" xfId="64" applyFont="1" applyFill="1" applyBorder="1" applyAlignment="1">
      <alignment horizontal="center" vertical="center" wrapText="1"/>
      <protection/>
    </xf>
    <xf numFmtId="3" fontId="7" fillId="0" borderId="85" xfId="64" applyFont="1" applyFill="1" applyBorder="1" applyAlignment="1">
      <alignment horizontal="center" vertical="center" wrapText="1"/>
      <protection/>
    </xf>
    <xf numFmtId="0" fontId="5" fillId="0" borderId="0" xfId="62" applyFont="1" applyFill="1" applyBorder="1">
      <alignment/>
      <protection/>
    </xf>
    <xf numFmtId="0" fontId="13" fillId="0" borderId="0" xfId="62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4" applyFont="1" applyFill="1" applyBorder="1" applyAlignment="1">
      <alignment horizontal="center" vertical="center" wrapText="1"/>
      <protection/>
    </xf>
    <xf numFmtId="3" fontId="7" fillId="0" borderId="76" xfId="64" applyFont="1" applyFill="1" applyBorder="1" applyAlignment="1">
      <alignment horizontal="center" vertical="center" wrapText="1"/>
      <protection/>
    </xf>
    <xf numFmtId="3" fontId="10" fillId="0" borderId="65" xfId="53" applyFont="1" applyFill="1" applyBorder="1" applyAlignment="1">
      <alignment horizontal="center" vertical="center"/>
      <protection/>
    </xf>
    <xf numFmtId="3" fontId="10" fillId="0" borderId="66" xfId="53" applyFont="1" applyFill="1" applyBorder="1" applyAlignment="1">
      <alignment horizontal="center" vertical="center"/>
      <protection/>
    </xf>
    <xf numFmtId="3" fontId="7" fillId="0" borderId="55" xfId="53" applyFont="1" applyFill="1" applyBorder="1" applyAlignment="1">
      <alignment horizontal="center" vertical="center"/>
      <protection/>
    </xf>
    <xf numFmtId="3" fontId="7" fillId="0" borderId="86" xfId="53" applyFont="1" applyFill="1" applyBorder="1" applyAlignment="1">
      <alignment horizontal="center" vertical="center"/>
      <protection/>
    </xf>
    <xf numFmtId="3" fontId="5" fillId="0" borderId="87" xfId="53" applyFont="1" applyFill="1" applyBorder="1" applyAlignment="1">
      <alignment horizontal="center" vertical="center" wrapText="1"/>
      <protection/>
    </xf>
    <xf numFmtId="3" fontId="5" fillId="0" borderId="88" xfId="53" applyFont="1" applyFill="1" applyBorder="1" applyAlignment="1">
      <alignment vertical="center" wrapText="1"/>
      <protection/>
    </xf>
    <xf numFmtId="3" fontId="6" fillId="0" borderId="84" xfId="53" applyNumberFormat="1" applyFont="1" applyFill="1" applyBorder="1" applyAlignment="1">
      <alignment vertical="center"/>
      <protection/>
    </xf>
    <xf numFmtId="3" fontId="5" fillId="0" borderId="87" xfId="53" applyFont="1" applyFill="1" applyBorder="1" applyAlignment="1">
      <alignment horizontal="center" vertical="center"/>
      <protection/>
    </xf>
    <xf numFmtId="3" fontId="6" fillId="0" borderId="85" xfId="53" applyNumberFormat="1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46" xfId="62" applyFont="1" applyFill="1" applyBorder="1" applyAlignment="1">
      <alignment vertical="center" wrapText="1"/>
      <protection/>
    </xf>
    <xf numFmtId="3" fontId="6" fillId="0" borderId="53" xfId="62" applyNumberFormat="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/>
      <protection/>
    </xf>
    <xf numFmtId="3" fontId="10" fillId="0" borderId="89" xfId="53" applyFont="1" applyFill="1" applyBorder="1" applyAlignment="1">
      <alignment horizontal="center" vertical="center" wrapText="1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90" xfId="53" applyNumberFormat="1" applyFont="1" applyFill="1" applyBorder="1" applyAlignment="1">
      <alignment vertical="center"/>
      <protection/>
    </xf>
    <xf numFmtId="3" fontId="5" fillId="0" borderId="91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6" xfId="53" applyFont="1" applyFill="1" applyBorder="1" applyAlignment="1">
      <alignment vertical="center" wrapText="1"/>
      <protection/>
    </xf>
    <xf numFmtId="3" fontId="6" fillId="0" borderId="56" xfId="53" applyFont="1" applyFill="1" applyBorder="1" applyAlignment="1">
      <alignment vertical="center" wrapText="1"/>
      <protection/>
    </xf>
    <xf numFmtId="3" fontId="5" fillId="0" borderId="92" xfId="53" applyFont="1" applyFill="1" applyBorder="1" applyAlignment="1">
      <alignment vertical="center" wrapText="1"/>
      <protection/>
    </xf>
    <xf numFmtId="3" fontId="5" fillId="0" borderId="93" xfId="53" applyFont="1" applyFill="1" applyBorder="1" applyAlignment="1">
      <alignment vertical="center" wrapText="1"/>
      <protection/>
    </xf>
    <xf numFmtId="3" fontId="6" fillId="0" borderId="93" xfId="53" applyFont="1" applyFill="1" applyBorder="1" applyAlignment="1">
      <alignment vertical="center" wrapText="1"/>
      <protection/>
    </xf>
    <xf numFmtId="0" fontId="5" fillId="0" borderId="0" xfId="62" applyFont="1" applyFill="1" applyAlignment="1">
      <alignment horizontal="center"/>
      <protection/>
    </xf>
    <xf numFmtId="3" fontId="6" fillId="0" borderId="0" xfId="62" applyNumberFormat="1" applyFont="1" applyFill="1">
      <alignment/>
      <protection/>
    </xf>
    <xf numFmtId="0" fontId="10" fillId="0" borderId="0" xfId="62" applyFont="1" applyFill="1" applyAlignment="1">
      <alignment vertical="center"/>
      <protection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94" xfId="0" applyFont="1" applyFill="1" applyBorder="1" applyAlignment="1">
      <alignment horizontal="center" vertical="center" wrapText="1"/>
    </xf>
    <xf numFmtId="3" fontId="5" fillId="0" borderId="87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horizontal="center" vertical="center" wrapText="1"/>
    </xf>
    <xf numFmtId="3" fontId="5" fillId="0" borderId="95" xfId="0" applyFont="1" applyFill="1" applyBorder="1" applyAlignment="1">
      <alignment vertical="center" wrapText="1"/>
    </xf>
    <xf numFmtId="3" fontId="5" fillId="0" borderId="67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6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6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6" xfId="0" applyFont="1" applyFill="1" applyBorder="1" applyAlignment="1">
      <alignment horizontal="center" vertical="center" wrapText="1"/>
    </xf>
    <xf numFmtId="3" fontId="5" fillId="0" borderId="96" xfId="0" applyNumberFormat="1" applyFont="1" applyFill="1" applyBorder="1" applyAlignment="1">
      <alignment horizontal="right" vertical="center" wrapText="1"/>
    </xf>
    <xf numFmtId="3" fontId="5" fillId="0" borderId="97" xfId="0" applyNumberFormat="1" applyFont="1" applyFill="1" applyBorder="1" applyAlignment="1">
      <alignment horizontal="right" vertical="center" wrapText="1"/>
    </xf>
    <xf numFmtId="3" fontId="10" fillId="0" borderId="98" xfId="0" applyFont="1" applyFill="1" applyBorder="1" applyAlignment="1">
      <alignment horizontal="left" vertical="center"/>
    </xf>
    <xf numFmtId="3" fontId="10" fillId="0" borderId="62" xfId="0" applyFont="1" applyFill="1" applyBorder="1" applyAlignment="1">
      <alignment horizontal="center" vertical="center" wrapText="1"/>
    </xf>
    <xf numFmtId="3" fontId="10" fillId="0" borderId="62" xfId="0" applyNumberFormat="1" applyFont="1" applyFill="1" applyBorder="1" applyAlignment="1">
      <alignment horizontal="right" vertical="center" wrapText="1"/>
    </xf>
    <xf numFmtId="3" fontId="10" fillId="0" borderId="99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6" fillId="0" borderId="0" xfId="59" applyFont="1" applyFill="1" applyAlignment="1">
      <alignment vertical="center" wrapText="1"/>
      <protection/>
    </xf>
    <xf numFmtId="0" fontId="30" fillId="0" borderId="0" xfId="59" applyFont="1" applyFill="1" applyAlignment="1">
      <alignment vertical="center" wrapText="1"/>
      <protection/>
    </xf>
    <xf numFmtId="0" fontId="30" fillId="0" borderId="100" xfId="59" applyFont="1" applyFill="1" applyBorder="1" applyAlignment="1">
      <alignment horizontal="center" vertical="center" wrapText="1"/>
      <protection/>
    </xf>
    <xf numFmtId="0" fontId="30" fillId="0" borderId="86" xfId="59" applyFont="1" applyFill="1" applyBorder="1" applyAlignment="1">
      <alignment horizontal="center" vertical="center" wrapText="1"/>
      <protection/>
    </xf>
    <xf numFmtId="0" fontId="30" fillId="0" borderId="91" xfId="59" applyFont="1" applyFill="1" applyBorder="1" applyAlignment="1">
      <alignment vertical="center" wrapText="1"/>
      <protection/>
    </xf>
    <xf numFmtId="0" fontId="0" fillId="0" borderId="13" xfId="59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vertical="center" wrapText="1"/>
      <protection/>
    </xf>
    <xf numFmtId="3" fontId="37" fillId="0" borderId="26" xfId="59" applyNumberFormat="1" applyFont="1" applyFill="1" applyBorder="1" applyAlignment="1">
      <alignment vertical="center" wrapText="1"/>
      <protection/>
    </xf>
    <xf numFmtId="3" fontId="30" fillId="0" borderId="94" xfId="59" applyNumberFormat="1" applyFont="1" applyFill="1" applyBorder="1" applyAlignment="1">
      <alignment horizontal="right" vertical="center" wrapText="1"/>
      <protection/>
    </xf>
    <xf numFmtId="3" fontId="30" fillId="0" borderId="94" xfId="59" applyNumberFormat="1" applyFont="1" applyFill="1" applyBorder="1" applyAlignment="1">
      <alignment horizontal="center" vertical="center" wrapText="1"/>
      <protection/>
    </xf>
    <xf numFmtId="3" fontId="37" fillId="0" borderId="94" xfId="59" applyNumberFormat="1" applyFont="1" applyFill="1" applyBorder="1" applyAlignment="1">
      <alignment vertical="center" wrapText="1"/>
      <protection/>
    </xf>
    <xf numFmtId="3" fontId="30" fillId="0" borderId="100" xfId="59" applyNumberFormat="1" applyFont="1" applyFill="1" applyBorder="1" applyAlignment="1">
      <alignment horizontal="right" vertical="center" wrapText="1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0" fillId="0" borderId="0" xfId="55" applyFont="1" applyFill="1">
      <alignment vertical="center"/>
      <protection/>
    </xf>
    <xf numFmtId="3" fontId="30" fillId="0" borderId="55" xfId="55" applyFont="1" applyFill="1" applyBorder="1" applyAlignment="1">
      <alignment horizontal="center" vertical="center" textRotation="90" wrapText="1"/>
      <protection/>
    </xf>
    <xf numFmtId="3" fontId="30" fillId="0" borderId="94" xfId="55" applyFont="1" applyFill="1" applyBorder="1" applyAlignment="1">
      <alignment horizontal="center" vertical="center" textRotation="90" wrapText="1"/>
      <protection/>
    </xf>
    <xf numFmtId="3" fontId="31" fillId="0" borderId="15" xfId="55" applyNumberFormat="1" applyFont="1" applyFill="1" applyBorder="1">
      <alignment vertical="center"/>
      <protection/>
    </xf>
    <xf numFmtId="3" fontId="31" fillId="0" borderId="15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 applyAlignment="1">
      <alignment horizontal="right" vertical="center"/>
      <protection/>
    </xf>
    <xf numFmtId="3" fontId="31" fillId="0" borderId="102" xfId="55" applyNumberFormat="1" applyFont="1" applyFill="1" applyBorder="1">
      <alignment vertical="center"/>
      <protection/>
    </xf>
    <xf numFmtId="3" fontId="31" fillId="0" borderId="0" xfId="55" applyFont="1" applyFill="1">
      <alignment vertical="center"/>
      <protection/>
    </xf>
    <xf numFmtId="3" fontId="31" fillId="0" borderId="46" xfId="55" applyNumberFormat="1" applyFont="1" applyFill="1" applyBorder="1" applyAlignment="1">
      <alignment horizontal="right" vertical="center"/>
      <protection/>
    </xf>
    <xf numFmtId="3" fontId="31" fillId="0" borderId="101" xfId="55" applyNumberFormat="1" applyFont="1" applyFill="1" applyBorder="1">
      <alignment vertical="center"/>
      <protection/>
    </xf>
    <xf numFmtId="3" fontId="32" fillId="0" borderId="0" xfId="55" applyFont="1" applyFill="1">
      <alignment vertical="center"/>
      <protection/>
    </xf>
    <xf numFmtId="3" fontId="31" fillId="0" borderId="37" xfId="55" applyNumberFormat="1" applyFont="1" applyFill="1" applyBorder="1">
      <alignment vertical="center"/>
      <protection/>
    </xf>
    <xf numFmtId="3" fontId="31" fillId="0" borderId="0" xfId="55" applyNumberFormat="1" applyFont="1" applyFill="1" applyBorder="1">
      <alignment vertical="center"/>
      <protection/>
    </xf>
    <xf numFmtId="3" fontId="31" fillId="0" borderId="20" xfId="55" applyNumberFormat="1" applyFont="1" applyFill="1" applyBorder="1">
      <alignment vertical="center"/>
      <protection/>
    </xf>
    <xf numFmtId="3" fontId="31" fillId="0" borderId="47" xfId="55" applyNumberFormat="1" applyFont="1" applyFill="1" applyBorder="1">
      <alignment vertical="center"/>
      <protection/>
    </xf>
    <xf numFmtId="3" fontId="30" fillId="0" borderId="103" xfId="55" applyFont="1" applyFill="1" applyBorder="1">
      <alignment vertical="center"/>
      <protection/>
    </xf>
    <xf numFmtId="3" fontId="33" fillId="0" borderId="55" xfId="55" applyNumberFormat="1" applyFont="1" applyFill="1" applyBorder="1">
      <alignment vertical="center"/>
      <protection/>
    </xf>
    <xf numFmtId="3" fontId="33" fillId="0" borderId="104" xfId="55" applyNumberFormat="1" applyFont="1" applyFill="1" applyBorder="1">
      <alignment vertical="center"/>
      <protection/>
    </xf>
    <xf numFmtId="3" fontId="33" fillId="0" borderId="105" xfId="55" applyNumberFormat="1" applyFont="1" applyFill="1" applyBorder="1">
      <alignment vertical="center"/>
      <protection/>
    </xf>
    <xf numFmtId="3" fontId="33" fillId="0" borderId="0" xfId="55" applyFont="1" applyFill="1">
      <alignment vertical="center"/>
      <protection/>
    </xf>
    <xf numFmtId="3" fontId="34" fillId="0" borderId="0" xfId="55" applyFont="1" applyFill="1">
      <alignment vertical="center"/>
      <protection/>
    </xf>
    <xf numFmtId="3" fontId="31" fillId="0" borderId="17" xfId="55" applyNumberFormat="1" applyFont="1" applyFill="1" applyBorder="1">
      <alignment vertical="center"/>
      <protection/>
    </xf>
    <xf numFmtId="3" fontId="31" fillId="0" borderId="63" xfId="55" applyNumberFormat="1" applyFont="1" applyFill="1" applyBorder="1" applyAlignment="1">
      <alignment horizontal="right" vertical="center"/>
      <protection/>
    </xf>
    <xf numFmtId="3" fontId="31" fillId="0" borderId="106" xfId="55" applyNumberFormat="1" applyFont="1" applyFill="1" applyBorder="1" applyAlignment="1">
      <alignment horizontal="right" vertical="center"/>
      <protection/>
    </xf>
    <xf numFmtId="3" fontId="31" fillId="0" borderId="55" xfId="55" applyNumberFormat="1" applyFont="1" applyFill="1" applyBorder="1">
      <alignment vertical="center"/>
      <protection/>
    </xf>
    <xf numFmtId="3" fontId="31" fillId="0" borderId="104" xfId="55" applyNumberFormat="1" applyFont="1" applyFill="1" applyBorder="1">
      <alignment vertical="center"/>
      <protection/>
    </xf>
    <xf numFmtId="3" fontId="31" fillId="0" borderId="105" xfId="55" applyNumberFormat="1" applyFont="1" applyFill="1" applyBorder="1">
      <alignment vertical="center"/>
      <protection/>
    </xf>
    <xf numFmtId="3" fontId="33" fillId="0" borderId="86" xfId="55" applyNumberFormat="1" applyFont="1" applyFill="1" applyBorder="1">
      <alignment vertical="center"/>
      <protection/>
    </xf>
    <xf numFmtId="3" fontId="31" fillId="0" borderId="0" xfId="55" applyFont="1" applyFill="1" applyAlignment="1">
      <alignment horizontal="center" vertical="center"/>
      <protection/>
    </xf>
    <xf numFmtId="0" fontId="10" fillId="0" borderId="0" xfId="62" applyFont="1" applyFill="1">
      <alignment/>
      <protection/>
    </xf>
    <xf numFmtId="0" fontId="24" fillId="0" borderId="0" xfId="62" applyFont="1" applyFill="1">
      <alignment/>
      <protection/>
    </xf>
    <xf numFmtId="0" fontId="23" fillId="0" borderId="0" xfId="62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65" xfId="53" applyFont="1" applyFill="1" applyBorder="1" applyAlignment="1">
      <alignment horizontal="center" vertical="center"/>
      <protection/>
    </xf>
    <xf numFmtId="3" fontId="25" fillId="0" borderId="66" xfId="53" applyFont="1" applyFill="1" applyBorder="1" applyAlignment="1">
      <alignment horizontal="center" vertical="center"/>
      <protection/>
    </xf>
    <xf numFmtId="3" fontId="25" fillId="0" borderId="55" xfId="53" applyFont="1" applyFill="1" applyBorder="1" applyAlignment="1">
      <alignment horizontal="center" vertical="center"/>
      <protection/>
    </xf>
    <xf numFmtId="0" fontId="26" fillId="0" borderId="0" xfId="62" applyFont="1" applyFill="1" applyAlignment="1">
      <alignment vertical="center"/>
      <protection/>
    </xf>
    <xf numFmtId="3" fontId="27" fillId="0" borderId="107" xfId="53" applyFont="1" applyFill="1" applyBorder="1" applyAlignment="1">
      <alignment horizontal="center" vertical="center" wrapText="1"/>
      <protection/>
    </xf>
    <xf numFmtId="3" fontId="27" fillId="0" borderId="108" xfId="53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53" xfId="53" applyNumberFormat="1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2" xfId="53" applyNumberFormat="1" applyFont="1" applyFill="1" applyBorder="1" applyAlignment="1">
      <alignment vertical="center"/>
      <protection/>
    </xf>
    <xf numFmtId="3" fontId="28" fillId="0" borderId="52" xfId="53" applyNumberFormat="1" applyFont="1" applyFill="1" applyBorder="1" applyAlignment="1">
      <alignment vertical="center"/>
      <protection/>
    </xf>
    <xf numFmtId="3" fontId="27" fillId="0" borderId="56" xfId="53" applyNumberFormat="1" applyFont="1" applyFill="1" applyBorder="1" applyAlignment="1">
      <alignment vertical="center"/>
      <protection/>
    </xf>
    <xf numFmtId="3" fontId="28" fillId="0" borderId="56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3" xfId="53" applyFont="1" applyFill="1" applyBorder="1" applyAlignment="1">
      <alignment horizontal="center" vertical="center" wrapText="1"/>
      <protection/>
    </xf>
    <xf numFmtId="3" fontId="29" fillId="0" borderId="56" xfId="53" applyFont="1" applyFill="1" applyBorder="1" applyAlignment="1">
      <alignment vertical="center"/>
      <protection/>
    </xf>
    <xf numFmtId="0" fontId="29" fillId="0" borderId="0" xfId="62" applyFont="1" applyFill="1" applyBorder="1" applyAlignment="1">
      <alignment vertical="center"/>
      <protection/>
    </xf>
    <xf numFmtId="0" fontId="29" fillId="0" borderId="0" xfId="62" applyFont="1" applyFill="1" applyAlignment="1">
      <alignment vertical="center"/>
      <protection/>
    </xf>
    <xf numFmtId="3" fontId="29" fillId="0" borderId="109" xfId="53" applyFont="1" applyFill="1" applyBorder="1" applyAlignment="1">
      <alignment horizontal="center" vertical="center" wrapText="1"/>
      <protection/>
    </xf>
    <xf numFmtId="3" fontId="29" fillId="0" borderId="94" xfId="53" applyFont="1" applyFill="1" applyBorder="1" applyAlignment="1">
      <alignment vertical="center" wrapText="1"/>
      <protection/>
    </xf>
    <xf numFmtId="3" fontId="29" fillId="0" borderId="94" xfId="53" applyFont="1" applyFill="1" applyBorder="1" applyAlignment="1">
      <alignment vertical="center"/>
      <protection/>
    </xf>
    <xf numFmtId="3" fontId="29" fillId="0" borderId="110" xfId="53" applyFont="1" applyFill="1" applyBorder="1" applyAlignment="1">
      <alignment horizontal="center" vertical="center"/>
      <protection/>
    </xf>
    <xf numFmtId="0" fontId="27" fillId="0" borderId="0" xfId="62" applyFont="1" applyFill="1" applyAlignment="1">
      <alignment horizontal="center"/>
      <protection/>
    </xf>
    <xf numFmtId="0" fontId="27" fillId="0" borderId="0" xfId="62" applyFont="1" applyFill="1">
      <alignment/>
      <protection/>
    </xf>
    <xf numFmtId="3" fontId="27" fillId="0" borderId="0" xfId="62" applyNumberFormat="1" applyFont="1" applyFill="1">
      <alignment/>
      <protection/>
    </xf>
    <xf numFmtId="0" fontId="23" fillId="0" borderId="0" xfId="62" applyFont="1" applyFill="1" applyAlignment="1">
      <alignment horizontal="center"/>
      <protection/>
    </xf>
    <xf numFmtId="0" fontId="8" fillId="0" borderId="0" xfId="62" applyFont="1" applyFill="1" applyAlignment="1">
      <alignment vertical="center"/>
      <protection/>
    </xf>
    <xf numFmtId="3" fontId="10" fillId="0" borderId="0" xfId="60" applyFont="1" applyFill="1">
      <alignment vertical="center"/>
      <protection/>
    </xf>
    <xf numFmtId="3" fontId="10" fillId="0" borderId="0" xfId="60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74" xfId="57" applyFont="1" applyFill="1" applyBorder="1" applyAlignment="1">
      <alignment horizontal="center"/>
      <protection/>
    </xf>
    <xf numFmtId="0" fontId="10" fillId="0" borderId="70" xfId="57" applyFont="1" applyFill="1" applyBorder="1" applyAlignment="1">
      <alignment horizontal="center"/>
      <protection/>
    </xf>
    <xf numFmtId="0" fontId="10" fillId="0" borderId="71" xfId="57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74" xfId="57" applyFont="1" applyFill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2" fillId="0" borderId="111" xfId="57" applyFont="1" applyFill="1" applyBorder="1" applyAlignment="1">
      <alignment horizont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3" fontId="5" fillId="0" borderId="0" xfId="60" applyFont="1" applyFill="1">
      <alignment vertical="center"/>
      <protection/>
    </xf>
    <xf numFmtId="0" fontId="20" fillId="0" borderId="0" xfId="63" applyFont="1" applyFill="1">
      <alignment/>
      <protection/>
    </xf>
    <xf numFmtId="0" fontId="7" fillId="0" borderId="16" xfId="63" applyFont="1" applyFill="1" applyBorder="1" applyAlignment="1">
      <alignment vertical="center" wrapText="1"/>
      <protection/>
    </xf>
    <xf numFmtId="0" fontId="16" fillId="0" borderId="0" xfId="63" applyFont="1" applyFill="1">
      <alignment/>
      <protection/>
    </xf>
    <xf numFmtId="0" fontId="14" fillId="0" borderId="94" xfId="63" applyFont="1" applyFill="1" applyBorder="1" applyAlignment="1">
      <alignment horizontal="center" vertical="center"/>
      <protection/>
    </xf>
    <xf numFmtId="0" fontId="15" fillId="0" borderId="94" xfId="63" applyFont="1" applyFill="1" applyBorder="1" applyAlignment="1">
      <alignment horizontal="center" vertical="center"/>
      <protection/>
    </xf>
    <xf numFmtId="3" fontId="7" fillId="0" borderId="112" xfId="64" applyFont="1" applyFill="1" applyBorder="1" applyAlignment="1">
      <alignment horizontal="center" vertical="center" wrapText="1"/>
      <protection/>
    </xf>
    <xf numFmtId="0" fontId="5" fillId="0" borderId="91" xfId="62" applyFont="1" applyFill="1" applyBorder="1">
      <alignment/>
      <protection/>
    </xf>
    <xf numFmtId="3" fontId="7" fillId="0" borderId="101" xfId="64" applyFont="1" applyFill="1" applyBorder="1" applyAlignment="1">
      <alignment horizontal="center" vertical="center" wrapText="1"/>
      <protection/>
    </xf>
    <xf numFmtId="3" fontId="10" fillId="0" borderId="109" xfId="53" applyFont="1" applyFill="1" applyBorder="1" applyAlignment="1">
      <alignment horizontal="center" vertical="center"/>
      <protection/>
    </xf>
    <xf numFmtId="3" fontId="7" fillId="0" borderId="113" xfId="53" applyFont="1" applyFill="1" applyBorder="1" applyAlignment="1">
      <alignment horizontal="center" vertical="center"/>
      <protection/>
    </xf>
    <xf numFmtId="3" fontId="7" fillId="0" borderId="104" xfId="53" applyFont="1" applyFill="1" applyBorder="1" applyAlignment="1">
      <alignment horizontal="center" vertical="center"/>
      <protection/>
    </xf>
    <xf numFmtId="0" fontId="5" fillId="0" borderId="91" xfId="62" applyFont="1" applyFill="1" applyBorder="1" applyAlignment="1">
      <alignment vertical="center"/>
      <protection/>
    </xf>
    <xf numFmtId="3" fontId="5" fillId="0" borderId="35" xfId="53" applyFont="1" applyFill="1" applyBorder="1" applyAlignment="1">
      <alignment vertical="center" wrapText="1"/>
      <protection/>
    </xf>
    <xf numFmtId="3" fontId="5" fillId="0" borderId="114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3" fontId="5" fillId="0" borderId="72" xfId="53" applyFont="1" applyFill="1" applyBorder="1" applyAlignment="1">
      <alignment vertical="center" wrapText="1"/>
      <protection/>
    </xf>
    <xf numFmtId="3" fontId="5" fillId="0" borderId="51" xfId="53" applyFont="1" applyFill="1" applyBorder="1" applyAlignment="1">
      <alignment vertical="center" wrapText="1"/>
      <protection/>
    </xf>
    <xf numFmtId="3" fontId="5" fillId="0" borderId="89" xfId="53" applyNumberFormat="1" applyFont="1" applyFill="1" applyBorder="1" applyAlignment="1">
      <alignment horizontal="center" vertical="center"/>
      <protection/>
    </xf>
    <xf numFmtId="3" fontId="5" fillId="0" borderId="91" xfId="53" applyNumberFormat="1" applyFont="1" applyFill="1" applyBorder="1" applyAlignment="1">
      <alignment horizontal="center" vertical="center"/>
      <protection/>
    </xf>
    <xf numFmtId="3" fontId="7" fillId="0" borderId="69" xfId="62" applyNumberFormat="1" applyFont="1" applyFill="1" applyBorder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vertical="center"/>
      <protection/>
    </xf>
    <xf numFmtId="3" fontId="6" fillId="0" borderId="76" xfId="62" applyNumberFormat="1" applyFont="1" applyFill="1" applyBorder="1" applyAlignment="1">
      <alignment vertical="center"/>
      <protection/>
    </xf>
    <xf numFmtId="3" fontId="7" fillId="0" borderId="115" xfId="62" applyNumberFormat="1" applyFont="1" applyFill="1" applyBorder="1" applyAlignment="1">
      <alignment vertical="center"/>
      <protection/>
    </xf>
    <xf numFmtId="3" fontId="6" fillId="0" borderId="69" xfId="62" applyNumberFormat="1" applyFont="1" applyFill="1" applyBorder="1" applyAlignment="1">
      <alignment vertical="center"/>
      <protection/>
    </xf>
    <xf numFmtId="3" fontId="6" fillId="0" borderId="15" xfId="53" applyNumberFormat="1" applyFont="1" applyFill="1" applyBorder="1" applyAlignment="1">
      <alignment vertical="center" wrapText="1"/>
      <protection/>
    </xf>
    <xf numFmtId="0" fontId="10" fillId="0" borderId="0" xfId="62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 wrapText="1"/>
      <protection/>
    </xf>
    <xf numFmtId="3" fontId="7" fillId="0" borderId="0" xfId="62" applyNumberFormat="1" applyFont="1" applyFill="1">
      <alignment/>
      <protection/>
    </xf>
    <xf numFmtId="3" fontId="7" fillId="0" borderId="96" xfId="53" applyNumberFormat="1" applyFont="1" applyFill="1" applyBorder="1" applyAlignment="1">
      <alignment vertical="center"/>
      <protection/>
    </xf>
    <xf numFmtId="3" fontId="7" fillId="0" borderId="116" xfId="53" applyNumberFormat="1" applyFont="1" applyFill="1" applyBorder="1" applyAlignment="1">
      <alignment vertical="center"/>
      <protection/>
    </xf>
    <xf numFmtId="3" fontId="7" fillId="0" borderId="113" xfId="53" applyNumberFormat="1" applyFont="1" applyFill="1" applyBorder="1" applyAlignment="1">
      <alignment vertical="center"/>
      <protection/>
    </xf>
    <xf numFmtId="3" fontId="7" fillId="0" borderId="86" xfId="53" applyNumberFormat="1" applyFont="1" applyFill="1" applyBorder="1" applyAlignment="1">
      <alignment vertical="center"/>
      <protection/>
    </xf>
    <xf numFmtId="3" fontId="6" fillId="0" borderId="117" xfId="53" applyNumberFormat="1" applyFont="1" applyFill="1" applyBorder="1" applyAlignment="1">
      <alignment vertical="center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0" fontId="5" fillId="0" borderId="118" xfId="62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0" xfId="0" applyNumberFormat="1" applyFont="1" applyFill="1" applyAlignment="1">
      <alignment horizontal="right" vertical="center"/>
    </xf>
    <xf numFmtId="3" fontId="0" fillId="0" borderId="118" xfId="0" applyNumberFormat="1" applyFont="1" applyFill="1" applyBorder="1" applyAlignment="1">
      <alignment horizontal="right" vertical="center"/>
    </xf>
    <xf numFmtId="3" fontId="0" fillId="0" borderId="1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18" xfId="0" applyNumberFormat="1" applyFont="1" applyFill="1" applyBorder="1" applyAlignment="1" applyProtection="1">
      <alignment horizontal="right" vertical="center" wrapText="1" shrinkToFit="1"/>
      <protection/>
    </xf>
    <xf numFmtId="3" fontId="30" fillId="0" borderId="118" xfId="0" applyNumberFormat="1" applyFont="1" applyFill="1" applyBorder="1" applyAlignment="1">
      <alignment horizontal="right" vertical="center"/>
    </xf>
    <xf numFmtId="3" fontId="30" fillId="0" borderId="0" xfId="0" applyFont="1" applyFill="1" applyAlignment="1">
      <alignment vertical="center"/>
    </xf>
    <xf numFmtId="0" fontId="10" fillId="0" borderId="0" xfId="62" applyFont="1" applyFill="1" applyAlignment="1">
      <alignment horizontal="center" vertical="center" wrapText="1"/>
      <protection/>
    </xf>
    <xf numFmtId="0" fontId="26" fillId="0" borderId="0" xfId="61" applyFont="1" applyFill="1">
      <alignment/>
      <protection/>
    </xf>
    <xf numFmtId="3" fontId="27" fillId="0" borderId="119" xfId="53" applyFont="1" applyFill="1" applyBorder="1" applyAlignment="1">
      <alignment vertical="center" wrapText="1"/>
      <protection/>
    </xf>
    <xf numFmtId="3" fontId="27" fillId="0" borderId="46" xfId="53" applyFont="1" applyFill="1" applyBorder="1" applyAlignment="1">
      <alignment vertical="center" wrapText="1"/>
      <protection/>
    </xf>
    <xf numFmtId="3" fontId="25" fillId="0" borderId="12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63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2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121" xfId="53" applyFont="1" applyFill="1" applyBorder="1" applyAlignment="1">
      <alignment horizontal="center" vertical="center"/>
      <protection/>
    </xf>
    <xf numFmtId="3" fontId="27" fillId="0" borderId="76" xfId="53" applyNumberFormat="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22" xfId="55" applyFont="1" applyFill="1" applyBorder="1">
      <alignment vertical="center"/>
      <protection/>
    </xf>
    <xf numFmtId="3" fontId="0" fillId="0" borderId="123" xfId="55" applyFont="1" applyFill="1" applyBorder="1">
      <alignment vertical="center"/>
      <protection/>
    </xf>
    <xf numFmtId="3" fontId="0" fillId="0" borderId="124" xfId="55" applyFont="1" applyFill="1" applyBorder="1">
      <alignment vertical="center"/>
      <protection/>
    </xf>
    <xf numFmtId="3" fontId="0" fillId="0" borderId="125" xfId="55" applyFont="1" applyFill="1" applyBorder="1">
      <alignment vertical="center"/>
      <protection/>
    </xf>
    <xf numFmtId="3" fontId="0" fillId="0" borderId="126" xfId="55" applyFont="1" applyFill="1" applyBorder="1">
      <alignment vertical="center"/>
      <protection/>
    </xf>
    <xf numFmtId="3" fontId="0" fillId="0" borderId="0" xfId="55" applyFont="1" applyFill="1">
      <alignment vertical="center"/>
      <protection/>
    </xf>
    <xf numFmtId="3" fontId="7" fillId="0" borderId="118" xfId="53" applyNumberFormat="1" applyFont="1" applyFill="1" applyBorder="1" applyAlignment="1">
      <alignment vertical="center"/>
      <protection/>
    </xf>
    <xf numFmtId="0" fontId="1" fillId="0" borderId="127" xfId="0" applyNumberFormat="1" applyFont="1" applyBorder="1" applyAlignment="1">
      <alignment horizontal="left"/>
    </xf>
    <xf numFmtId="0" fontId="1" fillId="0" borderId="127" xfId="0" applyNumberFormat="1" applyFont="1" applyBorder="1" applyAlignment="1">
      <alignment/>
    </xf>
    <xf numFmtId="0" fontId="40" fillId="33" borderId="128" xfId="0" applyNumberFormat="1" applyFont="1" applyFill="1" applyBorder="1" applyAlignment="1" applyProtection="1">
      <alignment vertical="center" readingOrder="1"/>
      <protection locked="0"/>
    </xf>
    <xf numFmtId="0" fontId="40" fillId="33" borderId="127" xfId="0" applyNumberFormat="1" applyFont="1" applyFill="1" applyBorder="1" applyAlignment="1" applyProtection="1">
      <alignment vertical="center" readingOrder="1"/>
      <protection locked="0"/>
    </xf>
    <xf numFmtId="3" fontId="6" fillId="0" borderId="46" xfId="63" applyNumberFormat="1" applyFont="1" applyFill="1" applyBorder="1" applyAlignment="1">
      <alignment vertical="center"/>
      <protection/>
    </xf>
    <xf numFmtId="3" fontId="7" fillId="0" borderId="46" xfId="63" applyNumberFormat="1" applyFont="1" applyFill="1" applyBorder="1" applyAlignment="1">
      <alignment vertical="center"/>
      <protection/>
    </xf>
    <xf numFmtId="0" fontId="16" fillId="0" borderId="0" xfId="63" applyFont="1" applyFill="1" applyBorder="1">
      <alignment/>
      <protection/>
    </xf>
    <xf numFmtId="3" fontId="6" fillId="0" borderId="118" xfId="63" applyNumberFormat="1" applyFont="1" applyFill="1" applyBorder="1" applyAlignment="1">
      <alignment vertical="center"/>
      <protection/>
    </xf>
    <xf numFmtId="0" fontId="5" fillId="0" borderId="46" xfId="63" applyFont="1" applyFill="1" applyBorder="1" applyAlignment="1">
      <alignment vertical="center"/>
      <protection/>
    </xf>
    <xf numFmtId="0" fontId="5" fillId="0" borderId="129" xfId="63" applyFont="1" applyFill="1" applyBorder="1" applyAlignment="1">
      <alignment vertical="center"/>
      <protection/>
    </xf>
    <xf numFmtId="3" fontId="5" fillId="0" borderId="129" xfId="63" applyNumberFormat="1" applyFont="1" applyFill="1" applyBorder="1" applyAlignment="1">
      <alignment vertical="center"/>
      <protection/>
    </xf>
    <xf numFmtId="3" fontId="7" fillId="0" borderId="118" xfId="63" applyNumberFormat="1" applyFont="1" applyFill="1" applyBorder="1" applyAlignment="1">
      <alignment vertical="center"/>
      <protection/>
    </xf>
    <xf numFmtId="3" fontId="7" fillId="0" borderId="130" xfId="63" applyNumberFormat="1" applyFont="1" applyFill="1" applyBorder="1" applyAlignment="1">
      <alignment vertical="center"/>
      <protection/>
    </xf>
    <xf numFmtId="3" fontId="6" fillId="0" borderId="131" xfId="63" applyNumberFormat="1" applyFont="1" applyFill="1" applyBorder="1" applyAlignment="1">
      <alignment vertical="center"/>
      <protection/>
    </xf>
    <xf numFmtId="3" fontId="7" fillId="0" borderId="132" xfId="53" applyNumberFormat="1" applyFont="1" applyFill="1" applyBorder="1" applyAlignment="1">
      <alignment vertical="center"/>
      <protection/>
    </xf>
    <xf numFmtId="3" fontId="6" fillId="0" borderId="37" xfId="53" applyNumberFormat="1" applyFont="1" applyFill="1" applyBorder="1" applyAlignment="1">
      <alignment vertical="center"/>
      <protection/>
    </xf>
    <xf numFmtId="0" fontId="6" fillId="0" borderId="129" xfId="62" applyFont="1" applyFill="1" applyBorder="1" applyAlignment="1">
      <alignment vertical="center"/>
      <protection/>
    </xf>
    <xf numFmtId="3" fontId="6" fillId="0" borderId="38" xfId="53" applyNumberFormat="1" applyFont="1" applyFill="1" applyBorder="1" applyAlignment="1">
      <alignment vertical="center"/>
      <protection/>
    </xf>
    <xf numFmtId="3" fontId="0" fillId="0" borderId="118" xfId="53" applyBorder="1">
      <alignment vertical="center"/>
      <protection/>
    </xf>
    <xf numFmtId="0" fontId="10" fillId="0" borderId="0" xfId="58" applyFont="1" applyAlignment="1">
      <alignment horizontal="center"/>
      <protection/>
    </xf>
    <xf numFmtId="0" fontId="26" fillId="0" borderId="133" xfId="58" applyFont="1" applyBorder="1" applyAlignment="1">
      <alignment vertical="top" wrapText="1"/>
      <protection/>
    </xf>
    <xf numFmtId="0" fontId="26" fillId="0" borderId="134" xfId="58" applyFont="1" applyBorder="1" applyAlignment="1">
      <alignment vertical="top" wrapText="1"/>
      <protection/>
    </xf>
    <xf numFmtId="169" fontId="10" fillId="0" borderId="0" xfId="46" applyNumberFormat="1" applyFont="1" applyAlignment="1">
      <alignment horizontal="center"/>
    </xf>
    <xf numFmtId="0" fontId="10" fillId="0" borderId="0" xfId="58" applyFont="1">
      <alignment/>
      <protection/>
    </xf>
    <xf numFmtId="0" fontId="5" fillId="0" borderId="0" xfId="58" applyFont="1">
      <alignment/>
      <protection/>
    </xf>
    <xf numFmtId="0" fontId="85" fillId="0" borderId="0" xfId="58" applyFont="1" applyAlignment="1">
      <alignment horizontal="center"/>
      <protection/>
    </xf>
    <xf numFmtId="3" fontId="86" fillId="0" borderId="0" xfId="0" applyFont="1" applyAlignment="1">
      <alignment vertical="center"/>
    </xf>
    <xf numFmtId="3" fontId="87" fillId="0" borderId="0" xfId="0" applyFont="1" applyAlignment="1">
      <alignment vertical="center"/>
    </xf>
    <xf numFmtId="0" fontId="88" fillId="0" borderId="0" xfId="58" applyFont="1" applyAlignment="1">
      <alignment horizontal="center"/>
      <protection/>
    </xf>
    <xf numFmtId="3" fontId="0" fillId="0" borderId="135" xfId="53" applyBorder="1">
      <alignment vertical="center"/>
      <protection/>
    </xf>
    <xf numFmtId="3" fontId="0" fillId="0" borderId="136" xfId="53" applyBorder="1">
      <alignment vertical="center"/>
      <protection/>
    </xf>
    <xf numFmtId="3" fontId="0" fillId="0" borderId="137" xfId="53" applyBorder="1">
      <alignment vertical="center"/>
      <protection/>
    </xf>
    <xf numFmtId="0" fontId="44" fillId="0" borderId="135" xfId="58" applyFont="1" applyBorder="1" applyAlignment="1">
      <alignment horizontal="center" vertical="center" wrapText="1"/>
      <protection/>
    </xf>
    <xf numFmtId="169" fontId="44" fillId="0" borderId="135" xfId="46" applyNumberFormat="1" applyFont="1" applyBorder="1" applyAlignment="1">
      <alignment horizontal="center" vertical="center" wrapText="1"/>
    </xf>
    <xf numFmtId="3" fontId="0" fillId="0" borderId="138" xfId="53" applyBorder="1" applyAlignment="1">
      <alignment vertical="center" wrapText="1"/>
      <protection/>
    </xf>
    <xf numFmtId="3" fontId="0" fillId="0" borderId="138" xfId="53" applyFont="1" applyBorder="1" applyAlignment="1">
      <alignment vertical="center" wrapText="1"/>
      <protection/>
    </xf>
    <xf numFmtId="3" fontId="0" fillId="0" borderId="139" xfId="53" applyBorder="1" applyAlignment="1">
      <alignment vertical="center" wrapText="1"/>
      <protection/>
    </xf>
    <xf numFmtId="3" fontId="0" fillId="0" borderId="140" xfId="53" applyBorder="1">
      <alignment vertical="center"/>
      <protection/>
    </xf>
    <xf numFmtId="3" fontId="0" fillId="0" borderId="141" xfId="53" applyBorder="1" applyAlignment="1">
      <alignment vertical="center" wrapText="1"/>
      <protection/>
    </xf>
    <xf numFmtId="3" fontId="46" fillId="0" borderId="141" xfId="53" applyFont="1" applyBorder="1" applyAlignment="1">
      <alignment vertical="center" wrapText="1"/>
      <protection/>
    </xf>
    <xf numFmtId="178" fontId="26" fillId="34" borderId="131" xfId="58" applyNumberFormat="1" applyFont="1" applyFill="1" applyBorder="1" applyAlignment="1">
      <alignment vertical="top" wrapText="1"/>
      <protection/>
    </xf>
    <xf numFmtId="178" fontId="26" fillId="34" borderId="118" xfId="58" applyNumberFormat="1" applyFont="1" applyFill="1" applyBorder="1" applyAlignment="1">
      <alignment vertical="top" wrapText="1"/>
      <protection/>
    </xf>
    <xf numFmtId="3" fontId="45" fillId="0" borderId="118" xfId="0" applyFont="1" applyBorder="1" applyAlignment="1">
      <alignment/>
    </xf>
    <xf numFmtId="0" fontId="25" fillId="0" borderId="142" xfId="58" applyFont="1" applyBorder="1" applyAlignment="1">
      <alignment vertical="top" wrapText="1"/>
      <protection/>
    </xf>
    <xf numFmtId="178" fontId="25" fillId="0" borderId="137" xfId="58" applyNumberFormat="1" applyFont="1" applyBorder="1" applyAlignment="1">
      <alignment vertical="top" wrapText="1"/>
      <protection/>
    </xf>
    <xf numFmtId="3" fontId="0" fillId="0" borderId="0" xfId="0" applyBorder="1" applyAlignment="1">
      <alignment vertical="center"/>
    </xf>
    <xf numFmtId="0" fontId="42" fillId="0" borderId="0" xfId="58" applyFont="1" applyBorder="1" applyAlignment="1">
      <alignment wrapText="1"/>
      <protection/>
    </xf>
    <xf numFmtId="0" fontId="41" fillId="0" borderId="0" xfId="58" applyBorder="1">
      <alignment/>
      <protection/>
    </xf>
    <xf numFmtId="0" fontId="43" fillId="0" borderId="136" xfId="58" applyFont="1" applyBorder="1" applyAlignment="1">
      <alignment horizontal="center" vertical="center" wrapText="1"/>
      <protection/>
    </xf>
    <xf numFmtId="0" fontId="43" fillId="0" borderId="143" xfId="58" applyFont="1" applyBorder="1" applyAlignment="1">
      <alignment horizontal="center" vertical="center" wrapText="1"/>
      <protection/>
    </xf>
    <xf numFmtId="0" fontId="43" fillId="0" borderId="137" xfId="58" applyFont="1" applyBorder="1" applyAlignment="1">
      <alignment horizontal="center" vertical="center" wrapText="1"/>
      <protection/>
    </xf>
    <xf numFmtId="0" fontId="43" fillId="0" borderId="144" xfId="58" applyFont="1" applyBorder="1" applyAlignment="1">
      <alignment horizontal="center" vertical="center" wrapText="1"/>
      <protection/>
    </xf>
    <xf numFmtId="3" fontId="6" fillId="0" borderId="0" xfId="53" applyFont="1" applyFill="1" applyBorder="1" applyAlignment="1">
      <alignment/>
      <protection/>
    </xf>
    <xf numFmtId="178" fontId="26" fillId="34" borderId="135" xfId="58" applyNumberFormat="1" applyFont="1" applyFill="1" applyBorder="1" applyAlignment="1">
      <alignment vertical="top" wrapText="1"/>
      <protection/>
    </xf>
    <xf numFmtId="0" fontId="25" fillId="0" borderId="136" xfId="58" applyFont="1" applyBorder="1" applyAlignment="1">
      <alignment vertical="top" wrapText="1"/>
      <protection/>
    </xf>
    <xf numFmtId="178" fontId="25" fillId="34" borderId="137" xfId="58" applyNumberFormat="1" applyFont="1" applyFill="1" applyBorder="1" applyAlignment="1">
      <alignment vertical="top" wrapText="1"/>
      <protection/>
    </xf>
    <xf numFmtId="0" fontId="26" fillId="0" borderId="145" xfId="58" applyFont="1" applyBorder="1" applyAlignment="1">
      <alignment vertical="top" wrapText="1"/>
      <protection/>
    </xf>
    <xf numFmtId="178" fontId="26" fillId="34" borderId="140" xfId="58" applyNumberFormat="1" applyFont="1" applyFill="1" applyBorder="1" applyAlignment="1">
      <alignment vertical="top" wrapText="1"/>
      <protection/>
    </xf>
    <xf numFmtId="3" fontId="45" fillId="0" borderId="138" xfId="0" applyFont="1" applyBorder="1" applyAlignment="1">
      <alignment wrapText="1"/>
    </xf>
    <xf numFmtId="3" fontId="30" fillId="0" borderId="0" xfId="0" applyFont="1" applyAlignment="1">
      <alignment vertical="center"/>
    </xf>
    <xf numFmtId="3" fontId="10" fillId="0" borderId="0" xfId="53" applyFont="1" applyFill="1" applyBorder="1" applyAlignment="1">
      <alignment horizontal="center" vertical="center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25" fillId="0" borderId="146" xfId="58" applyFont="1" applyBorder="1" applyAlignment="1">
      <alignment vertical="top" wrapText="1"/>
      <protection/>
    </xf>
    <xf numFmtId="178" fontId="25" fillId="34" borderId="135" xfId="58" applyNumberFormat="1" applyFont="1" applyFill="1" applyBorder="1" applyAlignment="1">
      <alignment vertical="top" wrapText="1"/>
      <protection/>
    </xf>
    <xf numFmtId="178" fontId="26" fillId="6" borderId="140" xfId="58" applyNumberFormat="1" applyFont="1" applyFill="1" applyBorder="1" applyAlignment="1">
      <alignment vertical="top" wrapText="1"/>
      <protection/>
    </xf>
    <xf numFmtId="178" fontId="26" fillId="6" borderId="131" xfId="58" applyNumberFormat="1" applyFont="1" applyFill="1" applyBorder="1" applyAlignment="1">
      <alignment vertical="top" wrapText="1"/>
      <protection/>
    </xf>
    <xf numFmtId="178" fontId="26" fillId="6" borderId="147" xfId="58" applyNumberFormat="1" applyFont="1" applyFill="1" applyBorder="1" applyAlignment="1">
      <alignment vertical="top" wrapText="1"/>
      <protection/>
    </xf>
    <xf numFmtId="178" fontId="25" fillId="6" borderId="137" xfId="58" applyNumberFormat="1" applyFont="1" applyFill="1" applyBorder="1" applyAlignment="1">
      <alignment vertical="top" wrapText="1"/>
      <protection/>
    </xf>
    <xf numFmtId="178" fontId="25" fillId="6" borderId="135" xfId="58" applyNumberFormat="1" applyFont="1" applyFill="1" applyBorder="1" applyAlignment="1">
      <alignment vertical="top" wrapText="1"/>
      <protection/>
    </xf>
    <xf numFmtId="178" fontId="26" fillId="22" borderId="148" xfId="58" applyNumberFormat="1" applyFont="1" applyFill="1" applyBorder="1" applyAlignment="1">
      <alignment vertical="top" wrapText="1"/>
      <protection/>
    </xf>
    <xf numFmtId="178" fontId="26" fillId="22" borderId="149" xfId="58" applyNumberFormat="1" applyFont="1" applyFill="1" applyBorder="1" applyAlignment="1">
      <alignment vertical="top" wrapText="1"/>
      <protection/>
    </xf>
    <xf numFmtId="178" fontId="26" fillId="22" borderId="150" xfId="58" applyNumberFormat="1" applyFont="1" applyFill="1" applyBorder="1" applyAlignment="1">
      <alignment vertical="top" wrapText="1"/>
      <protection/>
    </xf>
    <xf numFmtId="178" fontId="25" fillId="22" borderId="151" xfId="58" applyNumberFormat="1" applyFont="1" applyFill="1" applyBorder="1" applyAlignment="1">
      <alignment vertical="top" wrapText="1"/>
      <protection/>
    </xf>
    <xf numFmtId="0" fontId="89" fillId="6" borderId="137" xfId="58" applyFont="1" applyFill="1" applyBorder="1" applyAlignment="1">
      <alignment horizontal="center" vertical="center" wrapText="1"/>
      <protection/>
    </xf>
    <xf numFmtId="0" fontId="89" fillId="6" borderId="144" xfId="58" applyFont="1" applyFill="1" applyBorder="1" applyAlignment="1">
      <alignment horizontal="center" vertical="center" wrapText="1"/>
      <protection/>
    </xf>
    <xf numFmtId="0" fontId="89" fillId="22" borderId="151" xfId="58" applyFont="1" applyFill="1" applyBorder="1" applyAlignment="1">
      <alignment horizontal="center" vertical="center" wrapText="1"/>
      <protection/>
    </xf>
    <xf numFmtId="0" fontId="90" fillId="22" borderId="135" xfId="58" applyFont="1" applyFill="1" applyBorder="1" applyAlignment="1">
      <alignment horizontal="center" vertical="center" wrapText="1"/>
      <protection/>
    </xf>
    <xf numFmtId="3" fontId="0" fillId="22" borderId="148" xfId="53" applyFill="1" applyBorder="1">
      <alignment vertical="center"/>
      <protection/>
    </xf>
    <xf numFmtId="3" fontId="0" fillId="22" borderId="152" xfId="53" applyFill="1" applyBorder="1">
      <alignment vertical="center"/>
      <protection/>
    </xf>
    <xf numFmtId="3" fontId="0" fillId="22" borderId="153" xfId="53" applyFill="1" applyBorder="1">
      <alignment vertical="center"/>
      <protection/>
    </xf>
    <xf numFmtId="3" fontId="0" fillId="22" borderId="151" xfId="53" applyFill="1" applyBorder="1">
      <alignment vertical="center"/>
      <protection/>
    </xf>
    <xf numFmtId="0" fontId="90" fillId="6" borderId="135" xfId="58" applyFont="1" applyFill="1" applyBorder="1" applyAlignment="1">
      <alignment horizontal="center" vertical="center" wrapText="1"/>
      <protection/>
    </xf>
    <xf numFmtId="3" fontId="0" fillId="6" borderId="140" xfId="53" applyFill="1" applyBorder="1">
      <alignment vertical="center"/>
      <protection/>
    </xf>
    <xf numFmtId="3" fontId="0" fillId="6" borderId="118" xfId="53" applyFill="1" applyBorder="1">
      <alignment vertical="center"/>
      <protection/>
    </xf>
    <xf numFmtId="3" fontId="0" fillId="6" borderId="135" xfId="53" applyFill="1" applyBorder="1">
      <alignment vertical="center"/>
      <protection/>
    </xf>
    <xf numFmtId="3" fontId="0" fillId="6" borderId="137" xfId="53" applyFill="1" applyBorder="1">
      <alignment vertical="center"/>
      <protection/>
    </xf>
    <xf numFmtId="3" fontId="0" fillId="35" borderId="0" xfId="0" applyFill="1" applyAlignment="1">
      <alignment vertical="center"/>
    </xf>
    <xf numFmtId="3" fontId="0" fillId="0" borderId="136" xfId="53" applyFont="1" applyBorder="1" applyAlignment="1">
      <alignment vertical="center" wrapText="1"/>
      <protection/>
    </xf>
    <xf numFmtId="0" fontId="25" fillId="0" borderId="0" xfId="61" applyFont="1" applyFill="1" applyBorder="1" applyAlignment="1">
      <alignment vertical="distributed" wrapText="1"/>
      <protection/>
    </xf>
    <xf numFmtId="0" fontId="7" fillId="0" borderId="154" xfId="63" applyFont="1" applyFill="1" applyBorder="1" applyAlignment="1">
      <alignment horizontal="center" vertical="center" wrapText="1"/>
      <protection/>
    </xf>
    <xf numFmtId="0" fontId="7" fillId="0" borderId="155" xfId="63" applyFont="1" applyFill="1" applyBorder="1" applyAlignment="1">
      <alignment horizontal="center" vertical="center" wrapText="1"/>
      <protection/>
    </xf>
    <xf numFmtId="0" fontId="7" fillId="0" borderId="156" xfId="63" applyFont="1" applyFill="1" applyBorder="1" applyAlignment="1">
      <alignment horizontal="center" vertical="center" wrapText="1"/>
      <protection/>
    </xf>
    <xf numFmtId="0" fontId="15" fillId="0" borderId="157" xfId="63" applyFont="1" applyFill="1" applyBorder="1" applyAlignment="1">
      <alignment horizontal="center" vertical="center"/>
      <protection/>
    </xf>
    <xf numFmtId="3" fontId="6" fillId="0" borderId="149" xfId="63" applyNumberFormat="1" applyFont="1" applyFill="1" applyBorder="1" applyAlignment="1">
      <alignment vertical="center"/>
      <protection/>
    </xf>
    <xf numFmtId="3" fontId="6" fillId="0" borderId="152" xfId="63" applyNumberFormat="1" applyFont="1" applyFill="1" applyBorder="1" applyAlignment="1">
      <alignment vertical="center"/>
      <protection/>
    </xf>
    <xf numFmtId="3" fontId="7" fillId="0" borderId="152" xfId="63" applyNumberFormat="1" applyFont="1" applyFill="1" applyBorder="1" applyAlignment="1">
      <alignment vertical="center"/>
      <protection/>
    </xf>
    <xf numFmtId="0" fontId="10" fillId="0" borderId="158" xfId="63" applyFont="1" applyFill="1" applyBorder="1" applyAlignment="1">
      <alignment vertical="center"/>
      <protection/>
    </xf>
    <xf numFmtId="3" fontId="10" fillId="0" borderId="159" xfId="63" applyNumberFormat="1" applyFont="1" applyFill="1" applyBorder="1" applyAlignment="1">
      <alignment vertical="center"/>
      <protection/>
    </xf>
    <xf numFmtId="3" fontId="7" fillId="0" borderId="160" xfId="63" applyNumberFormat="1" applyFont="1" applyFill="1" applyBorder="1" applyAlignment="1">
      <alignment vertical="center"/>
      <protection/>
    </xf>
    <xf numFmtId="3" fontId="6" fillId="0" borderId="161" xfId="63" applyNumberFormat="1" applyFont="1" applyFill="1" applyBorder="1" applyAlignment="1">
      <alignment vertical="center"/>
      <protection/>
    </xf>
    <xf numFmtId="3" fontId="6" fillId="0" borderId="155" xfId="63" applyNumberFormat="1" applyFont="1" applyFill="1" applyBorder="1" applyAlignment="1">
      <alignment vertical="center"/>
      <protection/>
    </xf>
    <xf numFmtId="3" fontId="6" fillId="0" borderId="162" xfId="63" applyNumberFormat="1" applyFont="1" applyFill="1" applyBorder="1" applyAlignment="1">
      <alignment vertical="center"/>
      <protection/>
    </xf>
    <xf numFmtId="0" fontId="10" fillId="0" borderId="163" xfId="63" applyFont="1" applyFill="1" applyBorder="1" applyAlignment="1">
      <alignment vertical="center"/>
      <protection/>
    </xf>
    <xf numFmtId="3" fontId="6" fillId="0" borderId="164" xfId="63" applyNumberFormat="1" applyFont="1" applyFill="1" applyBorder="1" applyAlignment="1">
      <alignment vertical="center"/>
      <protection/>
    </xf>
    <xf numFmtId="3" fontId="6" fillId="0" borderId="165" xfId="63" applyNumberFormat="1" applyFont="1" applyFill="1" applyBorder="1" applyAlignment="1">
      <alignment vertical="center"/>
      <protection/>
    </xf>
    <xf numFmtId="3" fontId="7" fillId="0" borderId="166" xfId="63" applyNumberFormat="1" applyFont="1" applyFill="1" applyBorder="1" applyAlignment="1">
      <alignment vertical="center"/>
      <protection/>
    </xf>
    <xf numFmtId="3" fontId="7" fillId="0" borderId="167" xfId="63" applyNumberFormat="1" applyFont="1" applyFill="1" applyBorder="1" applyAlignment="1">
      <alignment vertical="center"/>
      <protection/>
    </xf>
    <xf numFmtId="3" fontId="7" fillId="0" borderId="168" xfId="63" applyNumberFormat="1" applyFont="1" applyFill="1" applyBorder="1" applyAlignment="1">
      <alignment vertical="center"/>
      <protection/>
    </xf>
    <xf numFmtId="3" fontId="7" fillId="0" borderId="162" xfId="63" applyNumberFormat="1" applyFont="1" applyFill="1" applyBorder="1" applyAlignment="1">
      <alignment vertical="center"/>
      <protection/>
    </xf>
    <xf numFmtId="0" fontId="7" fillId="0" borderId="169" xfId="63" applyFont="1" applyFill="1" applyBorder="1" applyAlignment="1">
      <alignment vertical="center"/>
      <protection/>
    </xf>
    <xf numFmtId="0" fontId="7" fillId="0" borderId="170" xfId="63" applyFont="1" applyFill="1" applyBorder="1" applyAlignment="1">
      <alignment vertical="center"/>
      <protection/>
    </xf>
    <xf numFmtId="0" fontId="14" fillId="0" borderId="171" xfId="63" applyFont="1" applyFill="1" applyBorder="1" applyAlignment="1">
      <alignment horizontal="center" vertical="center"/>
      <protection/>
    </xf>
    <xf numFmtId="0" fontId="14" fillId="0" borderId="163" xfId="63" applyFont="1" applyFill="1" applyBorder="1" applyAlignment="1">
      <alignment horizontal="center" vertical="center"/>
      <protection/>
    </xf>
    <xf numFmtId="0" fontId="15" fillId="0" borderId="163" xfId="63" applyFont="1" applyFill="1" applyBorder="1" applyAlignment="1">
      <alignment horizontal="center" vertical="center"/>
      <protection/>
    </xf>
    <xf numFmtId="0" fontId="15" fillId="0" borderId="172" xfId="63" applyFont="1" applyFill="1" applyBorder="1" applyAlignment="1">
      <alignment horizontal="center" vertical="center"/>
      <protection/>
    </xf>
    <xf numFmtId="0" fontId="10" fillId="0" borderId="142" xfId="63" applyFont="1" applyFill="1" applyBorder="1" applyAlignment="1">
      <alignment vertical="center"/>
      <protection/>
    </xf>
    <xf numFmtId="3" fontId="5" fillId="0" borderId="173" xfId="56" applyFont="1" applyFill="1" applyBorder="1" applyAlignment="1">
      <alignment vertical="center" wrapText="1"/>
      <protection/>
    </xf>
    <xf numFmtId="3" fontId="6" fillId="0" borderId="154" xfId="63" applyNumberFormat="1" applyFont="1" applyFill="1" applyBorder="1" applyAlignment="1">
      <alignment vertical="center"/>
      <protection/>
    </xf>
    <xf numFmtId="3" fontId="6" fillId="0" borderId="148" xfId="63" applyNumberFormat="1" applyFont="1" applyFill="1" applyBorder="1" applyAlignment="1">
      <alignment vertical="center"/>
      <protection/>
    </xf>
    <xf numFmtId="3" fontId="7" fillId="0" borderId="174" xfId="63" applyNumberFormat="1" applyFont="1" applyFill="1" applyBorder="1" applyAlignment="1">
      <alignment vertical="center"/>
      <protection/>
    </xf>
    <xf numFmtId="3" fontId="7" fillId="0" borderId="175" xfId="63" applyNumberFormat="1" applyFont="1" applyFill="1" applyBorder="1" applyAlignment="1">
      <alignment vertical="center"/>
      <protection/>
    </xf>
    <xf numFmtId="3" fontId="7" fillId="0" borderId="72" xfId="63" applyNumberFormat="1" applyFont="1" applyFill="1" applyBorder="1" applyAlignment="1">
      <alignment vertical="center"/>
      <protection/>
    </xf>
    <xf numFmtId="3" fontId="7" fillId="0" borderId="176" xfId="63" applyNumberFormat="1" applyFont="1" applyFill="1" applyBorder="1" applyAlignment="1">
      <alignment vertical="center"/>
      <protection/>
    </xf>
    <xf numFmtId="3" fontId="6" fillId="0" borderId="177" xfId="63" applyNumberFormat="1" applyFont="1" applyFill="1" applyBorder="1" applyAlignment="1">
      <alignment vertical="center"/>
      <protection/>
    </xf>
    <xf numFmtId="3" fontId="6" fillId="0" borderId="156" xfId="63" applyNumberFormat="1" applyFont="1" applyFill="1" applyBorder="1" applyAlignment="1">
      <alignment vertical="center"/>
      <protection/>
    </xf>
    <xf numFmtId="3" fontId="7" fillId="0" borderId="156" xfId="63" applyNumberFormat="1" applyFont="1" applyFill="1" applyBorder="1" applyAlignment="1">
      <alignment vertical="center"/>
      <protection/>
    </xf>
    <xf numFmtId="3" fontId="7" fillId="0" borderId="178" xfId="63" applyNumberFormat="1" applyFont="1" applyFill="1" applyBorder="1" applyAlignment="1">
      <alignment vertical="center"/>
      <protection/>
    </xf>
    <xf numFmtId="3" fontId="7" fillId="0" borderId="172" xfId="63" applyNumberFormat="1" applyFont="1" applyFill="1" applyBorder="1" applyAlignment="1">
      <alignment vertical="center"/>
      <protection/>
    </xf>
    <xf numFmtId="3" fontId="7" fillId="0" borderId="179" xfId="63" applyNumberFormat="1" applyFont="1" applyFill="1" applyBorder="1" applyAlignment="1">
      <alignment vertical="center"/>
      <protection/>
    </xf>
    <xf numFmtId="0" fontId="10" fillId="0" borderId="173" xfId="63" applyFont="1" applyFill="1" applyBorder="1" applyAlignment="1">
      <alignment vertical="center" wrapText="1"/>
      <protection/>
    </xf>
    <xf numFmtId="3" fontId="7" fillId="0" borderId="180" xfId="63" applyNumberFormat="1" applyFont="1" applyFill="1" applyBorder="1" applyAlignment="1">
      <alignment vertical="center" wrapText="1"/>
      <protection/>
    </xf>
    <xf numFmtId="3" fontId="7" fillId="0" borderId="181" xfId="63" applyNumberFormat="1" applyFont="1" applyFill="1" applyBorder="1" applyAlignment="1">
      <alignment vertical="center" wrapText="1"/>
      <protection/>
    </xf>
    <xf numFmtId="0" fontId="10" fillId="0" borderId="163" xfId="63" applyFont="1" applyFill="1" applyBorder="1" applyAlignment="1">
      <alignment vertical="center" wrapText="1"/>
      <protection/>
    </xf>
    <xf numFmtId="3" fontId="7" fillId="0" borderId="182" xfId="63" applyNumberFormat="1" applyFont="1" applyFill="1" applyBorder="1" applyAlignment="1">
      <alignment vertical="center" wrapText="1"/>
      <protection/>
    </xf>
    <xf numFmtId="3" fontId="7" fillId="0" borderId="183" xfId="63" applyNumberFormat="1" applyFont="1" applyFill="1" applyBorder="1" applyAlignment="1">
      <alignment vertical="center" wrapText="1"/>
      <protection/>
    </xf>
    <xf numFmtId="3" fontId="10" fillId="0" borderId="181" xfId="53" applyFont="1" applyFill="1" applyBorder="1" applyAlignment="1">
      <alignment horizontal="center" vertical="center" wrapText="1"/>
      <protection/>
    </xf>
    <xf numFmtId="0" fontId="40" fillId="33" borderId="134" xfId="0" applyNumberFormat="1" applyFont="1" applyFill="1" applyBorder="1" applyAlignment="1" applyProtection="1">
      <alignment vertical="center" readingOrder="1"/>
      <protection locked="0"/>
    </xf>
    <xf numFmtId="169" fontId="1" fillId="33" borderId="152" xfId="46" applyNumberFormat="1" applyFont="1" applyFill="1" applyBorder="1" applyAlignment="1" applyProtection="1">
      <alignment horizontal="left" vertical="center" readingOrder="1"/>
      <protection locked="0"/>
    </xf>
    <xf numFmtId="0" fontId="40" fillId="33" borderId="133" xfId="0" applyNumberFormat="1" applyFont="1" applyFill="1" applyBorder="1" applyAlignment="1" applyProtection="1">
      <alignment vertical="center" readingOrder="1"/>
      <protection locked="0"/>
    </xf>
    <xf numFmtId="0" fontId="1" fillId="0" borderId="133" xfId="0" applyNumberFormat="1" applyFont="1" applyBorder="1" applyAlignment="1">
      <alignment/>
    </xf>
    <xf numFmtId="169" fontId="1" fillId="0" borderId="152" xfId="46" applyNumberFormat="1" applyFont="1" applyBorder="1" applyAlignment="1">
      <alignment horizontal="left"/>
    </xf>
    <xf numFmtId="0" fontId="1" fillId="0" borderId="133" xfId="0" applyNumberFormat="1" applyFont="1" applyBorder="1" applyAlignment="1">
      <alignment horizontal="left"/>
    </xf>
    <xf numFmtId="0" fontId="1" fillId="0" borderId="133" xfId="0" applyNumberFormat="1" applyFont="1" applyBorder="1" applyAlignment="1">
      <alignment horizontal="left"/>
    </xf>
    <xf numFmtId="3" fontId="10" fillId="0" borderId="183" xfId="53" applyFont="1" applyFill="1" applyBorder="1" applyAlignment="1">
      <alignment horizontal="center" vertical="center" wrapText="1"/>
      <protection/>
    </xf>
    <xf numFmtId="169" fontId="1" fillId="33" borderId="149" xfId="46" applyNumberFormat="1" applyFont="1" applyFill="1" applyBorder="1" applyAlignment="1" applyProtection="1">
      <alignment horizontal="left" vertical="center" readingOrder="1"/>
      <protection locked="0"/>
    </xf>
    <xf numFmtId="0" fontId="1" fillId="0" borderId="184" xfId="0" applyNumberFormat="1" applyFont="1" applyBorder="1" applyAlignment="1">
      <alignment horizontal="left"/>
    </xf>
    <xf numFmtId="0" fontId="1" fillId="0" borderId="185" xfId="0" applyNumberFormat="1" applyFont="1" applyBorder="1" applyAlignment="1">
      <alignment horizontal="left"/>
    </xf>
    <xf numFmtId="169" fontId="1" fillId="0" borderId="153" xfId="46" applyNumberFormat="1" applyFont="1" applyBorder="1" applyAlignment="1">
      <alignment horizontal="left"/>
    </xf>
    <xf numFmtId="169" fontId="1" fillId="0" borderId="151" xfId="46" applyNumberFormat="1" applyFont="1" applyFill="1" applyBorder="1" applyAlignment="1">
      <alignment horizontal="left" vertical="center"/>
    </xf>
    <xf numFmtId="3" fontId="27" fillId="0" borderId="0" xfId="53" applyFont="1" applyFill="1" applyBorder="1" applyAlignment="1">
      <alignment vertical="center"/>
      <protection/>
    </xf>
    <xf numFmtId="3" fontId="10" fillId="0" borderId="0" xfId="64" applyFont="1" applyFill="1" applyBorder="1" applyAlignment="1">
      <alignment horizontal="center" vertical="center" wrapText="1"/>
      <protection/>
    </xf>
    <xf numFmtId="3" fontId="27" fillId="0" borderId="0" xfId="53" applyNumberFormat="1" applyFont="1" applyFill="1" applyBorder="1" applyAlignment="1">
      <alignment vertical="center"/>
      <protection/>
    </xf>
    <xf numFmtId="3" fontId="28" fillId="0" borderId="0" xfId="53" applyNumberFormat="1" applyFont="1" applyFill="1" applyBorder="1" applyAlignment="1">
      <alignment vertical="center"/>
      <protection/>
    </xf>
    <xf numFmtId="3" fontId="29" fillId="0" borderId="0" xfId="53" applyFont="1" applyFill="1" applyBorder="1" applyAlignment="1">
      <alignment vertical="center"/>
      <protection/>
    </xf>
    <xf numFmtId="0" fontId="28" fillId="0" borderId="0" xfId="62" applyFont="1" applyFill="1" applyBorder="1" applyAlignment="1">
      <alignment horizontal="center" vertical="center"/>
      <protection/>
    </xf>
    <xf numFmtId="3" fontId="25" fillId="0" borderId="186" xfId="53" applyFont="1" applyFill="1" applyBorder="1" applyAlignment="1">
      <alignment horizontal="center" vertical="center"/>
      <protection/>
    </xf>
    <xf numFmtId="3" fontId="27" fillId="0" borderId="46" xfId="53" applyNumberFormat="1" applyFont="1" applyFill="1" applyBorder="1" applyAlignment="1">
      <alignment vertical="center"/>
      <protection/>
    </xf>
    <xf numFmtId="3" fontId="25" fillId="0" borderId="118" xfId="53" applyFont="1" applyFill="1" applyBorder="1" applyAlignment="1">
      <alignment horizontal="center" vertical="center"/>
      <protection/>
    </xf>
    <xf numFmtId="3" fontId="27" fillId="0" borderId="118" xfId="53" applyNumberFormat="1" applyFont="1" applyFill="1" applyBorder="1" applyAlignment="1">
      <alignment vertical="center"/>
      <protection/>
    </xf>
    <xf numFmtId="3" fontId="29" fillId="0" borderId="46" xfId="53" applyFont="1" applyFill="1" applyBorder="1" applyAlignment="1">
      <alignment vertical="center"/>
      <protection/>
    </xf>
    <xf numFmtId="3" fontId="27" fillId="0" borderId="37" xfId="53" applyFont="1" applyFill="1" applyBorder="1" applyAlignment="1">
      <alignment horizontal="center" vertical="center" wrapText="1"/>
      <protection/>
    </xf>
    <xf numFmtId="3" fontId="0" fillId="0" borderId="0" xfId="53">
      <alignment vertical="center"/>
      <protection/>
    </xf>
    <xf numFmtId="3" fontId="0" fillId="0" borderId="77" xfId="55" applyFont="1" applyFill="1" applyBorder="1">
      <alignment vertical="center"/>
      <protection/>
    </xf>
    <xf numFmtId="3" fontId="31" fillId="0" borderId="118" xfId="55" applyNumberFormat="1" applyFont="1" applyFill="1" applyBorder="1">
      <alignment vertical="center"/>
      <protection/>
    </xf>
    <xf numFmtId="0" fontId="7" fillId="0" borderId="163" xfId="63" applyFont="1" applyFill="1" applyBorder="1" applyAlignment="1">
      <alignment horizontal="center" vertical="center" wrapText="1"/>
      <protection/>
    </xf>
    <xf numFmtId="0" fontId="7" fillId="0" borderId="172" xfId="63" applyFont="1" applyFill="1" applyBorder="1" applyAlignment="1">
      <alignment horizontal="center" vertical="center" wrapText="1"/>
      <protection/>
    </xf>
    <xf numFmtId="3" fontId="0" fillId="0" borderId="139" xfId="0" applyFont="1" applyFill="1" applyBorder="1" applyAlignment="1">
      <alignment vertical="center"/>
    </xf>
    <xf numFmtId="0" fontId="5" fillId="0" borderId="140" xfId="62" applyFont="1" applyFill="1" applyBorder="1">
      <alignment/>
      <protection/>
    </xf>
    <xf numFmtId="3" fontId="0" fillId="0" borderId="140" xfId="0" applyNumberFormat="1" applyFont="1" applyFill="1" applyBorder="1" applyAlignment="1">
      <alignment horizontal="right" vertical="center"/>
    </xf>
    <xf numFmtId="3" fontId="0" fillId="0" borderId="148" xfId="0" applyNumberFormat="1" applyFont="1" applyFill="1" applyBorder="1" applyAlignment="1">
      <alignment horizontal="right" vertical="center"/>
    </xf>
    <xf numFmtId="3" fontId="0" fillId="0" borderId="138" xfId="0" applyFont="1" applyFill="1" applyBorder="1" applyAlignment="1">
      <alignment vertical="center"/>
    </xf>
    <xf numFmtId="3" fontId="0" fillId="0" borderId="152" xfId="0" applyNumberFormat="1" applyFont="1" applyFill="1" applyBorder="1" applyAlignment="1">
      <alignment horizontal="right" vertical="center"/>
    </xf>
    <xf numFmtId="3" fontId="30" fillId="0" borderId="138" xfId="0" applyFont="1" applyFill="1" applyBorder="1" applyAlignment="1">
      <alignment vertical="center"/>
    </xf>
    <xf numFmtId="3" fontId="10" fillId="0" borderId="152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52" xfId="0" applyNumberFormat="1" applyFont="1" applyFill="1" applyBorder="1" applyAlignment="1">
      <alignment horizontal="right" vertical="center"/>
    </xf>
    <xf numFmtId="3" fontId="0" fillId="0" borderId="138" xfId="0" applyFont="1" applyFill="1" applyBorder="1" applyAlignment="1">
      <alignment vertical="center"/>
    </xf>
    <xf numFmtId="3" fontId="30" fillId="0" borderId="152" xfId="0" applyNumberFormat="1" applyFont="1" applyFill="1" applyBorder="1" applyAlignment="1">
      <alignment horizontal="right" vertical="center"/>
    </xf>
    <xf numFmtId="3" fontId="30" fillId="0" borderId="187" xfId="0" applyFont="1" applyFill="1" applyBorder="1" applyAlignment="1">
      <alignment vertical="center"/>
    </xf>
    <xf numFmtId="49" fontId="10" fillId="0" borderId="130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30" xfId="0" applyNumberFormat="1" applyFont="1" applyFill="1" applyBorder="1" applyAlignment="1" applyProtection="1">
      <alignment horizontal="right" vertical="center" wrapText="1" shrinkToFit="1"/>
      <protection/>
    </xf>
    <xf numFmtId="3" fontId="10" fillId="0" borderId="160" xfId="0" applyNumberFormat="1" applyFont="1" applyFill="1" applyBorder="1" applyAlignment="1" applyProtection="1">
      <alignment horizontal="right" vertical="center" wrapText="1" shrinkToFit="1"/>
      <protection/>
    </xf>
    <xf numFmtId="0" fontId="3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8" xfId="0" applyNumberFormat="1" applyBorder="1" applyAlignment="1">
      <alignment vertical="top" wrapText="1"/>
    </xf>
    <xf numFmtId="0" fontId="0" fillId="0" borderId="189" xfId="0" applyNumberFormat="1" applyBorder="1" applyAlignment="1">
      <alignment vertical="top" wrapText="1"/>
    </xf>
    <xf numFmtId="0" fontId="3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9" xfId="0" applyNumberFormat="1" applyBorder="1" applyAlignment="1">
      <alignment horizontal="center" vertical="top" wrapText="1"/>
    </xf>
    <xf numFmtId="0" fontId="0" fillId="0" borderId="23" xfId="0" applyNumberFormat="1" applyBorder="1" applyAlignment="1">
      <alignment horizontal="center" vertical="top" wrapText="1"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87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10" fillId="0" borderId="190" xfId="53" applyFont="1" applyFill="1" applyBorder="1" applyAlignment="1">
      <alignment horizontal="center" vertical="center"/>
      <protection/>
    </xf>
    <xf numFmtId="3" fontId="10" fillId="0" borderId="63" xfId="53" applyFont="1" applyFill="1" applyBorder="1" applyAlignment="1">
      <alignment horizontal="center" vertical="center"/>
      <protection/>
    </xf>
    <xf numFmtId="3" fontId="5" fillId="0" borderId="191" xfId="53" applyNumberFormat="1" applyFont="1" applyFill="1" applyBorder="1" applyAlignment="1">
      <alignment horizontal="center" vertical="center"/>
      <protection/>
    </xf>
    <xf numFmtId="3" fontId="5" fillId="0" borderId="192" xfId="53" applyFont="1" applyFill="1" applyBorder="1" applyAlignment="1">
      <alignment horizontal="center" vertical="center" wrapText="1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193" xfId="53" applyNumberFormat="1" applyFont="1" applyFill="1" applyBorder="1" applyAlignment="1">
      <alignment horizontal="center" vertical="center"/>
      <protection/>
    </xf>
    <xf numFmtId="3" fontId="5" fillId="0" borderId="193" xfId="53" applyFont="1" applyFill="1" applyBorder="1" applyAlignment="1">
      <alignment horizontal="center" vertical="center" wrapText="1"/>
      <protection/>
    </xf>
    <xf numFmtId="3" fontId="5" fillId="0" borderId="179" xfId="53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5" fillId="0" borderId="92" xfId="53" applyFont="1" applyFill="1" applyBorder="1" applyAlignment="1">
      <alignment horizontal="center" vertical="center" wrapText="1"/>
      <protection/>
    </xf>
    <xf numFmtId="3" fontId="6" fillId="0" borderId="194" xfId="53" applyNumberFormat="1" applyFont="1" applyFill="1" applyBorder="1" applyAlignment="1">
      <alignment horizontal="center" vertical="center"/>
      <protection/>
    </xf>
    <xf numFmtId="3" fontId="5" fillId="0" borderId="195" xfId="53" applyFont="1" applyFill="1" applyBorder="1" applyAlignment="1">
      <alignment horizontal="center" vertical="center" wrapText="1"/>
      <protection/>
    </xf>
    <xf numFmtId="3" fontId="5" fillId="0" borderId="196" xfId="53" applyNumberFormat="1" applyFont="1" applyFill="1" applyBorder="1" applyAlignment="1">
      <alignment horizontal="center" vertical="center"/>
      <protection/>
    </xf>
    <xf numFmtId="3" fontId="5" fillId="0" borderId="197" xfId="53" applyFont="1" applyFill="1" applyBorder="1" applyAlignment="1">
      <alignment horizontal="center" vertical="center" wrapText="1"/>
      <protection/>
    </xf>
    <xf numFmtId="3" fontId="10" fillId="0" borderId="88" xfId="53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distributed" wrapText="1"/>
      <protection/>
    </xf>
    <xf numFmtId="3" fontId="0" fillId="0" borderId="0" xfId="0" applyAlignment="1">
      <alignment horizontal="left"/>
    </xf>
    <xf numFmtId="0" fontId="10" fillId="0" borderId="0" xfId="58" applyFont="1" applyBorder="1" applyAlignment="1">
      <alignment horizontal="center"/>
      <protection/>
    </xf>
    <xf numFmtId="0" fontId="44" fillId="0" borderId="142" xfId="58" applyFont="1" applyBorder="1" applyAlignment="1">
      <alignment horizontal="center" vertical="top" wrapText="1"/>
      <protection/>
    </xf>
    <xf numFmtId="0" fontId="44" fillId="0" borderId="198" xfId="58" applyFont="1" applyBorder="1" applyAlignment="1">
      <alignment horizontal="center" vertical="top" wrapText="1"/>
      <protection/>
    </xf>
    <xf numFmtId="0" fontId="44" fillId="0" borderId="199" xfId="58" applyFont="1" applyBorder="1" applyAlignment="1">
      <alignment horizontal="center" vertical="top" wrapText="1"/>
      <protection/>
    </xf>
    <xf numFmtId="3" fontId="6" fillId="0" borderId="200" xfId="53" applyFont="1" applyFill="1" applyBorder="1" applyAlignment="1">
      <alignment horizontal="right"/>
      <protection/>
    </xf>
    <xf numFmtId="0" fontId="25" fillId="0" borderId="142" xfId="58" applyFont="1" applyBorder="1" applyAlignment="1">
      <alignment horizontal="center" vertical="top" wrapText="1"/>
      <protection/>
    </xf>
    <xf numFmtId="0" fontId="25" fillId="0" borderId="198" xfId="58" applyFont="1" applyBorder="1" applyAlignment="1">
      <alignment horizontal="center" vertical="top" wrapText="1"/>
      <protection/>
    </xf>
    <xf numFmtId="0" fontId="25" fillId="0" borderId="199" xfId="58" applyFont="1" applyBorder="1" applyAlignment="1">
      <alignment horizontal="center" vertical="top" wrapText="1"/>
      <protection/>
    </xf>
    <xf numFmtId="0" fontId="10" fillId="0" borderId="0" xfId="58" applyFont="1" applyAlignment="1">
      <alignment horizontal="center"/>
      <protection/>
    </xf>
    <xf numFmtId="0" fontId="5" fillId="0" borderId="0" xfId="58" applyFont="1" applyBorder="1" applyAlignment="1">
      <alignment horizontal="right"/>
      <protection/>
    </xf>
    <xf numFmtId="0" fontId="44" fillId="34" borderId="201" xfId="58" applyFont="1" applyFill="1" applyBorder="1" applyAlignment="1">
      <alignment horizontal="center" vertical="top" wrapText="1"/>
      <protection/>
    </xf>
    <xf numFmtId="0" fontId="44" fillId="34" borderId="202" xfId="58" applyFont="1" applyFill="1" applyBorder="1" applyAlignment="1">
      <alignment horizontal="center" vertical="top" wrapText="1"/>
      <protection/>
    </xf>
    <xf numFmtId="0" fontId="44" fillId="34" borderId="203" xfId="58" applyFont="1" applyFill="1" applyBorder="1" applyAlignment="1">
      <alignment horizontal="center" vertical="top" wrapText="1"/>
      <protection/>
    </xf>
    <xf numFmtId="0" fontId="44" fillId="0" borderId="204" xfId="58" applyFont="1" applyBorder="1" applyAlignment="1">
      <alignment horizontal="center" vertical="top" wrapText="1"/>
      <protection/>
    </xf>
    <xf numFmtId="0" fontId="44" fillId="0" borderId="205" xfId="58" applyFont="1" applyBorder="1" applyAlignment="1">
      <alignment horizontal="center" vertical="top" wrapText="1"/>
      <protection/>
    </xf>
    <xf numFmtId="0" fontId="44" fillId="0" borderId="206" xfId="58" applyFont="1" applyBorder="1" applyAlignment="1">
      <alignment horizontal="center" vertical="top" wrapText="1"/>
      <protection/>
    </xf>
    <xf numFmtId="0" fontId="5" fillId="0" borderId="0" xfId="62" applyFont="1" applyFill="1" applyAlignment="1">
      <alignment horizontal="left"/>
      <protection/>
    </xf>
    <xf numFmtId="3" fontId="0" fillId="0" borderId="0" xfId="0" applyNumberFormat="1" applyFill="1" applyBorder="1" applyAlignment="1">
      <alignment horizontal="right" vertical="center"/>
    </xf>
    <xf numFmtId="0" fontId="10" fillId="0" borderId="173" xfId="63" applyFont="1" applyFill="1" applyBorder="1" applyAlignment="1">
      <alignment horizontal="center" vertical="center" wrapText="1"/>
      <protection/>
    </xf>
    <xf numFmtId="0" fontId="10" fillId="0" borderId="207" xfId="63" applyFont="1" applyFill="1" applyBorder="1" applyAlignment="1">
      <alignment horizontal="center" vertical="center" wrapText="1"/>
      <protection/>
    </xf>
    <xf numFmtId="49" fontId="10" fillId="0" borderId="208" xfId="63" applyNumberFormat="1" applyFont="1" applyFill="1" applyBorder="1" applyAlignment="1">
      <alignment horizontal="center" vertical="center" wrapText="1"/>
      <protection/>
    </xf>
    <xf numFmtId="49" fontId="10" fillId="0" borderId="209" xfId="63" applyNumberFormat="1" applyFont="1" applyFill="1" applyBorder="1" applyAlignment="1">
      <alignment horizontal="center" vertical="center" wrapText="1"/>
      <protection/>
    </xf>
    <xf numFmtId="49" fontId="10" fillId="0" borderId="210" xfId="63" applyNumberFormat="1" applyFont="1" applyFill="1" applyBorder="1" applyAlignment="1">
      <alignment horizontal="left" vertical="center"/>
      <protection/>
    </xf>
    <xf numFmtId="49" fontId="10" fillId="0" borderId="211" xfId="63" applyNumberFormat="1" applyFont="1" applyFill="1" applyBorder="1" applyAlignment="1">
      <alignment horizontal="left" vertical="center"/>
      <protection/>
    </xf>
    <xf numFmtId="49" fontId="10" fillId="0" borderId="212" xfId="63" applyNumberFormat="1" applyFont="1" applyFill="1" applyBorder="1" applyAlignment="1">
      <alignment horizontal="left" vertical="center"/>
      <protection/>
    </xf>
    <xf numFmtId="49" fontId="10" fillId="0" borderId="33" xfId="63" applyNumberFormat="1" applyFont="1" applyFill="1" applyBorder="1" applyAlignment="1">
      <alignment horizontal="left" vertical="center"/>
      <protection/>
    </xf>
    <xf numFmtId="49" fontId="10" fillId="0" borderId="213" xfId="63" applyNumberFormat="1" applyFont="1" applyFill="1" applyBorder="1" applyAlignment="1">
      <alignment horizontal="center" vertical="center"/>
      <protection/>
    </xf>
    <xf numFmtId="49" fontId="10" fillId="0" borderId="109" xfId="63" applyNumberFormat="1" applyFont="1" applyFill="1" applyBorder="1" applyAlignment="1">
      <alignment horizontal="center" vertical="center"/>
      <protection/>
    </xf>
    <xf numFmtId="49" fontId="10" fillId="0" borderId="171" xfId="63" applyNumberFormat="1" applyFont="1" applyFill="1" applyBorder="1" applyAlignment="1">
      <alignment horizontal="center" vertical="center"/>
      <protection/>
    </xf>
    <xf numFmtId="49" fontId="10" fillId="0" borderId="214" xfId="63" applyNumberFormat="1" applyFont="1" applyFill="1" applyBorder="1" applyAlignment="1">
      <alignment horizontal="center" vertical="center"/>
      <protection/>
    </xf>
    <xf numFmtId="49" fontId="10" fillId="0" borderId="215" xfId="63" applyNumberFormat="1" applyFont="1" applyFill="1" applyBorder="1" applyAlignment="1">
      <alignment horizontal="center" vertical="center" textRotation="90" wrapText="1"/>
      <protection/>
    </xf>
    <xf numFmtId="49" fontId="10" fillId="0" borderId="171" xfId="63" applyNumberFormat="1" applyFont="1" applyFill="1" applyBorder="1" applyAlignment="1">
      <alignment horizontal="center" vertical="center" textRotation="90" wrapText="1"/>
      <protection/>
    </xf>
    <xf numFmtId="0" fontId="5" fillId="0" borderId="16" xfId="63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3" xfId="63" applyFont="1" applyFill="1" applyBorder="1" applyAlignment="1">
      <alignment vertical="center"/>
      <protection/>
    </xf>
    <xf numFmtId="49" fontId="17" fillId="0" borderId="215" xfId="63" applyNumberFormat="1" applyFont="1" applyFill="1" applyBorder="1" applyAlignment="1">
      <alignment horizontal="center" vertical="center" textRotation="90" wrapText="1"/>
      <protection/>
    </xf>
    <xf numFmtId="49" fontId="17" fillId="0" borderId="171" xfId="63" applyNumberFormat="1" applyFont="1" applyFill="1" applyBorder="1" applyAlignment="1">
      <alignment horizontal="center" vertical="center" textRotation="90" wrapText="1"/>
      <protection/>
    </xf>
    <xf numFmtId="49" fontId="10" fillId="0" borderId="216" xfId="63" applyNumberFormat="1" applyFont="1" applyFill="1" applyBorder="1" applyAlignment="1">
      <alignment horizontal="center" vertical="center" textRotation="90" wrapText="1"/>
      <protection/>
    </xf>
    <xf numFmtId="49" fontId="10" fillId="0" borderId="217" xfId="63" applyNumberFormat="1" applyFont="1" applyFill="1" applyBorder="1" applyAlignment="1">
      <alignment horizontal="center" vertical="center" textRotation="90" wrapText="1"/>
      <protection/>
    </xf>
    <xf numFmtId="0" fontId="5" fillId="0" borderId="173" xfId="63" applyFont="1" applyFill="1" applyBorder="1" applyAlignment="1">
      <alignment vertical="center"/>
      <protection/>
    </xf>
    <xf numFmtId="0" fontId="10" fillId="0" borderId="16" xfId="63" applyFont="1" applyFill="1" applyBorder="1" applyAlignment="1">
      <alignment vertical="center"/>
      <protection/>
    </xf>
    <xf numFmtId="49" fontId="10" fillId="0" borderId="142" xfId="63" applyNumberFormat="1" applyFont="1" applyFill="1" applyBorder="1" applyAlignment="1">
      <alignment horizontal="center" vertical="center"/>
      <protection/>
    </xf>
    <xf numFmtId="49" fontId="10" fillId="0" borderId="198" xfId="63" applyNumberFormat="1" applyFont="1" applyFill="1" applyBorder="1" applyAlignment="1">
      <alignment horizontal="center" vertical="center"/>
      <protection/>
    </xf>
    <xf numFmtId="49" fontId="10" fillId="0" borderId="199" xfId="63" applyNumberFormat="1" applyFont="1" applyFill="1" applyBorder="1" applyAlignment="1">
      <alignment horizontal="center" vertical="center"/>
      <protection/>
    </xf>
    <xf numFmtId="0" fontId="5" fillId="0" borderId="46" xfId="63" applyFont="1" applyFill="1" applyBorder="1" applyAlignment="1">
      <alignment vertical="center"/>
      <protection/>
    </xf>
    <xf numFmtId="0" fontId="10" fillId="0" borderId="46" xfId="63" applyFont="1" applyFill="1" applyBorder="1" applyAlignment="1">
      <alignment vertical="center"/>
      <protection/>
    </xf>
    <xf numFmtId="49" fontId="10" fillId="0" borderId="218" xfId="63" applyNumberFormat="1" applyFont="1" applyFill="1" applyBorder="1" applyAlignment="1">
      <alignment horizontal="center" vertical="center" textRotation="90" wrapText="1"/>
      <protection/>
    </xf>
    <xf numFmtId="3" fontId="5" fillId="0" borderId="46" xfId="56" applyFont="1" applyFill="1" applyBorder="1" applyAlignment="1">
      <alignment vertical="center" wrapText="1"/>
      <protection/>
    </xf>
    <xf numFmtId="0" fontId="5" fillId="0" borderId="16" xfId="63" applyFont="1" applyFill="1" applyBorder="1" applyAlignment="1">
      <alignment horizontal="left" vertical="center"/>
      <protection/>
    </xf>
    <xf numFmtId="0" fontId="5" fillId="0" borderId="46" xfId="63" applyFont="1" applyFill="1" applyBorder="1" applyAlignment="1">
      <alignment horizontal="left" vertical="center"/>
      <protection/>
    </xf>
    <xf numFmtId="0" fontId="14" fillId="0" borderId="213" xfId="63" applyFont="1" applyFill="1" applyBorder="1" applyAlignment="1">
      <alignment horizontal="center" vertical="center"/>
      <protection/>
    </xf>
    <xf numFmtId="0" fontId="14" fillId="0" borderId="109" xfId="63" applyFont="1" applyFill="1" applyBorder="1" applyAlignment="1">
      <alignment horizontal="center" vertical="center"/>
      <protection/>
    </xf>
    <xf numFmtId="49" fontId="10" fillId="0" borderId="219" xfId="63" applyNumberFormat="1" applyFont="1" applyFill="1" applyBorder="1" applyAlignment="1">
      <alignment horizontal="center" vertical="center" textRotation="90" wrapText="1"/>
      <protection/>
    </xf>
    <xf numFmtId="0" fontId="5" fillId="0" borderId="10" xfId="63" applyFont="1" applyFill="1" applyBorder="1" applyAlignment="1">
      <alignment vertical="center"/>
      <protection/>
    </xf>
    <xf numFmtId="0" fontId="5" fillId="0" borderId="101" xfId="63" applyFont="1" applyFill="1" applyBorder="1" applyAlignment="1">
      <alignment vertical="center"/>
      <protection/>
    </xf>
    <xf numFmtId="49" fontId="10" fillId="0" borderId="78" xfId="63" applyNumberFormat="1" applyFont="1" applyFill="1" applyBorder="1" applyAlignment="1">
      <alignment vertical="center" textRotation="90" wrapText="1"/>
      <protection/>
    </xf>
    <xf numFmtId="0" fontId="10" fillId="0" borderId="0" xfId="65" applyFont="1" applyFill="1" applyBorder="1" applyAlignment="1">
      <alignment horizontal="center" vertical="center" shrinkToFit="1"/>
      <protection/>
    </xf>
    <xf numFmtId="0" fontId="10" fillId="0" borderId="0" xfId="65" applyFont="1" applyFill="1" applyBorder="1" applyAlignment="1">
      <alignment horizontal="center" vertical="center"/>
      <protection/>
    </xf>
    <xf numFmtId="49" fontId="10" fillId="0" borderId="216" xfId="63" applyNumberFormat="1" applyFont="1" applyFill="1" applyBorder="1" applyAlignment="1">
      <alignment horizontal="center" vertical="center" wrapText="1"/>
      <protection/>
    </xf>
    <xf numFmtId="49" fontId="10" fillId="0" borderId="220" xfId="63" applyNumberFormat="1" applyFont="1" applyFill="1" applyBorder="1" applyAlignment="1">
      <alignment horizontal="center" vertical="center" wrapText="1"/>
      <protection/>
    </xf>
    <xf numFmtId="49" fontId="10" fillId="0" borderId="217" xfId="63" applyNumberFormat="1" applyFont="1" applyFill="1" applyBorder="1" applyAlignment="1">
      <alignment horizontal="center" vertical="center" wrapText="1"/>
      <protection/>
    </xf>
    <xf numFmtId="49" fontId="10" fillId="0" borderId="87" xfId="63" applyNumberFormat="1" applyFont="1" applyFill="1" applyBorder="1" applyAlignment="1">
      <alignment horizontal="center" vertical="center" wrapText="1"/>
      <protection/>
    </xf>
    <xf numFmtId="0" fontId="10" fillId="0" borderId="95" xfId="63" applyFont="1" applyFill="1" applyBorder="1" applyAlignment="1">
      <alignment horizontal="center" vertical="center" wrapText="1"/>
      <protection/>
    </xf>
    <xf numFmtId="0" fontId="10" fillId="0" borderId="221" xfId="63" applyFont="1" applyFill="1" applyBorder="1" applyAlignment="1">
      <alignment horizontal="center" vertical="center"/>
      <protection/>
    </xf>
    <xf numFmtId="0" fontId="10" fillId="0" borderId="222" xfId="63" applyFont="1" applyFill="1" applyBorder="1" applyAlignment="1">
      <alignment horizontal="center" vertical="center"/>
      <protection/>
    </xf>
    <xf numFmtId="0" fontId="10" fillId="0" borderId="223" xfId="63" applyFont="1" applyFill="1" applyBorder="1" applyAlignment="1">
      <alignment horizontal="center" vertical="center"/>
      <protection/>
    </xf>
    <xf numFmtId="49" fontId="10" fillId="0" borderId="224" xfId="63" applyNumberFormat="1" applyFont="1" applyFill="1" applyBorder="1" applyAlignment="1">
      <alignment horizontal="center" vertical="center" wrapText="1"/>
      <protection/>
    </xf>
    <xf numFmtId="49" fontId="10" fillId="0" borderId="171" xfId="63" applyNumberFormat="1" applyFont="1" applyFill="1" applyBorder="1" applyAlignment="1">
      <alignment horizontal="center" vertical="center" wrapText="1"/>
      <protection/>
    </xf>
    <xf numFmtId="0" fontId="10" fillId="0" borderId="225" xfId="63" applyFont="1" applyFill="1" applyBorder="1" applyAlignment="1">
      <alignment horizontal="center" vertical="center"/>
      <protection/>
    </xf>
    <xf numFmtId="0" fontId="10" fillId="0" borderId="226" xfId="63" applyFont="1" applyFill="1" applyBorder="1" applyAlignment="1">
      <alignment horizontal="center" vertical="center"/>
      <protection/>
    </xf>
    <xf numFmtId="49" fontId="10" fillId="0" borderId="227" xfId="63" applyNumberFormat="1" applyFont="1" applyFill="1" applyBorder="1" applyAlignment="1">
      <alignment horizontal="center" vertical="center" textRotation="90" wrapText="1"/>
      <protection/>
    </xf>
    <xf numFmtId="49" fontId="10" fillId="0" borderId="35" xfId="63" applyNumberFormat="1" applyFont="1" applyFill="1" applyBorder="1" applyAlignment="1">
      <alignment horizontal="left" vertical="center"/>
      <protection/>
    </xf>
    <xf numFmtId="49" fontId="10" fillId="0" borderId="48" xfId="63" applyNumberFormat="1" applyFont="1" applyFill="1" applyBorder="1" applyAlignment="1">
      <alignment horizontal="left" vertical="center"/>
      <protection/>
    </xf>
    <xf numFmtId="0" fontId="21" fillId="0" borderId="30" xfId="63" applyFont="1" applyFill="1" applyBorder="1" applyAlignment="1">
      <alignment horizontal="left" vertical="center"/>
      <protection/>
    </xf>
    <xf numFmtId="3" fontId="10" fillId="0" borderId="0" xfId="60" applyFont="1" applyFill="1" applyBorder="1" applyAlignment="1">
      <alignment horizontal="center" vertical="center"/>
      <protection/>
    </xf>
    <xf numFmtId="0" fontId="10" fillId="0" borderId="228" xfId="57" applyFont="1" applyFill="1" applyBorder="1" applyAlignment="1">
      <alignment horizontal="center" vertical="center" wrapText="1"/>
      <protection/>
    </xf>
    <xf numFmtId="3" fontId="10" fillId="0" borderId="64" xfId="53" applyFont="1" applyFill="1" applyBorder="1" applyAlignment="1">
      <alignment horizontal="center" vertical="center" wrapText="1"/>
      <protection/>
    </xf>
    <xf numFmtId="0" fontId="10" fillId="0" borderId="64" xfId="57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3" fontId="10" fillId="0" borderId="104" xfId="53" applyFont="1" applyFill="1" applyBorder="1" applyAlignment="1">
      <alignment horizontal="center" vertical="center" wrapText="1"/>
      <protection/>
    </xf>
    <xf numFmtId="0" fontId="10" fillId="0" borderId="229" xfId="57" applyFont="1" applyFill="1" applyBorder="1" applyAlignment="1">
      <alignment horizontal="left" vertical="center"/>
      <protection/>
    </xf>
    <xf numFmtId="3" fontId="22" fillId="0" borderId="229" xfId="53" applyFont="1" applyFill="1" applyBorder="1" applyAlignment="1">
      <alignment horizontal="center" vertical="center"/>
      <protection/>
    </xf>
    <xf numFmtId="0" fontId="10" fillId="0" borderId="70" xfId="57" applyFont="1" applyFill="1" applyBorder="1" applyAlignment="1">
      <alignment horizontal="left" vertical="center" wrapText="1"/>
      <protection/>
    </xf>
    <xf numFmtId="3" fontId="10" fillId="0" borderId="70" xfId="53" applyFont="1" applyFill="1" applyBorder="1" applyAlignment="1">
      <alignment horizontal="left" vertical="center" wrapText="1"/>
      <protection/>
    </xf>
    <xf numFmtId="0" fontId="10" fillId="0" borderId="229" xfId="57" applyFont="1" applyFill="1" applyBorder="1" applyAlignment="1">
      <alignment horizontal="center" vertical="center"/>
      <protection/>
    </xf>
    <xf numFmtId="3" fontId="5" fillId="0" borderId="136" xfId="0" applyFont="1" applyFill="1" applyBorder="1" applyAlignment="1">
      <alignment horizontal="left" vertical="center"/>
    </xf>
    <xf numFmtId="3" fontId="5" fillId="0" borderId="137" xfId="0" applyFont="1" applyFill="1" applyBorder="1" applyAlignment="1">
      <alignment horizontal="left" vertical="center"/>
    </xf>
    <xf numFmtId="3" fontId="10" fillId="0" borderId="230" xfId="53" applyFont="1" applyFill="1" applyBorder="1" applyAlignment="1">
      <alignment horizontal="center" vertical="center"/>
      <protection/>
    </xf>
    <xf numFmtId="3" fontId="10" fillId="0" borderId="231" xfId="53" applyFont="1" applyFill="1" applyBorder="1" applyAlignment="1">
      <alignment horizontal="center" vertical="center"/>
      <protection/>
    </xf>
    <xf numFmtId="3" fontId="10" fillId="0" borderId="232" xfId="53" applyFont="1" applyFill="1" applyBorder="1" applyAlignment="1">
      <alignment horizontal="center" vertical="center"/>
      <protection/>
    </xf>
    <xf numFmtId="3" fontId="10" fillId="0" borderId="224" xfId="53" applyFont="1" applyFill="1" applyBorder="1" applyAlignment="1">
      <alignment horizontal="center" vertical="center" wrapText="1"/>
      <protection/>
    </xf>
    <xf numFmtId="3" fontId="10" fillId="0" borderId="233" xfId="53" applyFont="1" applyFill="1" applyBorder="1" applyAlignment="1">
      <alignment horizontal="center" vertical="center" wrapText="1"/>
      <protection/>
    </xf>
    <xf numFmtId="3" fontId="10" fillId="0" borderId="234" xfId="53" applyFont="1" applyFill="1" applyBorder="1" applyAlignment="1">
      <alignment horizontal="center" vertical="center" wrapText="1"/>
      <protection/>
    </xf>
    <xf numFmtId="3" fontId="10" fillId="0" borderId="235" xfId="53" applyFont="1" applyFill="1" applyBorder="1" applyAlignment="1">
      <alignment horizontal="center" vertical="center" wrapText="1"/>
      <protection/>
    </xf>
    <xf numFmtId="3" fontId="6" fillId="0" borderId="104" xfId="53" applyFont="1" applyFill="1" applyBorder="1" applyAlignment="1">
      <alignment horizontal="right"/>
      <protection/>
    </xf>
    <xf numFmtId="3" fontId="10" fillId="0" borderId="82" xfId="64" applyFont="1" applyFill="1" applyBorder="1" applyAlignment="1">
      <alignment horizontal="center" vertical="center" wrapText="1"/>
      <protection/>
    </xf>
    <xf numFmtId="3" fontId="10" fillId="0" borderId="95" xfId="64" applyFont="1" applyFill="1" applyBorder="1" applyAlignment="1">
      <alignment horizontal="center" vertical="center" wrapText="1"/>
      <protection/>
    </xf>
    <xf numFmtId="3" fontId="10" fillId="0" borderId="236" xfId="64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3" xfId="62" applyFont="1" applyFill="1" applyBorder="1" applyAlignment="1">
      <alignment horizontal="center" vertical="center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10" fillId="0" borderId="237" xfId="64" applyFont="1" applyFill="1" applyBorder="1" applyAlignment="1">
      <alignment horizontal="center" vertical="center" wrapText="1"/>
      <protection/>
    </xf>
    <xf numFmtId="3" fontId="10" fillId="0" borderId="238" xfId="64" applyFont="1" applyFill="1" applyBorder="1" applyAlignment="1">
      <alignment horizontal="center" vertical="center" wrapText="1"/>
      <protection/>
    </xf>
    <xf numFmtId="3" fontId="10" fillId="0" borderId="239" xfId="64" applyFont="1" applyFill="1" applyBorder="1" applyAlignment="1">
      <alignment horizontal="center" vertical="center" wrapText="1"/>
      <protection/>
    </xf>
    <xf numFmtId="3" fontId="10" fillId="0" borderId="10" xfId="64" applyFont="1" applyFill="1" applyBorder="1" applyAlignment="1">
      <alignment horizontal="center" vertical="center" wrapText="1"/>
      <protection/>
    </xf>
    <xf numFmtId="3" fontId="30" fillId="0" borderId="0" xfId="55" applyFont="1" applyFill="1" applyBorder="1" applyAlignment="1">
      <alignment horizontal="center" vertical="center"/>
      <protection/>
    </xf>
    <xf numFmtId="3" fontId="30" fillId="0" borderId="104" xfId="55" applyFont="1" applyFill="1" applyBorder="1" applyAlignment="1">
      <alignment horizontal="center" vertical="center"/>
      <protection/>
    </xf>
    <xf numFmtId="3" fontId="30" fillId="0" borderId="240" xfId="55" applyFont="1" applyFill="1" applyBorder="1" applyAlignment="1">
      <alignment horizontal="center" vertical="center"/>
      <protection/>
    </xf>
    <xf numFmtId="3" fontId="30" fillId="0" borderId="132" xfId="55" applyFont="1" applyFill="1" applyBorder="1" applyAlignment="1">
      <alignment horizontal="center" vertical="center"/>
      <protection/>
    </xf>
    <xf numFmtId="3" fontId="30" fillId="0" borderId="111" xfId="55" applyFont="1" applyFill="1" applyBorder="1" applyAlignment="1">
      <alignment horizontal="center" vertical="center"/>
      <protection/>
    </xf>
    <xf numFmtId="3" fontId="30" fillId="0" borderId="229" xfId="55" applyFont="1" applyFill="1" applyBorder="1" applyAlignment="1">
      <alignment horizontal="center" vertical="center"/>
      <protection/>
    </xf>
    <xf numFmtId="3" fontId="30" fillId="0" borderId="241" xfId="55" applyFont="1" applyFill="1" applyBorder="1" applyAlignment="1">
      <alignment horizontal="center" vertical="center"/>
      <protection/>
    </xf>
    <xf numFmtId="3" fontId="30" fillId="0" borderId="228" xfId="55" applyFont="1" applyFill="1" applyBorder="1" applyAlignment="1">
      <alignment horizontal="center" vertical="center" wrapText="1"/>
      <protection/>
    </xf>
    <xf numFmtId="0" fontId="30" fillId="0" borderId="67" xfId="59" applyFont="1" applyFill="1" applyBorder="1" applyAlignment="1">
      <alignment horizontal="center" vertical="center" wrapText="1"/>
      <protection/>
    </xf>
    <xf numFmtId="0" fontId="30" fillId="0" borderId="22" xfId="59" applyFont="1" applyFill="1" applyBorder="1" applyAlignment="1">
      <alignment vertical="center" wrapText="1"/>
      <protection/>
    </xf>
    <xf numFmtId="0" fontId="30" fillId="0" borderId="109" xfId="59" applyFont="1" applyFill="1" applyBorder="1" applyAlignment="1">
      <alignment horizontal="left" vertical="center" wrapText="1"/>
      <protection/>
    </xf>
    <xf numFmtId="0" fontId="30" fillId="0" borderId="39" xfId="59" applyFont="1" applyFill="1" applyBorder="1" applyAlignment="1">
      <alignment horizontal="left" vertical="center" wrapText="1"/>
      <protection/>
    </xf>
    <xf numFmtId="0" fontId="35" fillId="0" borderId="0" xfId="59" applyFont="1" applyFill="1" applyBorder="1" applyAlignment="1">
      <alignment horizontal="center" vertical="center" wrapText="1"/>
      <protection/>
    </xf>
    <xf numFmtId="0" fontId="30" fillId="0" borderId="39" xfId="59" applyFont="1" applyFill="1" applyBorder="1" applyAlignment="1">
      <alignment horizontal="center" vertical="center" wrapText="1"/>
      <protection/>
    </xf>
    <xf numFmtId="0" fontId="30" fillId="0" borderId="42" xfId="59" applyFont="1" applyFill="1" applyBorder="1" applyAlignment="1">
      <alignment horizontal="center" vertical="center" wrapText="1"/>
      <protection/>
    </xf>
    <xf numFmtId="3" fontId="10" fillId="0" borderId="71" xfId="0" applyFont="1" applyFill="1" applyBorder="1" applyAlignment="1">
      <alignment horizontal="center" vertical="center" wrapText="1"/>
    </xf>
    <xf numFmtId="3" fontId="10" fillId="0" borderId="0" xfId="0" applyFont="1" applyFill="1" applyBorder="1" applyAlignment="1">
      <alignment horizontal="center" vertical="center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5" xfId="0" applyFont="1" applyFill="1" applyBorder="1" applyAlignment="1">
      <alignment horizontal="center" vertical="center" wrapText="1"/>
    </xf>
    <xf numFmtId="3" fontId="5" fillId="0" borderId="104" xfId="0" applyFont="1" applyFill="1" applyBorder="1" applyAlignment="1">
      <alignment horizontal="center" vertical="center" wrapText="1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ltségvetés1_12 melléklet" xfId="58"/>
    <cellStyle name="Normál_kötelezettségvállalások" xfId="59"/>
    <cellStyle name="Normál_Ktgvetrendmód-0615" xfId="60"/>
    <cellStyle name="Normál_KV15_GYO_indokolási_lapok" xfId="61"/>
    <cellStyle name="Normál_mérleg" xfId="62"/>
    <cellStyle name="Normál_Munkafüzet1" xfId="63"/>
    <cellStyle name="Normál_rendelet-módosítás 10-16" xfId="64"/>
    <cellStyle name="Normál_üres" xfId="65"/>
    <cellStyle name="Normál12" xfId="66"/>
    <cellStyle name="Összesen" xfId="67"/>
    <cellStyle name="Currency" xfId="68"/>
    <cellStyle name="Currency [0]" xfId="69"/>
    <cellStyle name="Rossz" xfId="70"/>
    <cellStyle name="Semleges" xfId="71"/>
    <cellStyle name="SIMA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S50"/>
  <sheetViews>
    <sheetView tabSelected="1"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6.69921875" style="149" customWidth="1"/>
    <col min="2" max="2" width="65.59765625" style="149" customWidth="1"/>
    <col min="3" max="4" width="20.59765625" style="150" customWidth="1"/>
    <col min="5" max="5" width="6.69921875" style="149" customWidth="1"/>
    <col min="6" max="6" width="65.59765625" style="149" customWidth="1"/>
    <col min="7" max="8" width="20.59765625" style="150" customWidth="1"/>
    <col min="9" max="16384" width="9" style="149" customWidth="1"/>
  </cols>
  <sheetData>
    <row r="1" s="151" customFormat="1" ht="20.25">
      <c r="A1" s="151" t="s">
        <v>365</v>
      </c>
    </row>
    <row r="2" spans="1:8" s="151" customFormat="1" ht="22.5" customHeight="1">
      <c r="A2" s="572" t="s">
        <v>273</v>
      </c>
      <c r="B2" s="572"/>
      <c r="C2" s="572"/>
      <c r="D2" s="572"/>
      <c r="E2" s="572"/>
      <c r="F2" s="572"/>
      <c r="G2" s="572"/>
      <c r="H2" s="150"/>
    </row>
    <row r="3" spans="1:8" ht="24.75" customHeight="1" thickBot="1">
      <c r="A3" s="152"/>
      <c r="B3" s="152"/>
      <c r="C3" s="154"/>
      <c r="D3" s="155"/>
      <c r="E3" s="156"/>
      <c r="H3" s="155" t="s">
        <v>264</v>
      </c>
    </row>
    <row r="4" spans="1:10" ht="28.5" customHeight="1" thickBot="1" thickTop="1">
      <c r="A4" s="573" t="s">
        <v>0</v>
      </c>
      <c r="B4" s="575" t="s">
        <v>3</v>
      </c>
      <c r="C4" s="153" t="s">
        <v>1</v>
      </c>
      <c r="D4" s="158" t="s">
        <v>2</v>
      </c>
      <c r="E4" s="573" t="s">
        <v>0</v>
      </c>
      <c r="F4" s="575" t="s">
        <v>5</v>
      </c>
      <c r="G4" s="153" t="s">
        <v>1</v>
      </c>
      <c r="H4" s="159" t="s">
        <v>2</v>
      </c>
      <c r="I4" s="160"/>
      <c r="J4" s="161"/>
    </row>
    <row r="5" spans="1:9" ht="28.5" customHeight="1" thickTop="1">
      <c r="A5" s="573"/>
      <c r="B5" s="576"/>
      <c r="C5" s="163" t="s">
        <v>4</v>
      </c>
      <c r="D5" s="163" t="s">
        <v>4</v>
      </c>
      <c r="E5" s="573"/>
      <c r="F5" s="576"/>
      <c r="G5" s="163" t="s">
        <v>4</v>
      </c>
      <c r="H5" s="164" t="s">
        <v>4</v>
      </c>
      <c r="I5" s="160"/>
    </row>
    <row r="6" spans="1:9" s="16" customFormat="1" ht="13.5" customHeight="1" thickBot="1">
      <c r="A6" s="165">
        <v>1</v>
      </c>
      <c r="B6" s="166">
        <v>2</v>
      </c>
      <c r="C6" s="167">
        <v>3</v>
      </c>
      <c r="D6" s="167">
        <v>4</v>
      </c>
      <c r="E6" s="165">
        <v>1</v>
      </c>
      <c r="F6" s="166">
        <v>2</v>
      </c>
      <c r="G6" s="167">
        <v>3</v>
      </c>
      <c r="H6" s="168">
        <v>4</v>
      </c>
      <c r="I6" s="4"/>
    </row>
    <row r="7" spans="1:8" s="4" customFormat="1" ht="33.75" customHeight="1" thickTop="1">
      <c r="A7" s="169">
        <v>1</v>
      </c>
      <c r="B7" s="170" t="s">
        <v>6</v>
      </c>
      <c r="C7" s="171">
        <v>21840000</v>
      </c>
      <c r="D7" s="171">
        <v>26840000</v>
      </c>
      <c r="E7" s="172">
        <v>1</v>
      </c>
      <c r="F7" s="3" t="s">
        <v>7</v>
      </c>
      <c r="G7" s="173">
        <v>90896000</v>
      </c>
      <c r="H7" s="173">
        <f>47850880+46262468</f>
        <v>94113348</v>
      </c>
    </row>
    <row r="8" spans="1:8" s="4" customFormat="1" ht="33.75" customHeight="1">
      <c r="A8" s="25">
        <v>2</v>
      </c>
      <c r="B8" s="3" t="s">
        <v>8</v>
      </c>
      <c r="C8" s="398">
        <v>36760000</v>
      </c>
      <c r="D8" s="7">
        <f>16506000+29000000</f>
        <v>45506000</v>
      </c>
      <c r="E8" s="2">
        <v>2</v>
      </c>
      <c r="F8" s="3" t="s">
        <v>9</v>
      </c>
      <c r="G8" s="10">
        <v>21783000</v>
      </c>
      <c r="H8" s="400">
        <f>9713179+9045275</f>
        <v>18758454</v>
      </c>
    </row>
    <row r="9" spans="1:8" s="4" customFormat="1" ht="33.75" customHeight="1">
      <c r="A9" s="174">
        <v>3</v>
      </c>
      <c r="B9" s="175" t="s">
        <v>230</v>
      </c>
      <c r="C9" s="371">
        <v>90427000</v>
      </c>
      <c r="D9" s="176">
        <v>100837384</v>
      </c>
      <c r="E9" s="177">
        <v>3</v>
      </c>
      <c r="F9" s="3" t="s">
        <v>11</v>
      </c>
      <c r="G9" s="399">
        <v>90999000</v>
      </c>
      <c r="H9" s="401">
        <f>36482649+75272641</f>
        <v>111755290</v>
      </c>
    </row>
    <row r="10" spans="1:8" s="4" customFormat="1" ht="33.75" customHeight="1">
      <c r="A10" s="25">
        <v>4</v>
      </c>
      <c r="B10" s="6" t="s">
        <v>237</v>
      </c>
      <c r="C10" s="7">
        <v>52760000</v>
      </c>
      <c r="D10" s="7">
        <v>50003870</v>
      </c>
      <c r="E10" s="2">
        <v>4</v>
      </c>
      <c r="F10" s="3" t="s">
        <v>13</v>
      </c>
      <c r="G10" s="10">
        <v>11570000</v>
      </c>
      <c r="H10" s="10">
        <v>10518000</v>
      </c>
    </row>
    <row r="11" spans="1:8" s="4" customFormat="1" ht="33.75" customHeight="1">
      <c r="A11" s="5">
        <v>5</v>
      </c>
      <c r="B11" s="6" t="s">
        <v>238</v>
      </c>
      <c r="C11" s="7"/>
      <c r="D11" s="7"/>
      <c r="E11" s="8">
        <v>5</v>
      </c>
      <c r="F11" s="6" t="s">
        <v>15</v>
      </c>
      <c r="G11" s="10">
        <v>14984000</v>
      </c>
      <c r="H11" s="10">
        <v>11233542</v>
      </c>
    </row>
    <row r="12" spans="1:8" s="16" customFormat="1" ht="33.75" customHeight="1" thickBot="1">
      <c r="A12" s="11" t="s">
        <v>16</v>
      </c>
      <c r="B12" s="12" t="s">
        <v>17</v>
      </c>
      <c r="C12" s="13">
        <f>SUM(C7:C11)</f>
        <v>201787000</v>
      </c>
      <c r="D12" s="13">
        <f>SUM(D7:D11)</f>
        <v>223187254</v>
      </c>
      <c r="E12" s="14">
        <v>6</v>
      </c>
      <c r="F12" s="15" t="s">
        <v>229</v>
      </c>
      <c r="G12" s="347">
        <v>1500000</v>
      </c>
      <c r="H12" s="347">
        <v>1500000</v>
      </c>
    </row>
    <row r="13" spans="1:8" s="16" customFormat="1" ht="33.75" customHeight="1" thickBot="1">
      <c r="A13" s="17" t="s">
        <v>19</v>
      </c>
      <c r="B13" s="18" t="s">
        <v>227</v>
      </c>
      <c r="C13" s="19"/>
      <c r="D13" s="19"/>
      <c r="E13" s="20" t="s">
        <v>16</v>
      </c>
      <c r="F13" s="18" t="s">
        <v>20</v>
      </c>
      <c r="G13" s="21">
        <f>SUM(G7:G12)</f>
        <v>231732000</v>
      </c>
      <c r="H13" s="21">
        <f>SUM(H7:H12)</f>
        <v>247878634</v>
      </c>
    </row>
    <row r="14" spans="1:8" s="16" customFormat="1" ht="33.75" customHeight="1" thickBot="1">
      <c r="A14" s="17" t="s">
        <v>21</v>
      </c>
      <c r="B14" s="18" t="s">
        <v>22</v>
      </c>
      <c r="C14" s="22">
        <v>0</v>
      </c>
      <c r="D14" s="22">
        <v>0</v>
      </c>
      <c r="E14" s="23">
        <v>1</v>
      </c>
      <c r="F14" s="3" t="s">
        <v>23</v>
      </c>
      <c r="G14" s="24">
        <v>13000000</v>
      </c>
      <c r="H14" s="24">
        <v>23000000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2</v>
      </c>
      <c r="F15" s="3" t="s">
        <v>25</v>
      </c>
      <c r="G15" s="10">
        <v>67250000</v>
      </c>
      <c r="H15" s="10">
        <v>27127861</v>
      </c>
    </row>
    <row r="16" spans="1:8" s="16" customFormat="1" ht="33.75" customHeight="1" thickBot="1">
      <c r="A16" s="25">
        <v>2</v>
      </c>
      <c r="B16" s="3" t="s">
        <v>26</v>
      </c>
      <c r="C16" s="7">
        <v>40000000</v>
      </c>
      <c r="D16" s="7"/>
      <c r="E16" s="8">
        <v>3</v>
      </c>
      <c r="F16" s="6" t="s">
        <v>234</v>
      </c>
      <c r="G16" s="26"/>
      <c r="H16" s="26"/>
    </row>
    <row r="17" spans="1:8" s="16" customFormat="1" ht="33.75" customHeight="1" thickBot="1">
      <c r="A17" s="11" t="s">
        <v>28</v>
      </c>
      <c r="B17" s="12" t="s">
        <v>29</v>
      </c>
      <c r="C17" s="13">
        <f>SUM(C15:C16)</f>
        <v>40000000</v>
      </c>
      <c r="D17" s="13">
        <f>SUM(D15:D16)</f>
        <v>0</v>
      </c>
      <c r="E17" s="20" t="s">
        <v>19</v>
      </c>
      <c r="F17" s="18" t="s">
        <v>30</v>
      </c>
      <c r="G17" s="27">
        <f>SUM(G14:G16)</f>
        <v>80250000</v>
      </c>
      <c r="H17" s="27">
        <f>SUM(H14:H16)</f>
        <v>50127861</v>
      </c>
    </row>
    <row r="18" spans="1:8" s="16" customFormat="1" ht="33.75" customHeight="1" thickBot="1">
      <c r="A18" s="178"/>
      <c r="B18" s="179"/>
      <c r="C18" s="180"/>
      <c r="D18" s="180"/>
      <c r="E18" s="28" t="s">
        <v>21</v>
      </c>
      <c r="F18" s="29" t="s">
        <v>31</v>
      </c>
      <c r="G18" s="27"/>
      <c r="H18" s="27"/>
    </row>
    <row r="19" spans="1:8" s="16" customFormat="1" ht="33.75" customHeight="1">
      <c r="A19" s="181"/>
      <c r="B19" s="182"/>
      <c r="C19" s="183"/>
      <c r="D19" s="183"/>
      <c r="E19" s="31">
        <v>1</v>
      </c>
      <c r="F19" s="32" t="s">
        <v>32</v>
      </c>
      <c r="G19" s="184"/>
      <c r="H19" s="184"/>
    </row>
    <row r="20" spans="1:8" s="16" customFormat="1" ht="33.75" customHeight="1">
      <c r="A20" s="181"/>
      <c r="B20" s="182"/>
      <c r="C20" s="183"/>
      <c r="D20" s="183"/>
      <c r="E20" s="574">
        <v>2</v>
      </c>
      <c r="F20" s="6" t="s">
        <v>33</v>
      </c>
      <c r="G20" s="185">
        <v>12962000</v>
      </c>
      <c r="H20" s="185">
        <v>1600000</v>
      </c>
    </row>
    <row r="21" spans="1:8" s="16" customFormat="1" ht="33.75" customHeight="1">
      <c r="A21" s="181"/>
      <c r="B21" s="182"/>
      <c r="C21" s="183"/>
      <c r="D21" s="183"/>
      <c r="E21" s="574"/>
      <c r="F21" s="33" t="s">
        <v>34</v>
      </c>
      <c r="G21" s="186"/>
      <c r="H21" s="186"/>
    </row>
    <row r="22" spans="1:8" s="16" customFormat="1" ht="33.75" customHeight="1">
      <c r="A22" s="181"/>
      <c r="B22" s="182"/>
      <c r="C22" s="183"/>
      <c r="D22" s="183"/>
      <c r="E22" s="8">
        <v>3</v>
      </c>
      <c r="F22" s="6" t="s">
        <v>35</v>
      </c>
      <c r="G22" s="185"/>
      <c r="H22" s="185"/>
    </row>
    <row r="23" spans="1:8" s="16" customFormat="1" ht="33.75" customHeight="1" thickBot="1">
      <c r="A23" s="187"/>
      <c r="B23" s="188"/>
      <c r="C23" s="189"/>
      <c r="D23" s="189"/>
      <c r="E23" s="8">
        <v>4</v>
      </c>
      <c r="F23" s="6" t="s">
        <v>36</v>
      </c>
      <c r="G23" s="185"/>
      <c r="H23" s="185"/>
    </row>
    <row r="24" spans="1:8" s="16" customFormat="1" ht="33.75" customHeight="1" thickBot="1">
      <c r="A24" s="34" t="s">
        <v>37</v>
      </c>
      <c r="B24" s="35" t="s">
        <v>38</v>
      </c>
      <c r="C24" s="36">
        <f>SUM(C12+C13+C14+C17)</f>
        <v>241787000</v>
      </c>
      <c r="D24" s="36">
        <f>SUM(D12,D17)</f>
        <v>223187254</v>
      </c>
      <c r="E24" s="37" t="s">
        <v>28</v>
      </c>
      <c r="F24" s="35" t="s">
        <v>39</v>
      </c>
      <c r="G24" s="38">
        <f>SUM(G13,G17,G19,G20,G22,G23)</f>
        <v>324944000</v>
      </c>
      <c r="H24" s="38">
        <f>SUM(H13,H17,H19,H20,H22,H23)</f>
        <v>299606495</v>
      </c>
    </row>
    <row r="25" spans="1:19" s="16" customFormat="1" ht="33.75" customHeight="1" thickBot="1" thickTop="1">
      <c r="A25" s="39" t="s">
        <v>40</v>
      </c>
      <c r="B25" s="40" t="s">
        <v>41</v>
      </c>
      <c r="C25" s="41">
        <f>C24-G24</f>
        <v>-83157000</v>
      </c>
      <c r="D25" s="41">
        <f>D24-H24</f>
        <v>-76419241</v>
      </c>
      <c r="E25" s="42" t="s">
        <v>37</v>
      </c>
      <c r="F25" s="43" t="s">
        <v>42</v>
      </c>
      <c r="G25" s="397"/>
      <c r="H25" s="382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8" s="16" customFormat="1" ht="1.5" customHeight="1" thickBot="1" thickTop="1">
      <c r="A26" s="578" t="s">
        <v>43</v>
      </c>
      <c r="B26" s="578"/>
      <c r="C26" s="578"/>
      <c r="D26" s="578"/>
      <c r="E26" s="578"/>
      <c r="F26" s="578"/>
      <c r="G26" s="578"/>
      <c r="H26" s="578"/>
    </row>
    <row r="27" spans="1:8" s="16" customFormat="1" ht="33.75" customHeight="1">
      <c r="A27" s="579">
        <v>1</v>
      </c>
      <c r="B27" s="46" t="s">
        <v>44</v>
      </c>
      <c r="C27" s="48">
        <v>42907000</v>
      </c>
      <c r="D27" s="48">
        <f>H13+H20-D12</f>
        <v>26291380</v>
      </c>
      <c r="E27" s="580"/>
      <c r="F27" s="580"/>
      <c r="G27" s="580"/>
      <c r="H27" s="580"/>
    </row>
    <row r="28" spans="1:8" s="16" customFormat="1" ht="33.75" customHeight="1">
      <c r="A28" s="579"/>
      <c r="B28" s="49" t="s">
        <v>45</v>
      </c>
      <c r="C28" s="50"/>
      <c r="D28" s="50"/>
      <c r="E28" s="580"/>
      <c r="F28" s="580"/>
      <c r="G28" s="580"/>
      <c r="H28" s="580"/>
    </row>
    <row r="29" spans="1:8" s="16" customFormat="1" ht="33.75" customHeight="1">
      <c r="A29" s="51">
        <v>2</v>
      </c>
      <c r="B29" s="52" t="s">
        <v>46</v>
      </c>
      <c r="C29" s="53">
        <f>G17-C17</f>
        <v>40250000</v>
      </c>
      <c r="D29" s="53">
        <f>H17-D17</f>
        <v>50127861</v>
      </c>
      <c r="E29" s="580"/>
      <c r="F29" s="580"/>
      <c r="G29" s="580"/>
      <c r="H29" s="580"/>
    </row>
    <row r="30" spans="1:8" s="16" customFormat="1" ht="33.75" customHeight="1">
      <c r="A30" s="54" t="s">
        <v>47</v>
      </c>
      <c r="B30" s="55" t="s">
        <v>48</v>
      </c>
      <c r="C30" s="57">
        <f>SUM(C27:C29)</f>
        <v>83157000</v>
      </c>
      <c r="D30" s="57">
        <f>SUM(D27:D29)</f>
        <v>76419241</v>
      </c>
      <c r="E30" s="580"/>
      <c r="F30" s="580"/>
      <c r="G30" s="580"/>
      <c r="H30" s="580"/>
    </row>
    <row r="31" spans="1:8" s="16" customFormat="1" ht="33.75" customHeight="1">
      <c r="A31" s="581" t="s">
        <v>239</v>
      </c>
      <c r="B31" s="581"/>
      <c r="C31" s="581"/>
      <c r="D31" s="581"/>
      <c r="E31" s="581"/>
      <c r="F31" s="581"/>
      <c r="G31" s="581"/>
      <c r="H31" s="581"/>
    </row>
    <row r="32" spans="1:8" s="16" customFormat="1" ht="33.75" customHeight="1">
      <c r="A32" s="45">
        <v>1</v>
      </c>
      <c r="B32" s="46" t="s">
        <v>50</v>
      </c>
      <c r="C32" s="47"/>
      <c r="D32" s="58"/>
      <c r="E32" s="577"/>
      <c r="F32" s="577"/>
      <c r="G32" s="577"/>
      <c r="H32" s="577"/>
    </row>
    <row r="33" spans="1:8" s="16" customFormat="1" ht="33.75" customHeight="1">
      <c r="A33" s="5">
        <v>2</v>
      </c>
      <c r="B33" s="59" t="s">
        <v>51</v>
      </c>
      <c r="C33" s="60"/>
      <c r="D33" s="58">
        <v>0</v>
      </c>
      <c r="E33" s="577"/>
      <c r="F33" s="577"/>
      <c r="G33" s="577"/>
      <c r="H33" s="577"/>
    </row>
    <row r="34" spans="1:8" s="16" customFormat="1" ht="33.75" customHeight="1">
      <c r="A34" s="61">
        <v>3</v>
      </c>
      <c r="B34" s="62" t="s">
        <v>52</v>
      </c>
      <c r="C34" s="63"/>
      <c r="D34" s="53"/>
      <c r="E34" s="577"/>
      <c r="F34" s="577"/>
      <c r="G34" s="577"/>
      <c r="H34" s="577"/>
    </row>
    <row r="35" spans="1:8" s="16" customFormat="1" ht="33.75" customHeight="1" thickBot="1">
      <c r="A35" s="54" t="s">
        <v>53</v>
      </c>
      <c r="B35" s="55" t="s">
        <v>54</v>
      </c>
      <c r="C35" s="56"/>
      <c r="D35" s="64"/>
      <c r="E35" s="577"/>
      <c r="F35" s="577"/>
      <c r="G35" s="577"/>
      <c r="H35" s="577"/>
    </row>
    <row r="36" spans="1:8" s="16" customFormat="1" ht="52.5" customHeight="1" thickBot="1" thickTop="1">
      <c r="A36" s="39" t="s">
        <v>55</v>
      </c>
      <c r="B36" s="43" t="s">
        <v>56</v>
      </c>
      <c r="C36" s="41">
        <f>SUM(C24+C30)</f>
        <v>324944000</v>
      </c>
      <c r="D36" s="65">
        <f>SUM(D24+D30+D35)</f>
        <v>299606495</v>
      </c>
      <c r="E36" s="39" t="s">
        <v>40</v>
      </c>
      <c r="F36" s="43" t="s">
        <v>57</v>
      </c>
      <c r="G36" s="44">
        <f>SUM(G24)</f>
        <v>324944000</v>
      </c>
      <c r="H36" s="44">
        <f>SUM(H24)</f>
        <v>299606495</v>
      </c>
    </row>
    <row r="37" spans="1:8" s="16" customFormat="1" ht="27.75" customHeight="1" thickTop="1">
      <c r="A37" s="190"/>
      <c r="B37" s="149"/>
      <c r="C37" s="191"/>
      <c r="D37" s="191"/>
      <c r="E37" s="149"/>
      <c r="F37" s="149"/>
      <c r="G37" s="191"/>
      <c r="H37" s="191"/>
    </row>
    <row r="38" spans="1:8" s="16" customFormat="1" ht="31.5" customHeight="1">
      <c r="A38" s="190"/>
      <c r="B38" s="149"/>
      <c r="C38" s="191"/>
      <c r="D38" s="191"/>
      <c r="E38" s="149"/>
      <c r="F38" s="149"/>
      <c r="G38" s="150"/>
      <c r="H38" s="191"/>
    </row>
    <row r="39" spans="1:8" s="16" customFormat="1" ht="31.5" customHeight="1">
      <c r="A39" s="190"/>
      <c r="B39" s="149"/>
      <c r="C39" s="150"/>
      <c r="D39" s="150"/>
      <c r="E39" s="149"/>
      <c r="F39" s="149"/>
      <c r="G39" s="150"/>
      <c r="H39" s="150"/>
    </row>
    <row r="40" spans="1:8" s="16" customFormat="1" ht="31.5" customHeight="1">
      <c r="A40" s="190"/>
      <c r="B40" s="149"/>
      <c r="C40" s="150"/>
      <c r="D40" s="150"/>
      <c r="E40" s="149"/>
      <c r="F40" s="149"/>
      <c r="G40" s="150"/>
      <c r="H40" s="150"/>
    </row>
    <row r="41" spans="1:8" s="16" customFormat="1" ht="31.5" customHeight="1">
      <c r="A41" s="190"/>
      <c r="B41" s="149"/>
      <c r="C41" s="150"/>
      <c r="D41" s="150"/>
      <c r="E41" s="149"/>
      <c r="F41" s="149"/>
      <c r="G41" s="150"/>
      <c r="H41" s="150"/>
    </row>
    <row r="42" spans="1:8" s="192" customFormat="1" ht="31.5" customHeight="1">
      <c r="A42" s="190"/>
      <c r="B42" s="149"/>
      <c r="C42" s="150"/>
      <c r="D42" s="150"/>
      <c r="E42" s="149"/>
      <c r="F42" s="149"/>
      <c r="G42" s="150"/>
      <c r="H42" s="150"/>
    </row>
    <row r="43" spans="1:8" s="16" customFormat="1" ht="31.5" customHeight="1">
      <c r="A43" s="190"/>
      <c r="B43" s="149"/>
      <c r="C43" s="150"/>
      <c r="D43" s="150"/>
      <c r="E43" s="149"/>
      <c r="F43" s="149"/>
      <c r="G43" s="150"/>
      <c r="H43" s="150"/>
    </row>
    <row r="44" spans="1:8" s="16" customFormat="1" ht="31.5" customHeight="1">
      <c r="A44" s="190"/>
      <c r="B44" s="149"/>
      <c r="C44" s="150"/>
      <c r="D44" s="150"/>
      <c r="E44" s="149"/>
      <c r="F44" s="149"/>
      <c r="G44" s="150"/>
      <c r="H44" s="150"/>
    </row>
    <row r="45" spans="1:8" s="16" customFormat="1" ht="31.5" customHeight="1">
      <c r="A45" s="190"/>
      <c r="B45" s="149"/>
      <c r="C45" s="150"/>
      <c r="D45" s="150"/>
      <c r="E45" s="149"/>
      <c r="F45" s="149"/>
      <c r="G45" s="150"/>
      <c r="H45" s="150"/>
    </row>
    <row r="46" spans="1:8" s="192" customFormat="1" ht="31.5" customHeight="1">
      <c r="A46" s="190"/>
      <c r="B46" s="149"/>
      <c r="C46" s="150"/>
      <c r="D46" s="150"/>
      <c r="E46" s="149"/>
      <c r="F46" s="149"/>
      <c r="G46" s="150"/>
      <c r="H46" s="150"/>
    </row>
    <row r="47" spans="1:8" s="16" customFormat="1" ht="45.75" customHeight="1">
      <c r="A47" s="190"/>
      <c r="B47" s="149"/>
      <c r="C47" s="150"/>
      <c r="D47" s="150"/>
      <c r="E47" s="149"/>
      <c r="F47" s="149"/>
      <c r="G47" s="150"/>
      <c r="H47" s="150"/>
    </row>
    <row r="48" spans="1:8" s="16" customFormat="1" ht="31.5" customHeight="1">
      <c r="A48" s="190"/>
      <c r="B48" s="149"/>
      <c r="C48" s="150"/>
      <c r="D48" s="150"/>
      <c r="E48" s="149"/>
      <c r="F48" s="149"/>
      <c r="G48" s="150"/>
      <c r="H48" s="150"/>
    </row>
    <row r="49" spans="1:8" s="16" customFormat="1" ht="45.75" customHeight="1">
      <c r="A49" s="190"/>
      <c r="B49" s="149"/>
      <c r="C49" s="150"/>
      <c r="D49" s="150"/>
      <c r="E49" s="149"/>
      <c r="F49" s="149"/>
      <c r="G49" s="150"/>
      <c r="H49" s="150"/>
    </row>
    <row r="50" spans="1:8" s="192" customFormat="1" ht="29.25" customHeight="1">
      <c r="A50" s="149"/>
      <c r="B50" s="149"/>
      <c r="C50" s="150"/>
      <c r="D50" s="150"/>
      <c r="E50" s="149"/>
      <c r="F50" s="149"/>
      <c r="G50" s="150"/>
      <c r="H50" s="150"/>
    </row>
  </sheetData>
  <sheetProtection selectLockedCells="1" selectUnlockedCells="1"/>
  <mergeCells count="11">
    <mergeCell ref="E32:H35"/>
    <mergeCell ref="A26:H26"/>
    <mergeCell ref="A27:A28"/>
    <mergeCell ref="E27:H30"/>
    <mergeCell ref="A31:H31"/>
    <mergeCell ref="A2:G2"/>
    <mergeCell ref="A4:A5"/>
    <mergeCell ref="E4:E5"/>
    <mergeCell ref="E20:E21"/>
    <mergeCell ref="F4:F5"/>
    <mergeCell ref="B4:B5"/>
  </mergeCells>
  <printOptions horizontalCentered="1"/>
  <pageMargins left="0.31527777777777777" right="0.39375" top="0.4722222222222222" bottom="0.4722222222222222" header="0.5118055555555555" footer="0.27569444444444446"/>
  <pageSetup horizontalDpi="300" verticalDpi="300" orientation="landscape" paperSize="9" scale="47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K22"/>
  <sheetViews>
    <sheetView zoomScalePageLayoutView="0" workbookViewId="0" topLeftCell="A1">
      <selection activeCell="A3" sqref="A3"/>
    </sheetView>
  </sheetViews>
  <sheetFormatPr defaultColWidth="8.796875" defaultRowHeight="15"/>
  <cols>
    <col min="1" max="1" width="2.69921875" style="197" customWidth="1"/>
    <col min="2" max="2" width="66.3984375" style="197" customWidth="1"/>
    <col min="3" max="3" width="12.59765625" style="197" customWidth="1"/>
    <col min="4" max="16384" width="9" style="197" customWidth="1"/>
  </cols>
  <sheetData>
    <row r="3" spans="1:11" s="149" customFormat="1" ht="18.75">
      <c r="A3" s="149" t="s">
        <v>374</v>
      </c>
      <c r="C3" s="150"/>
      <c r="D3" s="150"/>
      <c r="E3" s="150"/>
      <c r="H3" s="150"/>
      <c r="I3" s="150"/>
      <c r="J3" s="150"/>
      <c r="K3" s="150"/>
    </row>
    <row r="4" s="194" customFormat="1" ht="22.5" customHeight="1">
      <c r="B4" s="148" t="s">
        <v>348</v>
      </c>
    </row>
    <row r="5" s="194" customFormat="1" ht="22.5" customHeight="1">
      <c r="B5" s="148" t="s">
        <v>145</v>
      </c>
    </row>
    <row r="6" s="194" customFormat="1" ht="22.5" customHeight="1">
      <c r="B6" s="148"/>
    </row>
    <row r="7" s="194" customFormat="1" ht="22.5" customHeight="1">
      <c r="B7" s="148"/>
    </row>
    <row r="8" s="194" customFormat="1" ht="22.5" customHeight="1">
      <c r="B8" s="148"/>
    </row>
    <row r="9" s="194" customFormat="1" ht="22.5" customHeight="1">
      <c r="B9" s="148"/>
    </row>
    <row r="10" spans="2:3" ht="17.25" customHeight="1" thickBot="1">
      <c r="B10" s="152"/>
      <c r="C10" s="155" t="s">
        <v>264</v>
      </c>
    </row>
    <row r="11" spans="1:3" ht="24.75" customHeight="1" thickBot="1">
      <c r="A11" s="682" t="s">
        <v>72</v>
      </c>
      <c r="B11" s="683"/>
      <c r="C11" s="518" t="s">
        <v>74</v>
      </c>
    </row>
    <row r="12" spans="1:3" ht="44.25" customHeight="1" thickBot="1" thickTop="1">
      <c r="A12" s="684"/>
      <c r="B12" s="685"/>
      <c r="C12" s="526" t="s">
        <v>4</v>
      </c>
    </row>
    <row r="13" spans="1:3" ht="39.75" customHeight="1" thickBot="1">
      <c r="A13" s="679" t="s">
        <v>146</v>
      </c>
      <c r="B13" s="680"/>
      <c r="C13" s="681"/>
    </row>
    <row r="14" spans="1:3" s="94" customFormat="1" ht="30" customHeight="1">
      <c r="A14" s="519" t="s">
        <v>258</v>
      </c>
      <c r="B14" s="385"/>
      <c r="C14" s="527">
        <v>23000000</v>
      </c>
    </row>
    <row r="15" spans="1:3" s="94" customFormat="1" ht="30" customHeight="1">
      <c r="A15" s="521" t="s">
        <v>349</v>
      </c>
      <c r="B15" s="386"/>
      <c r="C15" s="520">
        <v>180000</v>
      </c>
    </row>
    <row r="16" spans="1:3" s="94" customFormat="1" ht="30" customHeight="1">
      <c r="A16" s="522" t="s">
        <v>260</v>
      </c>
      <c r="B16" s="384"/>
      <c r="C16" s="523">
        <v>24057861</v>
      </c>
    </row>
    <row r="17" spans="1:3" s="94" customFormat="1" ht="30" customHeight="1">
      <c r="A17" s="524" t="s">
        <v>350</v>
      </c>
      <c r="B17" s="383"/>
      <c r="C17" s="523">
        <v>500000</v>
      </c>
    </row>
    <row r="18" spans="1:3" s="94" customFormat="1" ht="30" customHeight="1">
      <c r="A18" s="524" t="s">
        <v>351</v>
      </c>
      <c r="B18" s="383"/>
      <c r="C18" s="523">
        <v>600000</v>
      </c>
    </row>
    <row r="19" spans="1:3" s="94" customFormat="1" ht="30" customHeight="1">
      <c r="A19" s="525" t="s">
        <v>262</v>
      </c>
      <c r="B19" s="383"/>
      <c r="C19" s="523">
        <v>700000</v>
      </c>
    </row>
    <row r="20" spans="1:3" s="94" customFormat="1" ht="30" customHeight="1">
      <c r="A20" s="524" t="s">
        <v>352</v>
      </c>
      <c r="B20" s="383"/>
      <c r="C20" s="523">
        <v>90000</v>
      </c>
    </row>
    <row r="21" spans="1:3" s="94" customFormat="1" ht="30" customHeight="1" thickBot="1">
      <c r="A21" s="528" t="s">
        <v>261</v>
      </c>
      <c r="B21" s="529"/>
      <c r="C21" s="530">
        <v>1000000</v>
      </c>
    </row>
    <row r="22" spans="1:3" ht="30" customHeight="1" thickBot="1">
      <c r="A22" s="677" t="s">
        <v>226</v>
      </c>
      <c r="B22" s="678"/>
      <c r="C22" s="531">
        <f>SUM(C14:C21)</f>
        <v>50127861</v>
      </c>
    </row>
  </sheetData>
  <sheetProtection selectLockedCells="1" selectUnlockedCells="1"/>
  <mergeCells count="3">
    <mergeCell ref="A22:B22"/>
    <mergeCell ref="A13:C13"/>
    <mergeCell ref="A11:B12"/>
  </mergeCells>
  <printOptions horizontalCentered="1"/>
  <pageMargins left="0.3937007874015748" right="0.3937007874015748" top="0.7086614173228347" bottom="0.5905511811023623" header="0.5118110236220472" footer="0.4724409448818898"/>
  <pageSetup fitToHeight="1" fitToWidth="1" horizontalDpi="600" verticalDpi="600" orientation="portrait" paperSize="9" r:id="rId1"/>
  <headerFooter alignWithMargins="0">
    <oddFooter>&amp;L&amp;10&amp;F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O45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266" customWidth="1"/>
    <col min="2" max="2" width="45.59765625" style="266" customWidth="1"/>
    <col min="3" max="6" width="14.59765625" style="266" customWidth="1"/>
    <col min="7" max="7" width="6.69921875" style="266" customWidth="1"/>
    <col min="8" max="8" width="45.59765625" style="266" customWidth="1"/>
    <col min="9" max="13" width="15.3984375" style="266" customWidth="1"/>
    <col min="14" max="16384" width="9" style="266" customWidth="1"/>
  </cols>
  <sheetData>
    <row r="1" spans="1:15" s="149" customFormat="1" ht="15" customHeight="1">
      <c r="A1" s="149" t="s">
        <v>375</v>
      </c>
      <c r="C1" s="150"/>
      <c r="D1" s="150"/>
      <c r="E1" s="150"/>
      <c r="F1" s="150"/>
      <c r="G1" s="150"/>
      <c r="J1" s="150"/>
      <c r="K1" s="150"/>
      <c r="L1" s="150"/>
      <c r="M1" s="150"/>
      <c r="N1" s="150"/>
      <c r="O1" s="150"/>
    </row>
    <row r="2" spans="3:15" s="149" customFormat="1" ht="15" customHeight="1">
      <c r="C2" s="150"/>
      <c r="D2" s="150"/>
      <c r="E2" s="150"/>
      <c r="F2" s="150"/>
      <c r="G2" s="150"/>
      <c r="J2" s="150"/>
      <c r="K2" s="150"/>
      <c r="L2" s="150"/>
      <c r="M2" s="150"/>
      <c r="N2" s="150"/>
      <c r="O2" s="150"/>
    </row>
    <row r="3" spans="1:13" s="264" customFormat="1" ht="22.5" customHeight="1">
      <c r="A3" s="583" t="s">
        <v>353</v>
      </c>
      <c r="B3" s="583"/>
      <c r="C3" s="583"/>
      <c r="D3" s="583"/>
      <c r="E3" s="583"/>
      <c r="F3" s="583"/>
      <c r="G3" s="583"/>
      <c r="H3" s="583"/>
      <c r="I3" s="583"/>
      <c r="J3" s="583"/>
      <c r="K3" s="583"/>
      <c r="L3" s="583"/>
      <c r="M3" s="443"/>
    </row>
    <row r="4" spans="1:13" s="264" customFormat="1" ht="22.5" customHeight="1">
      <c r="A4" s="583" t="s">
        <v>147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443"/>
    </row>
    <row r="5" spans="1:13" s="264" customFormat="1" ht="22.5" customHeight="1">
      <c r="A5" s="443"/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</row>
    <row r="6" spans="1:13" ht="24.75" customHeight="1" thickBot="1">
      <c r="A6" s="152"/>
      <c r="B6" s="152"/>
      <c r="C6" s="156"/>
      <c r="D6" s="156"/>
      <c r="E6" s="156"/>
      <c r="F6" s="156"/>
      <c r="G6" s="156"/>
      <c r="H6" s="265"/>
      <c r="I6" s="156"/>
      <c r="J6" s="156"/>
      <c r="K6" s="686" t="s">
        <v>264</v>
      </c>
      <c r="L6" s="686"/>
      <c r="M6" s="435"/>
    </row>
    <row r="7" spans="1:13" ht="27" customHeight="1" thickBot="1" thickTop="1">
      <c r="A7" s="573" t="s">
        <v>0</v>
      </c>
      <c r="B7" s="157"/>
      <c r="C7" s="687" t="s">
        <v>148</v>
      </c>
      <c r="D7" s="688">
        <v>2018</v>
      </c>
      <c r="E7" s="689">
        <v>2019</v>
      </c>
      <c r="F7" s="693">
        <v>2020</v>
      </c>
      <c r="G7" s="692" t="s">
        <v>0</v>
      </c>
      <c r="H7" s="157"/>
      <c r="I7" s="687" t="s">
        <v>148</v>
      </c>
      <c r="J7" s="688">
        <v>2018</v>
      </c>
      <c r="K7" s="695">
        <v>2019</v>
      </c>
      <c r="L7" s="689">
        <v>2020</v>
      </c>
      <c r="M7" s="533"/>
    </row>
    <row r="8" spans="1:13" ht="47.25" customHeight="1" thickTop="1">
      <c r="A8" s="573"/>
      <c r="B8" s="267" t="s">
        <v>3</v>
      </c>
      <c r="C8" s="687"/>
      <c r="D8" s="688"/>
      <c r="E8" s="689"/>
      <c r="F8" s="694"/>
      <c r="G8" s="692"/>
      <c r="H8" s="267" t="s">
        <v>75</v>
      </c>
      <c r="I8" s="687"/>
      <c r="J8" s="688"/>
      <c r="K8" s="696"/>
      <c r="L8" s="689"/>
      <c r="M8" s="533"/>
    </row>
    <row r="9" spans="1:13" s="271" customFormat="1" ht="13.5" customHeight="1" thickBot="1">
      <c r="A9" s="268">
        <v>1</v>
      </c>
      <c r="B9" s="269">
        <v>2</v>
      </c>
      <c r="C9" s="364">
        <v>3</v>
      </c>
      <c r="D9" s="365">
        <v>4</v>
      </c>
      <c r="E9" s="538">
        <v>5</v>
      </c>
      <c r="F9" s="540"/>
      <c r="G9" s="270">
        <v>1</v>
      </c>
      <c r="H9" s="269">
        <v>2</v>
      </c>
      <c r="I9" s="364">
        <v>3</v>
      </c>
      <c r="J9" s="372">
        <v>4</v>
      </c>
      <c r="K9" s="372"/>
      <c r="L9" s="373">
        <v>5</v>
      </c>
      <c r="M9" s="372"/>
    </row>
    <row r="10" spans="1:13" s="274" customFormat="1" ht="39.75" customHeight="1" thickTop="1">
      <c r="A10" s="272">
        <v>1</v>
      </c>
      <c r="B10" s="362" t="s">
        <v>6</v>
      </c>
      <c r="C10" s="369">
        <v>26840000</v>
      </c>
      <c r="D10" s="370">
        <v>27000000</v>
      </c>
      <c r="E10" s="370">
        <v>27000000</v>
      </c>
      <c r="F10" s="370">
        <v>27000000</v>
      </c>
      <c r="G10" s="273">
        <v>1</v>
      </c>
      <c r="H10" s="362" t="s">
        <v>7</v>
      </c>
      <c r="I10" s="369">
        <v>94113348</v>
      </c>
      <c r="J10" s="370">
        <v>94000000</v>
      </c>
      <c r="K10" s="370">
        <v>94000000</v>
      </c>
      <c r="L10" s="370">
        <v>94000000</v>
      </c>
      <c r="M10" s="532"/>
    </row>
    <row r="11" spans="1:13" s="279" customFormat="1" ht="39.75" customHeight="1">
      <c r="A11" s="275">
        <v>2</v>
      </c>
      <c r="B11" s="363" t="s">
        <v>8</v>
      </c>
      <c r="C11" s="369">
        <v>45506000</v>
      </c>
      <c r="D11" s="370">
        <v>45500000</v>
      </c>
      <c r="E11" s="370">
        <v>45500000</v>
      </c>
      <c r="F11" s="370">
        <v>45500000</v>
      </c>
      <c r="G11" s="278">
        <v>2</v>
      </c>
      <c r="H11" s="363" t="s">
        <v>149</v>
      </c>
      <c r="I11" s="369">
        <v>18758454</v>
      </c>
      <c r="J11" s="370">
        <v>17000000</v>
      </c>
      <c r="K11" s="370">
        <v>17000000</v>
      </c>
      <c r="L11" s="370">
        <v>17000000</v>
      </c>
      <c r="M11" s="532"/>
    </row>
    <row r="12" spans="1:13" s="279" customFormat="1" ht="39.75" customHeight="1">
      <c r="A12" s="275">
        <v>3</v>
      </c>
      <c r="B12" s="363" t="s">
        <v>231</v>
      </c>
      <c r="C12" s="371">
        <v>100837384</v>
      </c>
      <c r="D12" s="370">
        <v>101000000</v>
      </c>
      <c r="E12" s="370">
        <v>101000000</v>
      </c>
      <c r="F12" s="370">
        <v>101000000</v>
      </c>
      <c r="G12" s="278">
        <v>3</v>
      </c>
      <c r="H12" s="363" t="s">
        <v>11</v>
      </c>
      <c r="I12" s="544">
        <v>111755290</v>
      </c>
      <c r="J12" s="370">
        <v>87500000</v>
      </c>
      <c r="K12" s="370">
        <v>87500000</v>
      </c>
      <c r="L12" s="370">
        <v>87500000</v>
      </c>
      <c r="M12" s="532"/>
    </row>
    <row r="13" spans="1:13" s="279" customFormat="1" ht="39.75" customHeight="1">
      <c r="A13" s="275">
        <v>4</v>
      </c>
      <c r="B13" s="363" t="s">
        <v>232</v>
      </c>
      <c r="C13" s="369">
        <v>50003870</v>
      </c>
      <c r="D13" s="370">
        <v>50000000</v>
      </c>
      <c r="E13" s="370">
        <v>50000000</v>
      </c>
      <c r="F13" s="370">
        <v>50000000</v>
      </c>
      <c r="G13" s="278">
        <v>4</v>
      </c>
      <c r="H13" s="363" t="s">
        <v>233</v>
      </c>
      <c r="I13" s="369">
        <v>12733542</v>
      </c>
      <c r="J13" s="370">
        <v>12000000</v>
      </c>
      <c r="K13" s="370">
        <v>12000000</v>
      </c>
      <c r="L13" s="370">
        <v>12000000</v>
      </c>
      <c r="M13" s="532"/>
    </row>
    <row r="14" spans="1:13" s="279" customFormat="1" ht="39.75" customHeight="1">
      <c r="A14" s="280">
        <v>6</v>
      </c>
      <c r="B14" s="276" t="s">
        <v>59</v>
      </c>
      <c r="C14" s="366">
        <v>0</v>
      </c>
      <c r="D14" s="368">
        <v>0</v>
      </c>
      <c r="E14" s="368">
        <v>0</v>
      </c>
      <c r="F14" s="368">
        <v>0</v>
      </c>
      <c r="G14" s="278">
        <v>8</v>
      </c>
      <c r="H14" s="363" t="s">
        <v>83</v>
      </c>
      <c r="I14" s="375">
        <v>10518000</v>
      </c>
      <c r="J14" s="370">
        <v>11000000</v>
      </c>
      <c r="K14" s="370">
        <v>11000000</v>
      </c>
      <c r="L14" s="370">
        <v>11000000</v>
      </c>
      <c r="M14" s="532"/>
    </row>
    <row r="15" spans="1:13" s="279" customFormat="1" ht="39.75" customHeight="1">
      <c r="A15" s="280">
        <v>7</v>
      </c>
      <c r="B15" s="276" t="s">
        <v>150</v>
      </c>
      <c r="C15" s="130">
        <v>0</v>
      </c>
      <c r="D15" s="282"/>
      <c r="E15" s="282"/>
      <c r="F15" s="282"/>
      <c r="G15" s="278">
        <v>9</v>
      </c>
      <c r="H15" s="276" t="s">
        <v>151</v>
      </c>
      <c r="I15" s="367">
        <v>23000000</v>
      </c>
      <c r="J15" s="374">
        <v>23000000</v>
      </c>
      <c r="K15" s="374">
        <v>23000000</v>
      </c>
      <c r="L15" s="374">
        <v>23000000</v>
      </c>
      <c r="M15" s="534"/>
    </row>
    <row r="16" spans="1:13" s="279" customFormat="1" ht="39.75" customHeight="1">
      <c r="A16" s="275">
        <v>8</v>
      </c>
      <c r="B16" s="276" t="s">
        <v>152</v>
      </c>
      <c r="C16" s="277">
        <v>0</v>
      </c>
      <c r="D16" s="281"/>
      <c r="E16" s="281"/>
      <c r="F16" s="281"/>
      <c r="G16" s="278">
        <v>10</v>
      </c>
      <c r="H16" s="276" t="s">
        <v>153</v>
      </c>
      <c r="I16" s="277">
        <v>27127861</v>
      </c>
      <c r="J16" s="283">
        <v>27000000</v>
      </c>
      <c r="K16" s="283">
        <v>27000000</v>
      </c>
      <c r="L16" s="283">
        <v>27000000</v>
      </c>
      <c r="M16" s="534"/>
    </row>
    <row r="17" spans="1:13" s="279" customFormat="1" ht="39.75" customHeight="1">
      <c r="A17" s="275">
        <v>9</v>
      </c>
      <c r="B17" s="276" t="s">
        <v>52</v>
      </c>
      <c r="C17" s="277">
        <v>0</v>
      </c>
      <c r="D17" s="281"/>
      <c r="E17" s="281"/>
      <c r="F17" s="281"/>
      <c r="G17" s="278">
        <v>11</v>
      </c>
      <c r="H17" s="276" t="s">
        <v>154</v>
      </c>
      <c r="I17" s="277">
        <v>0</v>
      </c>
      <c r="J17" s="283">
        <v>0</v>
      </c>
      <c r="K17" s="283">
        <v>0</v>
      </c>
      <c r="L17" s="283">
        <v>0</v>
      </c>
      <c r="M17" s="534"/>
    </row>
    <row r="18" spans="1:13" s="279" customFormat="1" ht="39.75" customHeight="1">
      <c r="A18" s="275">
        <v>10</v>
      </c>
      <c r="B18" s="276" t="s">
        <v>155</v>
      </c>
      <c r="C18" s="277">
        <v>0</v>
      </c>
      <c r="D18" s="281"/>
      <c r="E18" s="281"/>
      <c r="F18" s="281"/>
      <c r="G18" s="278">
        <v>12</v>
      </c>
      <c r="H18" s="276" t="s">
        <v>156</v>
      </c>
      <c r="I18" s="277">
        <v>1600000</v>
      </c>
      <c r="J18" s="284">
        <v>2000000</v>
      </c>
      <c r="K18" s="284">
        <v>2000000</v>
      </c>
      <c r="L18" s="284">
        <v>2000000</v>
      </c>
      <c r="M18" s="535"/>
    </row>
    <row r="19" spans="1:13" s="279" customFormat="1" ht="39.75" customHeight="1">
      <c r="A19" s="690"/>
      <c r="B19" s="690"/>
      <c r="C19" s="690"/>
      <c r="D19" s="690"/>
      <c r="E19" s="690"/>
      <c r="F19" s="543"/>
      <c r="G19" s="285">
        <v>13</v>
      </c>
      <c r="H19" s="276" t="s">
        <v>32</v>
      </c>
      <c r="I19" s="130"/>
      <c r="J19" s="284"/>
      <c r="K19" s="284"/>
      <c r="L19" s="284"/>
      <c r="M19" s="535"/>
    </row>
    <row r="20" spans="1:13" s="279" customFormat="1" ht="39.75" customHeight="1">
      <c r="A20" s="286">
        <v>11</v>
      </c>
      <c r="B20" s="287" t="s">
        <v>157</v>
      </c>
      <c r="C20" s="131">
        <f>SUM(C10:C18)</f>
        <v>223187254</v>
      </c>
      <c r="D20" s="131">
        <f>SUM(D10:D18)</f>
        <v>223500000</v>
      </c>
      <c r="E20" s="542">
        <f>SUM(E10:E18)</f>
        <v>223500000</v>
      </c>
      <c r="F20" s="542">
        <f>SUM(F10:F18)</f>
        <v>223500000</v>
      </c>
      <c r="G20" s="288">
        <v>14</v>
      </c>
      <c r="H20" s="287" t="s">
        <v>158</v>
      </c>
      <c r="I20" s="131">
        <f>SUM(I10:I19)</f>
        <v>299606495</v>
      </c>
      <c r="J20" s="289">
        <f>SUM(J10:J19)</f>
        <v>273500000</v>
      </c>
      <c r="K20" s="289">
        <f>SUM(K10:K19)</f>
        <v>273500000</v>
      </c>
      <c r="L20" s="289">
        <f>SUM(L10:L19)</f>
        <v>273500000</v>
      </c>
      <c r="M20" s="536"/>
    </row>
    <row r="21" spans="1:13" s="279" customFormat="1" ht="39.75" customHeight="1">
      <c r="A21" s="275">
        <v>12</v>
      </c>
      <c r="B21" s="276" t="s">
        <v>159</v>
      </c>
      <c r="C21" s="277"/>
      <c r="D21" s="277"/>
      <c r="E21" s="539"/>
      <c r="F21" s="541"/>
      <c r="G21" s="278">
        <v>15</v>
      </c>
      <c r="H21" s="276" t="s">
        <v>160</v>
      </c>
      <c r="I21" s="131">
        <v>0</v>
      </c>
      <c r="J21" s="284"/>
      <c r="K21" s="284"/>
      <c r="L21" s="284"/>
      <c r="M21" s="535"/>
    </row>
    <row r="22" spans="1:13" s="279" customFormat="1" ht="39.75" customHeight="1">
      <c r="A22" s="275">
        <v>13</v>
      </c>
      <c r="B22" s="276" t="s">
        <v>161</v>
      </c>
      <c r="C22" s="277">
        <v>0</v>
      </c>
      <c r="D22" s="277"/>
      <c r="E22" s="539"/>
      <c r="F22" s="541"/>
      <c r="G22" s="691"/>
      <c r="H22" s="691"/>
      <c r="I22" s="691"/>
      <c r="J22" s="691"/>
      <c r="K22" s="691"/>
      <c r="L22" s="691"/>
      <c r="M22" s="537"/>
    </row>
    <row r="23" spans="1:14" s="291" customFormat="1" ht="39.75" customHeight="1">
      <c r="A23" s="275">
        <v>14</v>
      </c>
      <c r="B23" s="276" t="s">
        <v>162</v>
      </c>
      <c r="C23" s="277">
        <v>76419241</v>
      </c>
      <c r="D23" s="277">
        <v>50000000</v>
      </c>
      <c r="E23" s="539">
        <v>50000000</v>
      </c>
      <c r="F23" s="541">
        <v>50000000</v>
      </c>
      <c r="G23" s="691"/>
      <c r="H23" s="691"/>
      <c r="I23" s="691"/>
      <c r="J23" s="691"/>
      <c r="K23" s="691"/>
      <c r="L23" s="691"/>
      <c r="M23" s="537"/>
      <c r="N23" s="290"/>
    </row>
    <row r="24" spans="1:13" s="291" customFormat="1" ht="51.75" customHeight="1">
      <c r="A24" s="292">
        <v>15</v>
      </c>
      <c r="B24" s="293" t="s">
        <v>163</v>
      </c>
      <c r="C24" s="294">
        <f>SUM(C20:C23)</f>
        <v>299606495</v>
      </c>
      <c r="D24" s="294">
        <f>SUM(D20:D23)</f>
        <v>273500000</v>
      </c>
      <c r="E24" s="294">
        <f>SUM(E20:E23)</f>
        <v>273500000</v>
      </c>
      <c r="F24" s="294">
        <f>SUM(F20:F23)</f>
        <v>273500000</v>
      </c>
      <c r="G24" s="295">
        <v>16</v>
      </c>
      <c r="H24" s="293" t="s">
        <v>164</v>
      </c>
      <c r="I24" s="294">
        <f>SUM(I20+I21)</f>
        <v>299606495</v>
      </c>
      <c r="J24" s="294">
        <f>SUM(J20+J21)</f>
        <v>273500000</v>
      </c>
      <c r="K24" s="294">
        <f>SUM(K20+K21)</f>
        <v>273500000</v>
      </c>
      <c r="L24" s="294">
        <f>SUM(L20+L21)</f>
        <v>273500000</v>
      </c>
      <c r="M24" s="536"/>
    </row>
    <row r="25" spans="1:13" s="279" customFormat="1" ht="31.5" customHeight="1">
      <c r="A25" s="296"/>
      <c r="B25" s="297"/>
      <c r="C25" s="298"/>
      <c r="D25" s="297"/>
      <c r="E25" s="297"/>
      <c r="F25" s="297"/>
      <c r="G25" s="297"/>
      <c r="H25" s="297"/>
      <c r="I25" s="298"/>
      <c r="J25" s="297"/>
      <c r="K25" s="297"/>
      <c r="L25" s="297"/>
      <c r="M25" s="297"/>
    </row>
    <row r="26" spans="1:13" s="291" customFormat="1" ht="31.5" customHeight="1">
      <c r="A26" s="296"/>
      <c r="B26" s="297"/>
      <c r="C26" s="297"/>
      <c r="D26" s="297"/>
      <c r="E26" s="297"/>
      <c r="F26" s="297"/>
      <c r="G26" s="297"/>
      <c r="H26" s="297"/>
      <c r="I26" s="297"/>
      <c r="J26" s="297"/>
      <c r="K26" s="297"/>
      <c r="L26" s="297"/>
      <c r="M26" s="297"/>
    </row>
    <row r="27" spans="1:13" s="279" customFormat="1" ht="31.5" customHeight="1">
      <c r="A27" s="299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s="279" customFormat="1" ht="31.5" customHeight="1">
      <c r="A28" s="299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</row>
    <row r="29" spans="1:13" s="279" customFormat="1" ht="31.5" customHeight="1">
      <c r="A29" s="299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</row>
    <row r="30" spans="1:13" s="279" customFormat="1" ht="31.5" customHeight="1">
      <c r="A30" s="299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</row>
    <row r="31" spans="1:13" s="279" customFormat="1" ht="31.5" customHeight="1">
      <c r="A31" s="299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</row>
    <row r="32" spans="1:13" s="279" customFormat="1" ht="31.5" customHeight="1">
      <c r="A32" s="299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</row>
    <row r="33" spans="1:13" s="291" customFormat="1" ht="31.5" customHeight="1">
      <c r="A33" s="299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</row>
    <row r="34" spans="1:13" s="279" customFormat="1" ht="31.5" customHeight="1">
      <c r="A34" s="299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</row>
    <row r="35" spans="1:13" s="279" customFormat="1" ht="31.5" customHeight="1">
      <c r="A35" s="299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</row>
    <row r="36" spans="1:13" s="279" customFormat="1" ht="31.5" customHeight="1">
      <c r="A36" s="299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</row>
    <row r="37" spans="1:13" s="291" customFormat="1" ht="31.5" customHeight="1">
      <c r="A37" s="299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</row>
    <row r="38" spans="1:13" s="279" customFormat="1" ht="45.75" customHeight="1">
      <c r="A38" s="299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</row>
    <row r="39" spans="1:13" s="279" customFormat="1" ht="31.5" customHeight="1">
      <c r="A39" s="299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</row>
    <row r="40" spans="1:13" s="279" customFormat="1" ht="45.7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</row>
    <row r="41" spans="1:13" s="300" customFormat="1" ht="29.25" customHeight="1">
      <c r="A41" s="266"/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</row>
    <row r="42" spans="1:13" s="297" customFormat="1" ht="16.5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</row>
    <row r="43" spans="1:13" s="297" customFormat="1" ht="16.5">
      <c r="A43" s="266"/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</row>
    <row r="44" spans="1:13" s="297" customFormat="1" ht="16.5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</row>
    <row r="45" spans="1:13" s="297" customFormat="1" ht="16.5">
      <c r="A45" s="266"/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</row>
  </sheetData>
  <sheetProtection selectLockedCells="1" selectUnlockedCells="1"/>
  <mergeCells count="15">
    <mergeCell ref="A3:L3"/>
    <mergeCell ref="A4:L4"/>
    <mergeCell ref="A7:A8"/>
    <mergeCell ref="C7:C8"/>
    <mergeCell ref="D7:D8"/>
    <mergeCell ref="E7:E8"/>
    <mergeCell ref="G7:G8"/>
    <mergeCell ref="F7:F8"/>
    <mergeCell ref="K7:K8"/>
    <mergeCell ref="K6:L6"/>
    <mergeCell ref="I7:I8"/>
    <mergeCell ref="J7:J8"/>
    <mergeCell ref="L7:L8"/>
    <mergeCell ref="A19:E19"/>
    <mergeCell ref="G22:L23"/>
  </mergeCells>
  <printOptions horizontalCentered="1"/>
  <pageMargins left="0.39375" right="0.4722222222222222" top="0.48055555555555557" bottom="0.4604166666666667" header="0.2902777777777778" footer="0.27569444444444446"/>
  <pageSetup fitToHeight="1" fitToWidth="1" horizontalDpi="300" verticalDpi="300" orientation="landscape" paperSize="9" scale="57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2:P160"/>
  <sheetViews>
    <sheetView zoomScale="60" zoomScaleNormal="60" zoomScalePageLayoutView="0" workbookViewId="0" topLeftCell="A1">
      <selection activeCell="A2" sqref="A2"/>
    </sheetView>
  </sheetViews>
  <sheetFormatPr defaultColWidth="8.796875" defaultRowHeight="15"/>
  <cols>
    <col min="1" max="1" width="51.59765625" style="381" customWidth="1"/>
    <col min="2" max="10" width="11.8984375" style="233" customWidth="1"/>
    <col min="11" max="13" width="11.8984375" style="234" customWidth="1"/>
    <col min="14" max="14" width="11.8984375" style="233" customWidth="1"/>
    <col min="15" max="16384" width="9" style="233" customWidth="1"/>
  </cols>
  <sheetData>
    <row r="2" spans="1:12" s="149" customFormat="1" ht="15" customHeight="1">
      <c r="A2" s="149" t="s">
        <v>376</v>
      </c>
      <c r="C2" s="150"/>
      <c r="D2" s="150"/>
      <c r="E2" s="150"/>
      <c r="F2" s="150"/>
      <c r="I2" s="150"/>
      <c r="J2" s="150"/>
      <c r="K2" s="150"/>
      <c r="L2" s="150"/>
    </row>
    <row r="3" spans="3:12" s="149" customFormat="1" ht="15" customHeight="1">
      <c r="C3" s="150"/>
      <c r="D3" s="150"/>
      <c r="E3" s="150"/>
      <c r="F3" s="150"/>
      <c r="I3" s="150"/>
      <c r="J3" s="150"/>
      <c r="K3" s="150"/>
      <c r="L3" s="150"/>
    </row>
    <row r="4" spans="3:12" s="149" customFormat="1" ht="15" customHeight="1">
      <c r="C4" s="150"/>
      <c r="D4" s="150"/>
      <c r="E4" s="150"/>
      <c r="F4" s="150"/>
      <c r="I4" s="150"/>
      <c r="J4" s="150"/>
      <c r="K4" s="150"/>
      <c r="L4" s="150"/>
    </row>
    <row r="5" spans="1:13" s="235" customFormat="1" ht="22.5" customHeight="1">
      <c r="A5" s="697"/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  <c r="M5" s="697"/>
    </row>
    <row r="6" spans="1:13" s="235" customFormat="1" ht="22.5" customHeight="1">
      <c r="A6" s="697" t="s">
        <v>354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  <c r="M6" s="697"/>
    </row>
    <row r="7" spans="1:15" s="235" customFormat="1" ht="22.5" customHeight="1" thickBot="1">
      <c r="A7" s="698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86" t="s">
        <v>264</v>
      </c>
      <c r="N7" s="686"/>
      <c r="O7" s="435"/>
    </row>
    <row r="8" spans="1:14" ht="18.75" customHeight="1" thickBot="1" thickTop="1">
      <c r="A8" s="702" t="s">
        <v>72</v>
      </c>
      <c r="B8" s="703" t="s">
        <v>165</v>
      </c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4" t="s">
        <v>166</v>
      </c>
    </row>
    <row r="9" spans="1:14" s="235" customFormat="1" ht="72" customHeight="1">
      <c r="A9" s="702"/>
      <c r="B9" s="236" t="s">
        <v>167</v>
      </c>
      <c r="C9" s="236" t="s">
        <v>168</v>
      </c>
      <c r="D9" s="236" t="s">
        <v>169</v>
      </c>
      <c r="E9" s="236" t="s">
        <v>170</v>
      </c>
      <c r="F9" s="236" t="s">
        <v>171</v>
      </c>
      <c r="G9" s="236" t="s">
        <v>172</v>
      </c>
      <c r="H9" s="236" t="s">
        <v>173</v>
      </c>
      <c r="I9" s="236" t="s">
        <v>174</v>
      </c>
      <c r="J9" s="236" t="s">
        <v>175</v>
      </c>
      <c r="K9" s="236" t="s">
        <v>176</v>
      </c>
      <c r="L9" s="236" t="s">
        <v>177</v>
      </c>
      <c r="M9" s="237" t="s">
        <v>178</v>
      </c>
      <c r="N9" s="704"/>
    </row>
    <row r="10" spans="1:14" ht="24" customHeight="1" thickBot="1" thickTop="1">
      <c r="A10" s="699" t="s">
        <v>179</v>
      </c>
      <c r="B10" s="700"/>
      <c r="C10" s="700"/>
      <c r="D10" s="700"/>
      <c r="E10" s="700"/>
      <c r="F10" s="700"/>
      <c r="G10" s="700"/>
      <c r="H10" s="700"/>
      <c r="I10" s="700"/>
      <c r="J10" s="700"/>
      <c r="K10" s="700"/>
      <c r="L10" s="700"/>
      <c r="M10" s="700"/>
      <c r="N10" s="701"/>
    </row>
    <row r="11" spans="1:16" ht="5.25" customHeight="1" hidden="1">
      <c r="A11" s="376" t="s">
        <v>180</v>
      </c>
      <c r="B11" s="238">
        <v>0</v>
      </c>
      <c r="C11" s="238"/>
      <c r="D11" s="238"/>
      <c r="E11" s="238"/>
      <c r="F11" s="238"/>
      <c r="G11" s="238"/>
      <c r="H11" s="238"/>
      <c r="I11" s="238"/>
      <c r="J11" s="238"/>
      <c r="K11" s="239"/>
      <c r="L11" s="239"/>
      <c r="M11" s="240"/>
      <c r="N11" s="241">
        <v>0</v>
      </c>
      <c r="O11" s="242"/>
      <c r="P11" s="242"/>
    </row>
    <row r="12" spans="1:16" ht="21.75" customHeight="1" hidden="1">
      <c r="A12" s="377" t="s">
        <v>181</v>
      </c>
      <c r="B12" s="238"/>
      <c r="C12" s="238"/>
      <c r="D12" s="238"/>
      <c r="E12" s="238"/>
      <c r="F12" s="238"/>
      <c r="G12" s="238"/>
      <c r="H12" s="238"/>
      <c r="I12" s="238"/>
      <c r="J12" s="238"/>
      <c r="K12" s="239"/>
      <c r="L12" s="239"/>
      <c r="M12" s="243"/>
      <c r="N12" s="241"/>
      <c r="O12" s="242"/>
      <c r="P12" s="242"/>
    </row>
    <row r="13" spans="1:16" ht="21.75" customHeight="1" hidden="1">
      <c r="A13" s="377" t="s">
        <v>182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9"/>
      <c r="L13" s="239"/>
      <c r="M13" s="240"/>
      <c r="N13" s="241"/>
      <c r="O13" s="242"/>
      <c r="P13" s="242"/>
    </row>
    <row r="14" spans="1:16" ht="21.75" customHeight="1" thickTop="1">
      <c r="A14" s="377" t="s">
        <v>183</v>
      </c>
      <c r="B14" s="238">
        <v>100000</v>
      </c>
      <c r="C14" s="238">
        <v>100000</v>
      </c>
      <c r="D14" s="238">
        <v>8000000</v>
      </c>
      <c r="E14" s="238">
        <v>1965000</v>
      </c>
      <c r="F14" s="238">
        <v>100000</v>
      </c>
      <c r="G14" s="238">
        <v>2000000</v>
      </c>
      <c r="H14" s="238">
        <v>100000</v>
      </c>
      <c r="I14" s="238">
        <v>100000</v>
      </c>
      <c r="J14" s="238">
        <v>10000000</v>
      </c>
      <c r="K14" s="239">
        <v>500000</v>
      </c>
      <c r="L14" s="238">
        <v>200000</v>
      </c>
      <c r="M14" s="244">
        <v>3675000</v>
      </c>
      <c r="N14" s="241">
        <f aca="true" t="shared" si="0" ref="N14:N19">SUM(B14:M14)</f>
        <v>26840000</v>
      </c>
      <c r="O14" s="245"/>
      <c r="P14" s="242"/>
    </row>
    <row r="15" spans="1:16" ht="21.75" customHeight="1">
      <c r="A15" s="377" t="s">
        <v>184</v>
      </c>
      <c r="B15" s="238">
        <v>3800000</v>
      </c>
      <c r="C15" s="238">
        <v>3800000</v>
      </c>
      <c r="D15" s="238">
        <v>3800000</v>
      </c>
      <c r="E15" s="238">
        <v>3800000</v>
      </c>
      <c r="F15" s="238">
        <v>3800000</v>
      </c>
      <c r="G15" s="238">
        <v>3800000</v>
      </c>
      <c r="H15" s="238">
        <v>3800000</v>
      </c>
      <c r="I15" s="238">
        <v>3800000</v>
      </c>
      <c r="J15" s="238">
        <v>3800000</v>
      </c>
      <c r="K15" s="238">
        <v>3800000</v>
      </c>
      <c r="L15" s="238">
        <v>3800000</v>
      </c>
      <c r="M15" s="238">
        <v>3706000</v>
      </c>
      <c r="N15" s="241">
        <f t="shared" si="0"/>
        <v>45506000</v>
      </c>
      <c r="O15" s="242"/>
      <c r="P15" s="242"/>
    </row>
    <row r="16" spans="1:16" ht="21.75" customHeight="1">
      <c r="A16" s="377" t="s">
        <v>185</v>
      </c>
      <c r="B16" s="246">
        <v>8403500</v>
      </c>
      <c r="C16" s="246">
        <v>8403500</v>
      </c>
      <c r="D16" s="246">
        <v>8403500</v>
      </c>
      <c r="E16" s="246">
        <v>8403500</v>
      </c>
      <c r="F16" s="246">
        <v>8403500</v>
      </c>
      <c r="G16" s="246">
        <v>8403500</v>
      </c>
      <c r="H16" s="246">
        <v>8403500</v>
      </c>
      <c r="I16" s="246">
        <v>8403500</v>
      </c>
      <c r="J16" s="246">
        <v>8403500</v>
      </c>
      <c r="K16" s="246">
        <v>8403500</v>
      </c>
      <c r="L16" s="246">
        <v>8403500</v>
      </c>
      <c r="M16" s="246">
        <v>8398884</v>
      </c>
      <c r="N16" s="241">
        <f t="shared" si="0"/>
        <v>100837384</v>
      </c>
      <c r="O16" s="242"/>
      <c r="P16" s="242"/>
    </row>
    <row r="17" spans="1:16" ht="21.75" customHeight="1">
      <c r="A17" s="545" t="s">
        <v>186</v>
      </c>
      <c r="B17" s="546">
        <v>4166989</v>
      </c>
      <c r="C17" s="546">
        <v>4166989</v>
      </c>
      <c r="D17" s="546">
        <v>4166989</v>
      </c>
      <c r="E17" s="546">
        <v>4166989</v>
      </c>
      <c r="F17" s="546">
        <v>4166989</v>
      </c>
      <c r="G17" s="546">
        <v>4166989</v>
      </c>
      <c r="H17" s="546">
        <v>4166989</v>
      </c>
      <c r="I17" s="546">
        <v>4166989</v>
      </c>
      <c r="J17" s="546">
        <v>4166989</v>
      </c>
      <c r="K17" s="546">
        <v>4166989</v>
      </c>
      <c r="L17" s="546">
        <v>4166989</v>
      </c>
      <c r="M17" s="546">
        <v>4166991</v>
      </c>
      <c r="N17" s="256">
        <f t="shared" si="0"/>
        <v>50003870</v>
      </c>
      <c r="O17" s="242"/>
      <c r="P17" s="242"/>
    </row>
    <row r="18" spans="1:16" ht="21.75" customHeight="1">
      <c r="A18" s="378" t="s">
        <v>84</v>
      </c>
      <c r="B18" s="246">
        <v>0</v>
      </c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241">
        <f t="shared" si="0"/>
        <v>0</v>
      </c>
      <c r="O18" s="242"/>
      <c r="P18" s="242"/>
    </row>
    <row r="19" spans="1:16" ht="21.75" customHeight="1">
      <c r="A19" s="379" t="s">
        <v>187</v>
      </c>
      <c r="B19" s="248">
        <v>76419241</v>
      </c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9"/>
      <c r="N19" s="241">
        <f t="shared" si="0"/>
        <v>76419241</v>
      </c>
      <c r="O19" s="242"/>
      <c r="P19" s="242"/>
    </row>
    <row r="20" spans="1:16" s="255" customFormat="1" ht="34.5" customHeight="1">
      <c r="A20" s="250" t="s">
        <v>188</v>
      </c>
      <c r="B20" s="251">
        <f aca="true" t="shared" si="1" ref="B20:M20">SUM(B11:B19)</f>
        <v>92889730</v>
      </c>
      <c r="C20" s="251">
        <f t="shared" si="1"/>
        <v>16470489</v>
      </c>
      <c r="D20" s="251">
        <f t="shared" si="1"/>
        <v>24370489</v>
      </c>
      <c r="E20" s="251">
        <f t="shared" si="1"/>
        <v>18335489</v>
      </c>
      <c r="F20" s="251">
        <f t="shared" si="1"/>
        <v>16470489</v>
      </c>
      <c r="G20" s="251">
        <f t="shared" si="1"/>
        <v>18370489</v>
      </c>
      <c r="H20" s="251">
        <f t="shared" si="1"/>
        <v>16470489</v>
      </c>
      <c r="I20" s="251">
        <f t="shared" si="1"/>
        <v>16470489</v>
      </c>
      <c r="J20" s="251">
        <f t="shared" si="1"/>
        <v>26370489</v>
      </c>
      <c r="K20" s="251">
        <f t="shared" si="1"/>
        <v>16870489</v>
      </c>
      <c r="L20" s="251">
        <f t="shared" si="1"/>
        <v>16570489</v>
      </c>
      <c r="M20" s="252">
        <f t="shared" si="1"/>
        <v>19946875</v>
      </c>
      <c r="N20" s="253">
        <f>SUM(N14:N19)</f>
        <v>299606495</v>
      </c>
      <c r="O20" s="254"/>
      <c r="P20" s="254"/>
    </row>
    <row r="21" spans="1:16" ht="26.25" customHeight="1">
      <c r="A21" s="699" t="s">
        <v>189</v>
      </c>
      <c r="B21" s="700"/>
      <c r="C21" s="700"/>
      <c r="D21" s="700"/>
      <c r="E21" s="700"/>
      <c r="F21" s="700"/>
      <c r="G21" s="700"/>
      <c r="H21" s="700"/>
      <c r="I21" s="700"/>
      <c r="J21" s="700"/>
      <c r="K21" s="700"/>
      <c r="L21" s="700"/>
      <c r="M21" s="700"/>
      <c r="N21" s="701"/>
      <c r="O21" s="242"/>
      <c r="P21" s="242"/>
    </row>
    <row r="22" spans="1:16" ht="21.75" customHeight="1">
      <c r="A22" s="376" t="s">
        <v>7</v>
      </c>
      <c r="B22" s="238">
        <v>7842779</v>
      </c>
      <c r="C22" s="238">
        <v>7842779</v>
      </c>
      <c r="D22" s="238">
        <v>7842779</v>
      </c>
      <c r="E22" s="238">
        <v>7842779</v>
      </c>
      <c r="F22" s="238">
        <v>7842779</v>
      </c>
      <c r="G22" s="238">
        <v>7842779</v>
      </c>
      <c r="H22" s="238">
        <v>7842779</v>
      </c>
      <c r="I22" s="238">
        <v>7842779</v>
      </c>
      <c r="J22" s="238">
        <v>7842779</v>
      </c>
      <c r="K22" s="238">
        <v>7842779</v>
      </c>
      <c r="L22" s="238">
        <v>7842779</v>
      </c>
      <c r="M22" s="238">
        <v>7842779</v>
      </c>
      <c r="N22" s="256">
        <f aca="true" t="shared" si="2" ref="N22:N30">SUM(B22:M22)</f>
        <v>94113348</v>
      </c>
      <c r="O22" s="242"/>
      <c r="P22" s="242"/>
    </row>
    <row r="23" spans="1:16" ht="21.75" customHeight="1">
      <c r="A23" s="377" t="s">
        <v>190</v>
      </c>
      <c r="B23" s="238">
        <v>1563204</v>
      </c>
      <c r="C23" s="238">
        <v>1563204</v>
      </c>
      <c r="D23" s="238">
        <v>1563204</v>
      </c>
      <c r="E23" s="238">
        <v>1563204</v>
      </c>
      <c r="F23" s="238">
        <v>1563204</v>
      </c>
      <c r="G23" s="238">
        <v>1563204</v>
      </c>
      <c r="H23" s="238">
        <v>1563204</v>
      </c>
      <c r="I23" s="238">
        <v>1563204</v>
      </c>
      <c r="J23" s="238">
        <v>1563204</v>
      </c>
      <c r="K23" s="238">
        <v>1563204</v>
      </c>
      <c r="L23" s="238">
        <v>1563204</v>
      </c>
      <c r="M23" s="238">
        <v>1563210</v>
      </c>
      <c r="N23" s="256">
        <f t="shared" si="2"/>
        <v>18758454</v>
      </c>
      <c r="O23" s="242"/>
      <c r="P23" s="242"/>
    </row>
    <row r="24" spans="1:16" ht="21.75" customHeight="1">
      <c r="A24" s="376" t="s">
        <v>11</v>
      </c>
      <c r="B24" s="238">
        <v>9312941</v>
      </c>
      <c r="C24" s="238">
        <v>9312941</v>
      </c>
      <c r="D24" s="238">
        <v>9312941</v>
      </c>
      <c r="E24" s="238">
        <v>9312941</v>
      </c>
      <c r="F24" s="238">
        <v>9312941</v>
      </c>
      <c r="G24" s="238">
        <v>9312941</v>
      </c>
      <c r="H24" s="238">
        <v>9312941</v>
      </c>
      <c r="I24" s="238">
        <v>9312941</v>
      </c>
      <c r="J24" s="238">
        <v>9312941</v>
      </c>
      <c r="K24" s="238">
        <v>9312941</v>
      </c>
      <c r="L24" s="238">
        <v>9312941</v>
      </c>
      <c r="M24" s="238">
        <v>9312939</v>
      </c>
      <c r="N24" s="256">
        <f t="shared" si="2"/>
        <v>111755290</v>
      </c>
      <c r="O24" s="242"/>
      <c r="P24" s="242"/>
    </row>
    <row r="25" spans="1:16" ht="21.75" customHeight="1">
      <c r="A25" s="376" t="s">
        <v>191</v>
      </c>
      <c r="B25" s="238">
        <v>936128</v>
      </c>
      <c r="C25" s="238">
        <v>936128</v>
      </c>
      <c r="D25" s="238">
        <v>936128</v>
      </c>
      <c r="E25" s="238">
        <v>936128</v>
      </c>
      <c r="F25" s="238">
        <v>936128</v>
      </c>
      <c r="G25" s="238">
        <v>936128</v>
      </c>
      <c r="H25" s="238">
        <v>936128</v>
      </c>
      <c r="I25" s="238">
        <v>936128</v>
      </c>
      <c r="J25" s="238">
        <v>936128</v>
      </c>
      <c r="K25" s="238">
        <v>936128</v>
      </c>
      <c r="L25" s="238">
        <v>936128</v>
      </c>
      <c r="M25" s="238">
        <v>936134</v>
      </c>
      <c r="N25" s="256">
        <f t="shared" si="2"/>
        <v>11233542</v>
      </c>
      <c r="O25" s="242"/>
      <c r="P25" s="242"/>
    </row>
    <row r="26" spans="1:16" ht="21.75" customHeight="1">
      <c r="A26" s="376" t="s">
        <v>192</v>
      </c>
      <c r="B26" s="238">
        <v>700000</v>
      </c>
      <c r="C26" s="238">
        <v>700000</v>
      </c>
      <c r="D26" s="238">
        <v>700000</v>
      </c>
      <c r="E26" s="238">
        <v>700000</v>
      </c>
      <c r="F26" s="238">
        <v>700000</v>
      </c>
      <c r="G26" s="238">
        <v>700000</v>
      </c>
      <c r="H26" s="238">
        <v>700000</v>
      </c>
      <c r="I26" s="238">
        <v>1700000</v>
      </c>
      <c r="J26" s="238">
        <v>700000</v>
      </c>
      <c r="K26" s="238">
        <v>700000</v>
      </c>
      <c r="L26" s="238">
        <v>700000</v>
      </c>
      <c r="M26" s="238">
        <v>1818000</v>
      </c>
      <c r="N26" s="256">
        <f t="shared" si="2"/>
        <v>10518000</v>
      </c>
      <c r="O26" s="242"/>
      <c r="P26" s="242"/>
    </row>
    <row r="27" spans="1:16" ht="21.75" customHeight="1">
      <c r="A27" s="376" t="s">
        <v>23</v>
      </c>
      <c r="B27" s="238"/>
      <c r="C27" s="238"/>
      <c r="D27" s="238">
        <v>5000000</v>
      </c>
      <c r="E27" s="238"/>
      <c r="F27" s="238">
        <v>5000000</v>
      </c>
      <c r="G27" s="238"/>
      <c r="H27" s="238">
        <v>5000000</v>
      </c>
      <c r="I27" s="238"/>
      <c r="J27" s="238"/>
      <c r="K27" s="238">
        <v>5000000</v>
      </c>
      <c r="L27" s="239">
        <v>7895861</v>
      </c>
      <c r="M27" s="257">
        <v>22232000</v>
      </c>
      <c r="N27" s="256">
        <f t="shared" si="2"/>
        <v>50127861</v>
      </c>
      <c r="O27" s="242"/>
      <c r="P27" s="242"/>
    </row>
    <row r="28" spans="1:16" ht="21.75" customHeight="1">
      <c r="A28" s="376" t="s">
        <v>88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9"/>
      <c r="L28" s="239"/>
      <c r="M28" s="257"/>
      <c r="N28" s="256">
        <f t="shared" si="2"/>
        <v>0</v>
      </c>
      <c r="O28" s="242"/>
      <c r="P28" s="242"/>
    </row>
    <row r="29" spans="1:16" ht="21.75" customHeight="1">
      <c r="A29" s="376" t="s">
        <v>229</v>
      </c>
      <c r="B29" s="238"/>
      <c r="C29" s="238"/>
      <c r="D29" s="238">
        <v>1500000</v>
      </c>
      <c r="E29" s="238"/>
      <c r="F29" s="238"/>
      <c r="G29" s="238"/>
      <c r="H29" s="238"/>
      <c r="I29" s="238"/>
      <c r="J29" s="238"/>
      <c r="K29" s="239"/>
      <c r="L29" s="239"/>
      <c r="M29" s="257"/>
      <c r="N29" s="256">
        <f t="shared" si="2"/>
        <v>1500000</v>
      </c>
      <c r="O29" s="242"/>
      <c r="P29" s="242"/>
    </row>
    <row r="30" spans="1:16" ht="21.75" customHeight="1">
      <c r="A30" s="380" t="s">
        <v>193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58">
        <v>1600000</v>
      </c>
      <c r="N30" s="256">
        <f t="shared" si="2"/>
        <v>1600000</v>
      </c>
      <c r="O30" s="242"/>
      <c r="P30" s="242"/>
    </row>
    <row r="31" spans="1:16" s="255" customFormat="1" ht="34.5" customHeight="1">
      <c r="A31" s="250" t="s">
        <v>194</v>
      </c>
      <c r="B31" s="259">
        <f>SUM(B22:B30)</f>
        <v>20355052</v>
      </c>
      <c r="C31" s="259">
        <f aca="true" t="shared" si="3" ref="C31:N31">SUM(C22:C30)</f>
        <v>20355052</v>
      </c>
      <c r="D31" s="259">
        <f t="shared" si="3"/>
        <v>26855052</v>
      </c>
      <c r="E31" s="259">
        <f t="shared" si="3"/>
        <v>20355052</v>
      </c>
      <c r="F31" s="259">
        <f t="shared" si="3"/>
        <v>25355052</v>
      </c>
      <c r="G31" s="259">
        <f t="shared" si="3"/>
        <v>20355052</v>
      </c>
      <c r="H31" s="259">
        <f t="shared" si="3"/>
        <v>25355052</v>
      </c>
      <c r="I31" s="259">
        <f t="shared" si="3"/>
        <v>21355052</v>
      </c>
      <c r="J31" s="259">
        <f t="shared" si="3"/>
        <v>20355052</v>
      </c>
      <c r="K31" s="259">
        <f t="shared" si="3"/>
        <v>25355052</v>
      </c>
      <c r="L31" s="259">
        <f t="shared" si="3"/>
        <v>28250913</v>
      </c>
      <c r="M31" s="260">
        <f t="shared" si="3"/>
        <v>45305062</v>
      </c>
      <c r="N31" s="261">
        <f t="shared" si="3"/>
        <v>299606495</v>
      </c>
      <c r="O31" s="254"/>
      <c r="P31" s="254"/>
    </row>
    <row r="32" spans="1:16" s="255" customFormat="1" ht="34.5" customHeight="1">
      <c r="A32" s="250" t="s">
        <v>195</v>
      </c>
      <c r="B32" s="251">
        <f>SUM(B20,-B31)</f>
        <v>72534678</v>
      </c>
      <c r="C32" s="251">
        <f aca="true" t="shared" si="4" ref="C32:M32">SUM(B32,C20,-C31)</f>
        <v>68650115</v>
      </c>
      <c r="D32" s="251">
        <f t="shared" si="4"/>
        <v>66165552</v>
      </c>
      <c r="E32" s="251">
        <f t="shared" si="4"/>
        <v>64145989</v>
      </c>
      <c r="F32" s="251">
        <f t="shared" si="4"/>
        <v>55261426</v>
      </c>
      <c r="G32" s="251">
        <f t="shared" si="4"/>
        <v>53276863</v>
      </c>
      <c r="H32" s="251">
        <f t="shared" si="4"/>
        <v>44392300</v>
      </c>
      <c r="I32" s="251">
        <f t="shared" si="4"/>
        <v>39507737</v>
      </c>
      <c r="J32" s="251">
        <f t="shared" si="4"/>
        <v>45523174</v>
      </c>
      <c r="K32" s="251">
        <f t="shared" si="4"/>
        <v>37038611</v>
      </c>
      <c r="L32" s="251">
        <f t="shared" si="4"/>
        <v>25358187</v>
      </c>
      <c r="M32" s="251">
        <f t="shared" si="4"/>
        <v>0</v>
      </c>
      <c r="N32" s="262"/>
      <c r="O32" s="254"/>
      <c r="P32" s="254"/>
    </row>
    <row r="33" spans="2:16" ht="15.75">
      <c r="B33" s="242"/>
      <c r="C33" s="242"/>
      <c r="D33" s="242"/>
      <c r="E33" s="242"/>
      <c r="F33" s="242"/>
      <c r="G33" s="242"/>
      <c r="H33" s="242"/>
      <c r="I33" s="242"/>
      <c r="J33" s="242"/>
      <c r="K33" s="263"/>
      <c r="L33" s="263"/>
      <c r="M33" s="263"/>
      <c r="N33" s="242"/>
      <c r="O33" s="242"/>
      <c r="P33" s="242"/>
    </row>
    <row r="34" spans="2:16" ht="15.75">
      <c r="B34" s="242"/>
      <c r="C34" s="242"/>
      <c r="D34" s="242"/>
      <c r="E34" s="242"/>
      <c r="F34" s="242"/>
      <c r="G34" s="242"/>
      <c r="H34" s="242"/>
      <c r="I34" s="242"/>
      <c r="J34" s="242"/>
      <c r="K34" s="263"/>
      <c r="L34" s="263"/>
      <c r="M34" s="263"/>
      <c r="N34" s="242"/>
      <c r="O34" s="242"/>
      <c r="P34" s="242"/>
    </row>
    <row r="35" spans="2:16" ht="15.75">
      <c r="B35" s="242"/>
      <c r="C35" s="242"/>
      <c r="D35" s="242"/>
      <c r="E35" s="242"/>
      <c r="F35" s="242"/>
      <c r="G35" s="242"/>
      <c r="H35" s="242"/>
      <c r="I35" s="242"/>
      <c r="J35" s="242"/>
      <c r="K35" s="263"/>
      <c r="L35" s="263"/>
      <c r="M35" s="263"/>
      <c r="N35" s="242"/>
      <c r="O35" s="242"/>
      <c r="P35" s="242"/>
    </row>
    <row r="36" spans="2:16" ht="15.75">
      <c r="B36" s="242"/>
      <c r="C36" s="242"/>
      <c r="D36" s="242"/>
      <c r="E36" s="242"/>
      <c r="F36" s="242"/>
      <c r="G36" s="242"/>
      <c r="H36" s="242"/>
      <c r="I36" s="242"/>
      <c r="J36" s="242"/>
      <c r="K36" s="263"/>
      <c r="L36" s="263"/>
      <c r="M36" s="263"/>
      <c r="N36" s="242"/>
      <c r="O36" s="242"/>
      <c r="P36" s="242"/>
    </row>
    <row r="37" spans="2:16" ht="15.75">
      <c r="B37" s="242"/>
      <c r="C37" s="242"/>
      <c r="D37" s="242"/>
      <c r="E37" s="242"/>
      <c r="F37" s="242"/>
      <c r="G37" s="242"/>
      <c r="H37" s="242"/>
      <c r="I37" s="242"/>
      <c r="J37" s="242"/>
      <c r="K37" s="263"/>
      <c r="L37" s="263"/>
      <c r="M37" s="263"/>
      <c r="N37" s="242"/>
      <c r="O37" s="242"/>
      <c r="P37" s="242"/>
    </row>
    <row r="38" spans="2:16" ht="15.75">
      <c r="B38" s="242"/>
      <c r="C38" s="242"/>
      <c r="D38" s="242"/>
      <c r="E38" s="242"/>
      <c r="F38" s="242"/>
      <c r="G38" s="242"/>
      <c r="H38" s="242"/>
      <c r="I38" s="242"/>
      <c r="J38" s="242"/>
      <c r="K38" s="263"/>
      <c r="L38" s="263"/>
      <c r="M38" s="263"/>
      <c r="N38" s="242"/>
      <c r="O38" s="242"/>
      <c r="P38" s="242"/>
    </row>
    <row r="39" spans="2:16" ht="15.75">
      <c r="B39" s="242"/>
      <c r="C39" s="242"/>
      <c r="D39" s="242"/>
      <c r="E39" s="242"/>
      <c r="F39" s="242"/>
      <c r="G39" s="242"/>
      <c r="H39" s="242"/>
      <c r="I39" s="242"/>
      <c r="J39" s="242"/>
      <c r="K39" s="263"/>
      <c r="L39" s="263"/>
      <c r="M39" s="263"/>
      <c r="N39" s="242"/>
      <c r="O39" s="242"/>
      <c r="P39" s="242"/>
    </row>
    <row r="40" spans="2:16" ht="15.75">
      <c r="B40" s="242"/>
      <c r="C40" s="242"/>
      <c r="D40" s="242"/>
      <c r="E40" s="242"/>
      <c r="F40" s="242"/>
      <c r="G40" s="242"/>
      <c r="H40" s="242"/>
      <c r="I40" s="242"/>
      <c r="J40" s="242"/>
      <c r="K40" s="263"/>
      <c r="L40" s="263"/>
      <c r="M40" s="263"/>
      <c r="N40" s="242"/>
      <c r="O40" s="242"/>
      <c r="P40" s="242"/>
    </row>
    <row r="41" spans="2:16" ht="15.75">
      <c r="B41" s="242"/>
      <c r="C41" s="242"/>
      <c r="D41" s="242"/>
      <c r="E41" s="242"/>
      <c r="F41" s="242"/>
      <c r="G41" s="242"/>
      <c r="H41" s="242"/>
      <c r="I41" s="242"/>
      <c r="J41" s="242"/>
      <c r="K41" s="263"/>
      <c r="L41" s="263"/>
      <c r="M41" s="263"/>
      <c r="N41" s="242"/>
      <c r="O41" s="242"/>
      <c r="P41" s="242"/>
    </row>
    <row r="42" spans="2:16" ht="15.75">
      <c r="B42" s="242"/>
      <c r="C42" s="242"/>
      <c r="D42" s="242"/>
      <c r="E42" s="242"/>
      <c r="F42" s="242"/>
      <c r="G42" s="242"/>
      <c r="H42" s="242"/>
      <c r="I42" s="242"/>
      <c r="J42" s="242"/>
      <c r="K42" s="263"/>
      <c r="L42" s="263"/>
      <c r="M42" s="263"/>
      <c r="N42" s="242"/>
      <c r="O42" s="242"/>
      <c r="P42" s="242"/>
    </row>
    <row r="43" spans="2:16" ht="15.75">
      <c r="B43" s="242"/>
      <c r="C43" s="242"/>
      <c r="D43" s="242"/>
      <c r="E43" s="242"/>
      <c r="F43" s="242"/>
      <c r="G43" s="242"/>
      <c r="H43" s="242"/>
      <c r="I43" s="242"/>
      <c r="J43" s="242"/>
      <c r="K43" s="263"/>
      <c r="L43" s="263"/>
      <c r="M43" s="263"/>
      <c r="N43" s="242"/>
      <c r="O43" s="242"/>
      <c r="P43" s="242"/>
    </row>
    <row r="44" spans="2:16" ht="15.75">
      <c r="B44" s="242"/>
      <c r="C44" s="242"/>
      <c r="D44" s="242"/>
      <c r="E44" s="242"/>
      <c r="F44" s="242"/>
      <c r="G44" s="242"/>
      <c r="H44" s="242"/>
      <c r="I44" s="242"/>
      <c r="J44" s="242"/>
      <c r="K44" s="263"/>
      <c r="L44" s="263"/>
      <c r="M44" s="263"/>
      <c r="N44" s="242"/>
      <c r="O44" s="242"/>
      <c r="P44" s="242"/>
    </row>
    <row r="45" spans="2:16" ht="15.75">
      <c r="B45" s="242"/>
      <c r="C45" s="242"/>
      <c r="D45" s="242"/>
      <c r="E45" s="242"/>
      <c r="F45" s="242"/>
      <c r="G45" s="242"/>
      <c r="H45" s="242"/>
      <c r="I45" s="242"/>
      <c r="J45" s="242"/>
      <c r="K45" s="263"/>
      <c r="L45" s="263"/>
      <c r="M45" s="263"/>
      <c r="N45" s="242"/>
      <c r="O45" s="242"/>
      <c r="P45" s="242"/>
    </row>
    <row r="46" spans="2:16" ht="15.75">
      <c r="B46" s="242"/>
      <c r="C46" s="242"/>
      <c r="D46" s="242"/>
      <c r="E46" s="242"/>
      <c r="F46" s="242"/>
      <c r="G46" s="242"/>
      <c r="H46" s="242"/>
      <c r="I46" s="242"/>
      <c r="J46" s="242"/>
      <c r="K46" s="263"/>
      <c r="L46" s="263"/>
      <c r="M46" s="263"/>
      <c r="N46" s="242"/>
      <c r="O46" s="242"/>
      <c r="P46" s="242"/>
    </row>
    <row r="47" spans="2:16" ht="15.75">
      <c r="B47" s="242"/>
      <c r="C47" s="242"/>
      <c r="D47" s="242"/>
      <c r="E47" s="242"/>
      <c r="F47" s="242"/>
      <c r="G47" s="242"/>
      <c r="H47" s="242"/>
      <c r="I47" s="242"/>
      <c r="J47" s="242"/>
      <c r="K47" s="263"/>
      <c r="L47" s="263"/>
      <c r="M47" s="263"/>
      <c r="N47" s="242"/>
      <c r="O47" s="242"/>
      <c r="P47" s="242"/>
    </row>
    <row r="48" spans="2:16" ht="15.75">
      <c r="B48" s="242"/>
      <c r="C48" s="242"/>
      <c r="D48" s="242"/>
      <c r="E48" s="242"/>
      <c r="F48" s="242"/>
      <c r="G48" s="242"/>
      <c r="H48" s="242"/>
      <c r="I48" s="242"/>
      <c r="J48" s="242"/>
      <c r="K48" s="263"/>
      <c r="L48" s="263"/>
      <c r="M48" s="263"/>
      <c r="N48" s="242"/>
      <c r="O48" s="242"/>
      <c r="P48" s="242"/>
    </row>
    <row r="49" spans="2:16" ht="15.75">
      <c r="B49" s="242"/>
      <c r="C49" s="242"/>
      <c r="D49" s="242"/>
      <c r="E49" s="242"/>
      <c r="F49" s="242"/>
      <c r="G49" s="242"/>
      <c r="H49" s="242"/>
      <c r="I49" s="242"/>
      <c r="J49" s="242"/>
      <c r="K49" s="263"/>
      <c r="L49" s="263"/>
      <c r="M49" s="263"/>
      <c r="N49" s="242"/>
      <c r="O49" s="242"/>
      <c r="P49" s="242"/>
    </row>
    <row r="50" spans="2:16" ht="15.75">
      <c r="B50" s="242"/>
      <c r="C50" s="242"/>
      <c r="D50" s="242"/>
      <c r="E50" s="242"/>
      <c r="F50" s="242"/>
      <c r="G50" s="242"/>
      <c r="H50" s="242"/>
      <c r="I50" s="242"/>
      <c r="J50" s="242"/>
      <c r="K50" s="263"/>
      <c r="L50" s="263"/>
      <c r="M50" s="263"/>
      <c r="N50" s="242"/>
      <c r="O50" s="242"/>
      <c r="P50" s="242"/>
    </row>
    <row r="51" spans="2:16" ht="15.75">
      <c r="B51" s="242"/>
      <c r="C51" s="242"/>
      <c r="D51" s="242"/>
      <c r="E51" s="242"/>
      <c r="F51" s="242"/>
      <c r="G51" s="242"/>
      <c r="H51" s="242"/>
      <c r="I51" s="242"/>
      <c r="J51" s="242"/>
      <c r="K51" s="263"/>
      <c r="L51" s="263"/>
      <c r="M51" s="263"/>
      <c r="N51" s="242"/>
      <c r="O51" s="242"/>
      <c r="P51" s="242"/>
    </row>
    <row r="52" spans="2:16" ht="15.75">
      <c r="B52" s="242"/>
      <c r="C52" s="242"/>
      <c r="D52" s="242"/>
      <c r="E52" s="242"/>
      <c r="F52" s="242"/>
      <c r="G52" s="242"/>
      <c r="H52" s="242"/>
      <c r="I52" s="242"/>
      <c r="J52" s="242"/>
      <c r="K52" s="263"/>
      <c r="L52" s="263"/>
      <c r="M52" s="263"/>
      <c r="N52" s="242"/>
      <c r="O52" s="242"/>
      <c r="P52" s="242"/>
    </row>
    <row r="53" spans="2:16" ht="15.75">
      <c r="B53" s="242"/>
      <c r="C53" s="242"/>
      <c r="D53" s="242"/>
      <c r="E53" s="242"/>
      <c r="F53" s="242"/>
      <c r="G53" s="242"/>
      <c r="H53" s="242"/>
      <c r="I53" s="242"/>
      <c r="J53" s="242"/>
      <c r="K53" s="263"/>
      <c r="L53" s="263"/>
      <c r="M53" s="263"/>
      <c r="N53" s="242"/>
      <c r="O53" s="242"/>
      <c r="P53" s="242"/>
    </row>
    <row r="54" spans="2:16" ht="15.75">
      <c r="B54" s="242"/>
      <c r="C54" s="242"/>
      <c r="D54" s="242"/>
      <c r="E54" s="242"/>
      <c r="F54" s="242"/>
      <c r="G54" s="242"/>
      <c r="H54" s="242"/>
      <c r="I54" s="242"/>
      <c r="J54" s="242"/>
      <c r="K54" s="263"/>
      <c r="L54" s="263"/>
      <c r="M54" s="263"/>
      <c r="N54" s="242"/>
      <c r="O54" s="242"/>
      <c r="P54" s="242"/>
    </row>
    <row r="55" spans="2:16" ht="15.75">
      <c r="B55" s="242"/>
      <c r="C55" s="242"/>
      <c r="D55" s="242"/>
      <c r="E55" s="242"/>
      <c r="F55" s="242"/>
      <c r="G55" s="242"/>
      <c r="H55" s="242"/>
      <c r="I55" s="242"/>
      <c r="J55" s="242"/>
      <c r="K55" s="263"/>
      <c r="L55" s="263"/>
      <c r="M55" s="263"/>
      <c r="N55" s="242"/>
      <c r="O55" s="242"/>
      <c r="P55" s="242"/>
    </row>
    <row r="56" spans="2:16" ht="15.75">
      <c r="B56" s="242"/>
      <c r="C56" s="242"/>
      <c r="D56" s="242"/>
      <c r="E56" s="242"/>
      <c r="F56" s="242"/>
      <c r="G56" s="242"/>
      <c r="H56" s="242"/>
      <c r="I56" s="242"/>
      <c r="J56" s="242"/>
      <c r="K56" s="263"/>
      <c r="L56" s="263"/>
      <c r="M56" s="263"/>
      <c r="N56" s="242"/>
      <c r="O56" s="242"/>
      <c r="P56" s="242"/>
    </row>
    <row r="57" spans="2:16" ht="15.75">
      <c r="B57" s="242"/>
      <c r="C57" s="242"/>
      <c r="D57" s="242"/>
      <c r="E57" s="242"/>
      <c r="F57" s="242"/>
      <c r="G57" s="242"/>
      <c r="H57" s="242"/>
      <c r="I57" s="242"/>
      <c r="J57" s="242"/>
      <c r="K57" s="263"/>
      <c r="L57" s="263"/>
      <c r="M57" s="263"/>
      <c r="N57" s="242"/>
      <c r="O57" s="242"/>
      <c r="P57" s="242"/>
    </row>
    <row r="58" spans="2:16" ht="15.75">
      <c r="B58" s="242"/>
      <c r="C58" s="242"/>
      <c r="D58" s="242"/>
      <c r="E58" s="242"/>
      <c r="F58" s="242"/>
      <c r="G58" s="242"/>
      <c r="H58" s="242"/>
      <c r="I58" s="242"/>
      <c r="J58" s="242"/>
      <c r="K58" s="263"/>
      <c r="L58" s="263"/>
      <c r="M58" s="263"/>
      <c r="N58" s="242"/>
      <c r="O58" s="242"/>
      <c r="P58" s="242"/>
    </row>
    <row r="59" spans="2:16" ht="15.75">
      <c r="B59" s="242"/>
      <c r="C59" s="242"/>
      <c r="D59" s="242"/>
      <c r="E59" s="242"/>
      <c r="F59" s="242"/>
      <c r="G59" s="242"/>
      <c r="H59" s="242"/>
      <c r="I59" s="242"/>
      <c r="J59" s="242"/>
      <c r="K59" s="263"/>
      <c r="L59" s="263"/>
      <c r="M59" s="263"/>
      <c r="N59" s="242"/>
      <c r="O59" s="242"/>
      <c r="P59" s="242"/>
    </row>
    <row r="60" spans="2:16" ht="15.75">
      <c r="B60" s="242"/>
      <c r="C60" s="242"/>
      <c r="D60" s="242"/>
      <c r="E60" s="242"/>
      <c r="F60" s="242"/>
      <c r="G60" s="242"/>
      <c r="H60" s="242"/>
      <c r="I60" s="242"/>
      <c r="J60" s="242"/>
      <c r="K60" s="263"/>
      <c r="L60" s="263"/>
      <c r="M60" s="263"/>
      <c r="N60" s="242"/>
      <c r="O60" s="242"/>
      <c r="P60" s="242"/>
    </row>
    <row r="61" spans="2:16" ht="15.75">
      <c r="B61" s="242"/>
      <c r="C61" s="242"/>
      <c r="D61" s="242"/>
      <c r="E61" s="242"/>
      <c r="F61" s="242"/>
      <c r="G61" s="242"/>
      <c r="H61" s="242"/>
      <c r="I61" s="242"/>
      <c r="J61" s="242"/>
      <c r="K61" s="263"/>
      <c r="L61" s="263"/>
      <c r="M61" s="263"/>
      <c r="N61" s="242"/>
      <c r="O61" s="242"/>
      <c r="P61" s="242"/>
    </row>
    <row r="62" spans="2:16" ht="15.75">
      <c r="B62" s="242"/>
      <c r="C62" s="242"/>
      <c r="D62" s="242"/>
      <c r="E62" s="242"/>
      <c r="F62" s="242"/>
      <c r="G62" s="242"/>
      <c r="H62" s="242"/>
      <c r="I62" s="242"/>
      <c r="J62" s="242"/>
      <c r="K62" s="263"/>
      <c r="L62" s="263"/>
      <c r="M62" s="263"/>
      <c r="N62" s="242"/>
      <c r="O62" s="242"/>
      <c r="P62" s="242"/>
    </row>
    <row r="63" spans="2:16" ht="15.75">
      <c r="B63" s="242"/>
      <c r="C63" s="242"/>
      <c r="D63" s="242"/>
      <c r="E63" s="242"/>
      <c r="F63" s="242"/>
      <c r="G63" s="242"/>
      <c r="H63" s="242"/>
      <c r="I63" s="242"/>
      <c r="J63" s="242"/>
      <c r="K63" s="263"/>
      <c r="L63" s="263"/>
      <c r="M63" s="263"/>
      <c r="N63" s="242"/>
      <c r="O63" s="242"/>
      <c r="P63" s="242"/>
    </row>
    <row r="64" spans="2:16" ht="15.75">
      <c r="B64" s="242"/>
      <c r="C64" s="242"/>
      <c r="D64" s="242"/>
      <c r="E64" s="242"/>
      <c r="F64" s="242"/>
      <c r="G64" s="242"/>
      <c r="H64" s="242"/>
      <c r="I64" s="242"/>
      <c r="J64" s="242"/>
      <c r="K64" s="263"/>
      <c r="L64" s="263"/>
      <c r="M64" s="263"/>
      <c r="N64" s="242"/>
      <c r="O64" s="242"/>
      <c r="P64" s="242"/>
    </row>
    <row r="65" spans="2:16" ht="15.75">
      <c r="B65" s="242"/>
      <c r="C65" s="242"/>
      <c r="D65" s="242"/>
      <c r="E65" s="242"/>
      <c r="F65" s="242"/>
      <c r="G65" s="242"/>
      <c r="H65" s="242"/>
      <c r="I65" s="242"/>
      <c r="J65" s="242"/>
      <c r="K65" s="263"/>
      <c r="L65" s="263"/>
      <c r="M65" s="263"/>
      <c r="N65" s="242"/>
      <c r="O65" s="242"/>
      <c r="P65" s="242"/>
    </row>
    <row r="66" spans="2:16" ht="15.75">
      <c r="B66" s="242"/>
      <c r="C66" s="242"/>
      <c r="D66" s="242"/>
      <c r="E66" s="242"/>
      <c r="F66" s="242"/>
      <c r="G66" s="242"/>
      <c r="H66" s="242"/>
      <c r="I66" s="242"/>
      <c r="J66" s="242"/>
      <c r="K66" s="263"/>
      <c r="L66" s="263"/>
      <c r="M66" s="263"/>
      <c r="N66" s="242"/>
      <c r="O66" s="242"/>
      <c r="P66" s="242"/>
    </row>
    <row r="67" spans="2:16" ht="15.75">
      <c r="B67" s="242"/>
      <c r="C67" s="242"/>
      <c r="D67" s="242"/>
      <c r="E67" s="242"/>
      <c r="F67" s="242"/>
      <c r="G67" s="242"/>
      <c r="H67" s="242"/>
      <c r="I67" s="242"/>
      <c r="J67" s="242"/>
      <c r="K67" s="263"/>
      <c r="L67" s="263"/>
      <c r="M67" s="263"/>
      <c r="N67" s="242"/>
      <c r="O67" s="242"/>
      <c r="P67" s="242"/>
    </row>
    <row r="68" spans="2:16" ht="15.75">
      <c r="B68" s="242"/>
      <c r="C68" s="242"/>
      <c r="D68" s="242"/>
      <c r="E68" s="242"/>
      <c r="F68" s="242"/>
      <c r="G68" s="242"/>
      <c r="H68" s="242"/>
      <c r="I68" s="242"/>
      <c r="J68" s="242"/>
      <c r="K68" s="263"/>
      <c r="L68" s="263"/>
      <c r="M68" s="263"/>
      <c r="N68" s="242"/>
      <c r="O68" s="242"/>
      <c r="P68" s="242"/>
    </row>
    <row r="69" spans="2:16" ht="15.75">
      <c r="B69" s="242"/>
      <c r="C69" s="242"/>
      <c r="D69" s="242"/>
      <c r="E69" s="242"/>
      <c r="F69" s="242"/>
      <c r="G69" s="242"/>
      <c r="H69" s="242"/>
      <c r="I69" s="242"/>
      <c r="J69" s="242"/>
      <c r="K69" s="263"/>
      <c r="L69" s="263"/>
      <c r="M69" s="263"/>
      <c r="N69" s="242"/>
      <c r="O69" s="242"/>
      <c r="P69" s="242"/>
    </row>
    <row r="70" spans="2:16" ht="15.75">
      <c r="B70" s="242"/>
      <c r="C70" s="242"/>
      <c r="D70" s="242"/>
      <c r="E70" s="242"/>
      <c r="F70" s="242"/>
      <c r="G70" s="242"/>
      <c r="H70" s="242"/>
      <c r="I70" s="242"/>
      <c r="J70" s="242"/>
      <c r="K70" s="263"/>
      <c r="L70" s="263"/>
      <c r="M70" s="263"/>
      <c r="N70" s="242"/>
      <c r="O70" s="242"/>
      <c r="P70" s="242"/>
    </row>
    <row r="71" spans="2:16" ht="15.75">
      <c r="B71" s="242"/>
      <c r="C71" s="242"/>
      <c r="D71" s="242"/>
      <c r="E71" s="242"/>
      <c r="F71" s="242"/>
      <c r="G71" s="242"/>
      <c r="H71" s="242"/>
      <c r="I71" s="242"/>
      <c r="J71" s="242"/>
      <c r="K71" s="263"/>
      <c r="L71" s="263"/>
      <c r="M71" s="263"/>
      <c r="N71" s="242"/>
      <c r="O71" s="242"/>
      <c r="P71" s="242"/>
    </row>
    <row r="72" spans="2:16" ht="15.75">
      <c r="B72" s="242"/>
      <c r="C72" s="242"/>
      <c r="D72" s="242"/>
      <c r="E72" s="242"/>
      <c r="F72" s="242"/>
      <c r="G72" s="242"/>
      <c r="H72" s="242"/>
      <c r="I72" s="242"/>
      <c r="J72" s="242"/>
      <c r="K72" s="263"/>
      <c r="L72" s="263"/>
      <c r="M72" s="263"/>
      <c r="N72" s="242"/>
      <c r="O72" s="242"/>
      <c r="P72" s="242"/>
    </row>
    <row r="73" spans="2:16" ht="15.75">
      <c r="B73" s="242"/>
      <c r="C73" s="242"/>
      <c r="D73" s="242"/>
      <c r="E73" s="242"/>
      <c r="F73" s="242"/>
      <c r="G73" s="242"/>
      <c r="H73" s="242"/>
      <c r="I73" s="242"/>
      <c r="J73" s="242"/>
      <c r="K73" s="263"/>
      <c r="L73" s="263"/>
      <c r="M73" s="263"/>
      <c r="N73" s="242"/>
      <c r="O73" s="242"/>
      <c r="P73" s="242"/>
    </row>
    <row r="74" spans="2:16" ht="15.75">
      <c r="B74" s="242"/>
      <c r="C74" s="242"/>
      <c r="D74" s="242"/>
      <c r="E74" s="242"/>
      <c r="F74" s="242"/>
      <c r="G74" s="242"/>
      <c r="H74" s="242"/>
      <c r="I74" s="242"/>
      <c r="J74" s="242"/>
      <c r="K74" s="263"/>
      <c r="L74" s="263"/>
      <c r="M74" s="263"/>
      <c r="N74" s="242"/>
      <c r="O74" s="242"/>
      <c r="P74" s="242"/>
    </row>
    <row r="75" spans="2:16" ht="15.75">
      <c r="B75" s="242"/>
      <c r="C75" s="242"/>
      <c r="D75" s="242"/>
      <c r="E75" s="242"/>
      <c r="F75" s="242"/>
      <c r="G75" s="242"/>
      <c r="H75" s="242"/>
      <c r="I75" s="242"/>
      <c r="J75" s="242"/>
      <c r="K75" s="263"/>
      <c r="L75" s="263"/>
      <c r="M75" s="263"/>
      <c r="N75" s="242"/>
      <c r="O75" s="242"/>
      <c r="P75" s="242"/>
    </row>
    <row r="76" spans="2:16" ht="15.75">
      <c r="B76" s="242"/>
      <c r="C76" s="242"/>
      <c r="D76" s="242"/>
      <c r="E76" s="242"/>
      <c r="F76" s="242"/>
      <c r="G76" s="242"/>
      <c r="H76" s="242"/>
      <c r="I76" s="242"/>
      <c r="J76" s="242"/>
      <c r="K76" s="263"/>
      <c r="L76" s="263"/>
      <c r="M76" s="263"/>
      <c r="N76" s="242"/>
      <c r="O76" s="242"/>
      <c r="P76" s="242"/>
    </row>
    <row r="77" spans="2:16" ht="15.75">
      <c r="B77" s="242"/>
      <c r="C77" s="242"/>
      <c r="D77" s="242"/>
      <c r="E77" s="242"/>
      <c r="F77" s="242"/>
      <c r="G77" s="242"/>
      <c r="H77" s="242"/>
      <c r="I77" s="242"/>
      <c r="J77" s="242"/>
      <c r="K77" s="263"/>
      <c r="L77" s="263"/>
      <c r="M77" s="263"/>
      <c r="N77" s="242"/>
      <c r="O77" s="242"/>
      <c r="P77" s="242"/>
    </row>
    <row r="78" spans="2:16" ht="15.75">
      <c r="B78" s="242"/>
      <c r="C78" s="242"/>
      <c r="D78" s="242"/>
      <c r="E78" s="242"/>
      <c r="F78" s="242"/>
      <c r="G78" s="242"/>
      <c r="H78" s="242"/>
      <c r="I78" s="242"/>
      <c r="J78" s="242"/>
      <c r="K78" s="263"/>
      <c r="L78" s="263"/>
      <c r="M78" s="263"/>
      <c r="N78" s="242"/>
      <c r="O78" s="242"/>
      <c r="P78" s="242"/>
    </row>
    <row r="79" spans="2:16" ht="15.75">
      <c r="B79" s="242"/>
      <c r="C79" s="242"/>
      <c r="D79" s="242"/>
      <c r="E79" s="242"/>
      <c r="F79" s="242"/>
      <c r="G79" s="242"/>
      <c r="H79" s="242"/>
      <c r="I79" s="242"/>
      <c r="J79" s="242"/>
      <c r="K79" s="263"/>
      <c r="L79" s="263"/>
      <c r="M79" s="263"/>
      <c r="N79" s="242"/>
      <c r="O79" s="242"/>
      <c r="P79" s="242"/>
    </row>
    <row r="80" spans="2:16" ht="15.75">
      <c r="B80" s="242"/>
      <c r="C80" s="242"/>
      <c r="D80" s="242"/>
      <c r="E80" s="242"/>
      <c r="F80" s="242"/>
      <c r="G80" s="242"/>
      <c r="H80" s="242"/>
      <c r="I80" s="242"/>
      <c r="J80" s="242"/>
      <c r="K80" s="263"/>
      <c r="L80" s="263"/>
      <c r="M80" s="263"/>
      <c r="N80" s="242"/>
      <c r="O80" s="242"/>
      <c r="P80" s="242"/>
    </row>
    <row r="81" spans="2:16" ht="15.75">
      <c r="B81" s="242"/>
      <c r="C81" s="242"/>
      <c r="D81" s="242"/>
      <c r="E81" s="242"/>
      <c r="F81" s="242"/>
      <c r="G81" s="242"/>
      <c r="H81" s="242"/>
      <c r="I81" s="242"/>
      <c r="J81" s="242"/>
      <c r="K81" s="263"/>
      <c r="L81" s="263"/>
      <c r="M81" s="263"/>
      <c r="N81" s="242"/>
      <c r="O81" s="242"/>
      <c r="P81" s="242"/>
    </row>
    <row r="82" spans="2:16" ht="15.75">
      <c r="B82" s="242"/>
      <c r="C82" s="242"/>
      <c r="D82" s="242"/>
      <c r="E82" s="242"/>
      <c r="F82" s="242"/>
      <c r="G82" s="242"/>
      <c r="H82" s="242"/>
      <c r="I82" s="242"/>
      <c r="J82" s="242"/>
      <c r="K82" s="263"/>
      <c r="L82" s="263"/>
      <c r="M82" s="263"/>
      <c r="N82" s="242"/>
      <c r="O82" s="242"/>
      <c r="P82" s="242"/>
    </row>
    <row r="83" spans="2:16" ht="15.75">
      <c r="B83" s="242"/>
      <c r="C83" s="242"/>
      <c r="D83" s="242"/>
      <c r="E83" s="242"/>
      <c r="F83" s="242"/>
      <c r="G83" s="242"/>
      <c r="H83" s="242"/>
      <c r="I83" s="242"/>
      <c r="J83" s="242"/>
      <c r="K83" s="263"/>
      <c r="L83" s="263"/>
      <c r="M83" s="263"/>
      <c r="N83" s="242"/>
      <c r="O83" s="242"/>
      <c r="P83" s="242"/>
    </row>
    <row r="84" spans="2:16" ht="15.75">
      <c r="B84" s="242"/>
      <c r="C84" s="242"/>
      <c r="D84" s="242"/>
      <c r="E84" s="242"/>
      <c r="F84" s="242"/>
      <c r="G84" s="242"/>
      <c r="H84" s="242"/>
      <c r="I84" s="242"/>
      <c r="J84" s="242"/>
      <c r="K84" s="263"/>
      <c r="L84" s="263"/>
      <c r="M84" s="263"/>
      <c r="N84" s="242"/>
      <c r="O84" s="242"/>
      <c r="P84" s="242"/>
    </row>
    <row r="85" spans="2:16" ht="15.75">
      <c r="B85" s="242"/>
      <c r="C85" s="242"/>
      <c r="D85" s="242"/>
      <c r="E85" s="242"/>
      <c r="F85" s="242"/>
      <c r="G85" s="242"/>
      <c r="H85" s="242"/>
      <c r="I85" s="242"/>
      <c r="J85" s="242"/>
      <c r="K85" s="263"/>
      <c r="L85" s="263"/>
      <c r="M85" s="263"/>
      <c r="N85" s="242"/>
      <c r="O85" s="242"/>
      <c r="P85" s="242"/>
    </row>
    <row r="86" spans="2:16" ht="15.75">
      <c r="B86" s="242"/>
      <c r="C86" s="242"/>
      <c r="D86" s="242"/>
      <c r="E86" s="242"/>
      <c r="F86" s="242"/>
      <c r="G86" s="242"/>
      <c r="H86" s="242"/>
      <c r="I86" s="242"/>
      <c r="J86" s="242"/>
      <c r="K86" s="263"/>
      <c r="L86" s="263"/>
      <c r="M86" s="263"/>
      <c r="N86" s="242"/>
      <c r="O86" s="242"/>
      <c r="P86" s="242"/>
    </row>
    <row r="87" spans="2:16" ht="15.75">
      <c r="B87" s="242"/>
      <c r="C87" s="242"/>
      <c r="D87" s="242"/>
      <c r="E87" s="242"/>
      <c r="F87" s="242"/>
      <c r="G87" s="242"/>
      <c r="H87" s="242"/>
      <c r="I87" s="242"/>
      <c r="J87" s="242"/>
      <c r="K87" s="263"/>
      <c r="L87" s="263"/>
      <c r="M87" s="263"/>
      <c r="N87" s="242"/>
      <c r="O87" s="242"/>
      <c r="P87" s="242"/>
    </row>
    <row r="88" spans="2:16" ht="15.75">
      <c r="B88" s="242"/>
      <c r="C88" s="242"/>
      <c r="D88" s="242"/>
      <c r="E88" s="242"/>
      <c r="F88" s="242"/>
      <c r="G88" s="242"/>
      <c r="H88" s="242"/>
      <c r="I88" s="242"/>
      <c r="J88" s="242"/>
      <c r="K88" s="263"/>
      <c r="L88" s="263"/>
      <c r="M88" s="263"/>
      <c r="N88" s="242"/>
      <c r="O88" s="242"/>
      <c r="P88" s="242"/>
    </row>
    <row r="89" spans="2:16" ht="15.75">
      <c r="B89" s="242"/>
      <c r="C89" s="242"/>
      <c r="D89" s="242"/>
      <c r="E89" s="242"/>
      <c r="F89" s="242"/>
      <c r="G89" s="242"/>
      <c r="H89" s="242"/>
      <c r="I89" s="242"/>
      <c r="J89" s="242"/>
      <c r="K89" s="263"/>
      <c r="L89" s="263"/>
      <c r="M89" s="263"/>
      <c r="N89" s="242"/>
      <c r="O89" s="242"/>
      <c r="P89" s="242"/>
    </row>
    <row r="90" spans="2:16" ht="15.75">
      <c r="B90" s="242"/>
      <c r="C90" s="242"/>
      <c r="D90" s="242"/>
      <c r="E90" s="242"/>
      <c r="F90" s="242"/>
      <c r="G90" s="242"/>
      <c r="H90" s="242"/>
      <c r="I90" s="242"/>
      <c r="J90" s="242"/>
      <c r="K90" s="263"/>
      <c r="L90" s="263"/>
      <c r="M90" s="263"/>
      <c r="N90" s="242"/>
      <c r="O90" s="242"/>
      <c r="P90" s="242"/>
    </row>
    <row r="91" spans="2:16" ht="15.75">
      <c r="B91" s="242"/>
      <c r="C91" s="242"/>
      <c r="D91" s="242"/>
      <c r="E91" s="242"/>
      <c r="F91" s="242"/>
      <c r="G91" s="242"/>
      <c r="H91" s="242"/>
      <c r="I91" s="242"/>
      <c r="J91" s="242"/>
      <c r="K91" s="263"/>
      <c r="L91" s="263"/>
      <c r="M91" s="263"/>
      <c r="N91" s="242"/>
      <c r="O91" s="242"/>
      <c r="P91" s="242"/>
    </row>
    <row r="92" spans="2:16" ht="15.75">
      <c r="B92" s="242"/>
      <c r="C92" s="242"/>
      <c r="D92" s="242"/>
      <c r="E92" s="242"/>
      <c r="F92" s="242"/>
      <c r="G92" s="242"/>
      <c r="H92" s="242"/>
      <c r="I92" s="242"/>
      <c r="J92" s="242"/>
      <c r="K92" s="263"/>
      <c r="L92" s="263"/>
      <c r="M92" s="263"/>
      <c r="N92" s="242"/>
      <c r="O92" s="242"/>
      <c r="P92" s="242"/>
    </row>
    <row r="93" spans="2:16" ht="15.75">
      <c r="B93" s="242"/>
      <c r="C93" s="242"/>
      <c r="D93" s="242"/>
      <c r="E93" s="242"/>
      <c r="F93" s="242"/>
      <c r="G93" s="242"/>
      <c r="H93" s="242"/>
      <c r="I93" s="242"/>
      <c r="J93" s="242"/>
      <c r="K93" s="263"/>
      <c r="L93" s="263"/>
      <c r="M93" s="263"/>
      <c r="N93" s="242"/>
      <c r="O93" s="242"/>
      <c r="P93" s="242"/>
    </row>
    <row r="94" spans="2:16" ht="15.75">
      <c r="B94" s="242"/>
      <c r="C94" s="242"/>
      <c r="D94" s="242"/>
      <c r="E94" s="242"/>
      <c r="F94" s="242"/>
      <c r="G94" s="242"/>
      <c r="H94" s="242"/>
      <c r="I94" s="242"/>
      <c r="J94" s="242"/>
      <c r="K94" s="263"/>
      <c r="L94" s="263"/>
      <c r="M94" s="263"/>
      <c r="N94" s="242"/>
      <c r="O94" s="242"/>
      <c r="P94" s="242"/>
    </row>
    <row r="95" spans="2:16" ht="15.75">
      <c r="B95" s="242"/>
      <c r="C95" s="242"/>
      <c r="D95" s="242"/>
      <c r="E95" s="242"/>
      <c r="F95" s="242"/>
      <c r="G95" s="242"/>
      <c r="H95" s="242"/>
      <c r="I95" s="242"/>
      <c r="J95" s="242"/>
      <c r="K95" s="263"/>
      <c r="L95" s="263"/>
      <c r="M95" s="263"/>
      <c r="N95" s="242"/>
      <c r="O95" s="242"/>
      <c r="P95" s="242"/>
    </row>
    <row r="96" spans="2:16" ht="15.75">
      <c r="B96" s="242"/>
      <c r="C96" s="242"/>
      <c r="D96" s="242"/>
      <c r="E96" s="242"/>
      <c r="F96" s="242"/>
      <c r="G96" s="242"/>
      <c r="H96" s="242"/>
      <c r="I96" s="242"/>
      <c r="J96" s="242"/>
      <c r="K96" s="263"/>
      <c r="L96" s="263"/>
      <c r="M96" s="263"/>
      <c r="N96" s="242"/>
      <c r="O96" s="242"/>
      <c r="P96" s="242"/>
    </row>
    <row r="97" spans="2:16" ht="15.75">
      <c r="B97" s="242"/>
      <c r="C97" s="242"/>
      <c r="D97" s="242"/>
      <c r="E97" s="242"/>
      <c r="F97" s="242"/>
      <c r="G97" s="242"/>
      <c r="H97" s="242"/>
      <c r="I97" s="242"/>
      <c r="J97" s="242"/>
      <c r="K97" s="263"/>
      <c r="L97" s="263"/>
      <c r="M97" s="263"/>
      <c r="N97" s="242"/>
      <c r="O97" s="242"/>
      <c r="P97" s="242"/>
    </row>
    <row r="98" spans="2:16" ht="15.75">
      <c r="B98" s="242"/>
      <c r="C98" s="242"/>
      <c r="D98" s="242"/>
      <c r="E98" s="242"/>
      <c r="F98" s="242"/>
      <c r="G98" s="242"/>
      <c r="H98" s="242"/>
      <c r="I98" s="242"/>
      <c r="J98" s="242"/>
      <c r="K98" s="263"/>
      <c r="L98" s="263"/>
      <c r="M98" s="263"/>
      <c r="N98" s="242"/>
      <c r="O98" s="242"/>
      <c r="P98" s="242"/>
    </row>
    <row r="99" spans="2:16" ht="15.75">
      <c r="B99" s="242"/>
      <c r="C99" s="242"/>
      <c r="D99" s="242"/>
      <c r="E99" s="242"/>
      <c r="F99" s="242"/>
      <c r="G99" s="242"/>
      <c r="H99" s="242"/>
      <c r="I99" s="242"/>
      <c r="J99" s="242"/>
      <c r="K99" s="263"/>
      <c r="L99" s="263"/>
      <c r="M99" s="263"/>
      <c r="N99" s="242"/>
      <c r="O99" s="242"/>
      <c r="P99" s="242"/>
    </row>
    <row r="100" spans="2:16" ht="15.75">
      <c r="B100" s="242"/>
      <c r="C100" s="242"/>
      <c r="D100" s="242"/>
      <c r="E100" s="242"/>
      <c r="F100" s="242"/>
      <c r="G100" s="242"/>
      <c r="H100" s="242"/>
      <c r="I100" s="242"/>
      <c r="J100" s="242"/>
      <c r="K100" s="263"/>
      <c r="L100" s="263"/>
      <c r="M100" s="263"/>
      <c r="N100" s="242"/>
      <c r="O100" s="242"/>
      <c r="P100" s="242"/>
    </row>
    <row r="101" spans="2:16" ht="15.75">
      <c r="B101" s="242"/>
      <c r="C101" s="242"/>
      <c r="D101" s="242"/>
      <c r="E101" s="242"/>
      <c r="F101" s="242"/>
      <c r="G101" s="242"/>
      <c r="H101" s="242"/>
      <c r="I101" s="242"/>
      <c r="J101" s="242"/>
      <c r="K101" s="263"/>
      <c r="L101" s="263"/>
      <c r="M101" s="263"/>
      <c r="N101" s="242"/>
      <c r="O101" s="242"/>
      <c r="P101" s="242"/>
    </row>
    <row r="102" spans="2:16" ht="15.75">
      <c r="B102" s="242"/>
      <c r="C102" s="242"/>
      <c r="D102" s="242"/>
      <c r="E102" s="242"/>
      <c r="F102" s="242"/>
      <c r="G102" s="242"/>
      <c r="H102" s="242"/>
      <c r="I102" s="242"/>
      <c r="J102" s="242"/>
      <c r="K102" s="263"/>
      <c r="L102" s="263"/>
      <c r="M102" s="263"/>
      <c r="N102" s="242"/>
      <c r="O102" s="242"/>
      <c r="P102" s="242"/>
    </row>
    <row r="103" spans="2:16" ht="15.75">
      <c r="B103" s="242"/>
      <c r="C103" s="242"/>
      <c r="D103" s="242"/>
      <c r="E103" s="242"/>
      <c r="F103" s="242"/>
      <c r="G103" s="242"/>
      <c r="H103" s="242"/>
      <c r="I103" s="242"/>
      <c r="J103" s="242"/>
      <c r="K103" s="263"/>
      <c r="L103" s="263"/>
      <c r="M103" s="263"/>
      <c r="N103" s="242"/>
      <c r="O103" s="242"/>
      <c r="P103" s="242"/>
    </row>
    <row r="104" spans="2:16" ht="15.75">
      <c r="B104" s="242"/>
      <c r="C104" s="242"/>
      <c r="D104" s="242"/>
      <c r="E104" s="242"/>
      <c r="F104" s="242"/>
      <c r="G104" s="242"/>
      <c r="H104" s="242"/>
      <c r="I104" s="242"/>
      <c r="J104" s="242"/>
      <c r="K104" s="263"/>
      <c r="L104" s="263"/>
      <c r="M104" s="263"/>
      <c r="N104" s="242"/>
      <c r="O104" s="242"/>
      <c r="P104" s="242"/>
    </row>
    <row r="105" spans="2:16" ht="15.75">
      <c r="B105" s="242"/>
      <c r="C105" s="242"/>
      <c r="D105" s="242"/>
      <c r="E105" s="242"/>
      <c r="F105" s="242"/>
      <c r="G105" s="242"/>
      <c r="H105" s="242"/>
      <c r="I105" s="242"/>
      <c r="J105" s="242"/>
      <c r="K105" s="263"/>
      <c r="L105" s="263"/>
      <c r="M105" s="263"/>
      <c r="N105" s="242"/>
      <c r="O105" s="242"/>
      <c r="P105" s="242"/>
    </row>
    <row r="106" spans="2:16" ht="15.75">
      <c r="B106" s="242"/>
      <c r="C106" s="242"/>
      <c r="D106" s="242"/>
      <c r="E106" s="242"/>
      <c r="F106" s="242"/>
      <c r="G106" s="242"/>
      <c r="H106" s="242"/>
      <c r="I106" s="242"/>
      <c r="J106" s="242"/>
      <c r="K106" s="263"/>
      <c r="L106" s="263"/>
      <c r="M106" s="263"/>
      <c r="N106" s="242"/>
      <c r="O106" s="242"/>
      <c r="P106" s="242"/>
    </row>
    <row r="107" spans="2:16" ht="15.75">
      <c r="B107" s="242"/>
      <c r="C107" s="242"/>
      <c r="D107" s="242"/>
      <c r="E107" s="242"/>
      <c r="F107" s="242"/>
      <c r="G107" s="242"/>
      <c r="H107" s="242"/>
      <c r="I107" s="242"/>
      <c r="J107" s="242"/>
      <c r="K107" s="263"/>
      <c r="L107" s="263"/>
      <c r="M107" s="263"/>
      <c r="N107" s="242"/>
      <c r="O107" s="242"/>
      <c r="P107" s="242"/>
    </row>
    <row r="108" spans="2:16" ht="15.75">
      <c r="B108" s="242"/>
      <c r="C108" s="242"/>
      <c r="D108" s="242"/>
      <c r="E108" s="242"/>
      <c r="F108" s="242"/>
      <c r="G108" s="242"/>
      <c r="H108" s="242"/>
      <c r="I108" s="242"/>
      <c r="J108" s="242"/>
      <c r="K108" s="263"/>
      <c r="L108" s="263"/>
      <c r="M108" s="263"/>
      <c r="N108" s="242"/>
      <c r="O108" s="242"/>
      <c r="P108" s="242"/>
    </row>
    <row r="109" spans="2:16" ht="15.75">
      <c r="B109" s="242"/>
      <c r="C109" s="242"/>
      <c r="D109" s="242"/>
      <c r="E109" s="242"/>
      <c r="F109" s="242"/>
      <c r="G109" s="242"/>
      <c r="H109" s="242"/>
      <c r="I109" s="242"/>
      <c r="J109" s="242"/>
      <c r="K109" s="263"/>
      <c r="L109" s="263"/>
      <c r="M109" s="263"/>
      <c r="N109" s="242"/>
      <c r="O109" s="242"/>
      <c r="P109" s="242"/>
    </row>
    <row r="110" spans="2:16" ht="15.75">
      <c r="B110" s="242"/>
      <c r="C110" s="242"/>
      <c r="D110" s="242"/>
      <c r="E110" s="242"/>
      <c r="F110" s="242"/>
      <c r="G110" s="242"/>
      <c r="H110" s="242"/>
      <c r="I110" s="242"/>
      <c r="J110" s="242"/>
      <c r="K110" s="263"/>
      <c r="L110" s="263"/>
      <c r="M110" s="263"/>
      <c r="N110" s="242"/>
      <c r="O110" s="242"/>
      <c r="P110" s="242"/>
    </row>
    <row r="111" spans="2:16" ht="15.75">
      <c r="B111" s="242"/>
      <c r="C111" s="242"/>
      <c r="D111" s="242"/>
      <c r="E111" s="242"/>
      <c r="F111" s="242"/>
      <c r="G111" s="242"/>
      <c r="H111" s="242"/>
      <c r="I111" s="242"/>
      <c r="J111" s="242"/>
      <c r="K111" s="263"/>
      <c r="L111" s="263"/>
      <c r="M111" s="263"/>
      <c r="N111" s="242"/>
      <c r="O111" s="242"/>
      <c r="P111" s="242"/>
    </row>
    <row r="112" spans="2:16" ht="15.75">
      <c r="B112" s="242"/>
      <c r="C112" s="242"/>
      <c r="D112" s="242"/>
      <c r="E112" s="242"/>
      <c r="F112" s="242"/>
      <c r="G112" s="242"/>
      <c r="H112" s="242"/>
      <c r="I112" s="242"/>
      <c r="J112" s="242"/>
      <c r="K112" s="263"/>
      <c r="L112" s="263"/>
      <c r="M112" s="263"/>
      <c r="N112" s="242"/>
      <c r="O112" s="242"/>
      <c r="P112" s="242"/>
    </row>
    <row r="113" spans="2:16" ht="15.75">
      <c r="B113" s="242"/>
      <c r="C113" s="242"/>
      <c r="D113" s="242"/>
      <c r="E113" s="242"/>
      <c r="F113" s="242"/>
      <c r="G113" s="242"/>
      <c r="H113" s="242"/>
      <c r="I113" s="242"/>
      <c r="J113" s="242"/>
      <c r="K113" s="263"/>
      <c r="L113" s="263"/>
      <c r="M113" s="263"/>
      <c r="N113" s="242"/>
      <c r="O113" s="242"/>
      <c r="P113" s="242"/>
    </row>
    <row r="114" spans="2:16" ht="15.75">
      <c r="B114" s="242"/>
      <c r="C114" s="242"/>
      <c r="D114" s="242"/>
      <c r="E114" s="242"/>
      <c r="F114" s="242"/>
      <c r="G114" s="242"/>
      <c r="H114" s="242"/>
      <c r="I114" s="242"/>
      <c r="J114" s="242"/>
      <c r="K114" s="263"/>
      <c r="L114" s="263"/>
      <c r="M114" s="263"/>
      <c r="N114" s="242"/>
      <c r="O114" s="242"/>
      <c r="P114" s="242"/>
    </row>
    <row r="115" spans="2:16" ht="15.75">
      <c r="B115" s="242"/>
      <c r="C115" s="242"/>
      <c r="D115" s="242"/>
      <c r="E115" s="242"/>
      <c r="F115" s="242"/>
      <c r="G115" s="242"/>
      <c r="H115" s="242"/>
      <c r="I115" s="242"/>
      <c r="J115" s="242"/>
      <c r="K115" s="263"/>
      <c r="L115" s="263"/>
      <c r="M115" s="263"/>
      <c r="N115" s="242"/>
      <c r="O115" s="242"/>
      <c r="P115" s="242"/>
    </row>
    <row r="116" spans="2:16" ht="15.75">
      <c r="B116" s="242"/>
      <c r="C116" s="242"/>
      <c r="D116" s="242"/>
      <c r="E116" s="242"/>
      <c r="F116" s="242"/>
      <c r="G116" s="242"/>
      <c r="H116" s="242"/>
      <c r="I116" s="242"/>
      <c r="J116" s="242"/>
      <c r="K116" s="263"/>
      <c r="L116" s="263"/>
      <c r="M116" s="263"/>
      <c r="N116" s="242"/>
      <c r="O116" s="242"/>
      <c r="P116" s="242"/>
    </row>
    <row r="117" spans="2:16" ht="15.75">
      <c r="B117" s="242"/>
      <c r="C117" s="242"/>
      <c r="D117" s="242"/>
      <c r="E117" s="242"/>
      <c r="F117" s="242"/>
      <c r="G117" s="242"/>
      <c r="H117" s="242"/>
      <c r="I117" s="242"/>
      <c r="J117" s="242"/>
      <c r="K117" s="263"/>
      <c r="L117" s="263"/>
      <c r="M117" s="263"/>
      <c r="N117" s="242"/>
      <c r="O117" s="242"/>
      <c r="P117" s="242"/>
    </row>
    <row r="118" spans="2:16" ht="15.75">
      <c r="B118" s="242"/>
      <c r="C118" s="242"/>
      <c r="D118" s="242"/>
      <c r="E118" s="242"/>
      <c r="F118" s="242"/>
      <c r="G118" s="242"/>
      <c r="H118" s="242"/>
      <c r="I118" s="242"/>
      <c r="J118" s="242"/>
      <c r="K118" s="263"/>
      <c r="L118" s="263"/>
      <c r="M118" s="263"/>
      <c r="N118" s="242"/>
      <c r="O118" s="242"/>
      <c r="P118" s="242"/>
    </row>
    <row r="119" spans="2:16" ht="15.75">
      <c r="B119" s="242"/>
      <c r="C119" s="242"/>
      <c r="D119" s="242"/>
      <c r="E119" s="242"/>
      <c r="F119" s="242"/>
      <c r="G119" s="242"/>
      <c r="H119" s="242"/>
      <c r="I119" s="242"/>
      <c r="J119" s="242"/>
      <c r="K119" s="263"/>
      <c r="L119" s="263"/>
      <c r="M119" s="263"/>
      <c r="N119" s="242"/>
      <c r="O119" s="242"/>
      <c r="P119" s="242"/>
    </row>
    <row r="120" spans="2:16" ht="15.75">
      <c r="B120" s="242"/>
      <c r="C120" s="242"/>
      <c r="D120" s="242"/>
      <c r="E120" s="242"/>
      <c r="F120" s="242"/>
      <c r="G120" s="242"/>
      <c r="H120" s="242"/>
      <c r="I120" s="242"/>
      <c r="J120" s="242"/>
      <c r="K120" s="263"/>
      <c r="L120" s="263"/>
      <c r="M120" s="263"/>
      <c r="N120" s="242"/>
      <c r="O120" s="242"/>
      <c r="P120" s="242"/>
    </row>
    <row r="121" spans="2:16" ht="15.75">
      <c r="B121" s="242"/>
      <c r="C121" s="242"/>
      <c r="D121" s="242"/>
      <c r="E121" s="242"/>
      <c r="F121" s="242"/>
      <c r="G121" s="242"/>
      <c r="H121" s="242"/>
      <c r="I121" s="242"/>
      <c r="J121" s="242"/>
      <c r="K121" s="263"/>
      <c r="L121" s="263"/>
      <c r="M121" s="263"/>
      <c r="N121" s="242"/>
      <c r="O121" s="242"/>
      <c r="P121" s="242"/>
    </row>
    <row r="122" spans="2:16" ht="15.75">
      <c r="B122" s="242"/>
      <c r="C122" s="242"/>
      <c r="D122" s="242"/>
      <c r="E122" s="242"/>
      <c r="F122" s="242"/>
      <c r="G122" s="242"/>
      <c r="H122" s="242"/>
      <c r="I122" s="242"/>
      <c r="J122" s="242"/>
      <c r="K122" s="263"/>
      <c r="L122" s="263"/>
      <c r="M122" s="263"/>
      <c r="N122" s="242"/>
      <c r="O122" s="242"/>
      <c r="P122" s="242"/>
    </row>
    <row r="123" spans="2:16" ht="15.75">
      <c r="B123" s="242"/>
      <c r="C123" s="242"/>
      <c r="D123" s="242"/>
      <c r="E123" s="242"/>
      <c r="F123" s="242"/>
      <c r="G123" s="242"/>
      <c r="H123" s="242"/>
      <c r="I123" s="242"/>
      <c r="J123" s="242"/>
      <c r="K123" s="263"/>
      <c r="L123" s="263"/>
      <c r="M123" s="263"/>
      <c r="N123" s="242"/>
      <c r="O123" s="242"/>
      <c r="P123" s="242"/>
    </row>
    <row r="124" spans="2:16" ht="15.75">
      <c r="B124" s="242"/>
      <c r="C124" s="242"/>
      <c r="D124" s="242"/>
      <c r="E124" s="242"/>
      <c r="F124" s="242"/>
      <c r="G124" s="242"/>
      <c r="H124" s="242"/>
      <c r="I124" s="242"/>
      <c r="J124" s="242"/>
      <c r="K124" s="263"/>
      <c r="L124" s="263"/>
      <c r="M124" s="263"/>
      <c r="N124" s="242"/>
      <c r="O124" s="242"/>
      <c r="P124" s="242"/>
    </row>
    <row r="125" spans="2:16" ht="15.75">
      <c r="B125" s="242"/>
      <c r="C125" s="242"/>
      <c r="D125" s="242"/>
      <c r="E125" s="242"/>
      <c r="F125" s="242"/>
      <c r="G125" s="242"/>
      <c r="H125" s="242"/>
      <c r="I125" s="242"/>
      <c r="J125" s="242"/>
      <c r="K125" s="263"/>
      <c r="L125" s="263"/>
      <c r="M125" s="263"/>
      <c r="N125" s="242"/>
      <c r="O125" s="242"/>
      <c r="P125" s="242"/>
    </row>
    <row r="126" spans="2:16" ht="15.75">
      <c r="B126" s="242"/>
      <c r="C126" s="242"/>
      <c r="D126" s="242"/>
      <c r="E126" s="242"/>
      <c r="F126" s="242"/>
      <c r="G126" s="242"/>
      <c r="H126" s="242"/>
      <c r="I126" s="242"/>
      <c r="J126" s="242"/>
      <c r="K126" s="263"/>
      <c r="L126" s="263"/>
      <c r="M126" s="263"/>
      <c r="N126" s="242"/>
      <c r="O126" s="242"/>
      <c r="P126" s="242"/>
    </row>
    <row r="127" spans="2:16" ht="15.75">
      <c r="B127" s="242"/>
      <c r="C127" s="242"/>
      <c r="D127" s="242"/>
      <c r="E127" s="242"/>
      <c r="F127" s="242"/>
      <c r="G127" s="242"/>
      <c r="H127" s="242"/>
      <c r="I127" s="242"/>
      <c r="J127" s="242"/>
      <c r="K127" s="263"/>
      <c r="L127" s="263"/>
      <c r="M127" s="263"/>
      <c r="N127" s="242"/>
      <c r="O127" s="242"/>
      <c r="P127" s="242"/>
    </row>
    <row r="128" spans="2:16" ht="15.75">
      <c r="B128" s="242"/>
      <c r="C128" s="242"/>
      <c r="D128" s="242"/>
      <c r="E128" s="242"/>
      <c r="F128" s="242"/>
      <c r="G128" s="242"/>
      <c r="H128" s="242"/>
      <c r="I128" s="242"/>
      <c r="J128" s="242"/>
      <c r="K128" s="263"/>
      <c r="L128" s="263"/>
      <c r="M128" s="263"/>
      <c r="N128" s="242"/>
      <c r="O128" s="242"/>
      <c r="P128" s="242"/>
    </row>
    <row r="129" spans="2:16" ht="15.75">
      <c r="B129" s="242"/>
      <c r="C129" s="242"/>
      <c r="D129" s="242"/>
      <c r="E129" s="242"/>
      <c r="F129" s="242"/>
      <c r="G129" s="242"/>
      <c r="H129" s="242"/>
      <c r="I129" s="242"/>
      <c r="J129" s="242"/>
      <c r="K129" s="263"/>
      <c r="L129" s="263"/>
      <c r="M129" s="263"/>
      <c r="N129" s="242"/>
      <c r="O129" s="242"/>
      <c r="P129" s="242"/>
    </row>
    <row r="130" spans="2:16" ht="15.75">
      <c r="B130" s="242"/>
      <c r="C130" s="242"/>
      <c r="D130" s="242"/>
      <c r="E130" s="242"/>
      <c r="F130" s="242"/>
      <c r="G130" s="242"/>
      <c r="H130" s="242"/>
      <c r="I130" s="242"/>
      <c r="J130" s="242"/>
      <c r="K130" s="263"/>
      <c r="L130" s="263"/>
      <c r="M130" s="263"/>
      <c r="N130" s="242"/>
      <c r="O130" s="242"/>
      <c r="P130" s="242"/>
    </row>
    <row r="131" spans="2:16" ht="15.75">
      <c r="B131" s="242"/>
      <c r="C131" s="242"/>
      <c r="D131" s="242"/>
      <c r="E131" s="242"/>
      <c r="F131" s="242"/>
      <c r="G131" s="242"/>
      <c r="H131" s="242"/>
      <c r="I131" s="242"/>
      <c r="J131" s="242"/>
      <c r="K131" s="263"/>
      <c r="L131" s="263"/>
      <c r="M131" s="263"/>
      <c r="N131" s="242"/>
      <c r="O131" s="242"/>
      <c r="P131" s="242"/>
    </row>
    <row r="132" spans="2:16" ht="15.75">
      <c r="B132" s="242"/>
      <c r="C132" s="242"/>
      <c r="D132" s="242"/>
      <c r="E132" s="242"/>
      <c r="F132" s="242"/>
      <c r="G132" s="242"/>
      <c r="H132" s="242"/>
      <c r="I132" s="242"/>
      <c r="J132" s="242"/>
      <c r="K132" s="263"/>
      <c r="L132" s="263"/>
      <c r="M132" s="263"/>
      <c r="N132" s="242"/>
      <c r="O132" s="242"/>
      <c r="P132" s="242"/>
    </row>
    <row r="133" spans="2:16" ht="15.75">
      <c r="B133" s="242"/>
      <c r="C133" s="242"/>
      <c r="D133" s="242"/>
      <c r="E133" s="242"/>
      <c r="F133" s="242"/>
      <c r="G133" s="242"/>
      <c r="H133" s="242"/>
      <c r="I133" s="242"/>
      <c r="J133" s="242"/>
      <c r="K133" s="263"/>
      <c r="L133" s="263"/>
      <c r="M133" s="263"/>
      <c r="N133" s="242"/>
      <c r="O133" s="242"/>
      <c r="P133" s="242"/>
    </row>
    <row r="134" spans="2:16" ht="15.75">
      <c r="B134" s="242"/>
      <c r="C134" s="242"/>
      <c r="D134" s="242"/>
      <c r="E134" s="242"/>
      <c r="F134" s="242"/>
      <c r="G134" s="242"/>
      <c r="H134" s="242"/>
      <c r="I134" s="242"/>
      <c r="J134" s="242"/>
      <c r="K134" s="263"/>
      <c r="L134" s="263"/>
      <c r="M134" s="263"/>
      <c r="N134" s="242"/>
      <c r="O134" s="242"/>
      <c r="P134" s="242"/>
    </row>
    <row r="135" spans="2:16" ht="15.75">
      <c r="B135" s="242"/>
      <c r="C135" s="242"/>
      <c r="D135" s="242"/>
      <c r="E135" s="242"/>
      <c r="F135" s="242"/>
      <c r="G135" s="242"/>
      <c r="H135" s="242"/>
      <c r="I135" s="242"/>
      <c r="J135" s="242"/>
      <c r="K135" s="263"/>
      <c r="L135" s="263"/>
      <c r="M135" s="263"/>
      <c r="N135" s="242"/>
      <c r="O135" s="242"/>
      <c r="P135" s="242"/>
    </row>
    <row r="136" spans="2:16" ht="15.75">
      <c r="B136" s="242"/>
      <c r="C136" s="242"/>
      <c r="D136" s="242"/>
      <c r="E136" s="242"/>
      <c r="F136" s="242"/>
      <c r="G136" s="242"/>
      <c r="H136" s="242"/>
      <c r="I136" s="242"/>
      <c r="J136" s="242"/>
      <c r="K136" s="263"/>
      <c r="L136" s="263"/>
      <c r="M136" s="263"/>
      <c r="N136" s="242"/>
      <c r="O136" s="242"/>
      <c r="P136" s="242"/>
    </row>
    <row r="137" spans="2:16" ht="15.75">
      <c r="B137" s="242"/>
      <c r="C137" s="242"/>
      <c r="D137" s="242"/>
      <c r="E137" s="242"/>
      <c r="F137" s="242"/>
      <c r="G137" s="242"/>
      <c r="H137" s="242"/>
      <c r="I137" s="242"/>
      <c r="J137" s="242"/>
      <c r="K137" s="263"/>
      <c r="L137" s="263"/>
      <c r="M137" s="263"/>
      <c r="N137" s="242"/>
      <c r="O137" s="242"/>
      <c r="P137" s="242"/>
    </row>
    <row r="138" spans="2:16" ht="15.75">
      <c r="B138" s="242"/>
      <c r="C138" s="242"/>
      <c r="D138" s="242"/>
      <c r="E138" s="242"/>
      <c r="F138" s="242"/>
      <c r="G138" s="242"/>
      <c r="H138" s="242"/>
      <c r="I138" s="242"/>
      <c r="J138" s="242"/>
      <c r="K138" s="263"/>
      <c r="L138" s="263"/>
      <c r="M138" s="263"/>
      <c r="N138" s="242"/>
      <c r="O138" s="242"/>
      <c r="P138" s="242"/>
    </row>
    <row r="139" spans="2:16" ht="15.75">
      <c r="B139" s="242"/>
      <c r="C139" s="242"/>
      <c r="D139" s="242"/>
      <c r="E139" s="242"/>
      <c r="F139" s="242"/>
      <c r="G139" s="242"/>
      <c r="H139" s="242"/>
      <c r="I139" s="242"/>
      <c r="J139" s="242"/>
      <c r="K139" s="263"/>
      <c r="L139" s="263"/>
      <c r="M139" s="263"/>
      <c r="N139" s="242"/>
      <c r="O139" s="242"/>
      <c r="P139" s="242"/>
    </row>
    <row r="140" spans="2:16" ht="15.75">
      <c r="B140" s="242"/>
      <c r="C140" s="242"/>
      <c r="D140" s="242"/>
      <c r="E140" s="242"/>
      <c r="F140" s="242"/>
      <c r="G140" s="242"/>
      <c r="H140" s="242"/>
      <c r="I140" s="242"/>
      <c r="J140" s="242"/>
      <c r="K140" s="263"/>
      <c r="L140" s="263"/>
      <c r="M140" s="263"/>
      <c r="N140" s="242"/>
      <c r="O140" s="242"/>
      <c r="P140" s="242"/>
    </row>
    <row r="141" spans="2:16" ht="15.75">
      <c r="B141" s="242"/>
      <c r="C141" s="242"/>
      <c r="D141" s="242"/>
      <c r="E141" s="242"/>
      <c r="F141" s="242"/>
      <c r="G141" s="242"/>
      <c r="H141" s="242"/>
      <c r="I141" s="242"/>
      <c r="J141" s="242"/>
      <c r="K141" s="263"/>
      <c r="L141" s="263"/>
      <c r="M141" s="263"/>
      <c r="N141" s="242"/>
      <c r="O141" s="242"/>
      <c r="P141" s="242"/>
    </row>
    <row r="142" spans="2:16" ht="15.75">
      <c r="B142" s="242"/>
      <c r="C142" s="242"/>
      <c r="D142" s="242"/>
      <c r="E142" s="242"/>
      <c r="F142" s="242"/>
      <c r="G142" s="242"/>
      <c r="H142" s="242"/>
      <c r="I142" s="242"/>
      <c r="J142" s="242"/>
      <c r="K142" s="263"/>
      <c r="L142" s="263"/>
      <c r="M142" s="263"/>
      <c r="N142" s="242"/>
      <c r="O142" s="242"/>
      <c r="P142" s="242"/>
    </row>
    <row r="143" spans="2:16" ht="15.75">
      <c r="B143" s="242"/>
      <c r="C143" s="242"/>
      <c r="D143" s="242"/>
      <c r="E143" s="242"/>
      <c r="F143" s="242"/>
      <c r="G143" s="242"/>
      <c r="H143" s="242"/>
      <c r="I143" s="242"/>
      <c r="J143" s="242"/>
      <c r="K143" s="263"/>
      <c r="L143" s="263"/>
      <c r="M143" s="263"/>
      <c r="N143" s="242"/>
      <c r="O143" s="242"/>
      <c r="P143" s="242"/>
    </row>
    <row r="144" spans="2:16" ht="15.75">
      <c r="B144" s="242"/>
      <c r="C144" s="242"/>
      <c r="D144" s="242"/>
      <c r="E144" s="242"/>
      <c r="F144" s="242"/>
      <c r="G144" s="242"/>
      <c r="H144" s="242"/>
      <c r="I144" s="242"/>
      <c r="J144" s="242"/>
      <c r="K144" s="263"/>
      <c r="L144" s="263"/>
      <c r="M144" s="263"/>
      <c r="N144" s="242"/>
      <c r="O144" s="242"/>
      <c r="P144" s="242"/>
    </row>
    <row r="145" spans="2:16" ht="15.75">
      <c r="B145" s="242"/>
      <c r="C145" s="242"/>
      <c r="D145" s="242"/>
      <c r="E145" s="242"/>
      <c r="F145" s="242"/>
      <c r="G145" s="242"/>
      <c r="H145" s="242"/>
      <c r="I145" s="242"/>
      <c r="J145" s="242"/>
      <c r="K145" s="263"/>
      <c r="L145" s="263"/>
      <c r="M145" s="263"/>
      <c r="N145" s="242"/>
      <c r="O145" s="242"/>
      <c r="P145" s="242"/>
    </row>
    <row r="146" spans="2:16" ht="15.75">
      <c r="B146" s="242"/>
      <c r="C146" s="242"/>
      <c r="D146" s="242"/>
      <c r="E146" s="242"/>
      <c r="F146" s="242"/>
      <c r="G146" s="242"/>
      <c r="H146" s="242"/>
      <c r="I146" s="242"/>
      <c r="J146" s="242"/>
      <c r="K146" s="263"/>
      <c r="L146" s="263"/>
      <c r="M146" s="263"/>
      <c r="N146" s="242"/>
      <c r="O146" s="242"/>
      <c r="P146" s="242"/>
    </row>
    <row r="147" spans="2:16" ht="15.75">
      <c r="B147" s="242"/>
      <c r="C147" s="242"/>
      <c r="D147" s="242"/>
      <c r="E147" s="242"/>
      <c r="F147" s="242"/>
      <c r="G147" s="242"/>
      <c r="H147" s="242"/>
      <c r="I147" s="242"/>
      <c r="J147" s="242"/>
      <c r="K147" s="263"/>
      <c r="L147" s="263"/>
      <c r="M147" s="263"/>
      <c r="N147" s="242"/>
      <c r="O147" s="242"/>
      <c r="P147" s="242"/>
    </row>
    <row r="148" spans="2:16" ht="15.75">
      <c r="B148" s="242"/>
      <c r="C148" s="242"/>
      <c r="D148" s="242"/>
      <c r="E148" s="242"/>
      <c r="F148" s="242"/>
      <c r="G148" s="242"/>
      <c r="H148" s="242"/>
      <c r="I148" s="242"/>
      <c r="J148" s="242"/>
      <c r="K148" s="263"/>
      <c r="L148" s="263"/>
      <c r="M148" s="263"/>
      <c r="N148" s="242"/>
      <c r="O148" s="242"/>
      <c r="P148" s="242"/>
    </row>
    <row r="149" spans="2:16" ht="15.75">
      <c r="B149" s="242"/>
      <c r="C149" s="242"/>
      <c r="D149" s="242"/>
      <c r="E149" s="242"/>
      <c r="F149" s="242"/>
      <c r="G149" s="242"/>
      <c r="H149" s="242"/>
      <c r="I149" s="242"/>
      <c r="J149" s="242"/>
      <c r="K149" s="263"/>
      <c r="L149" s="263"/>
      <c r="M149" s="263"/>
      <c r="N149" s="242"/>
      <c r="O149" s="242"/>
      <c r="P149" s="242"/>
    </row>
    <row r="150" spans="2:16" ht="15.75">
      <c r="B150" s="242"/>
      <c r="C150" s="242"/>
      <c r="D150" s="242"/>
      <c r="E150" s="242"/>
      <c r="F150" s="242"/>
      <c r="G150" s="242"/>
      <c r="H150" s="242"/>
      <c r="I150" s="242"/>
      <c r="J150" s="242"/>
      <c r="K150" s="263"/>
      <c r="L150" s="263"/>
      <c r="M150" s="263"/>
      <c r="N150" s="242"/>
      <c r="O150" s="242"/>
      <c r="P150" s="242"/>
    </row>
    <row r="151" spans="2:16" ht="15.75">
      <c r="B151" s="242"/>
      <c r="C151" s="242"/>
      <c r="D151" s="242"/>
      <c r="E151" s="242"/>
      <c r="F151" s="242"/>
      <c r="G151" s="242"/>
      <c r="H151" s="242"/>
      <c r="I151" s="242"/>
      <c r="J151" s="242"/>
      <c r="K151" s="263"/>
      <c r="L151" s="263"/>
      <c r="M151" s="263"/>
      <c r="N151" s="242"/>
      <c r="O151" s="242"/>
      <c r="P151" s="242"/>
    </row>
    <row r="152" spans="2:16" ht="15.75">
      <c r="B152" s="242"/>
      <c r="C152" s="242"/>
      <c r="D152" s="242"/>
      <c r="E152" s="242"/>
      <c r="F152" s="242"/>
      <c r="G152" s="242"/>
      <c r="H152" s="242"/>
      <c r="I152" s="242"/>
      <c r="J152" s="242"/>
      <c r="K152" s="263"/>
      <c r="L152" s="263"/>
      <c r="M152" s="263"/>
      <c r="N152" s="242"/>
      <c r="O152" s="242"/>
      <c r="P152" s="242"/>
    </row>
    <row r="153" spans="2:16" ht="15.75">
      <c r="B153" s="242"/>
      <c r="C153" s="242"/>
      <c r="D153" s="242"/>
      <c r="E153" s="242"/>
      <c r="F153" s="242"/>
      <c r="G153" s="242"/>
      <c r="H153" s="242"/>
      <c r="I153" s="242"/>
      <c r="J153" s="242"/>
      <c r="K153" s="263"/>
      <c r="L153" s="263"/>
      <c r="M153" s="263"/>
      <c r="N153" s="242"/>
      <c r="O153" s="242"/>
      <c r="P153" s="242"/>
    </row>
    <row r="154" spans="2:16" ht="15.75">
      <c r="B154" s="242"/>
      <c r="C154" s="242"/>
      <c r="D154" s="242"/>
      <c r="E154" s="242"/>
      <c r="F154" s="242"/>
      <c r="G154" s="242"/>
      <c r="H154" s="242"/>
      <c r="I154" s="242"/>
      <c r="J154" s="242"/>
      <c r="K154" s="263"/>
      <c r="L154" s="263"/>
      <c r="M154" s="263"/>
      <c r="N154" s="242"/>
      <c r="O154" s="242"/>
      <c r="P154" s="242"/>
    </row>
    <row r="155" spans="2:16" ht="15.75">
      <c r="B155" s="242"/>
      <c r="C155" s="242"/>
      <c r="D155" s="242"/>
      <c r="E155" s="242"/>
      <c r="F155" s="242"/>
      <c r="G155" s="242"/>
      <c r="H155" s="242"/>
      <c r="I155" s="242"/>
      <c r="J155" s="242"/>
      <c r="K155" s="263"/>
      <c r="L155" s="263"/>
      <c r="M155" s="263"/>
      <c r="N155" s="242"/>
      <c r="O155" s="242"/>
      <c r="P155" s="242"/>
    </row>
    <row r="156" spans="2:16" ht="15.75">
      <c r="B156" s="242"/>
      <c r="C156" s="242"/>
      <c r="D156" s="242"/>
      <c r="E156" s="242"/>
      <c r="F156" s="242"/>
      <c r="G156" s="242"/>
      <c r="H156" s="242"/>
      <c r="I156" s="242"/>
      <c r="J156" s="242"/>
      <c r="K156" s="263"/>
      <c r="L156" s="263"/>
      <c r="M156" s="263"/>
      <c r="N156" s="242"/>
      <c r="O156" s="242"/>
      <c r="P156" s="242"/>
    </row>
    <row r="157" spans="2:16" ht="15.75">
      <c r="B157" s="242"/>
      <c r="C157" s="242"/>
      <c r="D157" s="242"/>
      <c r="E157" s="242"/>
      <c r="F157" s="242"/>
      <c r="G157" s="242"/>
      <c r="H157" s="242"/>
      <c r="I157" s="242"/>
      <c r="J157" s="242"/>
      <c r="K157" s="263"/>
      <c r="L157" s="263"/>
      <c r="M157" s="263"/>
      <c r="N157" s="242"/>
      <c r="O157" s="242"/>
      <c r="P157" s="242"/>
    </row>
    <row r="158" spans="2:16" ht="15.75">
      <c r="B158" s="242"/>
      <c r="C158" s="242"/>
      <c r="D158" s="242"/>
      <c r="E158" s="242"/>
      <c r="F158" s="242"/>
      <c r="G158" s="242"/>
      <c r="H158" s="242"/>
      <c r="I158" s="242"/>
      <c r="J158" s="242"/>
      <c r="K158" s="263"/>
      <c r="L158" s="263"/>
      <c r="M158" s="263"/>
      <c r="N158" s="242"/>
      <c r="O158" s="242"/>
      <c r="P158" s="242"/>
    </row>
    <row r="159" spans="2:16" ht="15.75">
      <c r="B159" s="242"/>
      <c r="C159" s="242"/>
      <c r="D159" s="242"/>
      <c r="E159" s="242"/>
      <c r="F159" s="242"/>
      <c r="G159" s="242"/>
      <c r="H159" s="242"/>
      <c r="I159" s="242"/>
      <c r="J159" s="242"/>
      <c r="K159" s="263"/>
      <c r="L159" s="263"/>
      <c r="M159" s="263"/>
      <c r="N159" s="242"/>
      <c r="O159" s="242"/>
      <c r="P159" s="242"/>
    </row>
    <row r="160" spans="2:16" ht="15.75">
      <c r="B160" s="242"/>
      <c r="C160" s="242"/>
      <c r="D160" s="242"/>
      <c r="E160" s="242"/>
      <c r="F160" s="242"/>
      <c r="G160" s="242"/>
      <c r="H160" s="242"/>
      <c r="I160" s="242"/>
      <c r="J160" s="242"/>
      <c r="K160" s="263"/>
      <c r="L160" s="263"/>
      <c r="M160" s="263"/>
      <c r="N160" s="242"/>
      <c r="O160" s="242"/>
      <c r="P160" s="242"/>
    </row>
  </sheetData>
  <sheetProtection selectLockedCells="1" selectUnlockedCells="1"/>
  <mergeCells count="9">
    <mergeCell ref="A5:M5"/>
    <mergeCell ref="A6:M6"/>
    <mergeCell ref="A7:L7"/>
    <mergeCell ref="A21:N21"/>
    <mergeCell ref="A8:A9"/>
    <mergeCell ref="B8:M8"/>
    <mergeCell ref="N8:N9"/>
    <mergeCell ref="A10:N10"/>
    <mergeCell ref="M7:N7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3:M22"/>
  <sheetViews>
    <sheetView zoomScale="60" zoomScaleNormal="60" zoomScalePageLayoutView="0" workbookViewId="0" topLeftCell="A1">
      <selection activeCell="A3" sqref="A3"/>
    </sheetView>
  </sheetViews>
  <sheetFormatPr defaultColWidth="8.796875" defaultRowHeight="15"/>
  <cols>
    <col min="1" max="1" width="4.69921875" style="143" customWidth="1"/>
    <col min="2" max="2" width="45.59765625" style="143" customWidth="1"/>
    <col min="3" max="3" width="12.8984375" style="143" customWidth="1"/>
    <col min="4" max="4" width="13.69921875" style="143" customWidth="1"/>
    <col min="5" max="7" width="15.69921875" style="143" customWidth="1"/>
    <col min="8" max="12" width="14.09765625" style="143" customWidth="1"/>
    <col min="13" max="16384" width="9" style="143" customWidth="1"/>
  </cols>
  <sheetData>
    <row r="3" spans="1:12" s="149" customFormat="1" ht="15" customHeight="1">
      <c r="A3" s="149" t="s">
        <v>377</v>
      </c>
      <c r="C3" s="150"/>
      <c r="D3" s="150"/>
      <c r="E3" s="150"/>
      <c r="F3" s="150"/>
      <c r="I3" s="150"/>
      <c r="J3" s="150"/>
      <c r="K3" s="150"/>
      <c r="L3" s="150"/>
    </row>
    <row r="4" spans="3:12" s="149" customFormat="1" ht="15" customHeight="1">
      <c r="C4" s="150"/>
      <c r="D4" s="150"/>
      <c r="E4" s="150"/>
      <c r="F4" s="150"/>
      <c r="I4" s="150"/>
      <c r="J4" s="150"/>
      <c r="K4" s="150"/>
      <c r="L4" s="150"/>
    </row>
    <row r="5" spans="3:12" s="149" customFormat="1" ht="15" customHeight="1">
      <c r="C5" s="150"/>
      <c r="D5" s="150"/>
      <c r="E5" s="150"/>
      <c r="F5" s="150"/>
      <c r="I5" s="150"/>
      <c r="J5" s="150"/>
      <c r="K5" s="150"/>
      <c r="L5" s="150"/>
    </row>
    <row r="6" spans="3:12" s="149" customFormat="1" ht="15" customHeight="1">
      <c r="C6" s="150"/>
      <c r="D6" s="150"/>
      <c r="E6" s="150"/>
      <c r="F6" s="150"/>
      <c r="I6" s="150"/>
      <c r="J6" s="150"/>
      <c r="K6" s="150"/>
      <c r="L6" s="150"/>
    </row>
    <row r="7" spans="3:12" s="149" customFormat="1" ht="15" customHeight="1">
      <c r="C7" s="150"/>
      <c r="D7" s="150"/>
      <c r="E7" s="150"/>
      <c r="F7" s="150"/>
      <c r="I7" s="150"/>
      <c r="J7" s="150"/>
      <c r="K7" s="150"/>
      <c r="L7" s="150"/>
    </row>
    <row r="8" spans="1:12" ht="22.5" customHeight="1">
      <c r="A8" s="709" t="s">
        <v>196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</row>
    <row r="9" spans="1:12" ht="22.5" customHeight="1">
      <c r="A9" s="709" t="s">
        <v>197</v>
      </c>
      <c r="B9" s="709"/>
      <c r="C9" s="709"/>
      <c r="D9" s="709"/>
      <c r="E9" s="709"/>
      <c r="F9" s="709"/>
      <c r="G9" s="709"/>
      <c r="H9" s="709"/>
      <c r="I9" s="709"/>
      <c r="J9" s="709"/>
      <c r="K9" s="709"/>
      <c r="L9" s="709"/>
    </row>
    <row r="10" spans="1:12" ht="22.5" customHeight="1">
      <c r="A10" s="444"/>
      <c r="B10" s="444"/>
      <c r="C10" s="444"/>
      <c r="D10" s="444"/>
      <c r="E10" s="444"/>
      <c r="F10" s="444"/>
      <c r="G10" s="444"/>
      <c r="H10" s="444"/>
      <c r="I10" s="444"/>
      <c r="J10" s="444"/>
      <c r="K10" s="444"/>
      <c r="L10" s="444"/>
    </row>
    <row r="11" spans="1:12" ht="22.5" customHeight="1">
      <c r="A11" s="444"/>
      <c r="B11" s="444"/>
      <c r="C11" s="444"/>
      <c r="D11" s="444"/>
      <c r="E11" s="444"/>
      <c r="F11" s="444"/>
      <c r="G11" s="444"/>
      <c r="H11" s="444"/>
      <c r="I11" s="444"/>
      <c r="J11" s="444"/>
      <c r="K11" s="444"/>
      <c r="L11" s="444"/>
    </row>
    <row r="12" spans="7:12" ht="22.5" customHeight="1" thickBot="1">
      <c r="G12" s="221"/>
      <c r="K12" s="686" t="s">
        <v>264</v>
      </c>
      <c r="L12" s="686"/>
    </row>
    <row r="13" spans="1:12" s="222" customFormat="1" ht="27.75" customHeight="1" thickBot="1" thickTop="1">
      <c r="A13" s="710" t="s">
        <v>72</v>
      </c>
      <c r="B13" s="710"/>
      <c r="C13" s="711" t="s">
        <v>198</v>
      </c>
      <c r="D13" s="711" t="s">
        <v>199</v>
      </c>
      <c r="E13" s="711" t="s">
        <v>200</v>
      </c>
      <c r="F13" s="711" t="s">
        <v>201</v>
      </c>
      <c r="G13" s="711" t="s">
        <v>202</v>
      </c>
      <c r="H13" s="705" t="s">
        <v>203</v>
      </c>
      <c r="I13" s="705"/>
      <c r="J13" s="705"/>
      <c r="K13" s="705"/>
      <c r="L13" s="705"/>
    </row>
    <row r="14" spans="1:12" s="222" customFormat="1" ht="22.5" customHeight="1">
      <c r="A14" s="710"/>
      <c r="B14" s="710"/>
      <c r="C14" s="711"/>
      <c r="D14" s="711"/>
      <c r="E14" s="711"/>
      <c r="F14" s="711"/>
      <c r="G14" s="711"/>
      <c r="H14" s="223" t="s">
        <v>204</v>
      </c>
      <c r="I14" s="223">
        <v>2018</v>
      </c>
      <c r="J14" s="223">
        <v>2019</v>
      </c>
      <c r="K14" s="223">
        <v>2020</v>
      </c>
      <c r="L14" s="224" t="s">
        <v>205</v>
      </c>
    </row>
    <row r="15" spans="1:13" s="222" customFormat="1" ht="45" customHeight="1">
      <c r="A15" s="132" t="s">
        <v>206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4"/>
      <c r="M15" s="225"/>
    </row>
    <row r="16" spans="1:12" s="222" customFormat="1" ht="45" customHeight="1">
      <c r="A16" s="135" t="s">
        <v>207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8"/>
    </row>
    <row r="17" spans="1:12" s="222" customFormat="1" ht="45" customHeight="1">
      <c r="A17" s="135" t="s">
        <v>208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8"/>
    </row>
    <row r="18" spans="1:12" ht="45" customHeight="1">
      <c r="A18" s="226">
        <v>1</v>
      </c>
      <c r="B18" s="227" t="s">
        <v>209</v>
      </c>
      <c r="C18" s="139">
        <v>5334000</v>
      </c>
      <c r="D18" s="140">
        <v>2003</v>
      </c>
      <c r="E18" s="139">
        <v>287000</v>
      </c>
      <c r="F18" s="139">
        <v>180000</v>
      </c>
      <c r="G18" s="139">
        <v>107000</v>
      </c>
      <c r="H18" s="139">
        <v>180000</v>
      </c>
      <c r="I18" s="141">
        <v>107000</v>
      </c>
      <c r="J18" s="141">
        <v>0</v>
      </c>
      <c r="K18" s="141">
        <v>0</v>
      </c>
      <c r="L18" s="142">
        <f>SUM(H18:K18)</f>
        <v>287000</v>
      </c>
    </row>
    <row r="19" spans="1:12" ht="45" customHeight="1">
      <c r="A19" s="706" t="s">
        <v>210</v>
      </c>
      <c r="B19" s="706"/>
      <c r="C19" s="228">
        <f>SUM(C18)</f>
        <v>5334000</v>
      </c>
      <c r="D19" s="228">
        <f aca="true" t="shared" si="0" ref="D19:L19">SUM(D18)</f>
        <v>2003</v>
      </c>
      <c r="E19" s="228">
        <f t="shared" si="0"/>
        <v>287000</v>
      </c>
      <c r="F19" s="228">
        <f t="shared" si="0"/>
        <v>180000</v>
      </c>
      <c r="G19" s="228">
        <f t="shared" si="0"/>
        <v>107000</v>
      </c>
      <c r="H19" s="228">
        <f t="shared" si="0"/>
        <v>180000</v>
      </c>
      <c r="I19" s="228">
        <f t="shared" si="0"/>
        <v>107000</v>
      </c>
      <c r="J19" s="228">
        <f t="shared" si="0"/>
        <v>0</v>
      </c>
      <c r="K19" s="228">
        <f t="shared" si="0"/>
        <v>0</v>
      </c>
      <c r="L19" s="228">
        <f t="shared" si="0"/>
        <v>287000</v>
      </c>
    </row>
    <row r="20" spans="1:12" s="222" customFormat="1" ht="45" customHeight="1">
      <c r="A20" s="132" t="s">
        <v>211</v>
      </c>
      <c r="B20" s="144"/>
      <c r="C20" s="145"/>
      <c r="D20" s="145"/>
      <c r="E20" s="145"/>
      <c r="F20" s="145"/>
      <c r="G20" s="145"/>
      <c r="H20" s="145"/>
      <c r="I20" s="145"/>
      <c r="J20" s="145"/>
      <c r="K20" s="145"/>
      <c r="L20" s="146"/>
    </row>
    <row r="21" spans="1:12" s="222" customFormat="1" ht="45" customHeight="1" thickBot="1">
      <c r="A21" s="707" t="s">
        <v>212</v>
      </c>
      <c r="B21" s="707"/>
      <c r="C21" s="229"/>
      <c r="D21" s="230"/>
      <c r="E21" s="231"/>
      <c r="F21" s="231"/>
      <c r="G21" s="231"/>
      <c r="H21" s="231"/>
      <c r="I21" s="231"/>
      <c r="J21" s="231"/>
      <c r="K21" s="231"/>
      <c r="L21" s="147"/>
    </row>
    <row r="22" spans="1:12" ht="45" customHeight="1" thickBot="1" thickTop="1">
      <c r="A22" s="708" t="s">
        <v>213</v>
      </c>
      <c r="B22" s="708"/>
      <c r="C22" s="232">
        <f>SUM(C19)</f>
        <v>5334000</v>
      </c>
      <c r="D22" s="232">
        <f aca="true" t="shared" si="1" ref="D22:L22">SUM(D19)</f>
        <v>2003</v>
      </c>
      <c r="E22" s="232">
        <f t="shared" si="1"/>
        <v>287000</v>
      </c>
      <c r="F22" s="232">
        <f t="shared" si="1"/>
        <v>180000</v>
      </c>
      <c r="G22" s="232">
        <f t="shared" si="1"/>
        <v>107000</v>
      </c>
      <c r="H22" s="232">
        <f t="shared" si="1"/>
        <v>180000</v>
      </c>
      <c r="I22" s="232">
        <f t="shared" si="1"/>
        <v>107000</v>
      </c>
      <c r="J22" s="232">
        <f t="shared" si="1"/>
        <v>0</v>
      </c>
      <c r="K22" s="232">
        <f t="shared" si="1"/>
        <v>0</v>
      </c>
      <c r="L22" s="232">
        <f t="shared" si="1"/>
        <v>287000</v>
      </c>
    </row>
    <row r="23" ht="16.5" thickTop="1"/>
  </sheetData>
  <sheetProtection selectLockedCells="1" selectUnlockedCells="1"/>
  <mergeCells count="13">
    <mergeCell ref="E13:E14"/>
    <mergeCell ref="F13:F14"/>
    <mergeCell ref="G13:G14"/>
    <mergeCell ref="H13:L13"/>
    <mergeCell ref="A19:B19"/>
    <mergeCell ref="A21:B21"/>
    <mergeCell ref="A22:B22"/>
    <mergeCell ref="A8:L8"/>
    <mergeCell ref="A9:L9"/>
    <mergeCell ref="A13:B14"/>
    <mergeCell ref="C13:C14"/>
    <mergeCell ref="D13:D14"/>
    <mergeCell ref="K12:L12"/>
  </mergeCells>
  <printOptions horizontalCentered="1"/>
  <pageMargins left="0.4722222222222222" right="0.5118055555555555" top="0.3541666666666667" bottom="0.43333333333333335" header="0.5118055555555555" footer="0.31527777777777777"/>
  <pageSetup fitToHeight="1" fitToWidth="1" horizontalDpi="300" verticalDpi="300" orientation="landscape" paperSize="9" scale="66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3:L81"/>
  <sheetViews>
    <sheetView zoomScale="70" zoomScaleNormal="70" zoomScalePageLayoutView="0" workbookViewId="0" topLeftCell="A1">
      <selection activeCell="R17" sqref="R17"/>
    </sheetView>
  </sheetViews>
  <sheetFormatPr defaultColWidth="8.796875" defaultRowHeight="15"/>
  <cols>
    <col min="1" max="1" width="46" style="195" customWidth="1"/>
    <col min="2" max="2" width="16.5" style="196" customWidth="1"/>
    <col min="3" max="4" width="9" style="196" customWidth="1"/>
    <col min="5" max="5" width="13.59765625" style="196" customWidth="1"/>
    <col min="6" max="7" width="9" style="196" customWidth="1"/>
    <col min="8" max="8" width="13.19921875" style="196" customWidth="1"/>
    <col min="9" max="16384" width="9" style="197" customWidth="1"/>
  </cols>
  <sheetData>
    <row r="3" spans="1:12" s="149" customFormat="1" ht="15" customHeight="1">
      <c r="A3" s="149" t="s">
        <v>378</v>
      </c>
      <c r="C3" s="150"/>
      <c r="D3" s="150"/>
      <c r="E3" s="150"/>
      <c r="F3" s="150"/>
      <c r="I3" s="150"/>
      <c r="J3" s="150"/>
      <c r="K3" s="150"/>
      <c r="L3" s="150"/>
    </row>
    <row r="4" spans="3:12" s="149" customFormat="1" ht="15" customHeight="1">
      <c r="C4" s="150"/>
      <c r="D4" s="150"/>
      <c r="E4" s="150"/>
      <c r="F4" s="150"/>
      <c r="I4" s="150"/>
      <c r="J4" s="150"/>
      <c r="K4" s="150"/>
      <c r="L4" s="150"/>
    </row>
    <row r="5" spans="3:12" s="149" customFormat="1" ht="15" customHeight="1">
      <c r="C5" s="150"/>
      <c r="D5" s="150"/>
      <c r="E5" s="150"/>
      <c r="F5" s="150"/>
      <c r="I5" s="150"/>
      <c r="J5" s="150"/>
      <c r="K5" s="150"/>
      <c r="L5" s="150"/>
    </row>
    <row r="6" spans="3:12" s="149" customFormat="1" ht="15" customHeight="1">
      <c r="C6" s="150"/>
      <c r="D6" s="150"/>
      <c r="E6" s="150"/>
      <c r="F6" s="150"/>
      <c r="I6" s="150"/>
      <c r="J6" s="150"/>
      <c r="K6" s="150"/>
      <c r="L6" s="150"/>
    </row>
    <row r="7" spans="1:8" s="194" customFormat="1" ht="22.5" customHeight="1">
      <c r="A7" s="713" t="s">
        <v>214</v>
      </c>
      <c r="B7" s="713"/>
      <c r="C7" s="713"/>
      <c r="D7" s="713"/>
      <c r="E7" s="713"/>
      <c r="F7" s="713"/>
      <c r="G7" s="713"/>
      <c r="H7" s="193"/>
    </row>
    <row r="8" spans="1:8" s="194" customFormat="1" ht="22.5" customHeight="1">
      <c r="A8" s="713" t="s">
        <v>337</v>
      </c>
      <c r="B8" s="713"/>
      <c r="C8" s="713"/>
      <c r="D8" s="713"/>
      <c r="E8" s="713"/>
      <c r="F8" s="713"/>
      <c r="G8" s="713"/>
      <c r="H8" s="193"/>
    </row>
    <row r="9" spans="7:8" ht="30.75" customHeight="1" thickBot="1">
      <c r="G9" s="716" t="s">
        <v>264</v>
      </c>
      <c r="H9" s="716"/>
    </row>
    <row r="10" spans="1:8" s="194" customFormat="1" ht="24.75" customHeight="1" thickBot="1" thickTop="1">
      <c r="A10" s="714" t="s">
        <v>215</v>
      </c>
      <c r="B10" s="715" t="s">
        <v>216</v>
      </c>
      <c r="C10" s="715"/>
      <c r="D10" s="715"/>
      <c r="E10" s="715" t="s">
        <v>217</v>
      </c>
      <c r="F10" s="715"/>
      <c r="G10" s="715"/>
      <c r="H10" s="712" t="s">
        <v>336</v>
      </c>
    </row>
    <row r="11" spans="1:8" s="194" customFormat="1" ht="45.75" customHeight="1">
      <c r="A11" s="714"/>
      <c r="B11" s="198" t="s">
        <v>218</v>
      </c>
      <c r="C11" s="198" t="s">
        <v>219</v>
      </c>
      <c r="D11" s="198" t="s">
        <v>334</v>
      </c>
      <c r="E11" s="198" t="s">
        <v>218</v>
      </c>
      <c r="F11" s="198" t="s">
        <v>219</v>
      </c>
      <c r="G11" s="198" t="s">
        <v>335</v>
      </c>
      <c r="H11" s="712"/>
    </row>
    <row r="12" spans="1:8" ht="30" customHeight="1">
      <c r="A12" s="199" t="s">
        <v>220</v>
      </c>
      <c r="B12" s="200"/>
      <c r="C12" s="201"/>
      <c r="D12" s="202"/>
      <c r="E12" s="202"/>
      <c r="F12" s="202"/>
      <c r="G12" s="202"/>
      <c r="H12" s="203"/>
    </row>
    <row r="13" spans="1:8" ht="30" customHeight="1">
      <c r="A13" s="204" t="s">
        <v>221</v>
      </c>
      <c r="B13" s="205"/>
      <c r="C13" s="205"/>
      <c r="D13" s="206"/>
      <c r="E13" s="206"/>
      <c r="F13" s="206"/>
      <c r="G13" s="206"/>
      <c r="H13" s="207"/>
    </row>
    <row r="14" spans="1:8" ht="30" customHeight="1">
      <c r="A14" s="204" t="s">
        <v>222</v>
      </c>
      <c r="B14" s="205"/>
      <c r="C14" s="205"/>
      <c r="D14" s="206"/>
      <c r="E14" s="206"/>
      <c r="F14" s="206"/>
      <c r="G14" s="206"/>
      <c r="H14" s="207"/>
    </row>
    <row r="15" spans="1:8" ht="30" customHeight="1">
      <c r="A15" s="204" t="s">
        <v>94</v>
      </c>
      <c r="B15" s="200"/>
      <c r="C15" s="205"/>
      <c r="D15" s="206"/>
      <c r="E15" s="206"/>
      <c r="F15" s="206"/>
      <c r="G15" s="206"/>
      <c r="H15" s="207"/>
    </row>
    <row r="16" spans="1:8" ht="59.25" customHeight="1">
      <c r="A16" s="204" t="s">
        <v>223</v>
      </c>
      <c r="B16" s="200" t="s">
        <v>224</v>
      </c>
      <c r="C16" s="208">
        <v>100</v>
      </c>
      <c r="D16" s="208">
        <v>229750</v>
      </c>
      <c r="E16" s="209" t="s">
        <v>333</v>
      </c>
      <c r="F16" s="208" t="s">
        <v>332</v>
      </c>
      <c r="G16" s="208">
        <v>600714</v>
      </c>
      <c r="H16" s="210">
        <f>SUM(D16+G16)</f>
        <v>830464</v>
      </c>
    </row>
    <row r="17" spans="1:8" ht="30" customHeight="1">
      <c r="A17" s="211" t="s">
        <v>225</v>
      </c>
      <c r="B17" s="212"/>
      <c r="C17" s="213"/>
      <c r="D17" s="213"/>
      <c r="E17" s="213"/>
      <c r="F17" s="213"/>
      <c r="G17" s="213"/>
      <c r="H17" s="214"/>
    </row>
    <row r="18" spans="1:8" ht="33" customHeight="1">
      <c r="A18" s="215" t="s">
        <v>226</v>
      </c>
      <c r="B18" s="216"/>
      <c r="C18" s="217"/>
      <c r="D18" s="217">
        <f>SUM(D12:D17)</f>
        <v>229750</v>
      </c>
      <c r="E18" s="217"/>
      <c r="F18" s="217"/>
      <c r="G18" s="217">
        <f>SUM(G12:G17)</f>
        <v>600714</v>
      </c>
      <c r="H18" s="218">
        <f>SUM(H12:H17)</f>
        <v>830464</v>
      </c>
    </row>
    <row r="19" spans="1:3" ht="15.75">
      <c r="A19" s="219"/>
      <c r="B19" s="220"/>
      <c r="C19" s="220"/>
    </row>
    <row r="20" spans="1:3" ht="15.75">
      <c r="A20" s="219"/>
      <c r="B20" s="220"/>
      <c r="C20" s="220"/>
    </row>
    <row r="21" spans="1:3" ht="15.75">
      <c r="A21" s="219"/>
      <c r="B21" s="220"/>
      <c r="C21" s="220"/>
    </row>
    <row r="22" spans="1:3" ht="15.75">
      <c r="A22" s="219"/>
      <c r="C22" s="220"/>
    </row>
    <row r="23" spans="1:3" ht="15.75">
      <c r="A23" s="219"/>
      <c r="C23" s="220"/>
    </row>
    <row r="24" spans="1:3" ht="15.75">
      <c r="A24" s="219"/>
      <c r="C24" s="220"/>
    </row>
    <row r="25" spans="1:3" ht="15.75">
      <c r="A25" s="219"/>
      <c r="C25" s="220"/>
    </row>
    <row r="26" ht="15.75">
      <c r="C26" s="220"/>
    </row>
    <row r="27" ht="15.75">
      <c r="C27" s="220"/>
    </row>
    <row r="28" ht="15.75">
      <c r="C28" s="220"/>
    </row>
    <row r="29" ht="15.75">
      <c r="C29" s="220"/>
    </row>
    <row r="30" ht="15.75">
      <c r="C30" s="220"/>
    </row>
    <row r="31" ht="15.75">
      <c r="C31" s="220"/>
    </row>
    <row r="32" ht="15.75">
      <c r="C32" s="220"/>
    </row>
    <row r="33" ht="15.75">
      <c r="C33" s="220"/>
    </row>
    <row r="34" ht="15.75">
      <c r="C34" s="220"/>
    </row>
    <row r="35" ht="15.75">
      <c r="C35" s="220"/>
    </row>
    <row r="36" ht="15.75">
      <c r="C36" s="220"/>
    </row>
    <row r="37" ht="15.75">
      <c r="C37" s="220"/>
    </row>
    <row r="38" ht="15.75">
      <c r="C38" s="220"/>
    </row>
    <row r="39" ht="15.75">
      <c r="C39" s="220"/>
    </row>
    <row r="40" ht="15.75">
      <c r="C40" s="220"/>
    </row>
    <row r="41" ht="15.75">
      <c r="C41" s="220"/>
    </row>
    <row r="42" ht="15.75">
      <c r="C42" s="220"/>
    </row>
    <row r="43" ht="15.75">
      <c r="C43" s="220"/>
    </row>
    <row r="44" ht="15.75">
      <c r="C44" s="220"/>
    </row>
    <row r="45" ht="15.75">
      <c r="C45" s="220"/>
    </row>
    <row r="46" ht="15.75">
      <c r="C46" s="220"/>
    </row>
    <row r="47" ht="15.75">
      <c r="C47" s="220"/>
    </row>
    <row r="48" ht="15.75">
      <c r="C48" s="220"/>
    </row>
    <row r="49" ht="15.75">
      <c r="C49" s="220"/>
    </row>
    <row r="50" ht="15.75">
      <c r="C50" s="220"/>
    </row>
    <row r="51" ht="15.75">
      <c r="C51" s="220"/>
    </row>
    <row r="52" ht="15.75">
      <c r="C52" s="220"/>
    </row>
    <row r="53" ht="15.75">
      <c r="C53" s="220"/>
    </row>
    <row r="54" ht="15.75">
      <c r="C54" s="220"/>
    </row>
    <row r="55" ht="15.75">
      <c r="C55" s="220"/>
    </row>
    <row r="56" ht="15.75">
      <c r="C56" s="220"/>
    </row>
    <row r="57" ht="15.75">
      <c r="C57" s="220"/>
    </row>
    <row r="58" ht="15.75">
      <c r="C58" s="220"/>
    </row>
    <row r="59" ht="15.75">
      <c r="C59" s="220"/>
    </row>
    <row r="60" ht="15.75">
      <c r="C60" s="220"/>
    </row>
    <row r="61" ht="15.75">
      <c r="C61" s="220"/>
    </row>
    <row r="62" ht="15.75">
      <c r="C62" s="220"/>
    </row>
    <row r="63" ht="15.75">
      <c r="C63" s="220"/>
    </row>
    <row r="64" ht="15.75">
      <c r="C64" s="220"/>
    </row>
    <row r="65" ht="15.75">
      <c r="C65" s="220"/>
    </row>
    <row r="66" ht="15.75">
      <c r="C66" s="220"/>
    </row>
    <row r="67" ht="15.75">
      <c r="C67" s="220"/>
    </row>
    <row r="68" ht="15.75">
      <c r="C68" s="220"/>
    </row>
    <row r="69" ht="15.75">
      <c r="C69" s="220"/>
    </row>
    <row r="70" ht="15.75">
      <c r="C70" s="220"/>
    </row>
    <row r="71" ht="15.75">
      <c r="C71" s="220"/>
    </row>
    <row r="72" ht="15.75">
      <c r="C72" s="220"/>
    </row>
    <row r="73" ht="15.75">
      <c r="C73" s="220"/>
    </row>
    <row r="74" ht="15.75">
      <c r="C74" s="220"/>
    </row>
    <row r="75" ht="15.75">
      <c r="C75" s="220"/>
    </row>
    <row r="76" ht="15.75">
      <c r="C76" s="220"/>
    </row>
    <row r="77" ht="15.75">
      <c r="C77" s="220"/>
    </row>
    <row r="78" ht="15.75">
      <c r="C78" s="220"/>
    </row>
    <row r="79" ht="15.75">
      <c r="C79" s="220"/>
    </row>
    <row r="80" ht="15.75">
      <c r="C80" s="220"/>
    </row>
    <row r="81" ht="15.75">
      <c r="C81" s="220"/>
    </row>
  </sheetData>
  <sheetProtection selectLockedCells="1" selectUnlockedCells="1"/>
  <mergeCells count="7">
    <mergeCell ref="H10:H11"/>
    <mergeCell ref="A7:G7"/>
    <mergeCell ref="A8:G8"/>
    <mergeCell ref="A10:A11"/>
    <mergeCell ref="B10:D10"/>
    <mergeCell ref="E10:G10"/>
    <mergeCell ref="G9:H9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7">
      <selection activeCell="I8" sqref="I8"/>
    </sheetView>
  </sheetViews>
  <sheetFormatPr defaultColWidth="8.796875" defaultRowHeight="1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</cols>
  <sheetData>
    <row r="1" spans="2:6" ht="15.75">
      <c r="B1" s="564" t="s">
        <v>357</v>
      </c>
      <c r="C1" s="564"/>
      <c r="D1" s="568"/>
      <c r="E1" s="568"/>
      <c r="F1" s="568"/>
    </row>
    <row r="2" spans="2:6" ht="15.75">
      <c r="B2" s="564" t="s">
        <v>358</v>
      </c>
      <c r="C2" s="564"/>
      <c r="D2" s="568"/>
      <c r="E2" s="568"/>
      <c r="F2" s="568"/>
    </row>
    <row r="3" spans="2:6" ht="15.75">
      <c r="B3" s="565"/>
      <c r="C3" s="565"/>
      <c r="D3" s="569"/>
      <c r="E3" s="569"/>
      <c r="F3" s="569"/>
    </row>
    <row r="4" spans="2:6" ht="63">
      <c r="B4" s="565" t="s">
        <v>359</v>
      </c>
      <c r="C4" s="565"/>
      <c r="D4" s="569"/>
      <c r="E4" s="569"/>
      <c r="F4" s="569"/>
    </row>
    <row r="5" spans="2:6" ht="15.75">
      <c r="B5" s="565"/>
      <c r="C5" s="565"/>
      <c r="D5" s="569"/>
      <c r="E5" s="569"/>
      <c r="F5" s="569"/>
    </row>
    <row r="6" spans="2:6" ht="31.5">
      <c r="B6" s="564" t="s">
        <v>360</v>
      </c>
      <c r="C6" s="564"/>
      <c r="D6" s="568"/>
      <c r="E6" s="568" t="s">
        <v>361</v>
      </c>
      <c r="F6" s="568" t="s">
        <v>362</v>
      </c>
    </row>
    <row r="7" spans="2:6" ht="16.5" thickBot="1">
      <c r="B7" s="565"/>
      <c r="C7" s="565"/>
      <c r="D7" s="569"/>
      <c r="E7" s="569"/>
      <c r="F7" s="569"/>
    </row>
    <row r="8" spans="2:6" ht="63.75" thickBot="1">
      <c r="B8" s="566" t="s">
        <v>363</v>
      </c>
      <c r="C8" s="567"/>
      <c r="D8" s="570"/>
      <c r="E8" s="570">
        <v>24</v>
      </c>
      <c r="F8" s="571" t="s">
        <v>364</v>
      </c>
    </row>
    <row r="9" spans="2:6" ht="15.75">
      <c r="B9" s="565"/>
      <c r="C9" s="565"/>
      <c r="D9" s="569"/>
      <c r="E9" s="569"/>
      <c r="F9" s="56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49"/>
  <sheetViews>
    <sheetView zoomScale="7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149" customWidth="1"/>
    <col min="2" max="2" width="65.59765625" style="149" customWidth="1"/>
    <col min="3" max="4" width="20.59765625" style="150" customWidth="1"/>
    <col min="5" max="5" width="6.69921875" style="149" customWidth="1"/>
    <col min="6" max="6" width="65.59765625" style="149" customWidth="1"/>
    <col min="7" max="8" width="20.59765625" style="150" customWidth="1"/>
    <col min="9" max="16384" width="9" style="149" customWidth="1"/>
  </cols>
  <sheetData>
    <row r="1" s="151" customFormat="1" ht="20.25">
      <c r="A1" s="151" t="s">
        <v>366</v>
      </c>
    </row>
    <row r="2" spans="1:7" ht="22.5" customHeight="1">
      <c r="A2" s="583" t="s">
        <v>272</v>
      </c>
      <c r="B2" s="583"/>
      <c r="C2" s="583"/>
      <c r="D2" s="583"/>
      <c r="E2" s="583"/>
      <c r="F2" s="583"/>
      <c r="G2" s="583"/>
    </row>
    <row r="3" spans="1:8" ht="24.75" customHeight="1">
      <c r="A3" s="152"/>
      <c r="B3" s="152"/>
      <c r="C3" s="155"/>
      <c r="D3" s="155"/>
      <c r="E3" s="156"/>
      <c r="H3" s="155" t="s">
        <v>264</v>
      </c>
    </row>
    <row r="4" spans="1:9" ht="28.5" customHeight="1">
      <c r="A4" s="573" t="s">
        <v>0</v>
      </c>
      <c r="B4" s="157"/>
      <c r="C4" s="153" t="s">
        <v>1</v>
      </c>
      <c r="D4" s="158" t="s">
        <v>2</v>
      </c>
      <c r="E4" s="573" t="s">
        <v>0</v>
      </c>
      <c r="F4" s="157"/>
      <c r="G4" s="153" t="s">
        <v>1</v>
      </c>
      <c r="H4" s="319" t="s">
        <v>2</v>
      </c>
      <c r="I4" s="320"/>
    </row>
    <row r="5" spans="1:9" ht="28.5" customHeight="1">
      <c r="A5" s="573"/>
      <c r="B5" s="162" t="s">
        <v>3</v>
      </c>
      <c r="C5" s="163" t="s">
        <v>4</v>
      </c>
      <c r="D5" s="163" t="s">
        <v>4</v>
      </c>
      <c r="E5" s="573"/>
      <c r="F5" s="162" t="s">
        <v>5</v>
      </c>
      <c r="G5" s="163" t="s">
        <v>4</v>
      </c>
      <c r="H5" s="321" t="s">
        <v>4</v>
      </c>
      <c r="I5" s="320"/>
    </row>
    <row r="6" spans="1:9" s="16" customFormat="1" ht="13.5" customHeight="1" thickBot="1">
      <c r="A6" s="165">
        <v>1</v>
      </c>
      <c r="B6" s="166">
        <v>2</v>
      </c>
      <c r="C6" s="167">
        <v>3</v>
      </c>
      <c r="D6" s="167">
        <v>4</v>
      </c>
      <c r="E6" s="165">
        <v>1</v>
      </c>
      <c r="F6" s="166">
        <v>2</v>
      </c>
      <c r="G6" s="167">
        <v>3</v>
      </c>
      <c r="H6" s="324">
        <v>4</v>
      </c>
      <c r="I6" s="325"/>
    </row>
    <row r="7" spans="1:8" s="4" customFormat="1" ht="33.75" customHeight="1" thickTop="1">
      <c r="A7" s="169">
        <v>1</v>
      </c>
      <c r="B7" s="170" t="s">
        <v>6</v>
      </c>
      <c r="C7" s="171">
        <v>21840000</v>
      </c>
      <c r="D7" s="171">
        <v>26840000</v>
      </c>
      <c r="E7" s="172">
        <v>1</v>
      </c>
      <c r="F7" s="3" t="s">
        <v>7</v>
      </c>
      <c r="G7" s="336">
        <v>49053000</v>
      </c>
      <c r="H7" s="336">
        <v>47850880</v>
      </c>
    </row>
    <row r="8" spans="1:8" s="4" customFormat="1" ht="33.75" customHeight="1">
      <c r="A8" s="25">
        <v>2</v>
      </c>
      <c r="B8" s="3" t="s">
        <v>8</v>
      </c>
      <c r="C8" s="7">
        <v>16277000</v>
      </c>
      <c r="D8" s="7">
        <v>16506000</v>
      </c>
      <c r="E8" s="2">
        <v>2</v>
      </c>
      <c r="F8" s="3" t="s">
        <v>9</v>
      </c>
      <c r="G8" s="66">
        <v>10627000</v>
      </c>
      <c r="H8" s="66">
        <v>9045275</v>
      </c>
    </row>
    <row r="9" spans="1:8" s="4" customFormat="1" ht="33.75" customHeight="1">
      <c r="A9" s="25">
        <v>3</v>
      </c>
      <c r="B9" s="175" t="s">
        <v>10</v>
      </c>
      <c r="C9" s="7">
        <v>90427000</v>
      </c>
      <c r="D9" s="7">
        <v>100837384</v>
      </c>
      <c r="E9" s="2">
        <v>3</v>
      </c>
      <c r="F9" s="3" t="s">
        <v>11</v>
      </c>
      <c r="G9" s="66">
        <v>55758000</v>
      </c>
      <c r="H9" s="66">
        <v>75272641</v>
      </c>
    </row>
    <row r="10" spans="1:8" s="4" customFormat="1" ht="33.75" customHeight="1">
      <c r="A10" s="25">
        <v>4</v>
      </c>
      <c r="B10" s="3" t="s">
        <v>12</v>
      </c>
      <c r="C10" s="7">
        <v>52760000</v>
      </c>
      <c r="D10" s="7">
        <v>50003870</v>
      </c>
      <c r="E10" s="2">
        <v>4</v>
      </c>
      <c r="F10" s="3" t="s">
        <v>13</v>
      </c>
      <c r="G10" s="66">
        <v>11570000</v>
      </c>
      <c r="H10" s="66">
        <v>10518000</v>
      </c>
    </row>
    <row r="11" spans="1:8" s="4" customFormat="1" ht="33.75" customHeight="1">
      <c r="A11" s="5">
        <v>5</v>
      </c>
      <c r="B11" s="6" t="s">
        <v>14</v>
      </c>
      <c r="C11" s="7"/>
      <c r="D11" s="7"/>
      <c r="E11" s="2">
        <v>5</v>
      </c>
      <c r="F11" s="3" t="s">
        <v>58</v>
      </c>
      <c r="G11" s="66">
        <v>64383000</v>
      </c>
      <c r="H11" s="66">
        <v>61083372</v>
      </c>
    </row>
    <row r="12" spans="1:8" s="4" customFormat="1" ht="33.75" customHeight="1" thickBot="1">
      <c r="A12" s="11" t="s">
        <v>16</v>
      </c>
      <c r="B12" s="12" t="s">
        <v>17</v>
      </c>
      <c r="C12" s="67">
        <f>SUM(C7:C11)</f>
        <v>181304000</v>
      </c>
      <c r="D12" s="67">
        <f>SUM(D7:D11)</f>
        <v>194187254</v>
      </c>
      <c r="E12" s="8">
        <v>6</v>
      </c>
      <c r="F12" s="6" t="s">
        <v>15</v>
      </c>
      <c r="G12" s="66">
        <v>14984000</v>
      </c>
      <c r="H12" s="66">
        <v>11233542</v>
      </c>
    </row>
    <row r="13" spans="1:8" s="16" customFormat="1" ht="33.75" customHeight="1" thickBot="1">
      <c r="A13" s="17" t="s">
        <v>19</v>
      </c>
      <c r="B13" s="18" t="s">
        <v>59</v>
      </c>
      <c r="C13" s="68"/>
      <c r="D13" s="68"/>
      <c r="E13" s="14">
        <v>7</v>
      </c>
      <c r="F13" s="15" t="s">
        <v>228</v>
      </c>
      <c r="G13" s="69">
        <v>1500000</v>
      </c>
      <c r="H13" s="69">
        <v>1500000</v>
      </c>
    </row>
    <row r="14" spans="1:8" s="16" customFormat="1" ht="33.75" customHeight="1" thickBot="1">
      <c r="A14" s="17" t="s">
        <v>21</v>
      </c>
      <c r="B14" s="18" t="s">
        <v>22</v>
      </c>
      <c r="C14" s="19">
        <v>0</v>
      </c>
      <c r="D14" s="19">
        <v>0</v>
      </c>
      <c r="E14" s="20" t="s">
        <v>16</v>
      </c>
      <c r="F14" s="18" t="s">
        <v>60</v>
      </c>
      <c r="G14" s="70">
        <f>SUM(G7:G13)</f>
        <v>207875000</v>
      </c>
      <c r="H14" s="70">
        <f>SUM(H7:H13)</f>
        <v>216503710</v>
      </c>
    </row>
    <row r="15" spans="1:8" s="16" customFormat="1" ht="33.75" customHeight="1">
      <c r="A15" s="25">
        <v>1</v>
      </c>
      <c r="B15" s="3" t="s">
        <v>24</v>
      </c>
      <c r="C15" s="7"/>
      <c r="D15" s="7"/>
      <c r="E15" s="23">
        <v>1</v>
      </c>
      <c r="F15" s="3" t="s">
        <v>23</v>
      </c>
      <c r="G15" s="336">
        <v>13000000</v>
      </c>
      <c r="H15" s="336">
        <v>23000000</v>
      </c>
    </row>
    <row r="16" spans="1:8" s="16" customFormat="1" ht="33.75" customHeight="1">
      <c r="A16" s="25">
        <v>2</v>
      </c>
      <c r="B16" s="3" t="s">
        <v>26</v>
      </c>
      <c r="C16" s="7">
        <v>40000000</v>
      </c>
      <c r="D16" s="7"/>
      <c r="E16" s="23">
        <v>2</v>
      </c>
      <c r="F16" s="3" t="s">
        <v>25</v>
      </c>
      <c r="G16" s="66">
        <v>67250000</v>
      </c>
      <c r="H16" s="66">
        <v>27127861</v>
      </c>
    </row>
    <row r="17" spans="1:8" s="16" customFormat="1" ht="33.75" customHeight="1" thickBot="1">
      <c r="A17" s="11" t="s">
        <v>28</v>
      </c>
      <c r="B17" s="12" t="s">
        <v>29</v>
      </c>
      <c r="C17" s="71">
        <f>SUM(C15:C16)</f>
        <v>40000000</v>
      </c>
      <c r="D17" s="71">
        <f>SUM(D15:D16)</f>
        <v>0</v>
      </c>
      <c r="E17" s="8">
        <v>3</v>
      </c>
      <c r="F17" s="6" t="s">
        <v>27</v>
      </c>
      <c r="G17" s="66"/>
      <c r="H17" s="66"/>
    </row>
    <row r="18" spans="1:8" s="16" customFormat="1" ht="33.75" customHeight="1" thickBot="1">
      <c r="A18" s="181"/>
      <c r="B18" s="182"/>
      <c r="C18" s="183"/>
      <c r="D18" s="183"/>
      <c r="E18" s="72">
        <v>4</v>
      </c>
      <c r="F18" s="73" t="s">
        <v>61</v>
      </c>
      <c r="G18" s="69"/>
      <c r="H18" s="69"/>
    </row>
    <row r="19" spans="1:8" s="16" customFormat="1" ht="33.75" customHeight="1" thickBot="1">
      <c r="A19" s="181"/>
      <c r="B19" s="182"/>
      <c r="C19" s="183"/>
      <c r="D19" s="183"/>
      <c r="E19" s="20" t="s">
        <v>19</v>
      </c>
      <c r="F19" s="18" t="s">
        <v>62</v>
      </c>
      <c r="G19" s="74">
        <f>SUM(G15:G18)</f>
        <v>80250000</v>
      </c>
      <c r="H19" s="74">
        <f>SUM(H15:H18)</f>
        <v>50127861</v>
      </c>
    </row>
    <row r="20" spans="1:8" s="16" customFormat="1" ht="33.75" customHeight="1" thickBot="1">
      <c r="A20" s="181"/>
      <c r="B20" s="182"/>
      <c r="C20" s="183"/>
      <c r="D20" s="183"/>
      <c r="E20" s="28" t="s">
        <v>21</v>
      </c>
      <c r="F20" s="29" t="s">
        <v>31</v>
      </c>
      <c r="G20" s="75"/>
      <c r="H20" s="75"/>
    </row>
    <row r="21" spans="1:8" s="16" customFormat="1" ht="33.75" customHeight="1">
      <c r="A21" s="181"/>
      <c r="B21" s="182"/>
      <c r="C21" s="183"/>
      <c r="D21" s="183"/>
      <c r="E21" s="8">
        <v>1</v>
      </c>
      <c r="F21" s="6" t="s">
        <v>33</v>
      </c>
      <c r="G21" s="76">
        <v>12962000</v>
      </c>
      <c r="H21" s="76">
        <v>1600000</v>
      </c>
    </row>
    <row r="22" spans="1:8" s="16" customFormat="1" ht="33.75" customHeight="1">
      <c r="A22" s="181"/>
      <c r="B22" s="182"/>
      <c r="C22" s="183"/>
      <c r="D22" s="183"/>
      <c r="E22" s="77">
        <v>2</v>
      </c>
      <c r="F22" s="6" t="s">
        <v>35</v>
      </c>
      <c r="G22" s="76">
        <v>0</v>
      </c>
      <c r="H22" s="76">
        <v>0</v>
      </c>
    </row>
    <row r="23" spans="1:8" s="16" customFormat="1" ht="33.75" customHeight="1" thickBot="1">
      <c r="A23" s="181"/>
      <c r="B23" s="182"/>
      <c r="C23" s="183"/>
      <c r="D23" s="189"/>
      <c r="E23" s="77">
        <v>3</v>
      </c>
      <c r="F23" s="6" t="s">
        <v>36</v>
      </c>
      <c r="G23" s="76">
        <v>0</v>
      </c>
      <c r="H23" s="76">
        <v>0</v>
      </c>
    </row>
    <row r="24" spans="1:8" s="16" customFormat="1" ht="33.75" customHeight="1" thickBot="1">
      <c r="A24" s="78" t="s">
        <v>37</v>
      </c>
      <c r="B24" s="179" t="s">
        <v>38</v>
      </c>
      <c r="C24" s="36">
        <f>SUM(C12+C13+C14+C17)</f>
        <v>221304000</v>
      </c>
      <c r="D24" s="36">
        <f>SUM(D12+D13+D14+D17)</f>
        <v>194187254</v>
      </c>
      <c r="E24" s="37" t="s">
        <v>28</v>
      </c>
      <c r="F24" s="35" t="s">
        <v>39</v>
      </c>
      <c r="G24" s="337">
        <f>SUM(G21:G23,G19,G14)</f>
        <v>301087000</v>
      </c>
      <c r="H24" s="337">
        <f>SUM(H21:H23,H19,H14)</f>
        <v>268231571</v>
      </c>
    </row>
    <row r="25" spans="1:8" s="16" customFormat="1" ht="33.75" customHeight="1" thickBot="1" thickTop="1">
      <c r="A25" s="39" t="s">
        <v>40</v>
      </c>
      <c r="B25" s="40" t="s">
        <v>41</v>
      </c>
      <c r="C25" s="41">
        <f>C24-G24</f>
        <v>-79783000</v>
      </c>
      <c r="D25" s="41">
        <f>D24-H24</f>
        <v>-74044317</v>
      </c>
      <c r="E25" s="42" t="s">
        <v>37</v>
      </c>
      <c r="F25" s="43" t="s">
        <v>42</v>
      </c>
      <c r="G25" s="338"/>
      <c r="H25" s="338"/>
    </row>
    <row r="26" spans="1:8" s="16" customFormat="1" ht="33.75" customHeight="1" thickBot="1" thickTop="1">
      <c r="A26" s="584" t="s">
        <v>43</v>
      </c>
      <c r="B26" s="584"/>
      <c r="C26" s="584"/>
      <c r="D26" s="584"/>
      <c r="E26" s="584"/>
      <c r="F26" s="584"/>
      <c r="G26" s="585"/>
      <c r="H26" s="585"/>
    </row>
    <row r="27" spans="1:8" s="16" customFormat="1" ht="33.75" customHeight="1" thickBot="1">
      <c r="A27" s="45">
        <v>1</v>
      </c>
      <c r="B27" s="46" t="s">
        <v>44</v>
      </c>
      <c r="C27" s="1">
        <f>G14-C12+G21</f>
        <v>39533000</v>
      </c>
      <c r="D27" s="1">
        <f>H14-D12+H21</f>
        <v>23916456</v>
      </c>
      <c r="E27" s="331"/>
      <c r="F27" s="582"/>
      <c r="G27" s="582"/>
      <c r="H27" s="582"/>
    </row>
    <row r="28" spans="1:8" s="16" customFormat="1" ht="33.75" customHeight="1" thickBot="1">
      <c r="A28" s="51">
        <v>2</v>
      </c>
      <c r="B28" s="52" t="s">
        <v>46</v>
      </c>
      <c r="C28" s="80">
        <f>SUM(G19-C17)</f>
        <v>40250000</v>
      </c>
      <c r="D28" s="80">
        <f>SUM(H19-D17)</f>
        <v>50127861</v>
      </c>
      <c r="E28" s="332"/>
      <c r="F28" s="582"/>
      <c r="G28" s="582"/>
      <c r="H28" s="582"/>
    </row>
    <row r="29" spans="1:8" s="16" customFormat="1" ht="33.75" customHeight="1" thickBot="1">
      <c r="A29" s="34" t="s">
        <v>47</v>
      </c>
      <c r="B29" s="35" t="s">
        <v>48</v>
      </c>
      <c r="C29" s="30">
        <f>SUM(C27:C28)</f>
        <v>79783000</v>
      </c>
      <c r="D29" s="30">
        <f>SUM(D27:D28)</f>
        <v>74044317</v>
      </c>
      <c r="E29" s="332"/>
      <c r="F29" s="582"/>
      <c r="G29" s="582"/>
      <c r="H29" s="582"/>
    </row>
    <row r="30" spans="1:8" s="16" customFormat="1" ht="33.75" customHeight="1" thickBot="1">
      <c r="A30" s="581" t="s">
        <v>49</v>
      </c>
      <c r="B30" s="581"/>
      <c r="C30" s="581"/>
      <c r="D30" s="581"/>
      <c r="E30" s="581"/>
      <c r="F30" s="581"/>
      <c r="G30" s="581"/>
      <c r="H30" s="581"/>
    </row>
    <row r="31" spans="1:8" s="16" customFormat="1" ht="33.75" customHeight="1">
      <c r="A31" s="25">
        <v>1</v>
      </c>
      <c r="B31" s="81" t="s">
        <v>50</v>
      </c>
      <c r="C31" s="7">
        <v>0</v>
      </c>
      <c r="D31" s="1"/>
      <c r="E31" s="577"/>
      <c r="F31" s="577"/>
      <c r="G31" s="577"/>
      <c r="H31" s="577"/>
    </row>
    <row r="32" spans="1:8" s="16" customFormat="1" ht="33.75" customHeight="1">
      <c r="A32" s="5">
        <v>2</v>
      </c>
      <c r="B32" s="59" t="s">
        <v>51</v>
      </c>
      <c r="C32" s="60">
        <v>0</v>
      </c>
      <c r="D32" s="9">
        <v>0</v>
      </c>
      <c r="E32" s="577"/>
      <c r="F32" s="577"/>
      <c r="G32" s="577"/>
      <c r="H32" s="577"/>
    </row>
    <row r="33" spans="1:8" s="16" customFormat="1" ht="33.75" customHeight="1">
      <c r="A33" s="61">
        <v>3</v>
      </c>
      <c r="B33" s="62" t="s">
        <v>52</v>
      </c>
      <c r="C33" s="63"/>
      <c r="D33" s="80"/>
      <c r="E33" s="577"/>
      <c r="F33" s="577"/>
      <c r="G33" s="577"/>
      <c r="H33" s="577"/>
    </row>
    <row r="34" spans="1:8" s="16" customFormat="1" ht="33.75" customHeight="1" thickBot="1">
      <c r="A34" s="54" t="s">
        <v>53</v>
      </c>
      <c r="B34" s="55" t="s">
        <v>54</v>
      </c>
      <c r="C34" s="56">
        <f>SUM(C31:C33)</f>
        <v>0</v>
      </c>
      <c r="D34" s="79"/>
      <c r="E34" s="577"/>
      <c r="F34" s="577"/>
      <c r="G34" s="577"/>
      <c r="H34" s="577"/>
    </row>
    <row r="35" spans="1:8" s="16" customFormat="1" ht="52.5" customHeight="1" thickBot="1" thickTop="1">
      <c r="A35" s="39" t="s">
        <v>55</v>
      </c>
      <c r="B35" s="43" t="s">
        <v>56</v>
      </c>
      <c r="C35" s="82">
        <f>SUM(C24+C29+C34)</f>
        <v>301087000</v>
      </c>
      <c r="D35" s="41">
        <f>SUM(D24+D29+D34)</f>
        <v>268231571</v>
      </c>
      <c r="E35" s="83" t="s">
        <v>40</v>
      </c>
      <c r="F35" s="84" t="s">
        <v>57</v>
      </c>
      <c r="G35" s="333">
        <f>SUM(G24,G20)</f>
        <v>301087000</v>
      </c>
      <c r="H35" s="333">
        <f>SUM(H24,H20)</f>
        <v>268231571</v>
      </c>
    </row>
    <row r="36" spans="1:8" s="16" customFormat="1" ht="27.75" customHeight="1" thickTop="1">
      <c r="A36" s="190"/>
      <c r="B36" s="149"/>
      <c r="C36" s="191"/>
      <c r="D36" s="191"/>
      <c r="E36" s="149"/>
      <c r="F36" s="149"/>
      <c r="G36" s="191"/>
      <c r="H36" s="334"/>
    </row>
    <row r="37" spans="1:8" s="16" customFormat="1" ht="31.5" customHeight="1">
      <c r="A37" s="190"/>
      <c r="B37" s="149"/>
      <c r="C37" s="191"/>
      <c r="D37" s="191"/>
      <c r="E37" s="149"/>
      <c r="F37" s="149"/>
      <c r="G37" s="150"/>
      <c r="H37" s="334"/>
    </row>
    <row r="38" spans="1:8" s="16" customFormat="1" ht="31.5" customHeight="1">
      <c r="A38" s="190"/>
      <c r="B38" s="149"/>
      <c r="C38" s="150"/>
      <c r="D38" s="150"/>
      <c r="E38" s="149"/>
      <c r="F38" s="149"/>
      <c r="G38" s="150"/>
      <c r="H38" s="334"/>
    </row>
    <row r="39" spans="1:8" s="16" customFormat="1" ht="31.5" customHeight="1">
      <c r="A39" s="190"/>
      <c r="B39" s="149"/>
      <c r="C39" s="150"/>
      <c r="D39" s="150"/>
      <c r="E39" s="149"/>
      <c r="F39" s="149"/>
      <c r="G39" s="150"/>
      <c r="H39" s="334"/>
    </row>
    <row r="40" spans="1:8" s="16" customFormat="1" ht="31.5" customHeight="1">
      <c r="A40" s="190"/>
      <c r="B40" s="149"/>
      <c r="C40" s="150"/>
      <c r="D40" s="150"/>
      <c r="E40" s="149"/>
      <c r="F40" s="149"/>
      <c r="G40" s="150"/>
      <c r="H40" s="334"/>
    </row>
    <row r="41" spans="1:8" s="192" customFormat="1" ht="31.5" customHeight="1">
      <c r="A41" s="190"/>
      <c r="B41" s="149"/>
      <c r="C41" s="150"/>
      <c r="D41" s="150"/>
      <c r="E41" s="149"/>
      <c r="F41" s="149"/>
      <c r="G41" s="150"/>
      <c r="H41" s="335"/>
    </row>
    <row r="42" spans="1:8" s="16" customFormat="1" ht="31.5" customHeight="1">
      <c r="A42" s="190"/>
      <c r="B42" s="149"/>
      <c r="C42" s="150"/>
      <c r="D42" s="150"/>
      <c r="E42" s="149"/>
      <c r="F42" s="149"/>
      <c r="G42" s="150"/>
      <c r="H42" s="334"/>
    </row>
    <row r="43" spans="1:8" s="16" customFormat="1" ht="31.5" customHeight="1">
      <c r="A43" s="190"/>
      <c r="B43" s="149"/>
      <c r="C43" s="150"/>
      <c r="D43" s="150"/>
      <c r="E43" s="149"/>
      <c r="F43" s="149"/>
      <c r="G43" s="150"/>
      <c r="H43" s="334"/>
    </row>
    <row r="44" spans="1:8" s="16" customFormat="1" ht="31.5" customHeight="1">
      <c r="A44" s="190"/>
      <c r="B44" s="149"/>
      <c r="C44" s="150"/>
      <c r="D44" s="150"/>
      <c r="E44" s="149"/>
      <c r="F44" s="149"/>
      <c r="G44" s="150"/>
      <c r="H44" s="334"/>
    </row>
    <row r="45" spans="1:8" s="192" customFormat="1" ht="31.5" customHeight="1">
      <c r="A45" s="190"/>
      <c r="B45" s="149"/>
      <c r="C45" s="150"/>
      <c r="D45" s="150"/>
      <c r="E45" s="149"/>
      <c r="F45" s="149"/>
      <c r="G45" s="150"/>
      <c r="H45" s="335"/>
    </row>
    <row r="46" spans="1:8" s="16" customFormat="1" ht="45.75" customHeight="1">
      <c r="A46" s="190"/>
      <c r="B46" s="149"/>
      <c r="C46" s="150"/>
      <c r="D46" s="150"/>
      <c r="E46" s="149"/>
      <c r="F46" s="149"/>
      <c r="G46" s="150"/>
      <c r="H46" s="334"/>
    </row>
    <row r="47" spans="1:8" s="16" customFormat="1" ht="31.5" customHeight="1">
      <c r="A47" s="190"/>
      <c r="B47" s="149"/>
      <c r="C47" s="150"/>
      <c r="D47" s="150"/>
      <c r="E47" s="149"/>
      <c r="F47" s="149"/>
      <c r="G47" s="150"/>
      <c r="H47" s="334"/>
    </row>
    <row r="48" spans="1:8" s="16" customFormat="1" ht="45.75" customHeight="1">
      <c r="A48" s="190"/>
      <c r="B48" s="149"/>
      <c r="C48" s="150"/>
      <c r="D48" s="150"/>
      <c r="E48" s="149"/>
      <c r="F48" s="149"/>
      <c r="G48" s="150"/>
      <c r="H48" s="334"/>
    </row>
    <row r="49" spans="1:8" s="192" customFormat="1" ht="29.25" customHeight="1">
      <c r="A49" s="149"/>
      <c r="B49" s="149"/>
      <c r="C49" s="150"/>
      <c r="D49" s="150"/>
      <c r="E49" s="149"/>
      <c r="F49" s="149"/>
      <c r="G49" s="150"/>
      <c r="H49" s="335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.31527777777777777" right="0.39375" top="0.33" bottom="0.34" header="0.34" footer="0.27569444444444446"/>
  <pageSetup fitToHeight="1" fitToWidth="1" horizontalDpi="300" verticalDpi="300" orientation="landscape" paperSize="9" scale="49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J42"/>
  <sheetViews>
    <sheetView view="pageBreakPreview" zoomScale="60" zoomScaleNormal="75" zoomScalePageLayoutView="0" workbookViewId="0" topLeftCell="A1">
      <selection activeCell="A1" sqref="A1"/>
    </sheetView>
  </sheetViews>
  <sheetFormatPr defaultColWidth="8.796875" defaultRowHeight="15"/>
  <cols>
    <col min="1" max="1" width="6.69921875" style="149" customWidth="1"/>
    <col min="2" max="2" width="65.59765625" style="149" customWidth="1"/>
    <col min="3" max="3" width="17.59765625" style="150" customWidth="1"/>
    <col min="4" max="4" width="16.19921875" style="150" customWidth="1"/>
    <col min="5" max="5" width="9.19921875" style="149" customWidth="1"/>
    <col min="6" max="6" width="65.59765625" style="149" customWidth="1"/>
    <col min="7" max="8" width="20.59765625" style="150" customWidth="1"/>
    <col min="9" max="16384" width="9" style="149" customWidth="1"/>
  </cols>
  <sheetData>
    <row r="1" s="151" customFormat="1" ht="20.25">
      <c r="A1" s="151" t="s">
        <v>367</v>
      </c>
    </row>
    <row r="2" spans="1:7" ht="22.5" customHeight="1">
      <c r="A2" s="583" t="s">
        <v>263</v>
      </c>
      <c r="B2" s="583"/>
      <c r="C2" s="583"/>
      <c r="D2" s="583"/>
      <c r="E2" s="583"/>
      <c r="F2" s="583"/>
      <c r="G2" s="583"/>
    </row>
    <row r="3" spans="1:8" ht="24.75" customHeight="1" thickBot="1">
      <c r="A3" s="152"/>
      <c r="B3" s="152"/>
      <c r="C3" s="155"/>
      <c r="D3" s="155"/>
      <c r="E3" s="156"/>
      <c r="G3" s="155"/>
      <c r="H3" s="155" t="s">
        <v>264</v>
      </c>
    </row>
    <row r="4" spans="1:9" ht="28.5" customHeight="1" thickBot="1" thickTop="1">
      <c r="A4" s="589" t="s">
        <v>0</v>
      </c>
      <c r="B4" s="157"/>
      <c r="C4" s="158" t="s">
        <v>2</v>
      </c>
      <c r="D4" s="158" t="s">
        <v>2</v>
      </c>
      <c r="E4" s="573" t="s">
        <v>0</v>
      </c>
      <c r="F4" s="157"/>
      <c r="G4" s="158" t="s">
        <v>2</v>
      </c>
      <c r="H4" s="158" t="s">
        <v>2</v>
      </c>
      <c r="I4" s="320"/>
    </row>
    <row r="5" spans="1:9" ht="33.75" customHeight="1" thickTop="1">
      <c r="A5" s="589"/>
      <c r="B5" s="162" t="s">
        <v>3</v>
      </c>
      <c r="C5" s="163" t="s">
        <v>4</v>
      </c>
      <c r="D5" s="163" t="s">
        <v>265</v>
      </c>
      <c r="E5" s="573"/>
      <c r="F5" s="162" t="s">
        <v>5</v>
      </c>
      <c r="G5" s="163" t="s">
        <v>4</v>
      </c>
      <c r="H5" s="163" t="s">
        <v>265</v>
      </c>
      <c r="I5" s="320"/>
    </row>
    <row r="6" spans="1:9" s="16" customFormat="1" ht="13.5" customHeight="1" thickBot="1">
      <c r="A6" s="322">
        <v>1</v>
      </c>
      <c r="B6" s="166">
        <v>2</v>
      </c>
      <c r="C6" s="323">
        <v>3</v>
      </c>
      <c r="D6" s="167">
        <v>4</v>
      </c>
      <c r="E6" s="165">
        <v>1</v>
      </c>
      <c r="F6" s="166">
        <v>2</v>
      </c>
      <c r="G6" s="323">
        <v>3</v>
      </c>
      <c r="H6" s="324">
        <v>4</v>
      </c>
      <c r="I6" s="325"/>
    </row>
    <row r="7" spans="1:8" s="4" customFormat="1" ht="33.75" customHeight="1">
      <c r="A7" s="25">
        <v>1</v>
      </c>
      <c r="B7" s="3" t="s">
        <v>8</v>
      </c>
      <c r="C7" s="7">
        <v>20483000</v>
      </c>
      <c r="D7" s="7">
        <v>29000000</v>
      </c>
      <c r="E7" s="172">
        <v>1</v>
      </c>
      <c r="F7" s="3" t="s">
        <v>7</v>
      </c>
      <c r="G7" s="85">
        <v>41843000</v>
      </c>
      <c r="H7" s="85">
        <v>46262468</v>
      </c>
    </row>
    <row r="8" spans="1:8" s="4" customFormat="1" ht="33.75" customHeight="1">
      <c r="A8" s="25">
        <v>2</v>
      </c>
      <c r="B8" s="3" t="s">
        <v>12</v>
      </c>
      <c r="C8" s="339"/>
      <c r="D8" s="339"/>
      <c r="E8" s="2">
        <v>2</v>
      </c>
      <c r="F8" s="3" t="s">
        <v>9</v>
      </c>
      <c r="G8" s="86">
        <v>11156000</v>
      </c>
      <c r="H8" s="86">
        <v>9713179</v>
      </c>
    </row>
    <row r="9" spans="1:8" s="4" customFormat="1" ht="33.75" customHeight="1">
      <c r="A9" s="5">
        <v>3</v>
      </c>
      <c r="B9" s="6" t="s">
        <v>14</v>
      </c>
      <c r="C9" s="7"/>
      <c r="D9" s="7"/>
      <c r="E9" s="2">
        <v>3</v>
      </c>
      <c r="F9" s="3" t="s">
        <v>11</v>
      </c>
      <c r="G9" s="86">
        <v>35241000</v>
      </c>
      <c r="H9" s="86">
        <v>36482649</v>
      </c>
    </row>
    <row r="10" spans="1:8" s="4" customFormat="1" ht="33.75" customHeight="1">
      <c r="A10" s="51">
        <v>4</v>
      </c>
      <c r="B10" s="52" t="s">
        <v>63</v>
      </c>
      <c r="C10" s="80">
        <v>64383000</v>
      </c>
      <c r="D10" s="80">
        <v>61083372</v>
      </c>
      <c r="E10" s="2">
        <v>4</v>
      </c>
      <c r="F10" s="3" t="s">
        <v>13</v>
      </c>
      <c r="G10" s="86"/>
      <c r="H10" s="86"/>
    </row>
    <row r="11" spans="1:10" s="4" customFormat="1" ht="33.75" customHeight="1">
      <c r="A11" s="54" t="s">
        <v>16</v>
      </c>
      <c r="B11" s="55" t="s">
        <v>64</v>
      </c>
      <c r="C11" s="22">
        <f>SUM(C7:C10)</f>
        <v>84866000</v>
      </c>
      <c r="D11" s="22">
        <f>SUM(D7:D10)</f>
        <v>90083372</v>
      </c>
      <c r="E11" s="8">
        <v>5</v>
      </c>
      <c r="F11" s="6" t="s">
        <v>15</v>
      </c>
      <c r="G11" s="86"/>
      <c r="H11" s="86"/>
      <c r="J11" s="340"/>
    </row>
    <row r="12" spans="1:8" s="4" customFormat="1" ht="33.75" customHeight="1">
      <c r="A12" s="87">
        <v>1</v>
      </c>
      <c r="B12" s="88" t="s">
        <v>65</v>
      </c>
      <c r="C12" s="22"/>
      <c r="D12" s="22"/>
      <c r="E12" s="8">
        <v>6</v>
      </c>
      <c r="F12" s="15" t="s">
        <v>18</v>
      </c>
      <c r="G12" s="26"/>
      <c r="H12" s="26"/>
    </row>
    <row r="13" spans="1:8" s="4" customFormat="1" ht="33.75" customHeight="1">
      <c r="A13" s="54" t="s">
        <v>19</v>
      </c>
      <c r="B13" s="55" t="s">
        <v>59</v>
      </c>
      <c r="C13" s="89"/>
      <c r="D13" s="89"/>
      <c r="E13" s="20" t="s">
        <v>16</v>
      </c>
      <c r="F13" s="18" t="s">
        <v>20</v>
      </c>
      <c r="G13" s="27">
        <f>SUM(G7:G12)</f>
        <v>88240000</v>
      </c>
      <c r="H13" s="27">
        <f>SUM(H7:H12)</f>
        <v>92458296</v>
      </c>
    </row>
    <row r="14" spans="1:8" s="16" customFormat="1" ht="33.75" customHeight="1">
      <c r="A14" s="25">
        <v>1</v>
      </c>
      <c r="B14" s="3" t="s">
        <v>24</v>
      </c>
      <c r="C14" s="7"/>
      <c r="D14" s="7"/>
      <c r="E14" s="23">
        <v>1</v>
      </c>
      <c r="F14" s="3" t="s">
        <v>23</v>
      </c>
      <c r="G14" s="10"/>
      <c r="H14" s="10"/>
    </row>
    <row r="15" spans="1:8" s="16" customFormat="1" ht="33.75" customHeight="1">
      <c r="A15" s="51">
        <v>2</v>
      </c>
      <c r="B15" s="52" t="s">
        <v>26</v>
      </c>
      <c r="C15" s="26"/>
      <c r="D15" s="26"/>
      <c r="E15" s="23">
        <v>2</v>
      </c>
      <c r="F15" s="3" t="s">
        <v>25</v>
      </c>
      <c r="G15" s="86"/>
      <c r="H15" s="86"/>
    </row>
    <row r="16" spans="1:8" s="16" customFormat="1" ht="33.75" customHeight="1">
      <c r="A16" s="54" t="s">
        <v>66</v>
      </c>
      <c r="B16" s="55" t="s">
        <v>29</v>
      </c>
      <c r="C16" s="89">
        <f>SUM(C11)</f>
        <v>84866000</v>
      </c>
      <c r="D16" s="89">
        <f>SUM(D11)</f>
        <v>90083372</v>
      </c>
      <c r="E16" s="8">
        <v>3</v>
      </c>
      <c r="F16" s="6" t="s">
        <v>27</v>
      </c>
      <c r="G16" s="26"/>
      <c r="H16" s="26"/>
    </row>
    <row r="17" spans="1:8" s="16" customFormat="1" ht="33.75" customHeight="1">
      <c r="A17" s="326"/>
      <c r="B17" s="327"/>
      <c r="C17" s="328"/>
      <c r="D17" s="328"/>
      <c r="E17" s="20" t="s">
        <v>19</v>
      </c>
      <c r="F17" s="18" t="s">
        <v>62</v>
      </c>
      <c r="G17" s="27">
        <f>SUM(G14:G16)</f>
        <v>0</v>
      </c>
      <c r="H17" s="27">
        <f>SUM(H14:H16)</f>
        <v>0</v>
      </c>
    </row>
    <row r="18" spans="1:8" s="16" customFormat="1" ht="33.75" customHeight="1">
      <c r="A18" s="326"/>
      <c r="B18" s="329"/>
      <c r="C18" s="183"/>
      <c r="D18" s="183"/>
      <c r="E18" s="31">
        <v>1</v>
      </c>
      <c r="F18" s="32" t="s">
        <v>32</v>
      </c>
      <c r="G18" s="24"/>
      <c r="H18" s="24"/>
    </row>
    <row r="19" spans="1:8" s="16" customFormat="1" ht="33.75" customHeight="1" thickBot="1">
      <c r="A19" s="326"/>
      <c r="B19" s="330"/>
      <c r="C19" s="189"/>
      <c r="D19" s="189"/>
      <c r="E19" s="8">
        <v>2</v>
      </c>
      <c r="F19" s="6" t="s">
        <v>33</v>
      </c>
      <c r="G19" s="86"/>
      <c r="H19" s="86"/>
    </row>
    <row r="20" spans="1:9" s="16" customFormat="1" ht="33.75" customHeight="1" thickBot="1">
      <c r="A20" s="78" t="s">
        <v>67</v>
      </c>
      <c r="B20" s="35" t="s">
        <v>38</v>
      </c>
      <c r="C20" s="36">
        <f>SUM(C16)</f>
        <v>84866000</v>
      </c>
      <c r="D20" s="36">
        <f>SUM(D16)</f>
        <v>90083372</v>
      </c>
      <c r="E20" s="37" t="s">
        <v>21</v>
      </c>
      <c r="F20" s="35" t="s">
        <v>68</v>
      </c>
      <c r="G20" s="90">
        <f>SUM(G13+G17)</f>
        <v>88240000</v>
      </c>
      <c r="H20" s="90">
        <f>SUM(H13+H17)</f>
        <v>92458296</v>
      </c>
      <c r="I20" s="68"/>
    </row>
    <row r="21" spans="1:8" s="16" customFormat="1" ht="33.75" customHeight="1" thickBot="1" thickTop="1">
      <c r="A21" s="39" t="s">
        <v>69</v>
      </c>
      <c r="B21" s="40" t="s">
        <v>41</v>
      </c>
      <c r="C21" s="41">
        <f>C20-G20</f>
        <v>-3374000</v>
      </c>
      <c r="D21" s="41">
        <f>D20-H20</f>
        <v>-2374924</v>
      </c>
      <c r="E21" s="42" t="s">
        <v>28</v>
      </c>
      <c r="F21" s="91" t="s">
        <v>42</v>
      </c>
      <c r="G21" s="92">
        <v>0</v>
      </c>
      <c r="H21" s="92">
        <v>0</v>
      </c>
    </row>
    <row r="22" spans="1:8" s="16" customFormat="1" ht="33.75" customHeight="1">
      <c r="A22" s="586" t="s">
        <v>43</v>
      </c>
      <c r="B22" s="586"/>
      <c r="C22" s="586"/>
      <c r="D22" s="586"/>
      <c r="E22" s="586"/>
      <c r="F22" s="586"/>
      <c r="G22" s="586"/>
      <c r="H22" s="586"/>
    </row>
    <row r="23" spans="1:8" s="16" customFormat="1" ht="33.75" customHeight="1">
      <c r="A23" s="45">
        <v>1</v>
      </c>
      <c r="B23" s="32" t="s">
        <v>44</v>
      </c>
      <c r="C23" s="93">
        <v>3374000</v>
      </c>
      <c r="D23" s="93">
        <v>2374924</v>
      </c>
      <c r="E23" s="580"/>
      <c r="F23" s="580"/>
      <c r="G23" s="580"/>
      <c r="H23" s="580"/>
    </row>
    <row r="24" spans="1:8" s="16" customFormat="1" ht="33.75" customHeight="1" thickBot="1">
      <c r="A24" s="51">
        <v>2</v>
      </c>
      <c r="B24" s="52" t="s">
        <v>46</v>
      </c>
      <c r="C24" s="80"/>
      <c r="D24" s="80"/>
      <c r="E24" s="580"/>
      <c r="F24" s="580"/>
      <c r="G24" s="580"/>
      <c r="H24" s="580"/>
    </row>
    <row r="25" spans="1:8" s="16" customFormat="1" ht="33.75" customHeight="1">
      <c r="A25" s="34" t="s">
        <v>70</v>
      </c>
      <c r="B25" s="35" t="s">
        <v>48</v>
      </c>
      <c r="C25" s="343">
        <f>SUM(C23:C24)</f>
        <v>3374000</v>
      </c>
      <c r="D25" s="343">
        <f>SUM(D23:D24)</f>
        <v>2374924</v>
      </c>
      <c r="E25" s="587"/>
      <c r="F25" s="587"/>
      <c r="G25" s="587"/>
      <c r="H25" s="587"/>
    </row>
    <row r="26" spans="1:8" s="16" customFormat="1" ht="33.75" customHeight="1" thickBot="1">
      <c r="A26" s="588" t="s">
        <v>49</v>
      </c>
      <c r="B26" s="588"/>
      <c r="C26" s="588"/>
      <c r="D26" s="588"/>
      <c r="E26" s="588"/>
      <c r="F26" s="588"/>
      <c r="G26" s="588"/>
      <c r="H26" s="588"/>
    </row>
    <row r="27" spans="1:8" s="16" customFormat="1" ht="52.5" customHeight="1" thickBot="1" thickTop="1">
      <c r="A27" s="83" t="s">
        <v>71</v>
      </c>
      <c r="B27" s="84" t="s">
        <v>56</v>
      </c>
      <c r="C27" s="65">
        <f>SUM(C16+C25)</f>
        <v>88240000</v>
      </c>
      <c r="D27" s="344">
        <f>SUM(D20,D25)</f>
        <v>92458296</v>
      </c>
      <c r="E27" s="83" t="s">
        <v>37</v>
      </c>
      <c r="F27" s="84" t="s">
        <v>57</v>
      </c>
      <c r="G27" s="345">
        <f>SUM(G20:G21)</f>
        <v>88240000</v>
      </c>
      <c r="H27" s="346">
        <f>SUM(H20)</f>
        <v>92458296</v>
      </c>
    </row>
    <row r="28" spans="1:8" s="16" customFormat="1" ht="167.25" customHeight="1" thickTop="1">
      <c r="A28" s="190"/>
      <c r="B28" s="149"/>
      <c r="C28" s="191"/>
      <c r="D28" s="341"/>
      <c r="E28" s="149"/>
      <c r="F28" s="149"/>
      <c r="G28" s="191"/>
      <c r="H28" s="191"/>
    </row>
    <row r="29" spans="1:8" s="16" customFormat="1" ht="31.5" customHeight="1">
      <c r="A29" s="190"/>
      <c r="B29" s="149"/>
      <c r="C29" s="191"/>
      <c r="D29" s="191"/>
      <c r="E29" s="149"/>
      <c r="F29" s="149"/>
      <c r="G29" s="150"/>
      <c r="H29" s="150"/>
    </row>
    <row r="30" spans="1:8" s="16" customFormat="1" ht="31.5" customHeight="1">
      <c r="A30" s="190"/>
      <c r="B30" s="149"/>
      <c r="C30" s="150"/>
      <c r="D30" s="150"/>
      <c r="E30" s="149"/>
      <c r="F30" s="149"/>
      <c r="G30" s="150"/>
      <c r="H30" s="150"/>
    </row>
    <row r="31" spans="1:8" s="16" customFormat="1" ht="31.5" customHeight="1">
      <c r="A31" s="190"/>
      <c r="B31" s="149"/>
      <c r="C31" s="150"/>
      <c r="D31" s="150"/>
      <c r="E31" s="149"/>
      <c r="F31" s="149"/>
      <c r="G31" s="150"/>
      <c r="H31" s="150"/>
    </row>
    <row r="32" spans="1:8" s="16" customFormat="1" ht="31.5" customHeight="1">
      <c r="A32" s="190"/>
      <c r="B32" s="149"/>
      <c r="C32" s="150"/>
      <c r="D32" s="150"/>
      <c r="E32" s="149"/>
      <c r="F32" s="149"/>
      <c r="G32" s="150"/>
      <c r="H32" s="150"/>
    </row>
    <row r="33" spans="1:8" s="16" customFormat="1" ht="31.5" customHeight="1">
      <c r="A33" s="190"/>
      <c r="B33" s="149"/>
      <c r="C33" s="150"/>
      <c r="D33" s="150"/>
      <c r="E33" s="149"/>
      <c r="F33" s="149"/>
      <c r="G33" s="150"/>
      <c r="H33" s="150"/>
    </row>
    <row r="34" spans="1:8" s="192" customFormat="1" ht="31.5" customHeight="1">
      <c r="A34" s="190"/>
      <c r="B34" s="149"/>
      <c r="C34" s="150"/>
      <c r="D34" s="342"/>
      <c r="E34" s="149"/>
      <c r="F34" s="149"/>
      <c r="G34" s="150"/>
      <c r="H34" s="150"/>
    </row>
    <row r="35" spans="1:8" s="16" customFormat="1" ht="31.5" customHeight="1">
      <c r="A35" s="190"/>
      <c r="B35" s="149"/>
      <c r="C35" s="150"/>
      <c r="D35" s="150"/>
      <c r="E35" s="149"/>
      <c r="F35" s="149"/>
      <c r="G35" s="150"/>
      <c r="H35" s="150"/>
    </row>
    <row r="36" spans="1:8" s="16" customFormat="1" ht="31.5" customHeight="1">
      <c r="A36" s="190"/>
      <c r="B36" s="149"/>
      <c r="C36" s="150"/>
      <c r="D36" s="150"/>
      <c r="E36" s="149"/>
      <c r="F36" s="149"/>
      <c r="G36" s="150"/>
      <c r="H36" s="150"/>
    </row>
    <row r="37" spans="1:8" s="16" customFormat="1" ht="31.5" customHeight="1">
      <c r="A37" s="190"/>
      <c r="B37" s="149"/>
      <c r="C37" s="150"/>
      <c r="D37" s="150"/>
      <c r="E37" s="149"/>
      <c r="F37" s="149"/>
      <c r="G37" s="150"/>
      <c r="H37" s="150"/>
    </row>
    <row r="38" spans="1:8" s="192" customFormat="1" ht="31.5" customHeight="1">
      <c r="A38" s="190"/>
      <c r="B38" s="149"/>
      <c r="C38" s="150"/>
      <c r="D38" s="150"/>
      <c r="E38" s="149"/>
      <c r="F38" s="149"/>
      <c r="G38" s="150"/>
      <c r="H38" s="150"/>
    </row>
    <row r="39" spans="1:8" s="16" customFormat="1" ht="45.75" customHeight="1">
      <c r="A39" s="190"/>
      <c r="B39" s="149"/>
      <c r="C39" s="150"/>
      <c r="D39" s="150"/>
      <c r="E39" s="149"/>
      <c r="F39" s="149"/>
      <c r="G39" s="150"/>
      <c r="H39" s="150"/>
    </row>
    <row r="40" spans="1:8" s="16" customFormat="1" ht="31.5" customHeight="1">
      <c r="A40" s="190"/>
      <c r="B40" s="149"/>
      <c r="C40" s="150"/>
      <c r="D40" s="150"/>
      <c r="E40" s="149"/>
      <c r="F40" s="149"/>
      <c r="G40" s="150"/>
      <c r="H40" s="150"/>
    </row>
    <row r="41" spans="1:8" s="16" customFormat="1" ht="45.75" customHeight="1">
      <c r="A41" s="190"/>
      <c r="B41" s="149"/>
      <c r="C41" s="150"/>
      <c r="D41" s="150"/>
      <c r="E41" s="149"/>
      <c r="F41" s="149"/>
      <c r="G41" s="150"/>
      <c r="H41" s="150"/>
    </row>
    <row r="42" spans="1:8" s="192" customFormat="1" ht="29.25" customHeight="1">
      <c r="A42" s="149"/>
      <c r="B42" s="149"/>
      <c r="C42" s="150"/>
      <c r="D42" s="150"/>
      <c r="E42" s="149"/>
      <c r="F42" s="149"/>
      <c r="G42" s="150"/>
      <c r="H42" s="150"/>
    </row>
  </sheetData>
  <sheetProtection selectLockedCells="1" selectUnlockedCells="1"/>
  <mergeCells count="6">
    <mergeCell ref="A22:H22"/>
    <mergeCell ref="E23:H25"/>
    <mergeCell ref="A26:H26"/>
    <mergeCell ref="A2:G2"/>
    <mergeCell ref="A4:A5"/>
    <mergeCell ref="E4:E5"/>
  </mergeCells>
  <printOptions/>
  <pageMargins left="0.56" right="0.44" top="0.5118110236220472" bottom="0.4330708661417323" header="0.4330708661417323" footer="0.3937007874015748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A1" sqref="A1:P1"/>
    </sheetView>
  </sheetViews>
  <sheetFormatPr defaultColWidth="8.796875" defaultRowHeight="15"/>
  <cols>
    <col min="1" max="1" width="23.8984375" style="0" customWidth="1"/>
    <col min="2" max="16" width="12.69921875" style="0" customWidth="1"/>
  </cols>
  <sheetData>
    <row r="1" spans="1:16" ht="15.75">
      <c r="A1" s="591" t="s">
        <v>368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</row>
    <row r="2" spans="1:16" s="361" customFormat="1" ht="12" customHeight="1">
      <c r="A2" s="590" t="s">
        <v>316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</row>
    <row r="3" spans="1:16" s="361" customFormat="1" ht="12">
      <c r="A3" s="590"/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</row>
    <row r="4" spans="1:16" s="361" customFormat="1" ht="12">
      <c r="A4" s="590"/>
      <c r="B4" s="590"/>
      <c r="C4" s="590"/>
      <c r="D4" s="590"/>
      <c r="E4" s="590"/>
      <c r="F4" s="590"/>
      <c r="G4" s="590"/>
      <c r="H4" s="590"/>
      <c r="I4" s="590"/>
      <c r="J4" s="590"/>
      <c r="K4" s="590"/>
      <c r="L4" s="590"/>
      <c r="M4" s="590"/>
      <c r="N4" s="590"/>
      <c r="O4" s="590"/>
      <c r="P4" s="590"/>
    </row>
    <row r="5" spans="1:16" ht="15.75">
      <c r="A5" s="592"/>
      <c r="B5" s="592"/>
      <c r="C5" s="592"/>
      <c r="D5" s="592"/>
      <c r="E5" s="592"/>
      <c r="F5" s="592"/>
      <c r="G5" s="592"/>
      <c r="H5" s="592"/>
      <c r="I5" s="592"/>
      <c r="J5" s="592"/>
      <c r="K5" s="592"/>
      <c r="L5" s="592"/>
      <c r="M5" s="592"/>
      <c r="N5" s="592"/>
      <c r="O5" s="592"/>
      <c r="P5" s="592"/>
    </row>
    <row r="6" spans="1:16" ht="15.75" customHeight="1" thickBot="1">
      <c r="A6" s="429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596" t="s">
        <v>264</v>
      </c>
      <c r="O6" s="596"/>
      <c r="P6" s="435"/>
    </row>
    <row r="7" spans="1:16" ht="32.25" thickBot="1">
      <c r="A7" s="431" t="s">
        <v>274</v>
      </c>
      <c r="B7" s="432" t="s">
        <v>275</v>
      </c>
      <c r="C7" s="433" t="s">
        <v>276</v>
      </c>
      <c r="D7" s="433" t="s">
        <v>11</v>
      </c>
      <c r="E7" s="433" t="s">
        <v>277</v>
      </c>
      <c r="F7" s="433" t="s">
        <v>278</v>
      </c>
      <c r="G7" s="433" t="s">
        <v>341</v>
      </c>
      <c r="H7" s="456" t="s">
        <v>121</v>
      </c>
      <c r="I7" s="433" t="s">
        <v>279</v>
      </c>
      <c r="J7" s="433" t="s">
        <v>280</v>
      </c>
      <c r="K7" s="433" t="s">
        <v>281</v>
      </c>
      <c r="L7" s="434" t="s">
        <v>342</v>
      </c>
      <c r="M7" s="457" t="s">
        <v>340</v>
      </c>
      <c r="N7" s="434" t="s">
        <v>282</v>
      </c>
      <c r="O7" s="458" t="s">
        <v>343</v>
      </c>
      <c r="P7" s="428"/>
    </row>
    <row r="8" spans="1:15" ht="16.5" thickBot="1">
      <c r="A8" s="593" t="s">
        <v>315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5"/>
    </row>
    <row r="9" spans="1:15" ht="15.75">
      <c r="A9" s="439" t="s">
        <v>283</v>
      </c>
      <c r="B9" s="440">
        <v>9769000</v>
      </c>
      <c r="C9" s="440">
        <v>2180254</v>
      </c>
      <c r="D9" s="440"/>
      <c r="E9" s="440"/>
      <c r="F9" s="440"/>
      <c r="G9" s="440"/>
      <c r="H9" s="447">
        <f>SUM(B9:G9)</f>
        <v>11949254</v>
      </c>
      <c r="I9" s="440"/>
      <c r="J9" s="440">
        <v>700000</v>
      </c>
      <c r="K9" s="440"/>
      <c r="L9" s="440"/>
      <c r="M9" s="447">
        <f>SUM(I9:L9)</f>
        <v>700000</v>
      </c>
      <c r="N9" s="440"/>
      <c r="O9" s="452">
        <f>SUM(H9+M9+N9)</f>
        <v>12649254</v>
      </c>
    </row>
    <row r="10" spans="1:15" ht="15.75">
      <c r="A10" s="403" t="s">
        <v>284</v>
      </c>
      <c r="B10" s="424"/>
      <c r="C10" s="424"/>
      <c r="D10" s="424">
        <v>445000</v>
      </c>
      <c r="E10" s="424"/>
      <c r="F10" s="424"/>
      <c r="G10" s="424"/>
      <c r="H10" s="448">
        <f aca="true" t="shared" si="0" ref="H10:H31">SUM(B10:G10)</f>
        <v>445000</v>
      </c>
      <c r="I10" s="424"/>
      <c r="J10" s="424">
        <v>500000</v>
      </c>
      <c r="K10" s="424"/>
      <c r="L10" s="424"/>
      <c r="M10" s="448">
        <f aca="true" t="shared" si="1" ref="M10:M31">SUM(I10:L10)</f>
        <v>500000</v>
      </c>
      <c r="N10" s="424"/>
      <c r="O10" s="453">
        <f aca="true" t="shared" si="2" ref="O10:O31">SUM(H10+M10+N10)</f>
        <v>945000</v>
      </c>
    </row>
    <row r="11" spans="1:15" ht="15.75">
      <c r="A11" s="403" t="s">
        <v>285</v>
      </c>
      <c r="B11" s="424"/>
      <c r="C11" s="424"/>
      <c r="D11" s="424">
        <v>525000</v>
      </c>
      <c r="E11" s="424"/>
      <c r="F11" s="424"/>
      <c r="G11" s="424"/>
      <c r="H11" s="448">
        <f t="shared" si="0"/>
        <v>525000</v>
      </c>
      <c r="I11" s="424"/>
      <c r="J11" s="424"/>
      <c r="K11" s="424"/>
      <c r="L11" s="424"/>
      <c r="M11" s="448">
        <f t="shared" si="1"/>
        <v>0</v>
      </c>
      <c r="N11" s="424"/>
      <c r="O11" s="453">
        <f t="shared" si="2"/>
        <v>525000</v>
      </c>
    </row>
    <row r="12" spans="1:15" ht="15.75">
      <c r="A12" s="404" t="s">
        <v>282</v>
      </c>
      <c r="B12" s="424"/>
      <c r="C12" s="424"/>
      <c r="D12" s="424"/>
      <c r="E12" s="424"/>
      <c r="F12" s="424">
        <v>11233542</v>
      </c>
      <c r="G12" s="424"/>
      <c r="H12" s="448">
        <f t="shared" si="0"/>
        <v>11233542</v>
      </c>
      <c r="I12" s="424"/>
      <c r="J12" s="424"/>
      <c r="K12" s="424"/>
      <c r="L12" s="424"/>
      <c r="M12" s="448">
        <f t="shared" si="1"/>
        <v>0</v>
      </c>
      <c r="N12" s="424">
        <v>61083372</v>
      </c>
      <c r="O12" s="453">
        <f t="shared" si="2"/>
        <v>72316914</v>
      </c>
    </row>
    <row r="13" spans="1:15" ht="15.75">
      <c r="A13" s="403" t="s">
        <v>286</v>
      </c>
      <c r="B13" s="424">
        <v>16857880</v>
      </c>
      <c r="C13" s="424">
        <v>1854367</v>
      </c>
      <c r="D13" s="424">
        <v>10105623</v>
      </c>
      <c r="E13" s="424"/>
      <c r="F13" s="424"/>
      <c r="G13" s="424"/>
      <c r="H13" s="448">
        <f t="shared" si="0"/>
        <v>28817870</v>
      </c>
      <c r="I13" s="424"/>
      <c r="J13" s="424"/>
      <c r="K13" s="424"/>
      <c r="L13" s="424"/>
      <c r="M13" s="448">
        <f t="shared" si="1"/>
        <v>0</v>
      </c>
      <c r="N13" s="424"/>
      <c r="O13" s="453">
        <f t="shared" si="2"/>
        <v>28817870</v>
      </c>
    </row>
    <row r="14" spans="1:15" ht="15.75">
      <c r="A14" s="403" t="s">
        <v>287</v>
      </c>
      <c r="B14" s="424"/>
      <c r="C14" s="424"/>
      <c r="D14" s="424">
        <v>1050000</v>
      </c>
      <c r="E14" s="424"/>
      <c r="F14" s="424"/>
      <c r="G14" s="424"/>
      <c r="H14" s="448">
        <f t="shared" si="0"/>
        <v>1050000</v>
      </c>
      <c r="I14" s="424"/>
      <c r="J14" s="424"/>
      <c r="K14" s="424"/>
      <c r="L14" s="424"/>
      <c r="M14" s="448">
        <f t="shared" si="1"/>
        <v>0</v>
      </c>
      <c r="N14" s="424"/>
      <c r="O14" s="453">
        <f t="shared" si="2"/>
        <v>1050000</v>
      </c>
    </row>
    <row r="15" spans="1:15" ht="15.75">
      <c r="A15" s="403" t="s">
        <v>339</v>
      </c>
      <c r="B15" s="424"/>
      <c r="C15" s="424"/>
      <c r="D15" s="424"/>
      <c r="E15" s="424"/>
      <c r="F15" s="424"/>
      <c r="G15" s="424"/>
      <c r="H15" s="448">
        <f t="shared" si="0"/>
        <v>0</v>
      </c>
      <c r="I15" s="424"/>
      <c r="J15" s="424"/>
      <c r="K15" s="424">
        <v>23000000</v>
      </c>
      <c r="L15" s="424"/>
      <c r="M15" s="448">
        <f t="shared" si="1"/>
        <v>23000000</v>
      </c>
      <c r="N15" s="424"/>
      <c r="O15" s="453">
        <f t="shared" si="2"/>
        <v>23000000</v>
      </c>
    </row>
    <row r="16" spans="1:15" ht="23.25" customHeight="1">
      <c r="A16" s="441" t="s">
        <v>288</v>
      </c>
      <c r="B16" s="425"/>
      <c r="C16" s="425"/>
      <c r="D16" s="425">
        <v>508000</v>
      </c>
      <c r="E16" s="425"/>
      <c r="F16" s="425"/>
      <c r="G16" s="425"/>
      <c r="H16" s="448">
        <f t="shared" si="0"/>
        <v>508000</v>
      </c>
      <c r="I16" s="425"/>
      <c r="J16" s="425"/>
      <c r="K16" s="425"/>
      <c r="L16" s="425"/>
      <c r="M16" s="448">
        <f t="shared" si="1"/>
        <v>0</v>
      </c>
      <c r="N16" s="425"/>
      <c r="O16" s="453">
        <f t="shared" si="2"/>
        <v>508000</v>
      </c>
    </row>
    <row r="17" spans="1:15" ht="15.75">
      <c r="A17" s="403" t="s">
        <v>259</v>
      </c>
      <c r="B17" s="424"/>
      <c r="C17" s="424"/>
      <c r="D17" s="424">
        <v>2540000</v>
      </c>
      <c r="E17" s="424"/>
      <c r="F17" s="424"/>
      <c r="G17" s="424"/>
      <c r="H17" s="448">
        <f t="shared" si="0"/>
        <v>2540000</v>
      </c>
      <c r="I17" s="424"/>
      <c r="J17" s="424"/>
      <c r="K17" s="424"/>
      <c r="L17" s="424"/>
      <c r="M17" s="448">
        <f t="shared" si="1"/>
        <v>0</v>
      </c>
      <c r="N17" s="424"/>
      <c r="O17" s="453">
        <f t="shared" si="2"/>
        <v>2540000</v>
      </c>
    </row>
    <row r="18" spans="1:15" ht="15.75">
      <c r="A18" s="403" t="s">
        <v>289</v>
      </c>
      <c r="B18" s="424">
        <v>2136000</v>
      </c>
      <c r="C18" s="424">
        <v>502288</v>
      </c>
      <c r="D18" s="424">
        <v>362000</v>
      </c>
      <c r="E18" s="424"/>
      <c r="F18" s="424"/>
      <c r="G18" s="424"/>
      <c r="H18" s="448">
        <f t="shared" si="0"/>
        <v>3000288</v>
      </c>
      <c r="I18" s="424"/>
      <c r="J18" s="424"/>
      <c r="K18" s="424"/>
      <c r="L18" s="424"/>
      <c r="M18" s="448">
        <f t="shared" si="1"/>
        <v>0</v>
      </c>
      <c r="N18" s="424"/>
      <c r="O18" s="453">
        <f t="shared" si="2"/>
        <v>3000288</v>
      </c>
    </row>
    <row r="19" spans="1:15" ht="15.75">
      <c r="A19" s="403" t="s">
        <v>290</v>
      </c>
      <c r="B19" s="424">
        <v>260000</v>
      </c>
      <c r="C19" s="424">
        <v>70000</v>
      </c>
      <c r="D19" s="424">
        <v>17980000</v>
      </c>
      <c r="E19" s="424"/>
      <c r="F19" s="424"/>
      <c r="G19" s="424"/>
      <c r="H19" s="448">
        <f t="shared" si="0"/>
        <v>18310000</v>
      </c>
      <c r="I19" s="424"/>
      <c r="J19" s="424">
        <v>25237861</v>
      </c>
      <c r="K19" s="424"/>
      <c r="L19" s="424"/>
      <c r="M19" s="448">
        <f t="shared" si="1"/>
        <v>25237861</v>
      </c>
      <c r="N19" s="424"/>
      <c r="O19" s="453">
        <f t="shared" si="2"/>
        <v>43547861</v>
      </c>
    </row>
    <row r="20" spans="1:15" ht="15.75">
      <c r="A20" s="403" t="s">
        <v>291</v>
      </c>
      <c r="B20" s="424">
        <v>9356000</v>
      </c>
      <c r="C20" s="424">
        <v>2150944</v>
      </c>
      <c r="D20" s="424">
        <v>4279920</v>
      </c>
      <c r="E20" s="424"/>
      <c r="F20" s="424"/>
      <c r="G20" s="424"/>
      <c r="H20" s="448">
        <f t="shared" si="0"/>
        <v>15786864</v>
      </c>
      <c r="I20" s="424"/>
      <c r="J20" s="424">
        <v>690000</v>
      </c>
      <c r="K20" s="424"/>
      <c r="L20" s="424"/>
      <c r="M20" s="448">
        <f t="shared" si="1"/>
        <v>690000</v>
      </c>
      <c r="N20" s="424"/>
      <c r="O20" s="453">
        <f t="shared" si="2"/>
        <v>16476864</v>
      </c>
    </row>
    <row r="21" spans="1:15" ht="15.75">
      <c r="A21" s="403" t="s">
        <v>312</v>
      </c>
      <c r="B21" s="424"/>
      <c r="C21" s="424"/>
      <c r="D21" s="424">
        <v>280000</v>
      </c>
      <c r="E21" s="424"/>
      <c r="F21" s="424"/>
      <c r="G21" s="424"/>
      <c r="H21" s="448">
        <f t="shared" si="0"/>
        <v>280000</v>
      </c>
      <c r="I21" s="424"/>
      <c r="J21" s="424"/>
      <c r="K21" s="424"/>
      <c r="L21" s="424"/>
      <c r="M21" s="448">
        <f t="shared" si="1"/>
        <v>0</v>
      </c>
      <c r="N21" s="424"/>
      <c r="O21" s="453">
        <f t="shared" si="2"/>
        <v>280000</v>
      </c>
    </row>
    <row r="22" spans="1:15" ht="24">
      <c r="A22" s="403" t="s">
        <v>292</v>
      </c>
      <c r="B22" s="424">
        <v>2647000</v>
      </c>
      <c r="C22" s="424">
        <v>606288</v>
      </c>
      <c r="D22" s="424">
        <v>1369000</v>
      </c>
      <c r="E22" s="424"/>
      <c r="F22" s="424"/>
      <c r="G22" s="424"/>
      <c r="H22" s="448">
        <f t="shared" si="0"/>
        <v>4622288</v>
      </c>
      <c r="I22" s="424"/>
      <c r="J22" s="424"/>
      <c r="K22" s="424"/>
      <c r="L22" s="424"/>
      <c r="M22" s="448">
        <f t="shared" si="1"/>
        <v>0</v>
      </c>
      <c r="N22" s="424"/>
      <c r="O22" s="453">
        <f t="shared" si="2"/>
        <v>4622288</v>
      </c>
    </row>
    <row r="23" spans="1:15" ht="15.75">
      <c r="A23" s="403" t="s">
        <v>293</v>
      </c>
      <c r="B23" s="424">
        <v>1350000</v>
      </c>
      <c r="C23" s="424">
        <v>326288</v>
      </c>
      <c r="D23" s="424">
        <v>30000</v>
      </c>
      <c r="E23" s="424"/>
      <c r="F23" s="424"/>
      <c r="G23" s="424"/>
      <c r="H23" s="448">
        <f t="shared" si="0"/>
        <v>1706288</v>
      </c>
      <c r="I23" s="424"/>
      <c r="J23" s="424"/>
      <c r="K23" s="424"/>
      <c r="L23" s="424"/>
      <c r="M23" s="448">
        <f t="shared" si="1"/>
        <v>0</v>
      </c>
      <c r="N23" s="424"/>
      <c r="O23" s="453">
        <f t="shared" si="2"/>
        <v>1706288</v>
      </c>
    </row>
    <row r="24" spans="1:15" ht="15.75">
      <c r="A24" s="403" t="s">
        <v>294</v>
      </c>
      <c r="B24" s="424">
        <v>4100000</v>
      </c>
      <c r="C24" s="424">
        <v>1022558</v>
      </c>
      <c r="D24" s="424">
        <v>4346018</v>
      </c>
      <c r="E24" s="424"/>
      <c r="F24" s="424"/>
      <c r="G24" s="424"/>
      <c r="H24" s="448">
        <f t="shared" si="0"/>
        <v>9468576</v>
      </c>
      <c r="I24" s="424"/>
      <c r="J24" s="424"/>
      <c r="K24" s="424"/>
      <c r="L24" s="424"/>
      <c r="M24" s="448">
        <f t="shared" si="1"/>
        <v>0</v>
      </c>
      <c r="N24" s="424"/>
      <c r="O24" s="453">
        <f t="shared" si="2"/>
        <v>9468576</v>
      </c>
    </row>
    <row r="25" spans="1:15" ht="15.75">
      <c r="A25" s="403" t="s">
        <v>295</v>
      </c>
      <c r="B25" s="424"/>
      <c r="C25" s="424"/>
      <c r="D25" s="424"/>
      <c r="E25" s="424"/>
      <c r="F25" s="424">
        <v>1500000</v>
      </c>
      <c r="G25" s="424"/>
      <c r="H25" s="448">
        <f t="shared" si="0"/>
        <v>1500000</v>
      </c>
      <c r="I25" s="424"/>
      <c r="J25" s="424"/>
      <c r="K25" s="424"/>
      <c r="L25" s="424"/>
      <c r="M25" s="448">
        <f t="shared" si="1"/>
        <v>0</v>
      </c>
      <c r="N25" s="424"/>
      <c r="O25" s="453">
        <f t="shared" si="2"/>
        <v>1500000</v>
      </c>
    </row>
    <row r="26" spans="1:15" ht="15.75">
      <c r="A26" s="403" t="s">
        <v>313</v>
      </c>
      <c r="B26" s="424"/>
      <c r="C26" s="424"/>
      <c r="D26" s="424"/>
      <c r="E26" s="424">
        <v>10518000</v>
      </c>
      <c r="F26" s="424"/>
      <c r="G26" s="424"/>
      <c r="H26" s="448">
        <f t="shared" si="0"/>
        <v>10518000</v>
      </c>
      <c r="I26" s="424"/>
      <c r="J26" s="424"/>
      <c r="K26" s="424"/>
      <c r="L26" s="424"/>
      <c r="M26" s="448">
        <f t="shared" si="1"/>
        <v>0</v>
      </c>
      <c r="N26" s="424"/>
      <c r="O26" s="453">
        <f t="shared" si="2"/>
        <v>10518000</v>
      </c>
    </row>
    <row r="27" spans="1:15" ht="24">
      <c r="A27" s="403" t="s">
        <v>302</v>
      </c>
      <c r="B27" s="424"/>
      <c r="C27" s="424"/>
      <c r="D27" s="424">
        <v>16000000</v>
      </c>
      <c r="E27" s="424"/>
      <c r="F27" s="424"/>
      <c r="G27" s="424"/>
      <c r="H27" s="448">
        <f t="shared" si="0"/>
        <v>16000000</v>
      </c>
      <c r="I27" s="424"/>
      <c r="J27" s="424"/>
      <c r="K27" s="424"/>
      <c r="L27" s="424"/>
      <c r="M27" s="448">
        <f t="shared" si="1"/>
        <v>0</v>
      </c>
      <c r="N27" s="424"/>
      <c r="O27" s="453">
        <f t="shared" si="2"/>
        <v>16000000</v>
      </c>
    </row>
    <row r="28" spans="1:15" ht="36">
      <c r="A28" s="403" t="s">
        <v>314</v>
      </c>
      <c r="B28" s="424"/>
      <c r="C28" s="424"/>
      <c r="D28" s="424">
        <v>6466080</v>
      </c>
      <c r="E28" s="424"/>
      <c r="F28" s="424"/>
      <c r="G28" s="424"/>
      <c r="H28" s="448">
        <f t="shared" si="0"/>
        <v>6466080</v>
      </c>
      <c r="I28" s="424"/>
      <c r="J28" s="424"/>
      <c r="K28" s="424"/>
      <c r="L28" s="424"/>
      <c r="M28" s="448">
        <f t="shared" si="1"/>
        <v>0</v>
      </c>
      <c r="N28" s="424"/>
      <c r="O28" s="453">
        <f t="shared" si="2"/>
        <v>6466080</v>
      </c>
    </row>
    <row r="29" spans="1:15" ht="15.75">
      <c r="A29" s="403" t="s">
        <v>251</v>
      </c>
      <c r="B29" s="424">
        <v>1375000</v>
      </c>
      <c r="C29" s="424">
        <v>332288</v>
      </c>
      <c r="D29" s="424">
        <v>8986000</v>
      </c>
      <c r="E29" s="424"/>
      <c r="F29" s="424"/>
      <c r="G29" s="424"/>
      <c r="H29" s="448">
        <f t="shared" si="0"/>
        <v>10693288</v>
      </c>
      <c r="I29" s="424"/>
      <c r="J29" s="424"/>
      <c r="K29" s="424"/>
      <c r="L29" s="424"/>
      <c r="M29" s="448">
        <f t="shared" si="1"/>
        <v>0</v>
      </c>
      <c r="N29" s="424"/>
      <c r="O29" s="453">
        <f t="shared" si="2"/>
        <v>10693288</v>
      </c>
    </row>
    <row r="30" spans="1:15" ht="24.75" thickBot="1">
      <c r="A30" s="422" t="s">
        <v>328</v>
      </c>
      <c r="B30" s="436"/>
      <c r="C30" s="436"/>
      <c r="D30" s="436"/>
      <c r="E30" s="436"/>
      <c r="F30" s="436"/>
      <c r="G30" s="436">
        <v>1600000</v>
      </c>
      <c r="H30" s="449">
        <f t="shared" si="0"/>
        <v>1600000</v>
      </c>
      <c r="I30" s="436"/>
      <c r="J30" s="436"/>
      <c r="K30" s="436"/>
      <c r="L30" s="436"/>
      <c r="M30" s="449">
        <f t="shared" si="1"/>
        <v>0</v>
      </c>
      <c r="N30" s="436"/>
      <c r="O30" s="454">
        <f t="shared" si="2"/>
        <v>1600000</v>
      </c>
    </row>
    <row r="31" spans="1:15" s="442" customFormat="1" ht="16.5" thickBot="1">
      <c r="A31" s="437" t="s">
        <v>296</v>
      </c>
      <c r="B31" s="438">
        <f>SUM(B9:B30)</f>
        <v>47850880</v>
      </c>
      <c r="C31" s="438">
        <f aca="true" t="shared" si="3" ref="C31:N31">SUM(C9:C30)</f>
        <v>9045275</v>
      </c>
      <c r="D31" s="438">
        <f t="shared" si="3"/>
        <v>75272641</v>
      </c>
      <c r="E31" s="438">
        <f t="shared" si="3"/>
        <v>10518000</v>
      </c>
      <c r="F31" s="438">
        <f t="shared" si="3"/>
        <v>12733542</v>
      </c>
      <c r="G31" s="438">
        <f>SUM(G9:G30)</f>
        <v>1600000</v>
      </c>
      <c r="H31" s="450">
        <f t="shared" si="0"/>
        <v>157020338</v>
      </c>
      <c r="I31" s="438">
        <f>SUM(I9:I30)</f>
        <v>0</v>
      </c>
      <c r="J31" s="438">
        <f t="shared" si="3"/>
        <v>27127861</v>
      </c>
      <c r="K31" s="438">
        <f t="shared" si="3"/>
        <v>23000000</v>
      </c>
      <c r="L31" s="438">
        <f t="shared" si="3"/>
        <v>0</v>
      </c>
      <c r="M31" s="450">
        <f t="shared" si="1"/>
        <v>50127861</v>
      </c>
      <c r="N31" s="438">
        <f t="shared" si="3"/>
        <v>61083372</v>
      </c>
      <c r="O31" s="455">
        <f t="shared" si="2"/>
        <v>268231571</v>
      </c>
    </row>
    <row r="32" spans="1:15" ht="16.5" thickBot="1">
      <c r="A32" s="597" t="s">
        <v>297</v>
      </c>
      <c r="B32" s="598"/>
      <c r="C32" s="598"/>
      <c r="D32" s="598"/>
      <c r="E32" s="598"/>
      <c r="F32" s="598"/>
      <c r="G32" s="598"/>
      <c r="H32" s="598"/>
      <c r="I32" s="598"/>
      <c r="J32" s="598"/>
      <c r="K32" s="598"/>
      <c r="L32" s="598"/>
      <c r="M32" s="598"/>
      <c r="N32" s="598"/>
      <c r="O32" s="599"/>
    </row>
    <row r="33" spans="1:15" ht="15.75">
      <c r="A33" s="404" t="s">
        <v>298</v>
      </c>
      <c r="B33" s="423">
        <v>2692880</v>
      </c>
      <c r="C33" s="423">
        <v>536818</v>
      </c>
      <c r="D33" s="423">
        <v>1690249</v>
      </c>
      <c r="E33" s="423"/>
      <c r="F33" s="423"/>
      <c r="G33" s="423"/>
      <c r="H33" s="448">
        <f>SUM(B33:G33)</f>
        <v>4919947</v>
      </c>
      <c r="I33" s="423"/>
      <c r="J33" s="423"/>
      <c r="K33" s="423"/>
      <c r="L33" s="423"/>
      <c r="M33" s="448">
        <f>SUM(I33:L33)</f>
        <v>0</v>
      </c>
      <c r="N33" s="423"/>
      <c r="O33" s="453">
        <f>SUM(H33+M33+N33)</f>
        <v>4919947</v>
      </c>
    </row>
    <row r="34" spans="1:15" ht="24">
      <c r="A34" s="403" t="s">
        <v>299</v>
      </c>
      <c r="B34" s="424">
        <v>34491788</v>
      </c>
      <c r="C34" s="424">
        <v>7111811</v>
      </c>
      <c r="D34" s="424"/>
      <c r="E34" s="424"/>
      <c r="F34" s="424"/>
      <c r="G34" s="424"/>
      <c r="H34" s="448">
        <f aca="true" t="shared" si="4" ref="H34:H41">SUM(B34:G34)</f>
        <v>41603599</v>
      </c>
      <c r="I34" s="424"/>
      <c r="J34" s="424"/>
      <c r="K34" s="424"/>
      <c r="L34" s="424"/>
      <c r="M34" s="448">
        <f aca="true" t="shared" si="5" ref="M34:M41">SUM(I34:L34)</f>
        <v>0</v>
      </c>
      <c r="N34" s="424"/>
      <c r="O34" s="453">
        <f aca="true" t="shared" si="6" ref="O34:O41">SUM(H34+M34+N34)</f>
        <v>41603599</v>
      </c>
    </row>
    <row r="35" spans="1:15" ht="15.75">
      <c r="A35" s="403" t="s">
        <v>300</v>
      </c>
      <c r="B35" s="424"/>
      <c r="C35" s="424"/>
      <c r="D35" s="424">
        <v>500000</v>
      </c>
      <c r="E35" s="424"/>
      <c r="F35" s="424"/>
      <c r="G35" s="424"/>
      <c r="H35" s="448">
        <f t="shared" si="4"/>
        <v>500000</v>
      </c>
      <c r="I35" s="424"/>
      <c r="J35" s="424"/>
      <c r="K35" s="424"/>
      <c r="L35" s="424"/>
      <c r="M35" s="448">
        <f t="shared" si="5"/>
        <v>0</v>
      </c>
      <c r="N35" s="424"/>
      <c r="O35" s="453">
        <f t="shared" si="6"/>
        <v>500000</v>
      </c>
    </row>
    <row r="36" spans="1:15" ht="24">
      <c r="A36" s="404" t="s">
        <v>301</v>
      </c>
      <c r="B36" s="424"/>
      <c r="C36" s="424"/>
      <c r="D36" s="424">
        <v>4245100</v>
      </c>
      <c r="E36" s="424"/>
      <c r="F36" s="424"/>
      <c r="G36" s="424"/>
      <c r="H36" s="448">
        <f t="shared" si="4"/>
        <v>4245100</v>
      </c>
      <c r="I36" s="424"/>
      <c r="J36" s="424"/>
      <c r="K36" s="424"/>
      <c r="L36" s="424"/>
      <c r="M36" s="448">
        <f t="shared" si="5"/>
        <v>0</v>
      </c>
      <c r="N36" s="424"/>
      <c r="O36" s="453">
        <f t="shared" si="6"/>
        <v>4245100</v>
      </c>
    </row>
    <row r="37" spans="1:15" ht="24">
      <c r="A37" s="404" t="s">
        <v>302</v>
      </c>
      <c r="B37" s="424">
        <v>9077800</v>
      </c>
      <c r="C37" s="424">
        <v>2064550</v>
      </c>
      <c r="D37" s="424">
        <v>30047300</v>
      </c>
      <c r="E37" s="424"/>
      <c r="F37" s="424"/>
      <c r="G37" s="424"/>
      <c r="H37" s="448">
        <f t="shared" si="4"/>
        <v>41189650</v>
      </c>
      <c r="I37" s="424"/>
      <c r="J37" s="424"/>
      <c r="K37" s="424"/>
      <c r="L37" s="424"/>
      <c r="M37" s="448">
        <f t="shared" si="5"/>
        <v>0</v>
      </c>
      <c r="N37" s="424"/>
      <c r="O37" s="453">
        <f t="shared" si="6"/>
        <v>41189650</v>
      </c>
    </row>
    <row r="38" spans="1:15" ht="15.75">
      <c r="A38" s="404" t="s">
        <v>251</v>
      </c>
      <c r="B38" s="424"/>
      <c r="C38" s="424"/>
      <c r="D38" s="424"/>
      <c r="E38" s="424"/>
      <c r="F38" s="424"/>
      <c r="G38" s="424"/>
      <c r="H38" s="448">
        <f t="shared" si="4"/>
        <v>0</v>
      </c>
      <c r="I38" s="424"/>
      <c r="J38" s="424"/>
      <c r="K38" s="424"/>
      <c r="L38" s="424"/>
      <c r="M38" s="448">
        <f t="shared" si="5"/>
        <v>0</v>
      </c>
      <c r="N38" s="424"/>
      <c r="O38" s="453">
        <f t="shared" si="6"/>
        <v>0</v>
      </c>
    </row>
    <row r="39" spans="1:15" ht="15.75">
      <c r="A39" s="404" t="s">
        <v>303</v>
      </c>
      <c r="B39" s="424"/>
      <c r="C39" s="424"/>
      <c r="D39" s="424"/>
      <c r="E39" s="424"/>
      <c r="F39" s="424"/>
      <c r="G39" s="424"/>
      <c r="H39" s="448">
        <f t="shared" si="4"/>
        <v>0</v>
      </c>
      <c r="I39" s="424"/>
      <c r="J39" s="424"/>
      <c r="K39" s="424"/>
      <c r="L39" s="424"/>
      <c r="M39" s="448">
        <f t="shared" si="5"/>
        <v>0</v>
      </c>
      <c r="N39" s="424"/>
      <c r="O39" s="453">
        <f t="shared" si="6"/>
        <v>0</v>
      </c>
    </row>
    <row r="40" spans="1:15" ht="16.5" thickBot="1">
      <c r="A40" s="445" t="s">
        <v>304</v>
      </c>
      <c r="B40" s="446">
        <f>SUM(B33:B38)</f>
        <v>46262468</v>
      </c>
      <c r="C40" s="446">
        <f>SUM(C33:C38)</f>
        <v>9713179</v>
      </c>
      <c r="D40" s="446">
        <f>SUM(D33:D39)</f>
        <v>36482649</v>
      </c>
      <c r="E40" s="446">
        <f aca="true" t="shared" si="7" ref="E40:N40">SUM(E33:E39)</f>
        <v>0</v>
      </c>
      <c r="F40" s="446">
        <f t="shared" si="7"/>
        <v>0</v>
      </c>
      <c r="G40" s="446">
        <f t="shared" si="7"/>
        <v>0</v>
      </c>
      <c r="H40" s="451">
        <f t="shared" si="7"/>
        <v>92458296</v>
      </c>
      <c r="I40" s="446">
        <f t="shared" si="7"/>
        <v>0</v>
      </c>
      <c r="J40" s="446">
        <f t="shared" si="7"/>
        <v>0</v>
      </c>
      <c r="K40" s="446">
        <f t="shared" si="7"/>
        <v>0</v>
      </c>
      <c r="L40" s="446">
        <f t="shared" si="7"/>
        <v>0</v>
      </c>
      <c r="M40" s="449">
        <f t="shared" si="5"/>
        <v>0</v>
      </c>
      <c r="N40" s="446">
        <f t="shared" si="7"/>
        <v>0</v>
      </c>
      <c r="O40" s="454">
        <f t="shared" si="6"/>
        <v>92458296</v>
      </c>
    </row>
    <row r="41" spans="1:15" s="442" customFormat="1" ht="16.5" thickBot="1">
      <c r="A41" s="426" t="s">
        <v>344</v>
      </c>
      <c r="B41" s="427">
        <f>SUM(B31+B40)</f>
        <v>94113348</v>
      </c>
      <c r="C41" s="427">
        <f>SUM(C31+C40)</f>
        <v>18758454</v>
      </c>
      <c r="D41" s="427">
        <f>SUM(D31+D40)</f>
        <v>111755290</v>
      </c>
      <c r="E41" s="427">
        <f>SUM(E31+E40)</f>
        <v>10518000</v>
      </c>
      <c r="F41" s="427">
        <f>SUM(F31+F40)</f>
        <v>12733542</v>
      </c>
      <c r="G41" s="427">
        <f aca="true" t="shared" si="8" ref="G41:N41">SUM(G31+G40)</f>
        <v>1600000</v>
      </c>
      <c r="H41" s="450">
        <f t="shared" si="4"/>
        <v>249478634</v>
      </c>
      <c r="I41" s="427">
        <f t="shared" si="8"/>
        <v>0</v>
      </c>
      <c r="J41" s="427">
        <f t="shared" si="8"/>
        <v>27127861</v>
      </c>
      <c r="K41" s="427">
        <f t="shared" si="8"/>
        <v>23000000</v>
      </c>
      <c r="L41" s="427">
        <f t="shared" si="8"/>
        <v>0</v>
      </c>
      <c r="M41" s="450">
        <f t="shared" si="5"/>
        <v>50127861</v>
      </c>
      <c r="N41" s="427">
        <f t="shared" si="8"/>
        <v>61083372</v>
      </c>
      <c r="O41" s="455">
        <f t="shared" si="6"/>
        <v>360689867</v>
      </c>
    </row>
  </sheetData>
  <sheetProtection/>
  <mergeCells count="6">
    <mergeCell ref="A2:P4"/>
    <mergeCell ref="A1:P1"/>
    <mergeCell ref="A5:P5"/>
    <mergeCell ref="A8:O8"/>
    <mergeCell ref="N6:O6"/>
    <mergeCell ref="A32:O32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zoomScalePageLayoutView="0" workbookViewId="0" topLeftCell="A1">
      <selection activeCell="A1" sqref="A1:O1"/>
    </sheetView>
  </sheetViews>
  <sheetFormatPr defaultColWidth="8.796875" defaultRowHeight="15"/>
  <cols>
    <col min="1" max="1" width="23" style="0" customWidth="1"/>
    <col min="2" max="7" width="12.69921875" style="0" customWidth="1"/>
    <col min="8" max="8" width="13.69921875" style="0" customWidth="1"/>
    <col min="9" max="9" width="12.69921875" style="409" customWidth="1"/>
    <col min="10" max="12" width="12.69921875" style="0" customWidth="1"/>
    <col min="13" max="13" width="12.69921875" style="409" customWidth="1"/>
    <col min="14" max="14" width="12.69921875" style="410" customWidth="1"/>
  </cols>
  <sheetData>
    <row r="1" spans="1:15" ht="15.75">
      <c r="A1" s="591" t="s">
        <v>369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</row>
    <row r="2" spans="1:15" s="361" customFormat="1" ht="27.75" customHeight="1">
      <c r="A2" s="590" t="s">
        <v>317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471"/>
    </row>
    <row r="3" spans="1:15" s="361" customFormat="1" ht="12" customHeight="1" hidden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ht="15" customHeight="1" hidden="1">
      <c r="A4" s="471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</row>
    <row r="5" spans="1:14" ht="15.75">
      <c r="A5" s="600"/>
      <c r="B5" s="600"/>
      <c r="C5" s="600"/>
      <c r="D5" s="600"/>
      <c r="E5" s="600"/>
      <c r="F5" s="600"/>
      <c r="G5" s="600"/>
      <c r="H5" s="600"/>
      <c r="I5" s="600"/>
      <c r="J5" s="600"/>
      <c r="K5" s="600"/>
      <c r="L5" s="600"/>
      <c r="M5" s="600"/>
      <c r="N5" s="600"/>
    </row>
    <row r="6" spans="1:14" ht="15.75">
      <c r="A6" s="402"/>
      <c r="B6" s="402"/>
      <c r="C6" s="402"/>
      <c r="D6" s="402"/>
      <c r="E6" s="402"/>
      <c r="F6" s="402"/>
      <c r="G6" s="402"/>
      <c r="H6" s="402"/>
      <c r="I6" s="408"/>
      <c r="J6" s="405"/>
      <c r="K6" s="402"/>
      <c r="L6" s="402"/>
      <c r="M6" s="408"/>
      <c r="N6" s="411"/>
    </row>
    <row r="7" spans="1:14" ht="15.75">
      <c r="A7" s="406"/>
      <c r="B7" s="406"/>
      <c r="C7" s="406"/>
      <c r="D7" s="407"/>
      <c r="E7" s="407"/>
      <c r="F7" s="407"/>
      <c r="G7" s="407"/>
      <c r="H7" s="407"/>
      <c r="I7" s="601" t="s">
        <v>264</v>
      </c>
      <c r="J7" s="601"/>
      <c r="K7" s="601"/>
      <c r="L7" s="601"/>
      <c r="M7" s="601"/>
      <c r="N7" s="601"/>
    </row>
    <row r="8" spans="1:14" ht="51.75" thickBot="1">
      <c r="A8" s="415" t="s">
        <v>305</v>
      </c>
      <c r="B8" s="415" t="s">
        <v>92</v>
      </c>
      <c r="C8" s="415" t="s">
        <v>8</v>
      </c>
      <c r="D8" s="415" t="s">
        <v>318</v>
      </c>
      <c r="E8" s="415" t="s">
        <v>319</v>
      </c>
      <c r="F8" s="415" t="s">
        <v>320</v>
      </c>
      <c r="G8" s="415" t="s">
        <v>329</v>
      </c>
      <c r="H8" s="415" t="s">
        <v>321</v>
      </c>
      <c r="I8" s="464" t="s">
        <v>345</v>
      </c>
      <c r="J8" s="416" t="s">
        <v>322</v>
      </c>
      <c r="K8" s="415" t="s">
        <v>323</v>
      </c>
      <c r="L8" s="415" t="s">
        <v>324</v>
      </c>
      <c r="M8" s="464" t="s">
        <v>325</v>
      </c>
      <c r="N8" s="459" t="s">
        <v>85</v>
      </c>
    </row>
    <row r="9" spans="1:14" ht="16.5" thickBot="1">
      <c r="A9" s="602" t="s">
        <v>307</v>
      </c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4"/>
    </row>
    <row r="10" spans="1:14" ht="31.5">
      <c r="A10" s="419" t="s">
        <v>309</v>
      </c>
      <c r="B10" s="420"/>
      <c r="C10" s="420"/>
      <c r="D10" s="420">
        <v>100837384</v>
      </c>
      <c r="E10" s="420"/>
      <c r="F10" s="420"/>
      <c r="G10" s="420"/>
      <c r="H10" s="420"/>
      <c r="I10" s="465">
        <f>SUM(B10:H10)</f>
        <v>100837384</v>
      </c>
      <c r="J10" s="420"/>
      <c r="K10" s="420"/>
      <c r="L10" s="420"/>
      <c r="M10" s="465">
        <f>SUM(J10:L10)</f>
        <v>0</v>
      </c>
      <c r="N10" s="460">
        <f>SUM(M10,I10)</f>
        <v>100837384</v>
      </c>
    </row>
    <row r="11" spans="1:14" ht="15.75">
      <c r="A11" s="417" t="s">
        <v>284</v>
      </c>
      <c r="B11" s="401"/>
      <c r="C11" s="401">
        <v>155000</v>
      </c>
      <c r="D11" s="401"/>
      <c r="E11" s="401"/>
      <c r="F11" s="401"/>
      <c r="G11" s="401"/>
      <c r="H11" s="401"/>
      <c r="I11" s="466">
        <f aca="true" t="shared" si="0" ref="I11:I20">SUM(B11:H11)</f>
        <v>155000</v>
      </c>
      <c r="J11" s="401"/>
      <c r="K11" s="401"/>
      <c r="L11" s="401"/>
      <c r="M11" s="466">
        <f>SUM(J11:L11)</f>
        <v>0</v>
      </c>
      <c r="N11" s="461">
        <f aca="true" t="shared" si="1" ref="N11:N20">SUM(M11,I11)</f>
        <v>155000</v>
      </c>
    </row>
    <row r="12" spans="1:14" ht="31.5">
      <c r="A12" s="417" t="s">
        <v>308</v>
      </c>
      <c r="B12" s="401">
        <v>26840000</v>
      </c>
      <c r="C12" s="401"/>
      <c r="D12" s="401"/>
      <c r="E12" s="401"/>
      <c r="F12" s="401"/>
      <c r="G12" s="401"/>
      <c r="H12" s="401"/>
      <c r="I12" s="466">
        <f t="shared" si="0"/>
        <v>26840000</v>
      </c>
      <c r="J12" s="401"/>
      <c r="K12" s="401"/>
      <c r="L12" s="401"/>
      <c r="M12" s="466">
        <f aca="true" t="shared" si="2" ref="M12:M20">SUM(J12:L12)</f>
        <v>0</v>
      </c>
      <c r="N12" s="461">
        <f t="shared" si="1"/>
        <v>26840000</v>
      </c>
    </row>
    <row r="13" spans="1:14" ht="15.75">
      <c r="A13" s="417" t="s">
        <v>286</v>
      </c>
      <c r="B13" s="401"/>
      <c r="C13" s="401"/>
      <c r="D13" s="401"/>
      <c r="E13" s="401">
        <v>28817870</v>
      </c>
      <c r="F13" s="401"/>
      <c r="G13" s="401"/>
      <c r="H13" s="401"/>
      <c r="I13" s="466">
        <f t="shared" si="0"/>
        <v>28817870</v>
      </c>
      <c r="J13" s="401"/>
      <c r="K13" s="401"/>
      <c r="L13" s="401"/>
      <c r="M13" s="466"/>
      <c r="N13" s="461">
        <f t="shared" si="1"/>
        <v>28817870</v>
      </c>
    </row>
    <row r="14" spans="1:14" ht="31.5">
      <c r="A14" s="417" t="s">
        <v>290</v>
      </c>
      <c r="B14" s="401"/>
      <c r="C14" s="401">
        <v>9040000</v>
      </c>
      <c r="D14" s="401"/>
      <c r="E14" s="401"/>
      <c r="F14" s="401"/>
      <c r="G14" s="401"/>
      <c r="H14" s="401"/>
      <c r="I14" s="466">
        <f t="shared" si="0"/>
        <v>9040000</v>
      </c>
      <c r="J14" s="401"/>
      <c r="K14" s="401"/>
      <c r="L14" s="401"/>
      <c r="M14" s="466">
        <f t="shared" si="2"/>
        <v>0</v>
      </c>
      <c r="N14" s="461">
        <f t="shared" si="1"/>
        <v>9040000</v>
      </c>
    </row>
    <row r="15" spans="1:14" ht="15.75">
      <c r="A15" s="417" t="s">
        <v>291</v>
      </c>
      <c r="B15" s="401"/>
      <c r="C15" s="401">
        <v>300000</v>
      </c>
      <c r="D15" s="401"/>
      <c r="E15" s="401">
        <v>16320000</v>
      </c>
      <c r="F15" s="401"/>
      <c r="G15" s="401"/>
      <c r="H15" s="401"/>
      <c r="I15" s="466">
        <f t="shared" si="0"/>
        <v>16620000</v>
      </c>
      <c r="J15" s="401"/>
      <c r="K15" s="401"/>
      <c r="L15" s="401"/>
      <c r="M15" s="466">
        <f t="shared" si="2"/>
        <v>0</v>
      </c>
      <c r="N15" s="461">
        <f t="shared" si="1"/>
        <v>16620000</v>
      </c>
    </row>
    <row r="16" spans="1:14" ht="15.75">
      <c r="A16" s="417" t="s">
        <v>326</v>
      </c>
      <c r="B16" s="401"/>
      <c r="C16" s="401"/>
      <c r="D16" s="401"/>
      <c r="E16" s="401">
        <v>98000</v>
      </c>
      <c r="F16" s="401"/>
      <c r="G16" s="401"/>
      <c r="H16" s="401"/>
      <c r="I16" s="466">
        <f t="shared" si="0"/>
        <v>98000</v>
      </c>
      <c r="J16" s="401"/>
      <c r="K16" s="401"/>
      <c r="L16" s="401"/>
      <c r="M16" s="466">
        <f t="shared" si="2"/>
        <v>0</v>
      </c>
      <c r="N16" s="461">
        <f t="shared" si="1"/>
        <v>98000</v>
      </c>
    </row>
    <row r="17" spans="1:14" ht="31.5">
      <c r="A17" s="417" t="s">
        <v>327</v>
      </c>
      <c r="B17" s="401"/>
      <c r="C17" s="401"/>
      <c r="D17" s="401"/>
      <c r="E17" s="401">
        <v>4768000</v>
      </c>
      <c r="F17" s="401"/>
      <c r="G17" s="401"/>
      <c r="H17" s="401"/>
      <c r="I17" s="466">
        <f t="shared" si="0"/>
        <v>4768000</v>
      </c>
      <c r="J17" s="401"/>
      <c r="K17" s="401"/>
      <c r="L17" s="401"/>
      <c r="M17" s="466">
        <f t="shared" si="2"/>
        <v>0</v>
      </c>
      <c r="N17" s="461">
        <f t="shared" si="1"/>
        <v>4768000</v>
      </c>
    </row>
    <row r="18" spans="1:14" ht="15.75">
      <c r="A18" s="417" t="s">
        <v>251</v>
      </c>
      <c r="B18" s="401"/>
      <c r="C18" s="401">
        <v>7011000</v>
      </c>
      <c r="D18" s="401"/>
      <c r="E18" s="401"/>
      <c r="F18" s="401"/>
      <c r="G18" s="401"/>
      <c r="H18" s="401"/>
      <c r="I18" s="466">
        <f t="shared" si="0"/>
        <v>7011000</v>
      </c>
      <c r="J18" s="401"/>
      <c r="K18" s="401"/>
      <c r="L18" s="401"/>
      <c r="M18" s="466">
        <f t="shared" si="2"/>
        <v>0</v>
      </c>
      <c r="N18" s="461">
        <f t="shared" si="1"/>
        <v>7011000</v>
      </c>
    </row>
    <row r="19" spans="1:14" ht="32.25" thickBot="1">
      <c r="A19" s="421" t="s">
        <v>328</v>
      </c>
      <c r="B19" s="412"/>
      <c r="C19" s="412"/>
      <c r="D19" s="412"/>
      <c r="E19" s="412"/>
      <c r="F19" s="412"/>
      <c r="G19" s="412"/>
      <c r="H19" s="412"/>
      <c r="I19" s="467">
        <f t="shared" si="0"/>
        <v>0</v>
      </c>
      <c r="J19" s="412">
        <v>21263260</v>
      </c>
      <c r="K19" s="412">
        <v>52781057</v>
      </c>
      <c r="L19" s="412"/>
      <c r="M19" s="467">
        <f t="shared" si="2"/>
        <v>74044317</v>
      </c>
      <c r="N19" s="462">
        <f t="shared" si="1"/>
        <v>74044317</v>
      </c>
    </row>
    <row r="20" spans="1:14" ht="16.5" thickBot="1">
      <c r="A20" s="470" t="s">
        <v>296</v>
      </c>
      <c r="B20" s="414">
        <f>SUM(B10:B19)</f>
        <v>26840000</v>
      </c>
      <c r="C20" s="414">
        <f>SUM(C11:C19)</f>
        <v>16506000</v>
      </c>
      <c r="D20" s="414">
        <f>SUM(D9:D19)</f>
        <v>100837384</v>
      </c>
      <c r="E20" s="414">
        <f>SUM(E9:E19)</f>
        <v>50003870</v>
      </c>
      <c r="F20" s="414">
        <f>SUM(F9:F19)</f>
        <v>0</v>
      </c>
      <c r="G20" s="414">
        <f>SUM(G9:G19)</f>
        <v>0</v>
      </c>
      <c r="H20" s="414">
        <f>SUM(H9:H19)</f>
        <v>0</v>
      </c>
      <c r="I20" s="468">
        <f t="shared" si="0"/>
        <v>194187254</v>
      </c>
      <c r="J20" s="414">
        <f>SUM(J10:J19)</f>
        <v>21263260</v>
      </c>
      <c r="K20" s="414">
        <f>SUM(K9:K19)</f>
        <v>52781057</v>
      </c>
      <c r="L20" s="414">
        <f>SUM(L9:L19)</f>
        <v>0</v>
      </c>
      <c r="M20" s="468">
        <f t="shared" si="2"/>
        <v>74044317</v>
      </c>
      <c r="N20" s="463">
        <f t="shared" si="1"/>
        <v>268231571</v>
      </c>
    </row>
    <row r="21" spans="1:19" ht="16.5" thickBot="1">
      <c r="A21" s="605" t="s">
        <v>297</v>
      </c>
      <c r="B21" s="606"/>
      <c r="C21" s="606"/>
      <c r="D21" s="606"/>
      <c r="E21" s="606"/>
      <c r="F21" s="606"/>
      <c r="G21" s="606"/>
      <c r="H21" s="606"/>
      <c r="I21" s="606"/>
      <c r="J21" s="606"/>
      <c r="K21" s="606"/>
      <c r="L21" s="606"/>
      <c r="M21" s="606"/>
      <c r="N21" s="607"/>
      <c r="S21" s="410"/>
    </row>
    <row r="22" spans="1:14" ht="31.5">
      <c r="A22" s="419" t="s">
        <v>302</v>
      </c>
      <c r="B22" s="420"/>
      <c r="C22" s="420">
        <v>15260000</v>
      </c>
      <c r="D22" s="420"/>
      <c r="E22" s="420"/>
      <c r="F22" s="420"/>
      <c r="G22" s="420"/>
      <c r="H22" s="420"/>
      <c r="I22" s="465">
        <f aca="true" t="shared" si="3" ref="I22:I27">SUM(B22:H22)</f>
        <v>15260000</v>
      </c>
      <c r="J22" s="420"/>
      <c r="K22" s="420"/>
      <c r="L22" s="420"/>
      <c r="M22" s="465">
        <f>SUM(J22:L22)</f>
        <v>0</v>
      </c>
      <c r="N22" s="460">
        <f aca="true" t="shared" si="4" ref="N22:N27">SUM(M22,I22)</f>
        <v>15260000</v>
      </c>
    </row>
    <row r="23" spans="1:14" ht="15.75">
      <c r="A23" s="418" t="s">
        <v>338</v>
      </c>
      <c r="B23" s="401"/>
      <c r="C23" s="401">
        <v>3700000</v>
      </c>
      <c r="D23" s="401"/>
      <c r="E23" s="401"/>
      <c r="F23" s="401"/>
      <c r="G23" s="401"/>
      <c r="H23" s="401"/>
      <c r="I23" s="466">
        <f t="shared" si="3"/>
        <v>3700000</v>
      </c>
      <c r="J23" s="401"/>
      <c r="K23" s="401"/>
      <c r="L23" s="401"/>
      <c r="M23" s="466"/>
      <c r="N23" s="461">
        <f t="shared" si="4"/>
        <v>3700000</v>
      </c>
    </row>
    <row r="24" spans="1:14" ht="15.75">
      <c r="A24" s="417" t="s">
        <v>251</v>
      </c>
      <c r="B24" s="401"/>
      <c r="C24" s="401">
        <v>9496000</v>
      </c>
      <c r="D24" s="401"/>
      <c r="E24" s="401"/>
      <c r="F24" s="401"/>
      <c r="G24" s="401"/>
      <c r="H24" s="401"/>
      <c r="I24" s="466">
        <f t="shared" si="3"/>
        <v>9496000</v>
      </c>
      <c r="J24" s="401"/>
      <c r="K24" s="401"/>
      <c r="L24" s="401"/>
      <c r="M24" s="466">
        <f>SUM(J24:L24)</f>
        <v>0</v>
      </c>
      <c r="N24" s="461">
        <f t="shared" si="4"/>
        <v>9496000</v>
      </c>
    </row>
    <row r="25" spans="1:14" ht="15.75">
      <c r="A25" s="417" t="s">
        <v>310</v>
      </c>
      <c r="B25" s="401"/>
      <c r="C25" s="401">
        <v>544000</v>
      </c>
      <c r="D25" s="401"/>
      <c r="E25" s="401"/>
      <c r="F25" s="401"/>
      <c r="G25" s="401"/>
      <c r="H25" s="401"/>
      <c r="I25" s="466">
        <f t="shared" si="3"/>
        <v>544000</v>
      </c>
      <c r="J25" s="401"/>
      <c r="K25" s="401"/>
      <c r="L25" s="401"/>
      <c r="M25" s="466">
        <f>SUM(J25:L25)</f>
        <v>0</v>
      </c>
      <c r="N25" s="461">
        <f t="shared" si="4"/>
        <v>544000</v>
      </c>
    </row>
    <row r="26" spans="1:14" ht="15.75">
      <c r="A26" s="417" t="s">
        <v>306</v>
      </c>
      <c r="B26" s="401"/>
      <c r="C26" s="401"/>
      <c r="D26" s="401"/>
      <c r="E26" s="401"/>
      <c r="F26" s="401"/>
      <c r="G26" s="401">
        <v>61083372</v>
      </c>
      <c r="H26" s="401"/>
      <c r="I26" s="466">
        <f t="shared" si="3"/>
        <v>61083372</v>
      </c>
      <c r="J26" s="401"/>
      <c r="K26" s="401"/>
      <c r="L26" s="401"/>
      <c r="M26" s="466">
        <f>SUM(J26:L26)</f>
        <v>0</v>
      </c>
      <c r="N26" s="461">
        <f t="shared" si="4"/>
        <v>61083372</v>
      </c>
    </row>
    <row r="27" spans="1:17" ht="32.25" thickBot="1">
      <c r="A27" s="421" t="s">
        <v>328</v>
      </c>
      <c r="B27" s="412"/>
      <c r="C27" s="412"/>
      <c r="D27" s="412"/>
      <c r="E27" s="412"/>
      <c r="F27" s="412"/>
      <c r="G27" s="412"/>
      <c r="H27" s="412"/>
      <c r="I27" s="467">
        <f t="shared" si="3"/>
        <v>0</v>
      </c>
      <c r="J27" s="412"/>
      <c r="K27" s="412"/>
      <c r="L27" s="412"/>
      <c r="M27" s="467">
        <v>2374924</v>
      </c>
      <c r="N27" s="462">
        <f t="shared" si="4"/>
        <v>2374924</v>
      </c>
      <c r="Q27" s="469"/>
    </row>
    <row r="28" spans="1:14" ht="16.5" thickBot="1">
      <c r="A28" s="413" t="s">
        <v>304</v>
      </c>
      <c r="B28" s="414">
        <f>SUM(B22:B27)</f>
        <v>0</v>
      </c>
      <c r="C28" s="414">
        <f aca="true" t="shared" si="5" ref="C28:N28">SUM(C22:C27)</f>
        <v>29000000</v>
      </c>
      <c r="D28" s="414">
        <f t="shared" si="5"/>
        <v>0</v>
      </c>
      <c r="E28" s="414">
        <f t="shared" si="5"/>
        <v>0</v>
      </c>
      <c r="F28" s="414">
        <f t="shared" si="5"/>
        <v>0</v>
      </c>
      <c r="G28" s="414">
        <f t="shared" si="5"/>
        <v>61083372</v>
      </c>
      <c r="H28" s="414">
        <f t="shared" si="5"/>
        <v>0</v>
      </c>
      <c r="I28" s="468">
        <f t="shared" si="5"/>
        <v>90083372</v>
      </c>
      <c r="J28" s="414">
        <f t="shared" si="5"/>
        <v>0</v>
      </c>
      <c r="K28" s="414">
        <f t="shared" si="5"/>
        <v>0</v>
      </c>
      <c r="L28" s="414">
        <f t="shared" si="5"/>
        <v>0</v>
      </c>
      <c r="M28" s="468">
        <f t="shared" si="5"/>
        <v>2374924</v>
      </c>
      <c r="N28" s="463">
        <f t="shared" si="5"/>
        <v>92458296</v>
      </c>
    </row>
    <row r="29" spans="1:14" ht="16.5" thickBot="1">
      <c r="A29" s="413" t="s">
        <v>311</v>
      </c>
      <c r="B29" s="414"/>
      <c r="C29" s="414">
        <f aca="true" t="shared" si="6" ref="C29:N29">SUM(C20+C28)</f>
        <v>45506000</v>
      </c>
      <c r="D29" s="414">
        <f t="shared" si="6"/>
        <v>100837384</v>
      </c>
      <c r="E29" s="414">
        <f t="shared" si="6"/>
        <v>50003870</v>
      </c>
      <c r="F29" s="414">
        <f t="shared" si="6"/>
        <v>0</v>
      </c>
      <c r="G29" s="414">
        <f t="shared" si="6"/>
        <v>61083372</v>
      </c>
      <c r="H29" s="414">
        <f t="shared" si="6"/>
        <v>0</v>
      </c>
      <c r="I29" s="468">
        <f t="shared" si="6"/>
        <v>284270626</v>
      </c>
      <c r="J29" s="414">
        <f t="shared" si="6"/>
        <v>21263260</v>
      </c>
      <c r="K29" s="414">
        <f t="shared" si="6"/>
        <v>52781057</v>
      </c>
      <c r="L29" s="414">
        <f t="shared" si="6"/>
        <v>0</v>
      </c>
      <c r="M29" s="468">
        <f t="shared" si="6"/>
        <v>76419241</v>
      </c>
      <c r="N29" s="463">
        <f t="shared" si="6"/>
        <v>360689867</v>
      </c>
    </row>
  </sheetData>
  <sheetProtection/>
  <mergeCells count="6">
    <mergeCell ref="A5:N5"/>
    <mergeCell ref="I7:N7"/>
    <mergeCell ref="A1:O1"/>
    <mergeCell ref="A9:N9"/>
    <mergeCell ref="A21:N21"/>
    <mergeCell ref="A2:N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25"/>
  <sheetViews>
    <sheetView zoomScalePageLayoutView="0" workbookViewId="0" topLeftCell="A1">
      <selection activeCell="A1" sqref="A1:B1"/>
    </sheetView>
  </sheetViews>
  <sheetFormatPr defaultColWidth="8.796875" defaultRowHeight="15"/>
  <cols>
    <col min="1" max="1" width="8.69921875" style="349" customWidth="1"/>
    <col min="2" max="2" width="50.69921875" style="349" bestFit="1" customWidth="1"/>
    <col min="3" max="4" width="15.69921875" style="355" customWidth="1"/>
    <col min="5" max="16384" width="8.69921875" style="349" customWidth="1"/>
  </cols>
  <sheetData>
    <row r="1" spans="1:4" s="348" customFormat="1" ht="15.75">
      <c r="A1" s="608" t="s">
        <v>370</v>
      </c>
      <c r="B1" s="608"/>
      <c r="C1" s="352"/>
      <c r="D1" s="352"/>
    </row>
    <row r="2" spans="2:4" s="348" customFormat="1" ht="120" customHeight="1">
      <c r="B2" s="360" t="s">
        <v>268</v>
      </c>
      <c r="C2" s="352"/>
      <c r="D2" s="352"/>
    </row>
    <row r="3" spans="2:4" s="348" customFormat="1" ht="34.5" customHeight="1" thickBot="1">
      <c r="B3" s="360"/>
      <c r="C3" s="609" t="s">
        <v>264</v>
      </c>
      <c r="D3" s="609"/>
    </row>
    <row r="4" spans="1:4" s="348" customFormat="1" ht="32.25" customHeight="1" thickBot="1">
      <c r="A4" s="612" t="s">
        <v>271</v>
      </c>
      <c r="B4" s="610" t="s">
        <v>72</v>
      </c>
      <c r="C4" s="472" t="s">
        <v>73</v>
      </c>
      <c r="D4" s="473" t="s">
        <v>2</v>
      </c>
    </row>
    <row r="5" spans="1:4" s="348" customFormat="1" ht="39" thickBot="1" thickTop="1">
      <c r="A5" s="613"/>
      <c r="B5" s="611"/>
      <c r="C5" s="547" t="s">
        <v>4</v>
      </c>
      <c r="D5" s="548" t="s">
        <v>4</v>
      </c>
    </row>
    <row r="6" spans="1:4" s="348" customFormat="1" ht="15.75">
      <c r="A6" s="549">
        <v>1</v>
      </c>
      <c r="B6" s="550" t="s">
        <v>240</v>
      </c>
      <c r="C6" s="551">
        <v>3214000</v>
      </c>
      <c r="D6" s="552">
        <v>3215660</v>
      </c>
    </row>
    <row r="7" spans="1:4" s="348" customFormat="1" ht="15.75">
      <c r="A7" s="553">
        <v>2</v>
      </c>
      <c r="B7" s="350" t="s">
        <v>241</v>
      </c>
      <c r="C7" s="353">
        <v>3168000</v>
      </c>
      <c r="D7" s="554">
        <v>3168000</v>
      </c>
    </row>
    <row r="8" spans="1:4" s="348" customFormat="1" ht="15.75">
      <c r="A8" s="553">
        <v>3</v>
      </c>
      <c r="B8" s="350" t="s">
        <v>242</v>
      </c>
      <c r="C8" s="353">
        <v>100000</v>
      </c>
      <c r="D8" s="554">
        <v>100000</v>
      </c>
    </row>
    <row r="9" spans="1:4" s="348" customFormat="1" ht="15.75">
      <c r="A9" s="553">
        <v>4</v>
      </c>
      <c r="B9" s="350" t="s">
        <v>243</v>
      </c>
      <c r="C9" s="353">
        <v>1639000</v>
      </c>
      <c r="D9" s="554">
        <v>1638940</v>
      </c>
    </row>
    <row r="10" spans="1:4" s="348" customFormat="1" ht="15.75">
      <c r="A10" s="553">
        <v>5</v>
      </c>
      <c r="B10" s="350" t="s">
        <v>244</v>
      </c>
      <c r="C10" s="353">
        <v>185000</v>
      </c>
      <c r="D10" s="554">
        <v>6000000</v>
      </c>
    </row>
    <row r="11" spans="1:5" s="359" customFormat="1" ht="15.75">
      <c r="A11" s="553">
        <v>6</v>
      </c>
      <c r="B11" s="350" t="s">
        <v>245</v>
      </c>
      <c r="C11" s="353">
        <v>5000</v>
      </c>
      <c r="D11" s="554">
        <v>7650</v>
      </c>
      <c r="E11" s="348"/>
    </row>
    <row r="12" spans="1:5" ht="15.75">
      <c r="A12" s="553">
        <v>7</v>
      </c>
      <c r="B12" s="350" t="s">
        <v>269</v>
      </c>
      <c r="C12" s="353"/>
      <c r="D12" s="554">
        <v>-650576</v>
      </c>
      <c r="E12" s="348"/>
    </row>
    <row r="13" spans="1:5" ht="31.5">
      <c r="A13" s="555">
        <v>8</v>
      </c>
      <c r="B13" s="356" t="s">
        <v>246</v>
      </c>
      <c r="C13" s="357">
        <f>SUM(C6:C11)</f>
        <v>8311000</v>
      </c>
      <c r="D13" s="556">
        <f>SUM(D6:D12)</f>
        <v>13479674</v>
      </c>
      <c r="E13" s="359"/>
    </row>
    <row r="14" spans="1:4" ht="15.75">
      <c r="A14" s="553">
        <v>9</v>
      </c>
      <c r="B14" s="351" t="s">
        <v>247</v>
      </c>
      <c r="C14" s="354">
        <v>30401000</v>
      </c>
      <c r="D14" s="557">
        <v>27499410</v>
      </c>
    </row>
    <row r="15" spans="1:5" s="359" customFormat="1" ht="15.75">
      <c r="A15" s="553">
        <v>10</v>
      </c>
      <c r="B15" s="351" t="s">
        <v>248</v>
      </c>
      <c r="C15" s="354">
        <v>3600000</v>
      </c>
      <c r="D15" s="557">
        <v>5400000</v>
      </c>
      <c r="E15" s="349"/>
    </row>
    <row r="16" spans="1:4" ht="15.75">
      <c r="A16" s="553">
        <v>11</v>
      </c>
      <c r="B16" s="351" t="s">
        <v>249</v>
      </c>
      <c r="C16" s="354">
        <v>5680000</v>
      </c>
      <c r="D16" s="557">
        <v>5065400</v>
      </c>
    </row>
    <row r="17" spans="1:5" ht="31.5">
      <c r="A17" s="555">
        <v>12</v>
      </c>
      <c r="B17" s="356" t="s">
        <v>254</v>
      </c>
      <c r="C17" s="357">
        <f>SUM(C14:C16)</f>
        <v>39681000</v>
      </c>
      <c r="D17" s="556">
        <f>SUM(D14:D16)</f>
        <v>37964810</v>
      </c>
      <c r="E17" s="359"/>
    </row>
    <row r="18" spans="1:4" ht="31.5">
      <c r="A18" s="553">
        <v>13</v>
      </c>
      <c r="B18" s="351" t="s">
        <v>250</v>
      </c>
      <c r="C18" s="354">
        <v>11570000</v>
      </c>
      <c r="D18" s="557">
        <v>10518000</v>
      </c>
    </row>
    <row r="19" spans="1:4" ht="15.75">
      <c r="A19" s="558">
        <v>14</v>
      </c>
      <c r="B19" s="351" t="s">
        <v>251</v>
      </c>
      <c r="C19" s="354">
        <v>2768000</v>
      </c>
      <c r="D19" s="557">
        <v>2878720</v>
      </c>
    </row>
    <row r="20" spans="1:4" ht="15.75">
      <c r="A20" s="558">
        <v>15</v>
      </c>
      <c r="B20" s="351" t="s">
        <v>252</v>
      </c>
      <c r="C20" s="354">
        <v>14378000</v>
      </c>
      <c r="D20" s="557">
        <v>9155520</v>
      </c>
    </row>
    <row r="21" spans="1:5" s="359" customFormat="1" ht="15.75">
      <c r="A21" s="558">
        <v>16</v>
      </c>
      <c r="B21" s="351" t="s">
        <v>253</v>
      </c>
      <c r="C21" s="354">
        <v>12000000</v>
      </c>
      <c r="D21" s="557">
        <v>18647480</v>
      </c>
      <c r="E21" s="349"/>
    </row>
    <row r="22" spans="1:5" s="359" customFormat="1" ht="15.75">
      <c r="A22" s="558">
        <v>17</v>
      </c>
      <c r="B22" s="351" t="s">
        <v>270</v>
      </c>
      <c r="C22" s="354"/>
      <c r="D22" s="557">
        <v>6466080</v>
      </c>
      <c r="E22" s="349"/>
    </row>
    <row r="23" spans="1:4" s="359" customFormat="1" ht="47.25">
      <c r="A23" s="555">
        <v>18</v>
      </c>
      <c r="B23" s="356" t="s">
        <v>255</v>
      </c>
      <c r="C23" s="357">
        <f>SUM(C18:C21)</f>
        <v>40716000</v>
      </c>
      <c r="D23" s="556">
        <f>SUM(D18:D22)</f>
        <v>47665800</v>
      </c>
    </row>
    <row r="24" spans="1:5" ht="31.5">
      <c r="A24" s="555">
        <v>19</v>
      </c>
      <c r="B24" s="356" t="s">
        <v>256</v>
      </c>
      <c r="C24" s="358">
        <v>1718000</v>
      </c>
      <c r="D24" s="559">
        <v>1727100</v>
      </c>
      <c r="E24" s="359"/>
    </row>
    <row r="25" spans="1:5" ht="16.5" thickBot="1">
      <c r="A25" s="560">
        <v>20</v>
      </c>
      <c r="B25" s="561" t="s">
        <v>257</v>
      </c>
      <c r="C25" s="562">
        <f>SUM(C13+C17+C23+C24)</f>
        <v>90426000</v>
      </c>
      <c r="D25" s="563">
        <f>SUM(D13+D17+D23+D24)</f>
        <v>100837384</v>
      </c>
      <c r="E25" s="359"/>
    </row>
  </sheetData>
  <sheetProtection/>
  <mergeCells count="4">
    <mergeCell ref="A1:B1"/>
    <mergeCell ref="C3:D3"/>
    <mergeCell ref="B4:B5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78"/>
  <sheetViews>
    <sheetView zoomScale="75" zoomScaleNormal="75" zoomScalePageLayoutView="0" workbookViewId="0" topLeftCell="A1">
      <selection activeCell="A1" sqref="A1"/>
    </sheetView>
  </sheetViews>
  <sheetFormatPr defaultColWidth="4.796875" defaultRowHeight="15"/>
  <cols>
    <col min="1" max="2" width="4.69921875" style="95" customWidth="1"/>
    <col min="3" max="3" width="69.8984375" style="96" customWidth="1"/>
    <col min="4" max="5" width="20.59765625" style="97" customWidth="1"/>
    <col min="6" max="251" width="8" style="96" customWidth="1"/>
    <col min="252" max="16384" width="4.69921875" style="96" customWidth="1"/>
  </cols>
  <sheetData>
    <row r="1" s="149" customFormat="1" ht="15.75">
      <c r="A1" s="149" t="s">
        <v>371</v>
      </c>
    </row>
    <row r="2" spans="3:5" s="98" customFormat="1" ht="24.75" customHeight="1">
      <c r="C2" s="648" t="s">
        <v>89</v>
      </c>
      <c r="D2" s="648"/>
      <c r="E2" s="99"/>
    </row>
    <row r="3" spans="3:5" s="98" customFormat="1" ht="24.75" customHeight="1">
      <c r="C3" s="649" t="s">
        <v>266</v>
      </c>
      <c r="D3" s="649"/>
      <c r="E3" s="99"/>
    </row>
    <row r="4" spans="4:5" ht="19.5" customHeight="1" thickBot="1">
      <c r="D4" s="155"/>
      <c r="E4" s="155" t="s">
        <v>264</v>
      </c>
    </row>
    <row r="5" spans="1:9" s="100" customFormat="1" ht="34.5" customHeight="1" thickBot="1">
      <c r="A5" s="650" t="s">
        <v>90</v>
      </c>
      <c r="B5" s="651"/>
      <c r="C5" s="610" t="s">
        <v>72</v>
      </c>
      <c r="D5" s="472" t="s">
        <v>73</v>
      </c>
      <c r="E5" s="473" t="s">
        <v>2</v>
      </c>
      <c r="G5" s="101"/>
      <c r="H5" s="102"/>
      <c r="I5" s="101"/>
    </row>
    <row r="6" spans="1:8" s="100" customFormat="1" ht="34.5" customHeight="1" thickTop="1">
      <c r="A6" s="652"/>
      <c r="B6" s="653"/>
      <c r="C6" s="654"/>
      <c r="D6" s="315" t="s">
        <v>4</v>
      </c>
      <c r="E6" s="474" t="s">
        <v>4</v>
      </c>
      <c r="H6" s="103"/>
    </row>
    <row r="7" spans="1:5" s="104" customFormat="1" ht="15" customHeight="1" thickBot="1">
      <c r="A7" s="642">
        <v>1</v>
      </c>
      <c r="B7" s="643"/>
      <c r="C7" s="317">
        <v>2</v>
      </c>
      <c r="D7" s="318">
        <v>4</v>
      </c>
      <c r="E7" s="475">
        <v>5</v>
      </c>
    </row>
    <row r="8" spans="1:5" s="105" customFormat="1" ht="30.75" customHeight="1" thickBot="1" thickTop="1">
      <c r="A8" s="655" t="s">
        <v>346</v>
      </c>
      <c r="B8" s="656"/>
      <c r="C8" s="656"/>
      <c r="D8" s="656"/>
      <c r="E8" s="657"/>
    </row>
    <row r="9" spans="1:5" s="105" customFormat="1" ht="19.5" customHeight="1" thickBot="1" thickTop="1">
      <c r="A9" s="644" t="s">
        <v>76</v>
      </c>
      <c r="B9" s="645" t="s">
        <v>92</v>
      </c>
      <c r="C9" s="646"/>
      <c r="D9" s="396">
        <f>SUM(D10:D14)</f>
        <v>21840000</v>
      </c>
      <c r="E9" s="476">
        <f>SUM(E10:E14)</f>
        <v>26840000</v>
      </c>
    </row>
    <row r="10" spans="1:5" s="105" customFormat="1" ht="19.5" customHeight="1" thickBot="1" thickTop="1">
      <c r="A10" s="630"/>
      <c r="B10" s="647" t="s">
        <v>78</v>
      </c>
      <c r="C10" s="391" t="s">
        <v>93</v>
      </c>
      <c r="D10" s="390">
        <v>15000000</v>
      </c>
      <c r="E10" s="477">
        <v>20000000</v>
      </c>
    </row>
    <row r="11" spans="1:5" s="105" customFormat="1" ht="19.5" customHeight="1" thickBot="1" thickTop="1">
      <c r="A11" s="630"/>
      <c r="B11" s="647"/>
      <c r="C11" s="391" t="s">
        <v>94</v>
      </c>
      <c r="D11" s="390">
        <v>3500000</v>
      </c>
      <c r="E11" s="477">
        <v>3500000</v>
      </c>
    </row>
    <row r="12" spans="1:5" s="105" customFormat="1" ht="19.5" customHeight="1" thickBot="1" thickTop="1">
      <c r="A12" s="630"/>
      <c r="B12" s="647"/>
      <c r="C12" s="391" t="s">
        <v>95</v>
      </c>
      <c r="D12" s="390">
        <v>140000</v>
      </c>
      <c r="E12" s="477">
        <v>140000</v>
      </c>
    </row>
    <row r="13" spans="1:5" s="105" customFormat="1" ht="19.5" customHeight="1" thickBot="1" thickTop="1">
      <c r="A13" s="630"/>
      <c r="B13" s="647"/>
      <c r="C13" s="391" t="s">
        <v>96</v>
      </c>
      <c r="D13" s="390">
        <v>3000000</v>
      </c>
      <c r="E13" s="477">
        <v>3000000</v>
      </c>
    </row>
    <row r="14" spans="1:5" s="105" customFormat="1" ht="19.5" customHeight="1" thickBot="1" thickTop="1">
      <c r="A14" s="630"/>
      <c r="B14" s="107"/>
      <c r="C14" s="392" t="s">
        <v>97</v>
      </c>
      <c r="D14" s="390">
        <v>200000</v>
      </c>
      <c r="E14" s="477">
        <v>200000</v>
      </c>
    </row>
    <row r="15" spans="1:5" s="105" customFormat="1" ht="19.5" customHeight="1" thickBot="1" thickTop="1">
      <c r="A15" s="630"/>
      <c r="B15" s="624" t="s">
        <v>98</v>
      </c>
      <c r="C15" s="636"/>
      <c r="D15" s="390">
        <v>14728000</v>
      </c>
      <c r="E15" s="477">
        <v>16506000</v>
      </c>
    </row>
    <row r="16" spans="1:5" s="105" customFormat="1" ht="19.5" customHeight="1" thickBot="1" thickTop="1">
      <c r="A16" s="630"/>
      <c r="B16" s="624" t="s">
        <v>99</v>
      </c>
      <c r="C16" s="636"/>
      <c r="D16" s="390"/>
      <c r="E16" s="477"/>
    </row>
    <row r="17" spans="1:5" s="105" customFormat="1" ht="19.5" customHeight="1" thickBot="1" thickTop="1">
      <c r="A17" s="630"/>
      <c r="B17" s="625" t="s">
        <v>237</v>
      </c>
      <c r="C17" s="639"/>
      <c r="D17" s="390">
        <v>52760000</v>
      </c>
      <c r="E17" s="477">
        <f>28817870+16320000+98000+4768000</f>
        <v>50003870</v>
      </c>
    </row>
    <row r="18" spans="1:5" s="105" customFormat="1" ht="19.5" customHeight="1" thickBot="1" thickTop="1">
      <c r="A18" s="630"/>
      <c r="B18" s="624" t="s">
        <v>230</v>
      </c>
      <c r="C18" s="636"/>
      <c r="D18" s="390">
        <v>90426000</v>
      </c>
      <c r="E18" s="477">
        <v>100837384</v>
      </c>
    </row>
    <row r="19" spans="1:5" s="105" customFormat="1" ht="19.5" customHeight="1" thickBot="1" thickTop="1">
      <c r="A19" s="630"/>
      <c r="B19" s="624" t="s">
        <v>80</v>
      </c>
      <c r="C19" s="636"/>
      <c r="D19" s="390"/>
      <c r="E19" s="477"/>
    </row>
    <row r="20" spans="1:5" s="105" customFormat="1" ht="19.5" customHeight="1" thickBot="1" thickTop="1">
      <c r="A20" s="630"/>
      <c r="B20" s="624" t="s">
        <v>82</v>
      </c>
      <c r="C20" s="636"/>
      <c r="D20" s="390"/>
      <c r="E20" s="477"/>
    </row>
    <row r="21" spans="1:5" s="105" customFormat="1" ht="19.5" customHeight="1" thickBot="1" thickTop="1">
      <c r="A21" s="630"/>
      <c r="B21" s="640" t="s">
        <v>100</v>
      </c>
      <c r="C21" s="641"/>
      <c r="D21" s="390"/>
      <c r="E21" s="477"/>
    </row>
    <row r="22" spans="1:5" s="105" customFormat="1" ht="19.5" customHeight="1" thickBot="1" thickTop="1">
      <c r="A22" s="630"/>
      <c r="B22" s="640" t="s">
        <v>101</v>
      </c>
      <c r="C22" s="641"/>
      <c r="D22" s="390"/>
      <c r="E22" s="477"/>
    </row>
    <row r="23" spans="1:5" s="105" customFormat="1" ht="19.5" customHeight="1" thickBot="1" thickTop="1">
      <c r="A23" s="630"/>
      <c r="B23" s="624" t="s">
        <v>102</v>
      </c>
      <c r="C23" s="636"/>
      <c r="D23" s="390">
        <v>39533000</v>
      </c>
      <c r="E23" s="477">
        <v>74044317</v>
      </c>
    </row>
    <row r="24" spans="1:5" s="105" customFormat="1" ht="19.5" customHeight="1" thickTop="1">
      <c r="A24" s="630"/>
      <c r="B24" s="632" t="s">
        <v>103</v>
      </c>
      <c r="C24" s="637"/>
      <c r="D24" s="394">
        <f>SUM(D10:D23)</f>
        <v>219287000</v>
      </c>
      <c r="E24" s="478">
        <f>SUM(E10:E23)</f>
        <v>268231571</v>
      </c>
    </row>
    <row r="25" spans="1:5" s="105" customFormat="1" ht="19.5" customHeight="1">
      <c r="A25" s="638" t="s">
        <v>59</v>
      </c>
      <c r="B25" s="624" t="s">
        <v>98</v>
      </c>
      <c r="C25" s="636"/>
      <c r="D25" s="390"/>
      <c r="E25" s="477"/>
    </row>
    <row r="26" spans="1:5" s="105" customFormat="1" ht="19.5" customHeight="1">
      <c r="A26" s="638"/>
      <c r="B26" s="624" t="s">
        <v>104</v>
      </c>
      <c r="C26" s="636"/>
      <c r="D26" s="390"/>
      <c r="E26" s="477"/>
    </row>
    <row r="27" spans="1:5" s="105" customFormat="1" ht="19.5" customHeight="1">
      <c r="A27" s="638"/>
      <c r="B27" s="625" t="s">
        <v>105</v>
      </c>
      <c r="C27" s="639"/>
      <c r="D27" s="390">
        <v>40000000</v>
      </c>
      <c r="E27" s="477"/>
    </row>
    <row r="28" spans="1:5" s="105" customFormat="1" ht="19.5" customHeight="1">
      <c r="A28" s="638"/>
      <c r="B28" s="624" t="s">
        <v>82</v>
      </c>
      <c r="C28" s="636"/>
      <c r="D28" s="390"/>
      <c r="E28" s="477"/>
    </row>
    <row r="29" spans="1:5" s="105" customFormat="1" ht="19.5" customHeight="1">
      <c r="A29" s="638"/>
      <c r="B29" s="106" t="s">
        <v>106</v>
      </c>
      <c r="C29" s="391"/>
      <c r="D29" s="390"/>
      <c r="E29" s="477"/>
    </row>
    <row r="30" spans="1:5" s="105" customFormat="1" ht="19.5" customHeight="1">
      <c r="A30" s="638"/>
      <c r="B30" s="624" t="s">
        <v>107</v>
      </c>
      <c r="C30" s="636"/>
      <c r="D30" s="390">
        <v>40250000</v>
      </c>
      <c r="E30" s="477"/>
    </row>
    <row r="31" spans="1:5" s="105" customFormat="1" ht="19.5" customHeight="1">
      <c r="A31" s="638"/>
      <c r="B31" s="632" t="s">
        <v>108</v>
      </c>
      <c r="C31" s="637"/>
      <c r="D31" s="394">
        <f>SUM(D25:D30)</f>
        <v>80250000</v>
      </c>
      <c r="E31" s="478">
        <f>SUM(E25:E30)</f>
        <v>0</v>
      </c>
    </row>
    <row r="32" spans="1:5" s="105" customFormat="1" ht="19.5" customHeight="1" thickBot="1">
      <c r="A32" s="627" t="s">
        <v>109</v>
      </c>
      <c r="B32" s="108" t="s">
        <v>110</v>
      </c>
      <c r="C32" s="393"/>
      <c r="D32" s="390"/>
      <c r="E32" s="477"/>
    </row>
    <row r="33" spans="1:5" s="105" customFormat="1" ht="19.5" customHeight="1" thickBot="1">
      <c r="A33" s="627"/>
      <c r="B33" s="108" t="s">
        <v>111</v>
      </c>
      <c r="C33" s="393"/>
      <c r="D33" s="390"/>
      <c r="E33" s="477"/>
    </row>
    <row r="34" spans="1:5" s="105" customFormat="1" ht="19.5" customHeight="1" thickBot="1">
      <c r="A34" s="628"/>
      <c r="B34" s="479" t="s">
        <v>112</v>
      </c>
      <c r="C34" s="480"/>
      <c r="D34" s="395"/>
      <c r="E34" s="481"/>
    </row>
    <row r="35" spans="1:12" s="101" customFormat="1" ht="30" customHeight="1" thickBot="1">
      <c r="A35" s="633" t="s">
        <v>297</v>
      </c>
      <c r="B35" s="634"/>
      <c r="C35" s="634"/>
      <c r="D35" s="634"/>
      <c r="E35" s="635"/>
      <c r="L35" s="113"/>
    </row>
    <row r="36" spans="1:12" s="101" customFormat="1" ht="19.5" customHeight="1" thickBot="1">
      <c r="A36" s="629" t="s">
        <v>76</v>
      </c>
      <c r="B36" s="631" t="s">
        <v>98</v>
      </c>
      <c r="C36" s="631"/>
      <c r="D36" s="482">
        <v>20483000</v>
      </c>
      <c r="E36" s="483">
        <v>29000000</v>
      </c>
      <c r="L36" s="113"/>
    </row>
    <row r="37" spans="1:12" s="101" customFormat="1" ht="19.5" customHeight="1" thickBot="1" thickTop="1">
      <c r="A37" s="630"/>
      <c r="B37" s="625" t="s">
        <v>113</v>
      </c>
      <c r="C37" s="625"/>
      <c r="D37" s="109"/>
      <c r="E37" s="484"/>
      <c r="L37" s="113"/>
    </row>
    <row r="38" spans="1:12" s="101" customFormat="1" ht="19.5" customHeight="1" thickBot="1" thickTop="1">
      <c r="A38" s="630"/>
      <c r="B38" s="624" t="s">
        <v>114</v>
      </c>
      <c r="C38" s="624"/>
      <c r="D38" s="109">
        <v>64383000</v>
      </c>
      <c r="E38" s="484">
        <v>61083372</v>
      </c>
      <c r="L38" s="113"/>
    </row>
    <row r="39" spans="1:12" s="101" customFormat="1" ht="19.5" customHeight="1" thickBot="1" thickTop="1">
      <c r="A39" s="630"/>
      <c r="B39" s="624" t="s">
        <v>102</v>
      </c>
      <c r="C39" s="624"/>
      <c r="D39" s="109">
        <v>3374000</v>
      </c>
      <c r="E39" s="484">
        <v>2374924</v>
      </c>
      <c r="L39" s="113"/>
    </row>
    <row r="40" spans="1:12" s="101" customFormat="1" ht="19.5" customHeight="1" thickTop="1">
      <c r="A40" s="630"/>
      <c r="B40" s="632" t="s">
        <v>103</v>
      </c>
      <c r="C40" s="632"/>
      <c r="D40" s="109"/>
      <c r="E40" s="484"/>
      <c r="L40" s="113"/>
    </row>
    <row r="41" spans="1:12" s="101" customFormat="1" ht="19.5" customHeight="1" thickBot="1">
      <c r="A41" s="622" t="s">
        <v>59</v>
      </c>
      <c r="B41" s="624" t="s">
        <v>98</v>
      </c>
      <c r="C41" s="624"/>
      <c r="D41" s="109"/>
      <c r="E41" s="484"/>
      <c r="L41" s="113"/>
    </row>
    <row r="42" spans="1:12" s="101" customFormat="1" ht="19.5" customHeight="1" thickBot="1">
      <c r="A42" s="622"/>
      <c r="B42" s="624" t="s">
        <v>104</v>
      </c>
      <c r="C42" s="624"/>
      <c r="D42" s="109"/>
      <c r="E42" s="484"/>
      <c r="L42" s="113"/>
    </row>
    <row r="43" spans="1:12" s="101" customFormat="1" ht="19.5" customHeight="1" thickBot="1">
      <c r="A43" s="622"/>
      <c r="B43" s="625" t="s">
        <v>105</v>
      </c>
      <c r="C43" s="625"/>
      <c r="D43" s="109"/>
      <c r="E43" s="484"/>
      <c r="L43" s="113"/>
    </row>
    <row r="44" spans="1:12" s="101" customFormat="1" ht="19.5" customHeight="1" thickBot="1">
      <c r="A44" s="622"/>
      <c r="B44" s="624" t="s">
        <v>114</v>
      </c>
      <c r="C44" s="624"/>
      <c r="D44" s="109"/>
      <c r="E44" s="484"/>
      <c r="L44" s="113"/>
    </row>
    <row r="45" spans="1:12" s="101" customFormat="1" ht="19.5" customHeight="1" thickBot="1">
      <c r="A45" s="622"/>
      <c r="B45" s="624" t="s">
        <v>107</v>
      </c>
      <c r="C45" s="624"/>
      <c r="D45" s="109"/>
      <c r="E45" s="484"/>
      <c r="L45" s="113"/>
    </row>
    <row r="46" spans="1:12" s="101" customFormat="1" ht="19.5" customHeight="1" thickBot="1">
      <c r="A46" s="623"/>
      <c r="B46" s="626" t="s">
        <v>108</v>
      </c>
      <c r="C46" s="626"/>
      <c r="D46" s="486"/>
      <c r="E46" s="487"/>
      <c r="L46" s="113"/>
    </row>
    <row r="47" spans="1:12" s="101" customFormat="1" ht="19.5" customHeight="1" thickBot="1">
      <c r="A47" s="614" t="s">
        <v>85</v>
      </c>
      <c r="B47" s="615"/>
      <c r="C47" s="615"/>
      <c r="D47" s="488">
        <f>SUM(D36:D46)</f>
        <v>88240000</v>
      </c>
      <c r="E47" s="489">
        <f>SUM(E36:E46)</f>
        <v>92458296</v>
      </c>
      <c r="L47" s="113"/>
    </row>
    <row r="48" spans="1:12" s="101" customFormat="1" ht="30" customHeight="1">
      <c r="A48" s="616" t="s">
        <v>115</v>
      </c>
      <c r="B48" s="617"/>
      <c r="C48" s="617"/>
      <c r="D48" s="114">
        <f>SUM(D24+D31+D34+D47)</f>
        <v>387777000</v>
      </c>
      <c r="E48" s="490">
        <f>SUM(E24+E31+E34+E47)</f>
        <v>360689867</v>
      </c>
      <c r="L48" s="113"/>
    </row>
    <row r="49" spans="1:12" s="101" customFormat="1" ht="30" customHeight="1" thickBot="1">
      <c r="A49" s="618" t="s">
        <v>78</v>
      </c>
      <c r="B49" s="619"/>
      <c r="C49" s="111" t="s">
        <v>116</v>
      </c>
      <c r="D49" s="112">
        <v>64383000</v>
      </c>
      <c r="E49" s="491">
        <v>61083372</v>
      </c>
      <c r="L49" s="113"/>
    </row>
    <row r="50" spans="1:12" s="101" customFormat="1" ht="30" customHeight="1" thickBot="1" thickTop="1">
      <c r="A50" s="620"/>
      <c r="B50" s="621"/>
      <c r="C50" s="485" t="s">
        <v>117</v>
      </c>
      <c r="D50" s="492">
        <v>0</v>
      </c>
      <c r="E50" s="493">
        <v>0</v>
      </c>
      <c r="L50" s="113"/>
    </row>
    <row r="51" spans="4:5" ht="18.75">
      <c r="D51" s="115"/>
      <c r="E51" s="115"/>
    </row>
    <row r="52" spans="4:5" ht="18.75">
      <c r="D52" s="115"/>
      <c r="E52" s="115"/>
    </row>
    <row r="53" spans="4:5" ht="18.75">
      <c r="D53" s="115"/>
      <c r="E53" s="115"/>
    </row>
    <row r="54" spans="4:5" ht="18.75">
      <c r="D54" s="115"/>
      <c r="E54" s="115"/>
    </row>
    <row r="55" spans="4:5" ht="18.75">
      <c r="D55" s="115"/>
      <c r="E55" s="115"/>
    </row>
    <row r="56" spans="4:5" ht="18.75">
      <c r="D56" s="115"/>
      <c r="E56" s="115"/>
    </row>
    <row r="57" spans="4:5" ht="18.75">
      <c r="D57" s="115"/>
      <c r="E57" s="115"/>
    </row>
    <row r="58" spans="4:5" ht="18.75">
      <c r="D58" s="115"/>
      <c r="E58" s="115"/>
    </row>
    <row r="59" spans="4:5" ht="18.75">
      <c r="D59" s="115"/>
      <c r="E59" s="115"/>
    </row>
    <row r="60" spans="4:5" ht="18.75">
      <c r="D60" s="115"/>
      <c r="E60" s="115"/>
    </row>
    <row r="61" spans="4:5" ht="18.75">
      <c r="D61" s="115"/>
      <c r="E61" s="115"/>
    </row>
    <row r="62" spans="4:5" ht="18.75">
      <c r="D62" s="115"/>
      <c r="E62" s="115"/>
    </row>
    <row r="63" spans="4:5" ht="18.75">
      <c r="D63" s="115"/>
      <c r="E63" s="115"/>
    </row>
    <row r="64" spans="4:5" ht="18.75">
      <c r="D64" s="115"/>
      <c r="E64" s="115"/>
    </row>
    <row r="65" spans="4:5" ht="18.75">
      <c r="D65" s="115"/>
      <c r="E65" s="115"/>
    </row>
    <row r="66" spans="4:5" ht="18.75">
      <c r="D66" s="115"/>
      <c r="E66" s="115"/>
    </row>
    <row r="67" spans="4:5" ht="18.75">
      <c r="D67" s="115"/>
      <c r="E67" s="115"/>
    </row>
    <row r="68" spans="4:5" ht="18.75">
      <c r="D68" s="115"/>
      <c r="E68" s="115"/>
    </row>
    <row r="69" spans="4:5" ht="18.75">
      <c r="D69" s="115"/>
      <c r="E69" s="115"/>
    </row>
    <row r="70" spans="4:5" ht="18.75">
      <c r="D70" s="115"/>
      <c r="E70" s="115"/>
    </row>
    <row r="71" spans="4:5" ht="18.75">
      <c r="D71" s="115"/>
      <c r="E71" s="115"/>
    </row>
    <row r="72" spans="4:5" ht="18.75">
      <c r="D72" s="115"/>
      <c r="E72" s="115"/>
    </row>
    <row r="73" spans="4:5" ht="18.75">
      <c r="D73" s="115"/>
      <c r="E73" s="115"/>
    </row>
    <row r="74" spans="4:5" ht="18.75">
      <c r="D74" s="115"/>
      <c r="E74" s="115"/>
    </row>
    <row r="75" spans="4:5" ht="18.75">
      <c r="D75" s="115"/>
      <c r="E75" s="115"/>
    </row>
    <row r="76" spans="4:5" ht="18.75">
      <c r="D76" s="115"/>
      <c r="E76" s="115"/>
    </row>
    <row r="77" spans="4:5" ht="18.75">
      <c r="D77" s="115"/>
      <c r="E77" s="115"/>
    </row>
    <row r="78" spans="4:5" ht="18.75">
      <c r="D78" s="115"/>
      <c r="E78" s="115"/>
    </row>
    <row r="79" spans="4:5" ht="18.75">
      <c r="D79" s="115"/>
      <c r="E79" s="115"/>
    </row>
    <row r="80" spans="4:5" ht="18.75">
      <c r="D80" s="115"/>
      <c r="E80" s="115"/>
    </row>
    <row r="81" spans="4:5" ht="18.75">
      <c r="D81" s="115"/>
      <c r="E81" s="115"/>
    </row>
    <row r="82" spans="4:5" ht="18.75">
      <c r="D82" s="115"/>
      <c r="E82" s="115"/>
    </row>
    <row r="83" spans="4:5" ht="18.75">
      <c r="D83" s="115"/>
      <c r="E83" s="115"/>
    </row>
    <row r="84" spans="4:5" ht="18.75">
      <c r="D84" s="115"/>
      <c r="E84" s="115"/>
    </row>
    <row r="85" spans="4:5" ht="18.75">
      <c r="D85" s="115"/>
      <c r="E85" s="115"/>
    </row>
    <row r="86" spans="4:5" ht="18.75">
      <c r="D86" s="115"/>
      <c r="E86" s="115"/>
    </row>
    <row r="87" spans="4:5" ht="18.75">
      <c r="D87" s="115"/>
      <c r="E87" s="115"/>
    </row>
    <row r="88" spans="4:5" ht="18.75">
      <c r="D88" s="115"/>
      <c r="E88" s="115"/>
    </row>
    <row r="89" spans="4:5" ht="18.75">
      <c r="D89" s="115"/>
      <c r="E89" s="115"/>
    </row>
    <row r="90" spans="4:5" ht="18.75">
      <c r="D90" s="115"/>
      <c r="E90" s="115"/>
    </row>
    <row r="91" spans="4:5" ht="18.75">
      <c r="D91" s="115"/>
      <c r="E91" s="115"/>
    </row>
    <row r="92" spans="4:5" ht="18.75">
      <c r="D92" s="115"/>
      <c r="E92" s="115"/>
    </row>
    <row r="93" spans="4:5" ht="18.75">
      <c r="D93" s="115"/>
      <c r="E93" s="115"/>
    </row>
    <row r="94" spans="4:5" ht="18.75">
      <c r="D94" s="115"/>
      <c r="E94" s="115"/>
    </row>
    <row r="95" spans="4:5" ht="18.75">
      <c r="D95" s="115"/>
      <c r="E95" s="115"/>
    </row>
    <row r="96" spans="4:5" ht="18.75">
      <c r="D96" s="115"/>
      <c r="E96" s="115"/>
    </row>
    <row r="97" spans="4:5" ht="18.75">
      <c r="D97" s="115"/>
      <c r="E97" s="115"/>
    </row>
    <row r="98" spans="4:5" ht="18.75">
      <c r="D98" s="115"/>
      <c r="E98" s="115"/>
    </row>
    <row r="99" spans="4:5" ht="18.75">
      <c r="D99" s="115"/>
      <c r="E99" s="115"/>
    </row>
    <row r="100" spans="4:5" ht="18.75">
      <c r="D100" s="115"/>
      <c r="E100" s="115"/>
    </row>
    <row r="101" spans="4:5" ht="18.75">
      <c r="D101" s="115"/>
      <c r="E101" s="115"/>
    </row>
    <row r="102" spans="4:5" ht="18.75">
      <c r="D102" s="115"/>
      <c r="E102" s="115"/>
    </row>
    <row r="103" spans="4:5" ht="18.75">
      <c r="D103" s="115"/>
      <c r="E103" s="115"/>
    </row>
    <row r="104" spans="4:5" ht="18.75">
      <c r="D104" s="115"/>
      <c r="E104" s="115"/>
    </row>
    <row r="105" spans="4:5" ht="18.75">
      <c r="D105" s="115"/>
      <c r="E105" s="115"/>
    </row>
    <row r="106" spans="4:5" ht="18.75">
      <c r="D106" s="115"/>
      <c r="E106" s="115"/>
    </row>
    <row r="107" spans="4:5" ht="18.75">
      <c r="D107" s="115"/>
      <c r="E107" s="115"/>
    </row>
    <row r="108" spans="4:5" ht="18.75">
      <c r="D108" s="115"/>
      <c r="E108" s="115"/>
    </row>
    <row r="109" spans="4:5" ht="18.75">
      <c r="D109" s="115"/>
      <c r="E109" s="115"/>
    </row>
    <row r="110" spans="4:5" ht="18.75">
      <c r="D110" s="115"/>
      <c r="E110" s="115"/>
    </row>
    <row r="111" spans="4:5" ht="18.75">
      <c r="D111" s="115"/>
      <c r="E111" s="115"/>
    </row>
    <row r="112" spans="4:5" ht="18.75">
      <c r="D112" s="115"/>
      <c r="E112" s="115"/>
    </row>
    <row r="113" spans="4:5" ht="18.75">
      <c r="D113" s="115"/>
      <c r="E113" s="115"/>
    </row>
    <row r="114" spans="4:5" ht="18.75">
      <c r="D114" s="115"/>
      <c r="E114" s="115"/>
    </row>
    <row r="115" spans="4:5" ht="18.75">
      <c r="D115" s="115"/>
      <c r="E115" s="115"/>
    </row>
    <row r="116" spans="4:5" ht="18.75">
      <c r="D116" s="115"/>
      <c r="E116" s="115"/>
    </row>
    <row r="117" spans="4:5" ht="18.75">
      <c r="D117" s="115"/>
      <c r="E117" s="115"/>
    </row>
    <row r="118" spans="4:5" ht="18.75">
      <c r="D118" s="115"/>
      <c r="E118" s="115"/>
    </row>
    <row r="119" spans="4:5" ht="18.75">
      <c r="D119" s="115"/>
      <c r="E119" s="115"/>
    </row>
    <row r="120" spans="4:5" ht="18.75">
      <c r="D120" s="115"/>
      <c r="E120" s="115"/>
    </row>
    <row r="121" spans="4:5" ht="18.75">
      <c r="D121" s="115"/>
      <c r="E121" s="115"/>
    </row>
    <row r="122" spans="4:5" ht="18.75">
      <c r="D122" s="115"/>
      <c r="E122" s="115"/>
    </row>
    <row r="123" spans="4:5" ht="18.75">
      <c r="D123" s="115"/>
      <c r="E123" s="115"/>
    </row>
    <row r="124" spans="4:5" ht="18.75">
      <c r="D124" s="115"/>
      <c r="E124" s="115"/>
    </row>
    <row r="125" spans="4:5" ht="18.75">
      <c r="D125" s="115"/>
      <c r="E125" s="115"/>
    </row>
    <row r="126" spans="4:5" ht="18.75">
      <c r="D126" s="115"/>
      <c r="E126" s="115"/>
    </row>
    <row r="127" spans="4:5" ht="18.75">
      <c r="D127" s="115"/>
      <c r="E127" s="115"/>
    </row>
    <row r="128" spans="4:5" ht="18.75">
      <c r="D128" s="115"/>
      <c r="E128" s="115"/>
    </row>
    <row r="129" spans="4:5" ht="18.75">
      <c r="D129" s="115"/>
      <c r="E129" s="115"/>
    </row>
    <row r="130" spans="4:5" ht="18.75">
      <c r="D130" s="115"/>
      <c r="E130" s="115"/>
    </row>
    <row r="131" spans="4:5" ht="18.75">
      <c r="D131" s="115"/>
      <c r="E131" s="115"/>
    </row>
    <row r="132" spans="4:5" ht="18.75">
      <c r="D132" s="115"/>
      <c r="E132" s="115"/>
    </row>
    <row r="133" spans="4:5" ht="18.75">
      <c r="D133" s="115"/>
      <c r="E133" s="115"/>
    </row>
    <row r="134" spans="4:5" ht="18.75">
      <c r="D134" s="115"/>
      <c r="E134" s="115"/>
    </row>
    <row r="135" spans="4:5" ht="18.75">
      <c r="D135" s="115"/>
      <c r="E135" s="115"/>
    </row>
    <row r="136" spans="4:5" ht="18.75">
      <c r="D136" s="115"/>
      <c r="E136" s="115"/>
    </row>
    <row r="137" spans="4:5" ht="18.75">
      <c r="D137" s="115"/>
      <c r="E137" s="115"/>
    </row>
    <row r="138" spans="4:5" ht="18.75">
      <c r="D138" s="115"/>
      <c r="E138" s="115"/>
    </row>
    <row r="139" spans="4:5" ht="18.75">
      <c r="D139" s="115"/>
      <c r="E139" s="115"/>
    </row>
    <row r="140" spans="4:5" ht="18.75">
      <c r="D140" s="115"/>
      <c r="E140" s="115"/>
    </row>
    <row r="141" spans="4:5" ht="18.75">
      <c r="D141" s="115"/>
      <c r="E141" s="115"/>
    </row>
    <row r="142" spans="4:5" ht="18.75">
      <c r="D142" s="115"/>
      <c r="E142" s="115"/>
    </row>
    <row r="143" spans="4:5" ht="18.75">
      <c r="D143" s="115"/>
      <c r="E143" s="115"/>
    </row>
    <row r="144" spans="4:5" ht="18.75">
      <c r="D144" s="115"/>
      <c r="E144" s="115"/>
    </row>
    <row r="145" spans="4:5" ht="18.75">
      <c r="D145" s="115"/>
      <c r="E145" s="115"/>
    </row>
    <row r="146" spans="4:5" ht="18.75">
      <c r="D146" s="115"/>
      <c r="E146" s="115"/>
    </row>
    <row r="147" spans="4:5" ht="18.75">
      <c r="D147" s="115"/>
      <c r="E147" s="115"/>
    </row>
    <row r="148" spans="4:5" ht="18.75">
      <c r="D148" s="115"/>
      <c r="E148" s="115"/>
    </row>
    <row r="149" spans="4:5" ht="18.75">
      <c r="D149" s="115"/>
      <c r="E149" s="115"/>
    </row>
    <row r="150" spans="4:5" ht="18.75">
      <c r="D150" s="115"/>
      <c r="E150" s="115"/>
    </row>
    <row r="151" spans="4:5" ht="18.75">
      <c r="D151" s="115"/>
      <c r="E151" s="115"/>
    </row>
    <row r="152" spans="4:5" ht="18.75">
      <c r="D152" s="115"/>
      <c r="E152" s="115"/>
    </row>
    <row r="153" spans="4:5" ht="18.75">
      <c r="D153" s="115"/>
      <c r="E153" s="115"/>
    </row>
    <row r="154" spans="4:5" ht="18.75">
      <c r="D154" s="115"/>
      <c r="E154" s="115"/>
    </row>
    <row r="155" spans="4:5" ht="18.75">
      <c r="D155" s="115"/>
      <c r="E155" s="115"/>
    </row>
    <row r="156" spans="4:5" ht="18.75">
      <c r="D156" s="115"/>
      <c r="E156" s="115"/>
    </row>
    <row r="157" spans="4:5" ht="18.75">
      <c r="D157" s="115"/>
      <c r="E157" s="115"/>
    </row>
    <row r="158" spans="4:5" ht="18.75">
      <c r="D158" s="115"/>
      <c r="E158" s="115"/>
    </row>
    <row r="159" spans="4:5" ht="18.75">
      <c r="D159" s="115"/>
      <c r="E159" s="115"/>
    </row>
    <row r="160" spans="4:5" ht="18.75">
      <c r="D160" s="115"/>
      <c r="E160" s="115"/>
    </row>
    <row r="161" spans="4:5" ht="18.75">
      <c r="D161" s="115"/>
      <c r="E161" s="115"/>
    </row>
    <row r="162" spans="4:5" ht="18.75">
      <c r="D162" s="115"/>
      <c r="E162" s="115"/>
    </row>
    <row r="163" spans="4:5" ht="18.75">
      <c r="D163" s="115"/>
      <c r="E163" s="115"/>
    </row>
    <row r="164" spans="4:5" ht="18.75">
      <c r="D164" s="115"/>
      <c r="E164" s="115"/>
    </row>
    <row r="165" spans="4:5" ht="18.75">
      <c r="D165" s="115"/>
      <c r="E165" s="115"/>
    </row>
    <row r="166" spans="4:5" ht="18.75">
      <c r="D166" s="115"/>
      <c r="E166" s="115"/>
    </row>
    <row r="167" spans="4:5" ht="18.75">
      <c r="D167" s="115"/>
      <c r="E167" s="115"/>
    </row>
    <row r="168" spans="4:5" ht="18.75">
      <c r="D168" s="115"/>
      <c r="E168" s="115"/>
    </row>
    <row r="169" spans="4:5" ht="18.75">
      <c r="D169" s="115"/>
      <c r="E169" s="115"/>
    </row>
    <row r="170" spans="4:5" ht="18.75">
      <c r="D170" s="115"/>
      <c r="E170" s="115"/>
    </row>
    <row r="171" spans="4:5" ht="18.75">
      <c r="D171" s="115"/>
      <c r="E171" s="115"/>
    </row>
    <row r="172" spans="4:5" ht="18.75">
      <c r="D172" s="115"/>
      <c r="E172" s="115"/>
    </row>
    <row r="173" spans="4:5" ht="18.75">
      <c r="D173" s="115"/>
      <c r="E173" s="115"/>
    </row>
    <row r="174" spans="4:5" ht="18.75">
      <c r="D174" s="115"/>
      <c r="E174" s="115"/>
    </row>
    <row r="175" spans="4:5" ht="18.75">
      <c r="D175" s="115"/>
      <c r="E175" s="115"/>
    </row>
    <row r="176" spans="4:5" ht="18.75">
      <c r="D176" s="115"/>
      <c r="E176" s="115"/>
    </row>
    <row r="177" spans="4:5" ht="18.75">
      <c r="D177" s="115"/>
      <c r="E177" s="115"/>
    </row>
    <row r="178" spans="4:5" ht="18.75">
      <c r="D178" s="115"/>
      <c r="E178" s="115"/>
    </row>
  </sheetData>
  <sheetProtection selectLockedCells="1" selectUnlockedCells="1"/>
  <mergeCells count="44">
    <mergeCell ref="B17:C17"/>
    <mergeCell ref="B18:C18"/>
    <mergeCell ref="C2:D2"/>
    <mergeCell ref="C3:D3"/>
    <mergeCell ref="A5:B6"/>
    <mergeCell ref="C5:C6"/>
    <mergeCell ref="A8:E8"/>
    <mergeCell ref="B19:C19"/>
    <mergeCell ref="B20:C20"/>
    <mergeCell ref="B21:C21"/>
    <mergeCell ref="B22:C22"/>
    <mergeCell ref="A7:B7"/>
    <mergeCell ref="A9:A24"/>
    <mergeCell ref="B9:C9"/>
    <mergeCell ref="B10:B13"/>
    <mergeCell ref="B15:C15"/>
    <mergeCell ref="B16:C16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A32:A34"/>
    <mergeCell ref="A36:A40"/>
    <mergeCell ref="B36:C36"/>
    <mergeCell ref="B37:C37"/>
    <mergeCell ref="B38:C38"/>
    <mergeCell ref="B39:C39"/>
    <mergeCell ref="B40:C40"/>
    <mergeCell ref="A35:E35"/>
    <mergeCell ref="A47:C47"/>
    <mergeCell ref="A48:C48"/>
    <mergeCell ref="A49:B50"/>
    <mergeCell ref="A41:A46"/>
    <mergeCell ref="B41:C41"/>
    <mergeCell ref="B42:C42"/>
    <mergeCell ref="B43:C43"/>
    <mergeCell ref="B44:C44"/>
    <mergeCell ref="B45:C45"/>
    <mergeCell ref="B46:C46"/>
  </mergeCells>
  <printOptions horizontalCentered="1"/>
  <pageMargins left="0.7086614173228347" right="0.7086614173228347" top="0.7480314960629921" bottom="0.7480314960629921" header="0.5118110236220472" footer="0.31496062992125984"/>
  <pageSetup fitToHeight="1" fitToWidth="1" horizontalDpi="300" verticalDpi="300" orientation="portrait" paperSize="9" scale="60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L125"/>
  <sheetViews>
    <sheetView view="pageBreakPreview" zoomScaleNormal="75" zoomScaleSheetLayoutView="100" zoomScalePageLayoutView="0" workbookViewId="0" topLeftCell="A1">
      <selection activeCell="A2" sqref="A2"/>
    </sheetView>
  </sheetViews>
  <sheetFormatPr defaultColWidth="8" defaultRowHeight="15"/>
  <cols>
    <col min="1" max="1" width="5.8984375" style="314" customWidth="1"/>
    <col min="2" max="2" width="70.19921875" style="314" customWidth="1"/>
    <col min="3" max="4" width="20.59765625" style="97" customWidth="1"/>
    <col min="5" max="16384" width="8" style="314" customWidth="1"/>
  </cols>
  <sheetData>
    <row r="2" spans="1:12" s="149" customFormat="1" ht="18.75">
      <c r="A2" s="149" t="s">
        <v>372</v>
      </c>
      <c r="C2" s="150"/>
      <c r="D2" s="150"/>
      <c r="E2" s="150"/>
      <c r="F2" s="150"/>
      <c r="I2" s="150"/>
      <c r="J2" s="150"/>
      <c r="K2" s="150"/>
      <c r="L2" s="150"/>
    </row>
    <row r="3" spans="1:4" s="98" customFormat="1" ht="15.75">
      <c r="A3" s="666" t="s">
        <v>89</v>
      </c>
      <c r="B3" s="666"/>
      <c r="C3" s="666"/>
      <c r="D3" s="666"/>
    </row>
    <row r="4" spans="1:4" s="98" customFormat="1" ht="15.75">
      <c r="A4" s="666" t="s">
        <v>267</v>
      </c>
      <c r="B4" s="666"/>
      <c r="C4" s="666"/>
      <c r="D4" s="666"/>
    </row>
    <row r="5" spans="3:4" ht="108" customHeight="1" thickBot="1">
      <c r="C5" s="116"/>
      <c r="D5" s="155" t="s">
        <v>264</v>
      </c>
    </row>
    <row r="6" spans="1:6" s="100" customFormat="1" ht="26.25" thickBot="1">
      <c r="A6" s="650" t="s">
        <v>90</v>
      </c>
      <c r="B6" s="610"/>
      <c r="C6" s="472" t="s">
        <v>73</v>
      </c>
      <c r="D6" s="473" t="s">
        <v>2</v>
      </c>
      <c r="F6" s="117"/>
    </row>
    <row r="7" spans="1:4" s="100" customFormat="1" ht="19.5" thickTop="1">
      <c r="A7" s="652"/>
      <c r="B7" s="654"/>
      <c r="C7" s="315" t="s">
        <v>4</v>
      </c>
      <c r="D7" s="474" t="s">
        <v>4</v>
      </c>
    </row>
    <row r="8" spans="1:4" s="104" customFormat="1" ht="19.5" thickBot="1">
      <c r="A8" s="494">
        <v>1</v>
      </c>
      <c r="B8" s="495">
        <v>2</v>
      </c>
      <c r="C8" s="496">
        <v>4</v>
      </c>
      <c r="D8" s="497">
        <v>5</v>
      </c>
    </row>
    <row r="9" spans="1:4" s="105" customFormat="1" ht="16.5" thickBot="1">
      <c r="A9" s="498" t="s">
        <v>91</v>
      </c>
      <c r="B9" s="660" t="s">
        <v>118</v>
      </c>
      <c r="C9" s="660"/>
      <c r="D9" s="661"/>
    </row>
    <row r="10" spans="1:4" ht="18.75">
      <c r="A10" s="629" t="s">
        <v>77</v>
      </c>
      <c r="B10" s="499" t="s">
        <v>7</v>
      </c>
      <c r="C10" s="500">
        <v>49053000</v>
      </c>
      <c r="D10" s="501">
        <v>47850880</v>
      </c>
    </row>
    <row r="11" spans="1:4" ht="18.75">
      <c r="A11" s="644"/>
      <c r="B11" s="110" t="s">
        <v>79</v>
      </c>
      <c r="C11" s="387">
        <v>10627000</v>
      </c>
      <c r="D11" s="477">
        <v>9045275</v>
      </c>
    </row>
    <row r="12" spans="1:4" ht="18.75">
      <c r="A12" s="644"/>
      <c r="B12" s="110" t="s">
        <v>81</v>
      </c>
      <c r="C12" s="387">
        <v>55758000</v>
      </c>
      <c r="D12" s="477">
        <v>75272641</v>
      </c>
    </row>
    <row r="13" spans="1:4" ht="18.75">
      <c r="A13" s="644"/>
      <c r="B13" s="110" t="s">
        <v>18</v>
      </c>
      <c r="C13" s="387">
        <v>15520000</v>
      </c>
      <c r="D13" s="477">
        <f>10465542+768000</f>
        <v>11233542</v>
      </c>
    </row>
    <row r="14" spans="1:4" ht="18.75">
      <c r="A14" s="644"/>
      <c r="B14" s="106" t="s">
        <v>119</v>
      </c>
      <c r="C14" s="387">
        <v>64383000</v>
      </c>
      <c r="D14" s="477">
        <v>61083372</v>
      </c>
    </row>
    <row r="15" spans="1:4" ht="18.75">
      <c r="A15" s="644"/>
      <c r="B15" s="106" t="s">
        <v>120</v>
      </c>
      <c r="C15" s="387"/>
      <c r="D15" s="477"/>
    </row>
    <row r="16" spans="1:4" ht="18.75">
      <c r="A16" s="644"/>
      <c r="B16" s="106" t="s">
        <v>15</v>
      </c>
      <c r="C16" s="387">
        <v>1500000</v>
      </c>
      <c r="D16" s="477">
        <v>1500000</v>
      </c>
    </row>
    <row r="17" spans="1:4" ht="18.75">
      <c r="A17" s="644"/>
      <c r="B17" s="110" t="s">
        <v>83</v>
      </c>
      <c r="C17" s="387">
        <v>11570000</v>
      </c>
      <c r="D17" s="477">
        <v>10518000</v>
      </c>
    </row>
    <row r="18" spans="1:5" ht="18.75">
      <c r="A18" s="644"/>
      <c r="B18" s="111" t="s">
        <v>121</v>
      </c>
      <c r="C18" s="388">
        <f>SUM(C10:C17)</f>
        <v>208411000</v>
      </c>
      <c r="D18" s="502">
        <f>SUM(D10:D17)</f>
        <v>216503710</v>
      </c>
      <c r="E18" s="389"/>
    </row>
    <row r="19" spans="1:4" ht="18.75">
      <c r="A19" s="638" t="s">
        <v>87</v>
      </c>
      <c r="B19" s="110" t="s">
        <v>122</v>
      </c>
      <c r="C19" s="115">
        <v>13000000</v>
      </c>
      <c r="D19" s="477">
        <v>23000000</v>
      </c>
    </row>
    <row r="20" spans="1:4" ht="18.75">
      <c r="A20" s="638"/>
      <c r="B20" s="110" t="s">
        <v>87</v>
      </c>
      <c r="C20" s="387">
        <v>67250000</v>
      </c>
      <c r="D20" s="477">
        <f>27895861-768000</f>
        <v>27127861</v>
      </c>
    </row>
    <row r="21" spans="1:4" ht="18.75">
      <c r="A21" s="638"/>
      <c r="B21" s="110" t="s">
        <v>123</v>
      </c>
      <c r="C21" s="387"/>
      <c r="D21" s="477"/>
    </row>
    <row r="22" spans="1:4" ht="18.75">
      <c r="A22" s="638"/>
      <c r="B22" s="106" t="s">
        <v>119</v>
      </c>
      <c r="C22" s="387"/>
      <c r="D22" s="477"/>
    </row>
    <row r="23" spans="1:5" ht="18.75">
      <c r="A23" s="638"/>
      <c r="B23" s="111" t="s">
        <v>124</v>
      </c>
      <c r="C23" s="388">
        <f>SUM(C19:C22)</f>
        <v>80250000</v>
      </c>
      <c r="D23" s="502">
        <f>SUM(D19:D22)</f>
        <v>50127861</v>
      </c>
      <c r="E23" s="316"/>
    </row>
    <row r="24" spans="1:4" ht="18.75">
      <c r="A24" s="638" t="s">
        <v>109</v>
      </c>
      <c r="B24" s="106" t="s">
        <v>125</v>
      </c>
      <c r="C24" s="388"/>
      <c r="D24" s="477"/>
    </row>
    <row r="25" spans="1:4" ht="18.75">
      <c r="A25" s="638"/>
      <c r="B25" s="106" t="s">
        <v>126</v>
      </c>
      <c r="C25" s="388"/>
      <c r="D25" s="477"/>
    </row>
    <row r="26" spans="1:4" ht="18.75">
      <c r="A26" s="638"/>
      <c r="B26" s="106" t="s">
        <v>127</v>
      </c>
      <c r="C26" s="388"/>
      <c r="D26" s="477"/>
    </row>
    <row r="27" spans="1:4" ht="18.75">
      <c r="A27" s="638"/>
      <c r="B27" s="111" t="s">
        <v>128</v>
      </c>
      <c r="C27" s="388"/>
      <c r="D27" s="477"/>
    </row>
    <row r="28" spans="1:4" ht="18.75">
      <c r="A28" s="662"/>
      <c r="B28" s="106" t="s">
        <v>129</v>
      </c>
      <c r="C28" s="388">
        <v>10876000</v>
      </c>
      <c r="D28" s="477">
        <v>1600000</v>
      </c>
    </row>
    <row r="29" spans="1:4" ht="19.5" thickBot="1">
      <c r="A29" s="623"/>
      <c r="B29" s="485" t="s">
        <v>130</v>
      </c>
      <c r="C29" s="503">
        <f>SUM(C28)</f>
        <v>10876000</v>
      </c>
      <c r="D29" s="503">
        <f>SUM(D28)</f>
        <v>1600000</v>
      </c>
    </row>
    <row r="30" spans="1:4" ht="19.5" thickBot="1">
      <c r="A30" s="663" t="s">
        <v>86</v>
      </c>
      <c r="B30" s="663"/>
      <c r="C30" s="504">
        <f>SUM(C29,C23,C18)</f>
        <v>299537000</v>
      </c>
      <c r="D30" s="504">
        <f>SUM(D29,D23,D18)</f>
        <v>268231571</v>
      </c>
    </row>
    <row r="31" spans="1:4" ht="16.5" thickBot="1">
      <c r="A31" s="498" t="s">
        <v>131</v>
      </c>
      <c r="B31" s="660" t="s">
        <v>235</v>
      </c>
      <c r="C31" s="660"/>
      <c r="D31" s="661"/>
    </row>
    <row r="32" spans="1:4" ht="18.75">
      <c r="A32" s="644" t="s">
        <v>77</v>
      </c>
      <c r="B32" s="118" t="s">
        <v>7</v>
      </c>
      <c r="C32" s="119">
        <v>41843000</v>
      </c>
      <c r="D32" s="506">
        <v>46262468</v>
      </c>
    </row>
    <row r="33" spans="1:4" ht="18.75">
      <c r="A33" s="644"/>
      <c r="B33" s="110" t="s">
        <v>79</v>
      </c>
      <c r="C33" s="120">
        <v>11156000</v>
      </c>
      <c r="D33" s="507">
        <v>9713179</v>
      </c>
    </row>
    <row r="34" spans="1:4" ht="18.75">
      <c r="A34" s="644"/>
      <c r="B34" s="110" t="s">
        <v>81</v>
      </c>
      <c r="C34" s="120">
        <v>35241000</v>
      </c>
      <c r="D34" s="507">
        <v>36482649</v>
      </c>
    </row>
    <row r="35" spans="1:4" ht="18.75">
      <c r="A35" s="644"/>
      <c r="B35" s="110" t="s">
        <v>18</v>
      </c>
      <c r="C35" s="120"/>
      <c r="D35" s="507"/>
    </row>
    <row r="36" spans="1:4" ht="18.75">
      <c r="A36" s="644"/>
      <c r="B36" s="110" t="s">
        <v>83</v>
      </c>
      <c r="C36" s="121"/>
      <c r="D36" s="508"/>
    </row>
    <row r="37" spans="1:4" ht="18.75">
      <c r="A37" s="644"/>
      <c r="B37" s="111" t="s">
        <v>121</v>
      </c>
      <c r="C37" s="121"/>
      <c r="D37" s="508"/>
    </row>
    <row r="38" spans="1:4" ht="18.75">
      <c r="A38" s="662" t="s">
        <v>87</v>
      </c>
      <c r="B38" s="110" t="s">
        <v>122</v>
      </c>
      <c r="C38" s="120"/>
      <c r="D38" s="507"/>
    </row>
    <row r="39" spans="1:4" ht="18.75">
      <c r="A39" s="662"/>
      <c r="B39" s="110" t="s">
        <v>87</v>
      </c>
      <c r="C39" s="120"/>
      <c r="D39" s="507"/>
    </row>
    <row r="40" spans="1:4" ht="19.5" thickBot="1">
      <c r="A40" s="623"/>
      <c r="B40" s="485" t="s">
        <v>124</v>
      </c>
      <c r="C40" s="509"/>
      <c r="D40" s="510"/>
    </row>
    <row r="41" spans="1:4" ht="19.5" thickBot="1">
      <c r="A41" s="664" t="s">
        <v>86</v>
      </c>
      <c r="B41" s="664"/>
      <c r="C41" s="505">
        <f>SUM(C32:C40)</f>
        <v>88240000</v>
      </c>
      <c r="D41" s="505">
        <f>SUM(D32:D40)</f>
        <v>92458296</v>
      </c>
    </row>
    <row r="42" spans="1:4" ht="19.5" thickBot="1">
      <c r="A42" s="665" t="s">
        <v>132</v>
      </c>
      <c r="B42" s="665"/>
      <c r="C42" s="511">
        <f>SUM(C30+C41)</f>
        <v>387777000</v>
      </c>
      <c r="D42" s="511">
        <f>SUM(D30+D41)</f>
        <v>360689867</v>
      </c>
    </row>
    <row r="43" spans="1:4" ht="32.25" thickBot="1">
      <c r="A43" s="658" t="s">
        <v>78</v>
      </c>
      <c r="B43" s="512" t="s">
        <v>133</v>
      </c>
      <c r="C43" s="513">
        <v>64383000</v>
      </c>
      <c r="D43" s="514">
        <v>61083372</v>
      </c>
    </row>
    <row r="44" spans="1:4" ht="33" thickBot="1" thickTop="1">
      <c r="A44" s="659"/>
      <c r="B44" s="515" t="s">
        <v>134</v>
      </c>
      <c r="C44" s="516"/>
      <c r="D44" s="517"/>
    </row>
    <row r="45" spans="3:4" ht="18.75">
      <c r="C45" s="115"/>
      <c r="D45" s="115"/>
    </row>
    <row r="46" spans="3:4" ht="18.75">
      <c r="C46" s="115"/>
      <c r="D46" s="115"/>
    </row>
    <row r="47" spans="3:4" ht="18.75">
      <c r="C47" s="115"/>
      <c r="D47" s="115"/>
    </row>
    <row r="48" spans="3:4" ht="18.75">
      <c r="C48" s="115"/>
      <c r="D48" s="115"/>
    </row>
    <row r="49" spans="3:4" ht="18.75">
      <c r="C49" s="115"/>
      <c r="D49" s="115"/>
    </row>
    <row r="50" spans="3:4" ht="18.75">
      <c r="C50" s="115"/>
      <c r="D50" s="115"/>
    </row>
    <row r="51" spans="3:4" ht="18.75">
      <c r="C51" s="115"/>
      <c r="D51" s="115"/>
    </row>
    <row r="52" spans="3:4" ht="18.75">
      <c r="C52" s="115"/>
      <c r="D52" s="115"/>
    </row>
    <row r="53" spans="3:4" ht="18.75">
      <c r="C53" s="115"/>
      <c r="D53" s="115"/>
    </row>
    <row r="54" spans="3:4" ht="18.75">
      <c r="C54" s="115"/>
      <c r="D54" s="115"/>
    </row>
    <row r="55" spans="3:4" ht="18.75">
      <c r="C55" s="115"/>
      <c r="D55" s="115"/>
    </row>
    <row r="56" spans="3:4" ht="18.75">
      <c r="C56" s="115"/>
      <c r="D56" s="115"/>
    </row>
    <row r="57" spans="3:4" ht="18.75">
      <c r="C57" s="115"/>
      <c r="D57" s="115"/>
    </row>
    <row r="58" spans="3:4" ht="18.75">
      <c r="C58" s="115"/>
      <c r="D58" s="115"/>
    </row>
    <row r="59" spans="3:4" ht="18.75">
      <c r="C59" s="115"/>
      <c r="D59" s="115"/>
    </row>
    <row r="60" spans="3:4" ht="18.75">
      <c r="C60" s="115"/>
      <c r="D60" s="115"/>
    </row>
    <row r="61" spans="3:4" ht="18.75">
      <c r="C61" s="115"/>
      <c r="D61" s="115"/>
    </row>
    <row r="62" spans="3:4" ht="18.75">
      <c r="C62" s="115"/>
      <c r="D62" s="115"/>
    </row>
    <row r="63" spans="3:4" ht="18.75">
      <c r="C63" s="115"/>
      <c r="D63" s="115"/>
    </row>
    <row r="64" spans="3:4" ht="18.75">
      <c r="C64" s="115"/>
      <c r="D64" s="115"/>
    </row>
    <row r="65" spans="3:4" ht="18.75">
      <c r="C65" s="115"/>
      <c r="D65" s="115"/>
    </row>
    <row r="66" spans="3:4" ht="18.75">
      <c r="C66" s="115"/>
      <c r="D66" s="115"/>
    </row>
    <row r="67" spans="3:4" ht="18.75">
      <c r="C67" s="115"/>
      <c r="D67" s="115"/>
    </row>
    <row r="68" spans="3:4" ht="18.75">
      <c r="C68" s="115"/>
      <c r="D68" s="115"/>
    </row>
    <row r="69" spans="3:4" ht="18.75">
      <c r="C69" s="115"/>
      <c r="D69" s="115"/>
    </row>
    <row r="70" spans="3:4" ht="18.75">
      <c r="C70" s="115"/>
      <c r="D70" s="115"/>
    </row>
    <row r="71" spans="3:4" ht="18.75">
      <c r="C71" s="115"/>
      <c r="D71" s="115"/>
    </row>
    <row r="72" spans="3:4" ht="18.75">
      <c r="C72" s="115"/>
      <c r="D72" s="115"/>
    </row>
    <row r="73" spans="3:4" ht="18.75">
      <c r="C73" s="115"/>
      <c r="D73" s="115"/>
    </row>
    <row r="74" spans="3:4" ht="18.75">
      <c r="C74" s="115"/>
      <c r="D74" s="115"/>
    </row>
    <row r="75" spans="3:4" ht="18.75">
      <c r="C75" s="115"/>
      <c r="D75" s="115"/>
    </row>
    <row r="76" spans="3:4" ht="18.75">
      <c r="C76" s="115"/>
      <c r="D76" s="115"/>
    </row>
    <row r="77" spans="3:4" ht="18.75">
      <c r="C77" s="115"/>
      <c r="D77" s="115"/>
    </row>
    <row r="78" spans="3:4" ht="18.75">
      <c r="C78" s="115"/>
      <c r="D78" s="115"/>
    </row>
    <row r="79" spans="3:4" ht="18.75">
      <c r="C79" s="115"/>
      <c r="D79" s="115"/>
    </row>
    <row r="80" spans="3:4" ht="18.75">
      <c r="C80" s="115"/>
      <c r="D80" s="115"/>
    </row>
    <row r="81" spans="3:4" ht="18.75">
      <c r="C81" s="115"/>
      <c r="D81" s="115"/>
    </row>
    <row r="82" spans="3:4" ht="18.75">
      <c r="C82" s="115"/>
      <c r="D82" s="115"/>
    </row>
    <row r="83" spans="3:4" ht="18.75">
      <c r="C83" s="115"/>
      <c r="D83" s="115"/>
    </row>
    <row r="84" spans="3:4" ht="18.75">
      <c r="C84" s="115"/>
      <c r="D84" s="115"/>
    </row>
    <row r="85" spans="3:4" ht="18.75">
      <c r="C85" s="115"/>
      <c r="D85" s="115"/>
    </row>
    <row r="86" spans="3:4" ht="18.75">
      <c r="C86" s="115"/>
      <c r="D86" s="115"/>
    </row>
    <row r="87" spans="3:4" ht="18.75">
      <c r="C87" s="115"/>
      <c r="D87" s="115"/>
    </row>
    <row r="88" spans="3:4" ht="18.75">
      <c r="C88" s="115"/>
      <c r="D88" s="115"/>
    </row>
    <row r="89" spans="3:4" ht="18.75">
      <c r="C89" s="115"/>
      <c r="D89" s="115"/>
    </row>
    <row r="90" spans="3:4" ht="18.75">
      <c r="C90" s="115"/>
      <c r="D90" s="115"/>
    </row>
    <row r="91" spans="3:4" ht="18.75">
      <c r="C91" s="115"/>
      <c r="D91" s="115"/>
    </row>
    <row r="92" spans="3:4" ht="18.75">
      <c r="C92" s="115"/>
      <c r="D92" s="115"/>
    </row>
    <row r="93" spans="3:4" ht="18.75">
      <c r="C93" s="115"/>
      <c r="D93" s="115"/>
    </row>
    <row r="94" spans="3:4" ht="18.75">
      <c r="C94" s="115"/>
      <c r="D94" s="115"/>
    </row>
    <row r="95" spans="3:4" ht="18.75">
      <c r="C95" s="115"/>
      <c r="D95" s="115"/>
    </row>
    <row r="96" spans="3:4" ht="18.75">
      <c r="C96" s="115"/>
      <c r="D96" s="115"/>
    </row>
    <row r="97" spans="3:4" ht="18.75">
      <c r="C97" s="115"/>
      <c r="D97" s="115"/>
    </row>
    <row r="98" spans="3:4" ht="18.75">
      <c r="C98" s="115"/>
      <c r="D98" s="115"/>
    </row>
    <row r="99" spans="3:4" ht="18.75">
      <c r="C99" s="115"/>
      <c r="D99" s="115"/>
    </row>
    <row r="100" spans="3:4" ht="18.75">
      <c r="C100" s="115"/>
      <c r="D100" s="115"/>
    </row>
    <row r="101" spans="3:4" ht="18.75">
      <c r="C101" s="115"/>
      <c r="D101" s="115"/>
    </row>
    <row r="102" spans="3:4" ht="18.75">
      <c r="C102" s="115"/>
      <c r="D102" s="115"/>
    </row>
    <row r="103" spans="3:4" ht="18.75">
      <c r="C103" s="115"/>
      <c r="D103" s="115"/>
    </row>
    <row r="104" spans="3:4" ht="18.75">
      <c r="C104" s="115"/>
      <c r="D104" s="115"/>
    </row>
    <row r="105" spans="3:4" ht="18.75">
      <c r="C105" s="115"/>
      <c r="D105" s="115"/>
    </row>
    <row r="106" spans="3:4" ht="18.75">
      <c r="C106" s="115"/>
      <c r="D106" s="115"/>
    </row>
    <row r="107" spans="3:4" ht="18.75">
      <c r="C107" s="115"/>
      <c r="D107" s="115"/>
    </row>
    <row r="108" spans="3:4" ht="18.75">
      <c r="C108" s="115"/>
      <c r="D108" s="115"/>
    </row>
    <row r="109" spans="3:4" ht="18.75">
      <c r="C109" s="115"/>
      <c r="D109" s="115"/>
    </row>
    <row r="110" spans="3:4" ht="18.75">
      <c r="C110" s="115"/>
      <c r="D110" s="115"/>
    </row>
    <row r="111" spans="3:4" ht="18.75">
      <c r="C111" s="115"/>
      <c r="D111" s="115"/>
    </row>
    <row r="112" spans="3:4" ht="18.75">
      <c r="C112" s="115"/>
      <c r="D112" s="115"/>
    </row>
    <row r="113" spans="3:4" ht="18.75">
      <c r="C113" s="115"/>
      <c r="D113" s="115"/>
    </row>
    <row r="114" spans="3:4" ht="18.75">
      <c r="C114" s="115"/>
      <c r="D114" s="115"/>
    </row>
    <row r="115" spans="3:4" ht="18.75">
      <c r="C115" s="115"/>
      <c r="D115" s="115"/>
    </row>
    <row r="116" spans="3:4" ht="18.75">
      <c r="C116" s="115"/>
      <c r="D116" s="115"/>
    </row>
    <row r="117" spans="3:4" ht="18.75">
      <c r="C117" s="115"/>
      <c r="D117" s="115"/>
    </row>
    <row r="118" spans="3:4" ht="18.75">
      <c r="C118" s="115"/>
      <c r="D118" s="115"/>
    </row>
    <row r="119" spans="3:4" ht="18.75">
      <c r="C119" s="115"/>
      <c r="D119" s="115"/>
    </row>
    <row r="120" spans="3:4" ht="18.75">
      <c r="C120" s="115"/>
      <c r="D120" s="115"/>
    </row>
    <row r="121" spans="3:4" ht="18.75">
      <c r="C121" s="115"/>
      <c r="D121" s="115"/>
    </row>
    <row r="122" spans="3:4" ht="18.75">
      <c r="C122" s="115"/>
      <c r="D122" s="115"/>
    </row>
    <row r="123" spans="3:4" ht="18.75">
      <c r="C123" s="115"/>
      <c r="D123" s="115"/>
    </row>
    <row r="124" spans="3:4" ht="18.75">
      <c r="C124" s="115"/>
      <c r="D124" s="115"/>
    </row>
    <row r="125" spans="3:4" ht="18.75">
      <c r="C125" s="115"/>
      <c r="D125" s="115"/>
    </row>
  </sheetData>
  <sheetProtection selectLockedCells="1" selectUnlockedCells="1"/>
  <mergeCells count="16">
    <mergeCell ref="B9:D9"/>
    <mergeCell ref="A10:A18"/>
    <mergeCell ref="A19:A23"/>
    <mergeCell ref="A24:A27"/>
    <mergeCell ref="A3:D3"/>
    <mergeCell ref="A4:D4"/>
    <mergeCell ref="A6:A7"/>
    <mergeCell ref="B6:B7"/>
    <mergeCell ref="A43:A44"/>
    <mergeCell ref="B31:D31"/>
    <mergeCell ref="A32:A37"/>
    <mergeCell ref="A38:A40"/>
    <mergeCell ref="A28:A29"/>
    <mergeCell ref="A30:B30"/>
    <mergeCell ref="A41:B41"/>
    <mergeCell ref="A42:B42"/>
  </mergeCells>
  <printOptions/>
  <pageMargins left="0.7083333333333334" right="0.7083333333333334" top="0.7479166666666667" bottom="0.7486111111111111" header="0.5118055555555555" footer="0.31527777777777777"/>
  <pageSetup fitToHeight="1" fitToWidth="1" horizontalDpi="600" verticalDpi="600" orientation="portrait" paperSize="9" scale="66" r:id="rId1"/>
  <headerFooter alignWithMargins="0">
    <oddFooter>&amp;L&amp;F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A1" sqref="A1"/>
    </sheetView>
  </sheetViews>
  <sheetFormatPr defaultColWidth="8.796875" defaultRowHeight="15"/>
  <cols>
    <col min="1" max="2" width="4.09765625" style="313" customWidth="1"/>
    <col min="3" max="3" width="36.69921875" style="313" customWidth="1"/>
    <col min="4" max="7" width="12.59765625" style="122" customWidth="1"/>
    <col min="8" max="16384" width="9" style="122" customWidth="1"/>
  </cols>
  <sheetData>
    <row r="1" spans="1:12" s="149" customFormat="1" ht="18.75">
      <c r="A1" s="149" t="s">
        <v>373</v>
      </c>
      <c r="C1" s="150"/>
      <c r="D1" s="150"/>
      <c r="E1" s="150"/>
      <c r="F1" s="150"/>
      <c r="I1" s="150"/>
      <c r="J1" s="150"/>
      <c r="K1" s="150"/>
      <c r="L1" s="150"/>
    </row>
    <row r="2" spans="1:3" s="98" customFormat="1" ht="22.5" customHeight="1">
      <c r="A2" s="301"/>
      <c r="B2" s="301"/>
      <c r="C2" s="302"/>
    </row>
    <row r="3" spans="1:7" s="98" customFormat="1" ht="22.5" customHeight="1">
      <c r="A3" s="301"/>
      <c r="B3" s="301"/>
      <c r="C3" s="666" t="s">
        <v>135</v>
      </c>
      <c r="D3" s="666"/>
      <c r="E3" s="666"/>
      <c r="F3" s="666"/>
      <c r="G3" s="666"/>
    </row>
    <row r="4" spans="1:7" s="98" customFormat="1" ht="22.5" customHeight="1">
      <c r="A4" s="303"/>
      <c r="B4" s="152"/>
      <c r="C4" s="670" t="s">
        <v>331</v>
      </c>
      <c r="D4" s="670"/>
      <c r="E4" s="670"/>
      <c r="F4" s="670"/>
      <c r="G4" s="670"/>
    </row>
    <row r="5" spans="1:7" s="98" customFormat="1" ht="22.5" customHeight="1">
      <c r="A5" s="303"/>
      <c r="B5" s="152"/>
      <c r="C5" s="304"/>
      <c r="D5" s="304"/>
      <c r="E5" s="304"/>
      <c r="F5" s="304"/>
      <c r="G5" s="304"/>
    </row>
    <row r="6" spans="1:7" s="98" customFormat="1" ht="22.5" customHeight="1">
      <c r="A6" s="303"/>
      <c r="B6" s="152"/>
      <c r="C6" s="304"/>
      <c r="D6" s="304"/>
      <c r="E6" s="304"/>
      <c r="F6" s="304"/>
      <c r="G6" s="304"/>
    </row>
    <row r="7" spans="1:11" s="98" customFormat="1" ht="18" customHeight="1" thickBot="1">
      <c r="A7" s="303"/>
      <c r="B7" s="152"/>
      <c r="C7" s="304"/>
      <c r="D7" s="304"/>
      <c r="E7" s="304"/>
      <c r="F7" s="304"/>
      <c r="I7" s="671" t="s">
        <v>347</v>
      </c>
      <c r="J7" s="671"/>
      <c r="K7" s="671"/>
    </row>
    <row r="8" spans="1:11" ht="38.25" customHeight="1" thickBot="1" thickTop="1">
      <c r="A8" s="676" t="s">
        <v>136</v>
      </c>
      <c r="B8" s="676"/>
      <c r="C8" s="668" t="s">
        <v>137</v>
      </c>
      <c r="D8" s="667" t="s">
        <v>330</v>
      </c>
      <c r="E8" s="667"/>
      <c r="F8" s="667"/>
      <c r="G8" s="667"/>
      <c r="H8" s="667" t="s">
        <v>138</v>
      </c>
      <c r="I8" s="667"/>
      <c r="J8" s="667"/>
      <c r="K8" s="667"/>
    </row>
    <row r="9" spans="1:11" ht="19.5" customHeight="1" thickBot="1" thickTop="1">
      <c r="A9" s="676"/>
      <c r="B9" s="676"/>
      <c r="C9" s="668"/>
      <c r="D9" s="305" t="s">
        <v>139</v>
      </c>
      <c r="E9" s="306" t="s">
        <v>140</v>
      </c>
      <c r="F9" s="305" t="s">
        <v>139</v>
      </c>
      <c r="G9" s="307" t="s">
        <v>140</v>
      </c>
      <c r="H9" s="305" t="s">
        <v>139</v>
      </c>
      <c r="I9" s="306" t="s">
        <v>140</v>
      </c>
      <c r="J9" s="305" t="s">
        <v>139</v>
      </c>
      <c r="K9" s="307" t="s">
        <v>140</v>
      </c>
    </row>
    <row r="10" spans="1:11" ht="39.75" customHeight="1" thickBot="1" thickTop="1">
      <c r="A10" s="676"/>
      <c r="B10" s="676"/>
      <c r="C10" s="668"/>
      <c r="D10" s="669" t="s">
        <v>141</v>
      </c>
      <c r="E10" s="669"/>
      <c r="F10" s="667" t="s">
        <v>142</v>
      </c>
      <c r="G10" s="667"/>
      <c r="H10" s="669" t="s">
        <v>141</v>
      </c>
      <c r="I10" s="669"/>
      <c r="J10" s="667" t="s">
        <v>142</v>
      </c>
      <c r="K10" s="667"/>
    </row>
    <row r="11" spans="1:11" s="123" customFormat="1" ht="17.25" customHeight="1" thickBot="1" thickTop="1">
      <c r="A11" s="673">
        <v>1</v>
      </c>
      <c r="B11" s="673"/>
      <c r="C11" s="308">
        <v>2</v>
      </c>
      <c r="D11" s="309">
        <v>11</v>
      </c>
      <c r="E11" s="310">
        <v>12</v>
      </c>
      <c r="F11" s="309">
        <v>13</v>
      </c>
      <c r="G11" s="311">
        <v>14</v>
      </c>
      <c r="H11" s="309">
        <v>11</v>
      </c>
      <c r="I11" s="310">
        <v>12</v>
      </c>
      <c r="J11" s="309">
        <v>13</v>
      </c>
      <c r="K11" s="311">
        <v>14</v>
      </c>
    </row>
    <row r="12" spans="1:12" s="98" customFormat="1" ht="33.75" customHeight="1" thickBot="1" thickTop="1">
      <c r="A12" s="312" t="s">
        <v>91</v>
      </c>
      <c r="B12" s="674" t="s">
        <v>143</v>
      </c>
      <c r="C12" s="674"/>
      <c r="D12" s="124">
        <v>9</v>
      </c>
      <c r="E12" s="125">
        <v>2</v>
      </c>
      <c r="F12" s="124">
        <v>25</v>
      </c>
      <c r="G12" s="126"/>
      <c r="H12" s="124">
        <v>9</v>
      </c>
      <c r="I12" s="125">
        <v>2</v>
      </c>
      <c r="J12" s="124">
        <v>21</v>
      </c>
      <c r="K12" s="126"/>
      <c r="L12" s="98" t="s">
        <v>356</v>
      </c>
    </row>
    <row r="13" spans="1:12" ht="32.25" customHeight="1" thickBot="1" thickTop="1">
      <c r="A13" s="39">
        <v>3</v>
      </c>
      <c r="B13" s="675" t="s">
        <v>236</v>
      </c>
      <c r="C13" s="675"/>
      <c r="D13" s="127">
        <v>12</v>
      </c>
      <c r="E13" s="128">
        <v>3</v>
      </c>
      <c r="F13" s="127"/>
      <c r="G13" s="129"/>
      <c r="H13" s="127">
        <v>13</v>
      </c>
      <c r="I13" s="128">
        <v>2</v>
      </c>
      <c r="J13" s="127"/>
      <c r="K13" s="129"/>
      <c r="L13" s="122" t="s">
        <v>355</v>
      </c>
    </row>
    <row r="14" spans="1:11" ht="17.25" customHeight="1" thickBot="1" thickTop="1">
      <c r="A14" s="672" t="s">
        <v>144</v>
      </c>
      <c r="B14" s="672"/>
      <c r="C14" s="672"/>
      <c r="D14" s="124">
        <f>SUM(D12:D13)</f>
        <v>21</v>
      </c>
      <c r="E14" s="125">
        <f>SUM(E12:E13)</f>
        <v>5</v>
      </c>
      <c r="F14" s="124">
        <v>25</v>
      </c>
      <c r="G14" s="126"/>
      <c r="H14" s="124">
        <f>SUM(H12:H13)</f>
        <v>22</v>
      </c>
      <c r="I14" s="125">
        <f>SUM(I12:I13)</f>
        <v>4</v>
      </c>
      <c r="J14" s="124">
        <f>SUM(J12:J13)</f>
        <v>21</v>
      </c>
      <c r="K14" s="126">
        <f>SUM(K13)</f>
        <v>0</v>
      </c>
    </row>
    <row r="15" ht="16.5" thickTop="1"/>
  </sheetData>
  <sheetProtection selectLockedCells="1" selectUnlockedCells="1"/>
  <mergeCells count="15">
    <mergeCell ref="A14:C14"/>
    <mergeCell ref="A11:B11"/>
    <mergeCell ref="B12:C12"/>
    <mergeCell ref="B13:C13"/>
    <mergeCell ref="A8:B10"/>
    <mergeCell ref="D8:G8"/>
    <mergeCell ref="J10:K10"/>
    <mergeCell ref="C8:C10"/>
    <mergeCell ref="D10:E10"/>
    <mergeCell ref="F10:G10"/>
    <mergeCell ref="H10:I10"/>
    <mergeCell ref="C3:G3"/>
    <mergeCell ref="C4:G4"/>
    <mergeCell ref="H8:K8"/>
    <mergeCell ref="I7:K7"/>
  </mergeCells>
  <printOptions horizontalCentered="1"/>
  <pageMargins left="0.11805555555555555" right="0" top="0.8659722222222223" bottom="0.39375" header="0.5118055555555555" footer="0.2361111111111111"/>
  <pageSetup fitToHeight="1" fitToWidth="1" horizontalDpi="300" verticalDpi="300" orientation="landscape" paperSize="9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2017-02-08T10:26:15Z</cp:lastPrinted>
  <dcterms:created xsi:type="dcterms:W3CDTF">2014-02-03T12:45:16Z</dcterms:created>
  <dcterms:modified xsi:type="dcterms:W3CDTF">2017-02-22T11:16:30Z</dcterms:modified>
  <cp:category/>
  <cp:version/>
  <cp:contentType/>
  <cp:contentStatus/>
</cp:coreProperties>
</file>