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7" activeTab="0"/>
  </bookViews>
  <sheets>
    <sheet name="nagy mérleg" sheetId="1" r:id="rId1"/>
    <sheet name="működési mérleg" sheetId="2" r:id="rId2"/>
    <sheet name="tőkemérleg" sheetId="3" r:id="rId3"/>
    <sheet name="beruházás" sheetId="4" r:id="rId4"/>
    <sheet name="felújítás" sheetId="5" r:id="rId5"/>
    <sheet name="önkormányzat" sheetId="6" r:id="rId6"/>
    <sheet name="önk.kiadásai" sheetId="7" r:id="rId7"/>
    <sheet name="közös hivatal" sheetId="8" r:id="rId8"/>
    <sheet name="könyvtár" sheetId="9" r:id="rId9"/>
    <sheet name="óvoda" sheetId="10" r:id="rId10"/>
  </sheets>
  <definedNames>
    <definedName name="_xlnm.Print_Titles" localSheetId="8">'könyvtár'!$1:$6</definedName>
    <definedName name="_xlnm.Print_Titles" localSheetId="7">'közös hivatal'!$1:$6</definedName>
    <definedName name="_xlnm.Print_Titles" localSheetId="9">'óvoda'!$1:$6</definedName>
    <definedName name="_xlnm.Print_Titles" localSheetId="5">'önkormányzat'!$1:$6</definedName>
    <definedName name="_xlnm.Print_Area" localSheetId="0">'nagy mérleg'!$A$1:$D$142</definedName>
  </definedNames>
  <calcPr fullCalcOnLoad="1"/>
</workbook>
</file>

<file path=xl/sharedStrings.xml><?xml version="1.0" encoding="utf-8"?>
<sst xmlns="http://schemas.openxmlformats.org/spreadsheetml/2006/main" count="990" uniqueCount="470">
  <si>
    <t>Felhasználás
2012. XII.31-ig</t>
  </si>
  <si>
    <t xml:space="preserve">
2013. év utáni szükséglet
</t>
  </si>
  <si>
    <t>Beruházási (felhalmozási) kiadások előirányzata beruházásonként</t>
  </si>
  <si>
    <t>Felújítási kiadások előirányzata felújításonként</t>
  </si>
  <si>
    <t>I/1. Közhatalmi bevételek (2.1.+…+2.4.)</t>
  </si>
  <si>
    <t>III. Támogatások, kiegészítések (5.1+…+5.7.)</t>
  </si>
  <si>
    <t>Ált. működéshez és ágazati feladathoz kapcsolódó támogatások</t>
  </si>
  <si>
    <t>VI. Felhalmozási célú bevételek (8.1+8.2.+8.3.)</t>
  </si>
  <si>
    <t>Felhalmozási célú pénzeszköz átvétel államháztartáson kívülről</t>
  </si>
  <si>
    <t>Működési célú finanszírozási bevételek</t>
  </si>
  <si>
    <t xml:space="preserve">  Felhalmozási célú finanszírozási bevételek</t>
  </si>
  <si>
    <t>BEVÉTELEK ÖSSZESEN: (10+11)</t>
  </si>
  <si>
    <t xml:space="preserve"> - Szociális, rászorultság jellegű ellátások</t>
  </si>
  <si>
    <t xml:space="preserve">     - Működési célú pénzeszköz átadás államháztartáson kívülre</t>
  </si>
  <si>
    <t xml:space="preserve">     - Garancia és kezességvállalásból származó kifizetés</t>
  </si>
  <si>
    <t xml:space="preserve">     - Kamatkiadások</t>
  </si>
  <si>
    <t xml:space="preserve">     - Pénzforgalom nélküli kiadások</t>
  </si>
  <si>
    <t xml:space="preserve">Beruházások </t>
  </si>
  <si>
    <t xml:space="preserve">     2.3-ból  - Felhalmozási célú pénzeszköz átadás államháztartáson kívülre</t>
  </si>
  <si>
    <t xml:space="preserve">  - EU-s forrásból finanszírozott támogatással megvalósuló programok, projektek kiadásai</t>
  </si>
  <si>
    <t xml:space="preserve">  - Lakásépítés</t>
  </si>
  <si>
    <t xml:space="preserve">  - Lakástámogatás</t>
  </si>
  <si>
    <t xml:space="preserve">  - Pénzügyi befektetések kiadásai</t>
  </si>
  <si>
    <t xml:space="preserve">  - Felhalmozási célú pénzeszközátadás államháztartáson belülre</t>
  </si>
  <si>
    <t xml:space="preserve">  - EU-s forrásból finanszírozott támogatással megvalósuló programok, projektek
    önkormányzati hozzájárulásának kiadásai</t>
  </si>
  <si>
    <t>III. Tartalékok (3.1.+3.2)</t>
  </si>
  <si>
    <t>KÖLTSÉGVETÉSI KIADÁSOK ÖSSZESEN: (1+2+3+4+5)</t>
  </si>
  <si>
    <t>Felhalmozási célú pénzügyi műveletek kiadások</t>
  </si>
  <si>
    <t>Működési célú finanszírozási kiadások</t>
  </si>
  <si>
    <t>V. Finanszírozási kiadások (7.1.+7.2.)</t>
  </si>
  <si>
    <t>II. Felhalmozási költségvetés kiadásai (2.1+…+2.7)</t>
  </si>
  <si>
    <t>I. Működési költségvetés kiadásai (1.1+…+1.5.)</t>
  </si>
  <si>
    <t>Működési támogatás államháztartáson belülről</t>
  </si>
  <si>
    <t xml:space="preserve"> - ebből EU támogatás</t>
  </si>
  <si>
    <t>Felhalmozási támogatás államháztartáson belülről</t>
  </si>
  <si>
    <t>Osztalék,  hozambevétel</t>
  </si>
  <si>
    <t>II. Átvett pénzeszközök  államháztartáson belülről (2.1.+2.4.)</t>
  </si>
  <si>
    <t>III. Átvett pénzeszköz államháztartáson kívülről (3.1.+3.2.)</t>
  </si>
  <si>
    <t>Vállalkozási maradvány igénybevétele</t>
  </si>
  <si>
    <t xml:space="preserve"> - ebből EU-s forrásból tám. megvalósuló programok, projektek kiadásai</t>
  </si>
  <si>
    <t>III. Kölcsön nyújtása</t>
  </si>
  <si>
    <t>KIADÁSOK ÖSSZESEN: (1+2+3+4)</t>
  </si>
  <si>
    <t>II. Felhalmozási költségvetés kiadásai (2.1+…+2.4)</t>
  </si>
  <si>
    <t>IV. Függő, átfutó, kiegyenlítő kiadások</t>
  </si>
  <si>
    <t>Költségvetési bevételek összesen (1+…+4)</t>
  </si>
  <si>
    <t>BEVÉTELEK ÖSSZESEN: (5+6+7)</t>
  </si>
  <si>
    <t>V. Finanszírozási bevételek (6.1.+6.2.)</t>
  </si>
  <si>
    <t>VI. Függő, átfutó, kiegyenlítő bevételek</t>
  </si>
  <si>
    <t>IV. Önkormányzati támogatás</t>
  </si>
  <si>
    <t>Kölcsön nyújtása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</si>
  <si>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</si>
  <si>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</si>
  <si>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</si>
  <si>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</si>
  <si>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</si>
  <si>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</si>
  <si>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</si>
  <si>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</si>
  <si>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</si>
  <si>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</si>
  <si>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</si>
  <si>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</si>
  <si>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</si>
  <si>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</si>
  <si>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</si>
  <si>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</si>
  <si>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</si>
  <si>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</si>
  <si>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</si>
  <si>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</si>
  <si>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</si>
  <si>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</si>
  <si>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</si>
  <si>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</si>
  <si>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</si>
  <si>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</si>
  <si>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</si>
  <si>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</si>
  <si>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</si>
  <si>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</si>
  <si>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</si>
  <si>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</si>
  <si>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</si>
  <si>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</si>
  <si>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</si>
  <si>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</si>
  <si>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01</t>
  </si>
  <si>
    <t>--------</t>
  </si>
  <si>
    <t>Ezer forintban !</t>
  </si>
  <si>
    <t>Előirányzat-csoport, kiemelt előirányzat megnevezése</t>
  </si>
  <si>
    <t>Bevételek</t>
  </si>
  <si>
    <t>Intézményi működési bevételek</t>
  </si>
  <si>
    <t>Helyi adók</t>
  </si>
  <si>
    <t>Átengedett központi adók</t>
  </si>
  <si>
    <t>Kiadások</t>
  </si>
  <si>
    <t>Egyéb fejlesztési célú kiadások</t>
  </si>
  <si>
    <t>Általános tartalék</t>
  </si>
  <si>
    <t>Céltartalék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</si>
  <si>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</si>
  <si>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</si>
  <si>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</si>
  <si>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</si>
  <si>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</si>
  <si>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</si>
  <si>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</si>
  <si>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</si>
  <si>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</si>
  <si>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</si>
  <si>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Illetékek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</si>
  <si>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</si>
  <si>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</si>
  <si>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</si>
  <si>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</si>
  <si>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</si>
  <si>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</si>
  <si>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</si>
  <si>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</si>
  <si>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</si>
  <si>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</si>
  <si>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</si>
  <si>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</si>
  <si>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</si>
  <si>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</si>
  <si>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</si>
  <si>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</si>
  <si>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</si>
  <si>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</si>
  <si>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</si>
  <si>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</si>
  <si>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</si>
  <si>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</si>
  <si>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</si>
  <si>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</si>
  <si>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</si>
  <si>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</si>
  <si>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</si>
  <si>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</si>
  <si>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</si>
  <si>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</si>
  <si>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</si>
  <si>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</si>
  <si>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</si>
  <si>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</si>
  <si>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</si>
  <si>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</si>
  <si>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</si>
  <si>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</si>
  <si>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</si>
  <si>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</si>
  <si>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31.</t>
  </si>
  <si>
    <t>Működési célú pénzeszköz átvétel államháztartáson kívülről</t>
  </si>
  <si>
    <t>1.5.</t>
  </si>
  <si>
    <t>11.1.</t>
  </si>
  <si>
    <t>11.2.</t>
  </si>
  <si>
    <t>Költségvetési bevételek összesen:</t>
  </si>
  <si>
    <t>Költségvetési kiadások összesen:</t>
  </si>
  <si>
    <t>1. sz. táblázat</t>
  </si>
  <si>
    <t>2. sz. táblázat</t>
  </si>
  <si>
    <t>3. sz. táblázat</t>
  </si>
  <si>
    <t>4. sz. táblázat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</si>
  <si>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</si>
  <si>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</si>
  <si>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</si>
  <si>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</si>
  <si>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</si>
  <si>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</si>
  <si>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</si>
  <si>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</si>
  <si>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</si>
  <si>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</si>
  <si>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</si>
  <si>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</si>
  <si>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</si>
  <si>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</si>
  <si>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</si>
  <si>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</si>
  <si>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</si>
  <si>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</si>
  <si>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</si>
  <si>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</si>
  <si>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</si>
  <si>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</si>
  <si>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</si>
  <si>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</si>
  <si>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</si>
  <si>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</si>
  <si>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</si>
  <si>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</si>
  <si>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</si>
  <si>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</si>
  <si>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</si>
  <si>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</si>
  <si>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</si>
  <si>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</si>
  <si>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</si>
  <si>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</si>
  <si>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</si>
  <si>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</si>
  <si>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</si>
  <si>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</si>
  <si>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</si>
  <si>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</si>
  <si>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</si>
  <si>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</si>
  <si>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</si>
  <si>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</si>
  <si>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</si>
  <si>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</si>
  <si>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</si>
  <si>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</si>
  <si>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</si>
  <si>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</si>
  <si>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</si>
  <si>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</si>
  <si>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</si>
  <si>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</si>
  <si>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</si>
  <si>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</si>
  <si>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</si>
  <si>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</si>
  <si>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</si>
  <si>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</si>
  <si>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</si>
  <si>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</si>
  <si>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</si>
  <si>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</si>
  <si>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</si>
  <si>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</si>
  <si>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Költségvetési hiány, többlet ( költségvetési bevételek 10. sor - költségvetési kiadások 5. sor) (+/-)</t>
  </si>
  <si>
    <t>1.1.1.</t>
  </si>
  <si>
    <t>1.1.2.</t>
  </si>
  <si>
    <t>1.2.1.</t>
  </si>
  <si>
    <t>1.2.2.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</si>
  <si>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</si>
  <si>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</si>
  <si>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</si>
  <si>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</si>
  <si>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</si>
  <si>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</si>
  <si>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Kamatbevétel</t>
  </si>
  <si>
    <t>Feladat megnevezése</t>
  </si>
  <si>
    <t>Költségvetési szerv megnevezése</t>
  </si>
  <si>
    <t>Száma</t>
  </si>
  <si>
    <t>I. Önkormányzatok működési bevételei</t>
  </si>
  <si>
    <t>Egyéb támogatás, kiegészítés</t>
  </si>
  <si>
    <t>Éves engedélyezett létszám előirányzat (fő)</t>
  </si>
  <si>
    <t>Közfoglalkoztatottak létszáma (fő)</t>
  </si>
  <si>
    <t>I. Intézményi működési bevételek (1.1.+…+1.8.)</t>
  </si>
  <si>
    <t>VI. Önkormányzati támogatás</t>
  </si>
  <si>
    <t>megnevezése</t>
  </si>
  <si>
    <t>7.1</t>
  </si>
  <si>
    <t>V. Költségvetési szervek finanszírozása</t>
  </si>
  <si>
    <t>KIADÁSOK ÖSSZESEN: (6+7)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</si>
  <si>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</si>
  <si>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</si>
  <si>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</si>
  <si>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</si>
  <si>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</si>
  <si>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</si>
  <si>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</si>
  <si>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</si>
  <si>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</si>
  <si>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</si>
  <si>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</si>
  <si>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</si>
  <si>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</si>
  <si>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</si>
  <si>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</si>
  <si>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</si>
  <si>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</si>
  <si>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</si>
  <si>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</si>
  <si>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</si>
  <si>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</si>
  <si>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</si>
  <si>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IX. Függő, átfutó, kiegyenlítő bevételek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</si>
  <si>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</si>
  <si>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</si>
  <si>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</si>
  <si>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</si>
  <si>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</si>
  <si>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</si>
  <si>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</si>
  <si>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</si>
  <si>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</si>
  <si>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</si>
  <si>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 xml:space="preserve">   - Működési célú pénzeszköz átadás államháztartáson belülre</t>
  </si>
  <si>
    <t>Beruházások</t>
  </si>
  <si>
    <t xml:space="preserve"> Egyéb felhalmozási kiadások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</si>
  <si>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</si>
  <si>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</si>
  <si>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</si>
  <si>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</si>
  <si>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</si>
  <si>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</si>
  <si>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</si>
  <si>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</si>
  <si>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</si>
  <si>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</si>
  <si>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</si>
  <si>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</si>
  <si>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</si>
  <si>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</si>
  <si>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</si>
  <si>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</si>
  <si>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 xml:space="preserve">KÜLSŐ FORRÁS BEVONÁSÁVAL – HITEL, KÖLCSÖN -  FINANSZÍROZHATÓ HIÁNY ÖSSZEGE </t>
  </si>
  <si>
    <t>Ezer forintban</t>
  </si>
  <si>
    <t>FINANSZÍROZÁSI BEVÉTELEK ÉS KIADÁSOK EGYENLEGE</t>
  </si>
  <si>
    <t>5. sz. táblázat</t>
  </si>
  <si>
    <t>Finanszírozási bevételek (1. melléklet 1. sz. táblázat 11. sor)</t>
  </si>
  <si>
    <t>1.1-ből: Működési célú finanszírozási bevételek (2.1. melléklet 2. sz. oszlop 22. sor)</t>
  </si>
  <si>
    <t xml:space="preserve">             Felhalmozási célú finanszírozási bevételek (2.2. melléklet 2. sz. oszlop 25. sor)</t>
  </si>
  <si>
    <t>Finanszírozási kiadások (1. melléklet 2. sz. táblázat 6. sor)</t>
  </si>
  <si>
    <t>1.2-ből: Működési célú finanszírozási kiadások (2.1. melléklet 4. sz. oszlop 22. sor)</t>
  </si>
  <si>
    <t xml:space="preserve">              Felhalmozási célú finanszírozási kiadások (2.2 .melléklet 4. sz. oszlop 25. sor)</t>
  </si>
  <si>
    <t>8.3.</t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</si>
  <si>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</si>
  <si>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</si>
  <si>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</si>
  <si>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</si>
  <si>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</si>
  <si>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2013. évi külső forrásból fedezhető összes hiány (1+2)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</si>
  <si>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</si>
  <si>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</si>
  <si>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</si>
  <si>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</si>
  <si>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</si>
  <si>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</si>
  <si>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</si>
  <si>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</si>
  <si>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</si>
  <si>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</si>
  <si>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</si>
  <si>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</si>
  <si>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</si>
  <si>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</si>
  <si>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</si>
  <si>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</si>
  <si>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</si>
  <si>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</si>
  <si>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</si>
  <si>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</si>
  <si>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</si>
  <si>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</si>
  <si>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</si>
  <si>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</si>
  <si>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</si>
  <si>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</si>
  <si>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</si>
  <si>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 xml:space="preserve">2.1. melléklet a ………../2013. (……….) önkormányzati rendelethez     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</si>
  <si>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</si>
  <si>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</si>
  <si>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</si>
  <si>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</si>
  <si>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</si>
  <si>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</si>
  <si>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</si>
  <si>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</si>
  <si>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</si>
  <si>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</si>
  <si>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</si>
  <si>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</si>
  <si>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</si>
  <si>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</si>
  <si>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</si>
  <si>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</si>
  <si>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</si>
  <si>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</si>
  <si>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</si>
  <si>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</si>
  <si>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</si>
  <si>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</si>
  <si>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</si>
  <si>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</si>
  <si>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</si>
  <si>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</si>
  <si>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 xml:space="preserve">2.2. melléklet a ………../2013. (……….) önkormányzati rendelethez     </t>
  </si>
  <si>
    <t>Tárgyi eszközök és immateriális  javak értékesítése</t>
  </si>
  <si>
    <t>I/1. Közhatalmi bevételek (2.1. + …+ 2.4.)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</si>
  <si>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</si>
  <si>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Működési támogatás államháztartáson belülről (6.1.1.+…+ 6.1.5.)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</si>
  <si>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</si>
  <si>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</si>
  <si>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</si>
  <si>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</si>
  <si>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>Működési célú finanszírozási kiadások 6.1.1.+…+6.1.7.)</t>
  </si>
  <si>
    <t>Felhalmozási célú finanszírozási bevételek (6.2.1.+...+6.2.8.)</t>
  </si>
  <si>
    <t xml:space="preserve">   Pénzügyi lízing tőkerész törlesztés kiadása</t>
  </si>
  <si>
    <r>
      <t xml:space="preserve">2013. évi külső forrásból fedezhető működési hiány  </t>
    </r>
    <r>
      <rPr>
        <sz val="7"/>
        <rFont val="Times New Roman"/>
        <family val="1"/>
      </rPr>
      <t>(2.1. melléklet 3. oszlop 27. sor)</t>
    </r>
  </si>
  <si>
    <r>
      <t xml:space="preserve">2013. évi külső forrásból fedezhető felhalmozási hiány  </t>
    </r>
    <r>
      <rPr>
        <sz val="7"/>
        <rFont val="Times New Roman"/>
        <family val="1"/>
      </rPr>
      <t>(2.2. melléklet 3. oszlop 30. sor)</t>
    </r>
  </si>
  <si>
    <t xml:space="preserve"> Finanszírozási műveletek egyenlege (1.1-1.2.) +/-</t>
  </si>
  <si>
    <t>IV. Átvett pénzeszközök államháztartáson belülről (6.1.+…6.2.)</t>
  </si>
  <si>
    <r>
      <t>KÖLTSÉGVETÉSI BEVÉTELEK ÖSSZESEN (2+……+9</t>
    </r>
    <r>
      <rPr>
        <b/>
        <i/>
        <sz val="8"/>
        <rFont val="Times New Roman"/>
        <family val="1"/>
      </rPr>
      <t>)</t>
    </r>
  </si>
  <si>
    <t xml:space="preserve">     -  Működési célú pénzeszköz átadás államháztartáson belülre</t>
  </si>
  <si>
    <t xml:space="preserve">     - Működési támogatás átadás</t>
  </si>
  <si>
    <t>Költségvetési és finanszírozási bevételek összesen (13+26)</t>
  </si>
  <si>
    <t>BEVÉTEL ÖSSZESEN (27+28)</t>
  </si>
  <si>
    <t>Felhalmozási célú finanszírozási bevételek összesen (14+20)</t>
  </si>
  <si>
    <t>Költségvetési és finanszírozási kiadások összesen (13+26)</t>
  </si>
  <si>
    <t>KIADÁSOK ÖSSZESEN (27+28)</t>
  </si>
  <si>
    <t xml:space="preserve">   Elkülönített állami pénzalaptól átvett pénzeszköz</t>
  </si>
  <si>
    <t>Dologi  kiadások, egyéb dologi jellegű kiadások</t>
  </si>
  <si>
    <t>KIADÁSI JOGCÍMEK</t>
  </si>
  <si>
    <t>Eredeti előirányzat</t>
  </si>
  <si>
    <t>Civil szervezetek támogatása</t>
  </si>
  <si>
    <t>Védőnői szolgálat</t>
  </si>
  <si>
    <t>Rendszeres szociális segély</t>
  </si>
  <si>
    <t>Átmeneti segély</t>
  </si>
  <si>
    <t>Temetési segély</t>
  </si>
  <si>
    <t>Köztemetés</t>
  </si>
  <si>
    <t>Közgyógyellátás</t>
  </si>
  <si>
    <t>Szárazföldi személyszállítás</t>
  </si>
  <si>
    <t>Közúti áruszállítás</t>
  </si>
  <si>
    <t>Közutak üzemeltetése, fenntartása</t>
  </si>
  <si>
    <t xml:space="preserve">   Iskolai étkeztetés</t>
  </si>
  <si>
    <t>Adatfeldolgozás</t>
  </si>
  <si>
    <t>Biztosítások</t>
  </si>
  <si>
    <t>Lakóingatlan üzemeltetése</t>
  </si>
  <si>
    <t>Könyvvizsgálat, számviteli szolgáltatás</t>
  </si>
  <si>
    <t>Zöldterület-kezelés</t>
  </si>
  <si>
    <t>Igazgatási tevékenység</t>
  </si>
  <si>
    <t>Nemzeti ünnepek programjai</t>
  </si>
  <si>
    <t>Közvilágítás</t>
  </si>
  <si>
    <t>Város-és községgazdálkodás</t>
  </si>
  <si>
    <t>Ellátottak pénzbeli juttatásai (Bursa Hungarica)</t>
  </si>
  <si>
    <t>Kötelező továbbképzés</t>
  </si>
  <si>
    <t>Háziorvosi alapellátás</t>
  </si>
  <si>
    <t>Foglalkoztatást helyettesítő támogatás</t>
  </si>
  <si>
    <t>Normatív lakásfenntartási támogatás</t>
  </si>
  <si>
    <t>Közfoglalkoztatás</t>
  </si>
  <si>
    <t>Kulturális műsorok, rendezvények</t>
  </si>
  <si>
    <t>Sportlétesítmények működtetése</t>
  </si>
  <si>
    <t>Köztemető fenntartása, működtetése</t>
  </si>
  <si>
    <t>Óvodai nevelés</t>
  </si>
  <si>
    <t>Szociális alapellátás</t>
  </si>
  <si>
    <t>Önkormányzati vagyon bérbeadása</t>
  </si>
  <si>
    <t>Dologi kiadások, egyéb dologi jellegű kiadások</t>
  </si>
  <si>
    <t>Eszközbeszerzés (közfoglalkoztatás - kazánprogram)</t>
  </si>
  <si>
    <t>2012-2013</t>
  </si>
  <si>
    <t>Községi Könyvtár és Szabadidőközpont</t>
  </si>
  <si>
    <t>Tiszaszőlős Községi Önkormányzat</t>
  </si>
  <si>
    <t>Tiszaszőlősi Közös Önkormányzati Hivatal</t>
  </si>
  <si>
    <t>2013. évi módosított előirányzat</t>
  </si>
  <si>
    <t>2013. évi eredeti előirányzat</t>
  </si>
  <si>
    <t>Módosított előirányzat</t>
  </si>
  <si>
    <t>02</t>
  </si>
  <si>
    <t>Óvodáztatási támogatás</t>
  </si>
  <si>
    <t>5. melléklet a ……/2013. (….) önkormányzati rendelethez</t>
  </si>
  <si>
    <t xml:space="preserve">   Szociális tüzifa </t>
  </si>
  <si>
    <t>6. melléklet a ……/2013. (….) önkormányzati rendelethez</t>
  </si>
  <si>
    <t>7. melléklet a ……/2013. (….) önkormányzati rendelethez</t>
  </si>
  <si>
    <t>EU- forrásból finanszírozott támogatással megvalósuló  programok,  projektek önkormányzati   hozzájárulásának kiadásai</t>
  </si>
  <si>
    <t>Felhalmozási célú finanszírozási kiadások összesen (14+...+25)</t>
  </si>
  <si>
    <t>Közfoglalkoztatás - közúthálózat javítása</t>
  </si>
  <si>
    <t>7=(2-4-6)</t>
  </si>
  <si>
    <t>Közfoglalkoztatás - mezőgazdasági ültevényes</t>
  </si>
  <si>
    <t>Közfoglalkoztatás - mezőgazdasági földutak karbantart.</t>
  </si>
  <si>
    <t>Közfoglalkoztatás - Belvíz-elvezetési rendszerek javítása</t>
  </si>
  <si>
    <t>2013. év utáni szükséglet
(6=2 - 4 - 6)</t>
  </si>
  <si>
    <t xml:space="preserve"> Ezer forintban </t>
  </si>
  <si>
    <t xml:space="preserve">   Egyéb működési támogatás államháztartáson belülről (társulástól)</t>
  </si>
  <si>
    <t>8. melléklet a ……/2013. (….) önkormányzati rendelethez</t>
  </si>
  <si>
    <t>Tiszaszőlősi Cseperedő Óvoda</t>
  </si>
  <si>
    <t>Ivóvízminőség-javítás</t>
  </si>
  <si>
    <t>Gyermekvédelmi támogatás</t>
  </si>
  <si>
    <t>Önkormányzati vagyonnal kapcsolatos feladatok</t>
  </si>
  <si>
    <t>Központi költségvetési befizetések</t>
  </si>
  <si>
    <t>Fibnanszírozási műveletek</t>
  </si>
  <si>
    <t>Tervdokumentáció</t>
  </si>
  <si>
    <t xml:space="preserve">Cserépkályha építés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</si>
</sst>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\ &quot;Ft&quot;"/>
  </numFmts>
  <fonts count="5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Times New Roman CE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3" fillId="7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4" borderId="7" applyNumberFormat="0" applyFont="0" applyAlignment="0" applyProtection="0"/>
    <xf numFmtId="0" fontId="32" fillId="9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9" borderId="0" applyNumberFormat="0" applyBorder="0" applyAlignment="0" applyProtection="0"/>
    <xf numFmtId="0" fontId="3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17" borderId="0" applyNumberFormat="0" applyBorder="0" applyAlignment="0" applyProtection="0"/>
    <xf numFmtId="0" fontId="48" fillId="7" borderId="0" applyNumberFormat="0" applyBorder="0" applyAlignment="0" applyProtection="0"/>
    <xf numFmtId="0" fontId="49" fillId="16" borderId="1" applyNumberFormat="0" applyAlignment="0" applyProtection="0"/>
    <xf numFmtId="9" fontId="0" fillId="0" borderId="0" applyFont="0" applyFill="0" applyBorder="0" applyAlignment="0" applyProtection="0"/>
  </cellStyleXfs>
  <cellXfs count="548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5" fillId="0" borderId="0" xfId="58" applyFont="1" applyFill="1" applyBorder="1" applyAlignment="1" applyProtection="1">
      <alignment horizontal="center" vertical="center" wrapText="1"/>
      <protection/>
    </xf>
    <xf numFmtId="0" fontId="5" fillId="0" borderId="0" xfId="58" applyFont="1" applyFill="1" applyBorder="1" applyAlignment="1" applyProtection="1">
      <alignment vertical="center" wrapText="1"/>
      <protection/>
    </xf>
    <xf numFmtId="0" fontId="14" fillId="0" borderId="10" xfId="58" applyFont="1" applyFill="1" applyBorder="1" applyAlignment="1" applyProtection="1">
      <alignment horizontal="left" vertical="center" wrapText="1" indent="1"/>
      <protection/>
    </xf>
    <xf numFmtId="0" fontId="14" fillId="0" borderId="11" xfId="58" applyFont="1" applyFill="1" applyBorder="1" applyAlignment="1" applyProtection="1">
      <alignment horizontal="left" vertical="center" wrapText="1" indent="1"/>
      <protection/>
    </xf>
    <xf numFmtId="0" fontId="14" fillId="0" borderId="12" xfId="58" applyFont="1" applyFill="1" applyBorder="1" applyAlignment="1" applyProtection="1">
      <alignment horizontal="left" vertical="center" wrapText="1" indent="1"/>
      <protection/>
    </xf>
    <xf numFmtId="0" fontId="14" fillId="0" borderId="13" xfId="58" applyFont="1" applyFill="1" applyBorder="1" applyAlignment="1" applyProtection="1">
      <alignment horizontal="left" vertical="center" wrapText="1" indent="1"/>
      <protection/>
    </xf>
    <xf numFmtId="0" fontId="14" fillId="0" borderId="14" xfId="58" applyFont="1" applyFill="1" applyBorder="1" applyAlignment="1" applyProtection="1">
      <alignment horizontal="left" vertical="center" wrapText="1" indent="1"/>
      <protection/>
    </xf>
    <xf numFmtId="0" fontId="14" fillId="0" borderId="15" xfId="58" applyFont="1" applyFill="1" applyBorder="1" applyAlignment="1" applyProtection="1">
      <alignment horizontal="left" vertical="center" wrapText="1" indent="1"/>
      <protection/>
    </xf>
    <xf numFmtId="0" fontId="14" fillId="0" borderId="16" xfId="58" applyFont="1" applyFill="1" applyBorder="1" applyAlignment="1" applyProtection="1">
      <alignment horizontal="left" vertical="center" wrapText="1" indent="1"/>
      <protection/>
    </xf>
    <xf numFmtId="49" fontId="14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21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22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23" xfId="58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58" applyFont="1" applyFill="1" applyBorder="1" applyAlignment="1" applyProtection="1">
      <alignment horizontal="left" vertical="center" wrapText="1" indent="1"/>
      <protection/>
    </xf>
    <xf numFmtId="0" fontId="13" fillId="0" borderId="24" xfId="58" applyFont="1" applyFill="1" applyBorder="1" applyAlignment="1" applyProtection="1">
      <alignment horizontal="left" vertical="center" wrapText="1" indent="1"/>
      <protection/>
    </xf>
    <xf numFmtId="0" fontId="13" fillId="0" borderId="25" xfId="58" applyFont="1" applyFill="1" applyBorder="1" applyAlignment="1" applyProtection="1">
      <alignment horizontal="left" vertical="center" wrapText="1" indent="1"/>
      <protection/>
    </xf>
    <xf numFmtId="0" fontId="13" fillId="0" borderId="26" xfId="58" applyFont="1" applyFill="1" applyBorder="1" applyAlignment="1" applyProtection="1">
      <alignment horizontal="left" vertical="center" wrapText="1" indent="1"/>
      <protection/>
    </xf>
    <xf numFmtId="0" fontId="13" fillId="0" borderId="27" xfId="58" applyFont="1" applyFill="1" applyBorder="1" applyAlignment="1" applyProtection="1">
      <alignment horizontal="left" vertical="center" wrapText="1" indent="1"/>
      <protection/>
    </xf>
    <xf numFmtId="0" fontId="15" fillId="0" borderId="25" xfId="58" applyFont="1" applyFill="1" applyBorder="1" applyAlignment="1" applyProtection="1">
      <alignment horizontal="left" vertical="center" wrapText="1" indent="1"/>
      <protection/>
    </xf>
    <xf numFmtId="0" fontId="6" fillId="0" borderId="24" xfId="58" applyFont="1" applyFill="1" applyBorder="1" applyAlignment="1" applyProtection="1">
      <alignment horizontal="center" vertical="center" wrapText="1"/>
      <protection/>
    </xf>
    <xf numFmtId="0" fontId="6" fillId="0" borderId="25" xfId="58" applyFont="1" applyFill="1" applyBorder="1" applyAlignment="1" applyProtection="1">
      <alignment horizontal="center" vertical="center" wrapText="1"/>
      <protection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16" xfId="0" applyNumberFormat="1" applyFont="1" applyFill="1" applyBorder="1" applyAlignment="1" applyProtection="1">
      <alignment vertical="center" wrapText="1"/>
      <protection locked="0"/>
    </xf>
    <xf numFmtId="0" fontId="13" fillId="0" borderId="25" xfId="58" applyFont="1" applyFill="1" applyBorder="1" applyAlignment="1" applyProtection="1">
      <alignment vertical="center" wrapText="1"/>
      <protection/>
    </xf>
    <xf numFmtId="0" fontId="13" fillId="0" borderId="27" xfId="58" applyFont="1" applyFill="1" applyBorder="1" applyAlignment="1" applyProtection="1">
      <alignment vertical="center" wrapText="1"/>
      <protection/>
    </xf>
    <xf numFmtId="0" fontId="13" fillId="0" borderId="24" xfId="58" applyFont="1" applyFill="1" applyBorder="1" applyAlignment="1" applyProtection="1">
      <alignment horizontal="center" vertical="center" wrapText="1"/>
      <protection/>
    </xf>
    <xf numFmtId="0" fontId="13" fillId="0" borderId="25" xfId="58" applyFont="1" applyFill="1" applyBorder="1" applyAlignment="1" applyProtection="1">
      <alignment horizontal="center" vertical="center" wrapText="1"/>
      <protection/>
    </xf>
    <xf numFmtId="0" fontId="2" fillId="0" borderId="0" xfId="58" applyFill="1">
      <alignment/>
      <protection/>
    </xf>
    <xf numFmtId="0" fontId="14" fillId="0" borderId="0" xfId="58" applyFont="1" applyFill="1">
      <alignment/>
      <protection/>
    </xf>
    <xf numFmtId="0" fontId="16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6" fillId="0" borderId="28" xfId="0" applyNumberFormat="1" applyFont="1" applyFill="1" applyBorder="1" applyAlignment="1" applyProtection="1">
      <alignment horizontal="center" vertical="center" wrapText="1"/>
      <protection/>
    </xf>
    <xf numFmtId="164" fontId="13" fillId="0" borderId="19" xfId="0" applyNumberFormat="1" applyFont="1" applyFill="1" applyBorder="1" applyAlignment="1" applyProtection="1">
      <alignment horizontal="center" vertical="center" wrapText="1"/>
      <protection/>
    </xf>
    <xf numFmtId="164" fontId="13" fillId="0" borderId="12" xfId="0" applyNumberFormat="1" applyFont="1" applyFill="1" applyBorder="1" applyAlignment="1" applyProtection="1">
      <alignment horizontal="center" vertical="center" wrapText="1"/>
      <protection/>
    </xf>
    <xf numFmtId="164" fontId="13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1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" fontId="14" fillId="0" borderId="16" xfId="0" applyNumberFormat="1" applyFont="1" applyFill="1" applyBorder="1" applyAlignment="1" applyProtection="1">
      <alignment vertical="center" wrapText="1"/>
      <protection locked="0"/>
    </xf>
    <xf numFmtId="164" fontId="14" fillId="0" borderId="31" xfId="0" applyNumberFormat="1" applyFont="1" applyFill="1" applyBorder="1" applyAlignment="1" applyProtection="1">
      <alignment vertical="center" wrapText="1"/>
      <protection/>
    </xf>
    <xf numFmtId="164" fontId="13" fillId="0" borderId="25" xfId="0" applyNumberFormat="1" applyFont="1" applyFill="1" applyBorder="1" applyAlignment="1" applyProtection="1">
      <alignment vertical="center" wrapText="1"/>
      <protection/>
    </xf>
    <xf numFmtId="164" fontId="13" fillId="0" borderId="28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2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1" xfId="0" applyNumberFormat="1" applyFont="1" applyFill="1" applyBorder="1" applyAlignment="1" applyProtection="1">
      <alignment vertical="center" wrapText="1"/>
      <protection locked="0"/>
    </xf>
    <xf numFmtId="1" fontId="12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30" xfId="0" applyNumberFormat="1" applyFont="1" applyFill="1" applyBorder="1" applyAlignment="1" applyProtection="1">
      <alignment vertical="center" wrapText="1"/>
      <protection/>
    </xf>
    <xf numFmtId="164" fontId="12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6" xfId="0" applyNumberFormat="1" applyFont="1" applyFill="1" applyBorder="1" applyAlignment="1" applyProtection="1">
      <alignment vertical="center" wrapText="1"/>
      <protection locked="0"/>
    </xf>
    <xf numFmtId="164" fontId="12" fillId="0" borderId="31" xfId="0" applyNumberFormat="1" applyFont="1" applyFill="1" applyBorder="1" applyAlignment="1" applyProtection="1">
      <alignment vertical="center" wrapText="1"/>
      <protection/>
    </xf>
    <xf numFmtId="164" fontId="6" fillId="0" borderId="28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164" fontId="1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3" fillId="18" borderId="25" xfId="0" applyNumberFormat="1" applyFont="1" applyFill="1" applyBorder="1" applyAlignment="1" applyProtection="1">
      <alignment vertical="center" wrapText="1"/>
      <protection/>
    </xf>
    <xf numFmtId="164" fontId="6" fillId="18" borderId="25" xfId="0" applyNumberFormat="1" applyFont="1" applyFill="1" applyBorder="1" applyAlignment="1" applyProtection="1">
      <alignment vertical="center" wrapText="1"/>
      <protection/>
    </xf>
    <xf numFmtId="164" fontId="14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13" fillId="0" borderId="25" xfId="58" applyFont="1" applyFill="1" applyBorder="1" applyAlignment="1" applyProtection="1">
      <alignment horizontal="left" vertical="center" wrapText="1" indent="1"/>
      <protection/>
    </xf>
    <xf numFmtId="0" fontId="5" fillId="0" borderId="0" xfId="58" applyFont="1" applyFill="1">
      <alignment/>
      <protection/>
    </xf>
    <xf numFmtId="164" fontId="13" fillId="0" borderId="24" xfId="0" applyNumberFormat="1" applyFont="1" applyFill="1" applyBorder="1" applyAlignment="1" applyProtection="1">
      <alignment horizontal="left" vertical="center" wrapText="1" indent="1"/>
      <protection/>
    </xf>
    <xf numFmtId="0" fontId="4" fillId="0" borderId="33" xfId="0" applyFont="1" applyFill="1" applyBorder="1" applyAlignment="1" applyProtection="1">
      <alignment horizontal="right"/>
      <protection/>
    </xf>
    <xf numFmtId="0" fontId="14" fillId="0" borderId="14" xfId="58" applyFont="1" applyFill="1" applyBorder="1" applyAlignment="1" applyProtection="1">
      <alignment horizontal="left" vertical="center" wrapText="1" indent="1"/>
      <protection/>
    </xf>
    <xf numFmtId="0" fontId="14" fillId="0" borderId="12" xfId="58" applyFont="1" applyFill="1" applyBorder="1" applyAlignment="1" applyProtection="1">
      <alignment horizontal="left" vertical="center" wrapText="1" indent="1"/>
      <protection/>
    </xf>
    <xf numFmtId="0" fontId="14" fillId="0" borderId="11" xfId="58" applyFont="1" applyFill="1" applyBorder="1" applyAlignment="1" applyProtection="1">
      <alignment horizontal="left" indent="6"/>
      <protection/>
    </xf>
    <xf numFmtId="0" fontId="14" fillId="0" borderId="11" xfId="58" applyFont="1" applyFill="1" applyBorder="1" applyAlignment="1" applyProtection="1">
      <alignment horizontal="left" vertical="center" wrapText="1" indent="6"/>
      <protection/>
    </xf>
    <xf numFmtId="0" fontId="14" fillId="0" borderId="16" xfId="58" applyFont="1" applyFill="1" applyBorder="1" applyAlignment="1" applyProtection="1">
      <alignment horizontal="left" vertical="center" wrapText="1" indent="6"/>
      <protection/>
    </xf>
    <xf numFmtId="0" fontId="14" fillId="0" borderId="34" xfId="58" applyFont="1" applyFill="1" applyBorder="1" applyAlignment="1" applyProtection="1">
      <alignment horizontal="left" vertical="center" wrapText="1" indent="6"/>
      <protection/>
    </xf>
    <xf numFmtId="49" fontId="14" fillId="0" borderId="11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3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4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34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25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25" xfId="58" applyNumberFormat="1" applyFont="1" applyFill="1" applyBorder="1" applyAlignment="1" applyProtection="1">
      <alignment horizontal="left" vertical="center" wrapText="1" inden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4" xfId="0" applyNumberFormat="1" applyFont="1" applyFill="1" applyBorder="1" applyAlignment="1" applyProtection="1">
      <alignment horizontal="center" vertical="center" wrapText="1"/>
      <protection/>
    </xf>
    <xf numFmtId="164" fontId="6" fillId="0" borderId="25" xfId="0" applyNumberFormat="1" applyFont="1" applyFill="1" applyBorder="1" applyAlignment="1" applyProtection="1">
      <alignment horizontal="center" vertical="center" wrapText="1"/>
      <protection/>
    </xf>
    <xf numFmtId="164" fontId="6" fillId="0" borderId="24" xfId="0" applyNumberFormat="1" applyFont="1" applyFill="1" applyBorder="1" applyAlignment="1" applyProtection="1">
      <alignment horizontal="left" vertical="center" wrapText="1"/>
      <protection/>
    </xf>
    <xf numFmtId="164" fontId="6" fillId="0" borderId="25" xfId="0" applyNumberFormat="1" applyFont="1" applyFill="1" applyBorder="1" applyAlignment="1" applyProtection="1">
      <alignment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0" fontId="13" fillId="0" borderId="25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6" fillId="0" borderId="35" xfId="0" applyFont="1" applyFill="1" applyBorder="1" applyAlignment="1" applyProtection="1">
      <alignment vertical="center"/>
      <protection/>
    </xf>
    <xf numFmtId="0" fontId="6" fillId="0" borderId="36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 indent="1"/>
      <protection/>
    </xf>
    <xf numFmtId="0" fontId="13" fillId="0" borderId="18" xfId="0" applyFont="1" applyFill="1" applyBorder="1" applyAlignment="1" applyProtection="1">
      <alignment horizontal="center" vertical="center" wrapText="1"/>
      <protection/>
    </xf>
    <xf numFmtId="49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0" fontId="13" fillId="0" borderId="21" xfId="0" applyFont="1" applyFill="1" applyBorder="1" applyAlignment="1" applyProtection="1">
      <alignment horizontal="center" vertical="center" wrapText="1"/>
      <protection/>
    </xf>
    <xf numFmtId="49" fontId="14" fillId="0" borderId="16" xfId="0" applyNumberFormat="1" applyFont="1" applyFill="1" applyBorder="1" applyAlignment="1" applyProtection="1">
      <alignment horizontal="center" vertical="center" wrapText="1"/>
      <protection/>
    </xf>
    <xf numFmtId="49" fontId="14" fillId="0" borderId="25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0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13" fillId="0" borderId="26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9" fillId="0" borderId="24" xfId="0" applyFont="1" applyBorder="1" applyAlignment="1" applyProtection="1">
      <alignment horizontal="center" vertical="center" wrapText="1"/>
      <protection/>
    </xf>
    <xf numFmtId="0" fontId="23" fillId="0" borderId="40" xfId="0" applyFont="1" applyBorder="1" applyAlignment="1" applyProtection="1">
      <alignment horizontal="center" wrapText="1"/>
      <protection/>
    </xf>
    <xf numFmtId="0" fontId="24" fillId="0" borderId="40" xfId="0" applyFont="1" applyBorder="1" applyAlignment="1" applyProtection="1">
      <alignment horizontal="left" wrapText="1" inden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13" fillId="0" borderId="41" xfId="0" applyFont="1" applyFill="1" applyBorder="1" applyAlignment="1" applyProtection="1">
      <alignment horizontal="center" vertical="center" wrapText="1"/>
      <protection/>
    </xf>
    <xf numFmtId="0" fontId="13" fillId="0" borderId="42" xfId="0" applyFont="1" applyFill="1" applyBorder="1" applyAlignment="1" applyProtection="1">
      <alignment horizontal="center" vertical="center" wrapText="1"/>
      <protection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0" fontId="13" fillId="0" borderId="20" xfId="0" applyFont="1" applyFill="1" applyBorder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/>
    </xf>
    <xf numFmtId="0" fontId="13" fillId="0" borderId="21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4" xfId="0" applyFont="1" applyFill="1" applyBorder="1" applyAlignment="1" applyProtection="1">
      <alignment horizontal="left" vertical="center"/>
      <protection/>
    </xf>
    <xf numFmtId="0" fontId="0" fillId="0" borderId="42" xfId="0" applyFont="1" applyFill="1" applyBorder="1" applyAlignment="1" applyProtection="1">
      <alignment vertical="center" wrapText="1"/>
      <protection/>
    </xf>
    <xf numFmtId="0" fontId="3" fillId="0" borderId="40" xfId="0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 applyProtection="1">
      <alignment horizontal="center" vertical="center"/>
      <protection locked="0"/>
    </xf>
    <xf numFmtId="16" fontId="0" fillId="0" borderId="0" xfId="0" applyNumberFormat="1" applyFill="1" applyAlignment="1">
      <alignment vertical="center" wrapText="1"/>
    </xf>
    <xf numFmtId="0" fontId="6" fillId="0" borderId="34" xfId="0" applyFont="1" applyFill="1" applyBorder="1" applyAlignment="1" applyProtection="1" quotePrefix="1">
      <alignment horizontal="center" vertical="center"/>
      <protection locked="0"/>
    </xf>
    <xf numFmtId="164" fontId="13" fillId="0" borderId="43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44" xfId="58" applyNumberFormat="1" applyFont="1" applyFill="1" applyBorder="1" applyAlignment="1" applyProtection="1">
      <alignment horizontal="right" vertical="center" wrapText="1" indent="1"/>
      <protection/>
    </xf>
    <xf numFmtId="164" fontId="20" fillId="0" borderId="46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41" xfId="58" applyFont="1" applyFill="1" applyBorder="1" applyAlignment="1" applyProtection="1">
      <alignment horizontal="left" vertical="center" wrapText="1" indent="1"/>
      <protection/>
    </xf>
    <xf numFmtId="49" fontId="14" fillId="0" borderId="48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49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38" xfId="58" applyNumberFormat="1" applyFont="1" applyFill="1" applyBorder="1" applyAlignment="1" applyProtection="1">
      <alignment horizontal="left" vertical="center" wrapText="1" indent="1"/>
      <protection/>
    </xf>
    <xf numFmtId="0" fontId="13" fillId="0" borderId="17" xfId="58" applyFont="1" applyFill="1" applyBorder="1" applyAlignment="1" applyProtection="1">
      <alignment horizontal="left" vertical="center" wrapText="1" indent="1"/>
      <protection/>
    </xf>
    <xf numFmtId="0" fontId="15" fillId="0" borderId="10" xfId="58" applyFont="1" applyFill="1" applyBorder="1" applyAlignment="1" applyProtection="1">
      <alignment horizontal="left" vertical="center" wrapText="1" indent="1"/>
      <protection/>
    </xf>
    <xf numFmtId="0" fontId="2" fillId="0" borderId="0" xfId="58" applyFill="1" applyAlignment="1">
      <alignment horizontal="left" vertical="center" indent="1"/>
      <protection/>
    </xf>
    <xf numFmtId="0" fontId="19" fillId="0" borderId="25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>
      <alignment horizontal="left" vertical="center" wrapText="1" indent="1"/>
      <protection/>
    </xf>
    <xf numFmtId="0" fontId="26" fillId="0" borderId="11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>
      <alignment horizontal="left" vertical="center" indent="1"/>
      <protection/>
    </xf>
    <xf numFmtId="0" fontId="18" fillId="0" borderId="34" xfId="0" applyFont="1" applyBorder="1" applyAlignment="1" applyProtection="1">
      <alignment horizontal="left" vertical="center" indent="1"/>
      <protection/>
    </xf>
    <xf numFmtId="0" fontId="19" fillId="0" borderId="24" xfId="0" applyFont="1" applyBorder="1" applyAlignment="1" applyProtection="1">
      <alignment horizontal="left" vertical="center" wrapText="1" indent="1"/>
      <protection/>
    </xf>
    <xf numFmtId="49" fontId="18" fillId="0" borderId="18" xfId="0" applyNumberFormat="1" applyFont="1" applyBorder="1" applyAlignment="1" applyProtection="1">
      <alignment horizontal="left" vertical="center" wrapText="1" indent="2"/>
      <protection/>
    </xf>
    <xf numFmtId="49" fontId="19" fillId="0" borderId="18" xfId="0" applyNumberFormat="1" applyFont="1" applyBorder="1" applyAlignment="1" applyProtection="1">
      <alignment horizontal="left" vertical="center" wrapText="1" indent="1"/>
      <protection/>
    </xf>
    <xf numFmtId="49" fontId="18" fillId="0" borderId="23" xfId="0" applyNumberFormat="1" applyFont="1" applyBorder="1" applyAlignment="1" applyProtection="1">
      <alignment horizontal="left" vertical="center" wrapText="1" indent="2"/>
      <protection/>
    </xf>
    <xf numFmtId="0" fontId="18" fillId="0" borderId="34" xfId="0" applyFont="1" applyBorder="1" applyAlignment="1" applyProtection="1">
      <alignment horizontal="left" vertical="center" wrapText="1" indent="1"/>
      <protection/>
    </xf>
    <xf numFmtId="0" fontId="17" fillId="0" borderId="24" xfId="0" applyFont="1" applyBorder="1" applyAlignment="1" applyProtection="1">
      <alignment horizontal="left" vertical="center" wrapText="1" indent="1"/>
      <protection/>
    </xf>
    <xf numFmtId="0" fontId="25" fillId="0" borderId="19" xfId="0" applyFont="1" applyBorder="1" applyAlignment="1" applyProtection="1">
      <alignment horizontal="left" vertical="center" wrapText="1" indent="1"/>
      <protection/>
    </xf>
    <xf numFmtId="49" fontId="18" fillId="0" borderId="20" xfId="0" applyNumberFormat="1" applyFont="1" applyBorder="1" applyAlignment="1" applyProtection="1">
      <alignment horizontal="left" vertical="center" wrapText="1" indent="2"/>
      <protection/>
    </xf>
    <xf numFmtId="0" fontId="18" fillId="0" borderId="13" xfId="0" applyFont="1" applyBorder="1" applyAlignment="1" applyProtection="1">
      <alignment horizontal="left" vertical="center" wrapText="1" indent="1"/>
      <protection/>
    </xf>
    <xf numFmtId="49" fontId="18" fillId="0" borderId="21" xfId="0" applyNumberFormat="1" applyFont="1" applyBorder="1" applyAlignment="1" applyProtection="1">
      <alignment horizontal="left" vertical="center" wrapText="1" indent="2"/>
      <protection/>
    </xf>
    <xf numFmtId="0" fontId="18" fillId="0" borderId="16" xfId="0" applyFont="1" applyBorder="1" applyAlignment="1" applyProtection="1">
      <alignment horizontal="left" vertical="center" wrapText="1" indent="1"/>
      <protection/>
    </xf>
    <xf numFmtId="0" fontId="19" fillId="0" borderId="19" xfId="0" applyFont="1" applyBorder="1" applyAlignment="1" applyProtection="1">
      <alignment horizontal="left" vertical="center" wrapText="1" indent="1"/>
      <protection/>
    </xf>
    <xf numFmtId="0" fontId="27" fillId="0" borderId="25" xfId="0" applyFont="1" applyBorder="1" applyAlignment="1" applyProtection="1">
      <alignment horizontal="left" vertical="center" wrapText="1" inden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49" fontId="18" fillId="0" borderId="24" xfId="0" applyNumberFormat="1" applyFont="1" applyBorder="1" applyAlignment="1" applyProtection="1">
      <alignment horizontal="left" vertical="center" wrapText="1" indent="1"/>
      <protection/>
    </xf>
    <xf numFmtId="49" fontId="26" fillId="0" borderId="24" xfId="0" applyNumberFormat="1" applyFont="1" applyBorder="1" applyAlignment="1" applyProtection="1">
      <alignment horizontal="left" vertical="center" wrapText="1" indent="1"/>
      <protection/>
    </xf>
    <xf numFmtId="164" fontId="5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9" fillId="0" borderId="28" xfId="0" applyNumberFormat="1" applyFont="1" applyBorder="1" applyAlignment="1" applyProtection="1">
      <alignment horizontal="right" vertical="center" wrapText="1" indent="1"/>
      <protection/>
    </xf>
    <xf numFmtId="0" fontId="4" fillId="0" borderId="33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2" fillId="0" borderId="0" xfId="58" applyFill="1" applyAlignment="1">
      <alignment/>
      <protection/>
    </xf>
    <xf numFmtId="164" fontId="14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3" fillId="0" borderId="52" xfId="0" applyNumberFormat="1" applyFont="1" applyFill="1" applyBorder="1" applyAlignment="1" applyProtection="1">
      <alignment horizontal="center" vertical="center" wrapText="1"/>
      <protection/>
    </xf>
    <xf numFmtId="164" fontId="13" fillId="0" borderId="24" xfId="0" applyNumberFormat="1" applyFont="1" applyFill="1" applyBorder="1" applyAlignment="1" applyProtection="1">
      <alignment horizontal="center" vertical="center" wrapText="1"/>
      <protection/>
    </xf>
    <xf numFmtId="164" fontId="13" fillId="0" borderId="28" xfId="0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3" xfId="0" applyNumberFormat="1" applyFill="1" applyBorder="1" applyAlignment="1" applyProtection="1">
      <alignment horizontal="left" vertical="center" wrapText="1" indent="1"/>
      <protection/>
    </xf>
    <xf numFmtId="164" fontId="14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4" xfId="0" applyNumberForma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55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4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4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4" fillId="0" borderId="18" xfId="0" applyNumberFormat="1" applyFont="1" applyFill="1" applyBorder="1" applyAlignment="1" applyProtection="1" quotePrefix="1">
      <alignment horizontal="left" vertical="center" wrapText="1" indent="3"/>
      <protection/>
    </xf>
    <xf numFmtId="164" fontId="0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21" xfId="0" applyNumberFormat="1" applyFont="1" applyFill="1" applyBorder="1" applyAlignment="1" applyProtection="1">
      <alignment horizontal="left" vertical="center" wrapText="1" indent="2"/>
      <protection/>
    </xf>
    <xf numFmtId="0" fontId="13" fillId="0" borderId="26" xfId="0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4" fillId="0" borderId="57" xfId="58" applyFont="1" applyFill="1" applyBorder="1" applyAlignment="1" applyProtection="1">
      <alignment horizontal="left" vertical="center" wrapText="1" indent="1"/>
      <protection/>
    </xf>
    <xf numFmtId="0" fontId="14" fillId="0" borderId="30" xfId="58" applyFont="1" applyFill="1" applyBorder="1" applyAlignment="1" applyProtection="1">
      <alignment horizontal="left" vertical="center" wrapText="1" indent="1"/>
      <protection/>
    </xf>
    <xf numFmtId="0" fontId="14" fillId="0" borderId="30" xfId="58" applyFont="1" applyFill="1" applyBorder="1" applyAlignment="1" applyProtection="1">
      <alignment horizontal="left" indent="7"/>
      <protection/>
    </xf>
    <xf numFmtId="0" fontId="14" fillId="0" borderId="32" xfId="58" applyFont="1" applyFill="1" applyBorder="1" applyAlignment="1" applyProtection="1">
      <alignment horizontal="left" vertical="center" wrapText="1" indent="6"/>
      <protection/>
    </xf>
    <xf numFmtId="0" fontId="14" fillId="0" borderId="30" xfId="58" applyFont="1" applyFill="1" applyBorder="1" applyAlignment="1" applyProtection="1">
      <alignment horizontal="left" vertical="center" wrapText="1" indent="6"/>
      <protection/>
    </xf>
    <xf numFmtId="0" fontId="14" fillId="0" borderId="58" xfId="58" applyFont="1" applyFill="1" applyBorder="1" applyAlignment="1" applyProtection="1">
      <alignment horizontal="left" vertical="center" wrapText="1" indent="6"/>
      <protection/>
    </xf>
    <xf numFmtId="0" fontId="13" fillId="0" borderId="28" xfId="58" applyFont="1" applyFill="1" applyBorder="1" applyAlignment="1" applyProtection="1">
      <alignment horizontal="left" vertical="center" wrapText="1" indent="1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center" vertical="center"/>
      <protection/>
    </xf>
    <xf numFmtId="0" fontId="19" fillId="0" borderId="29" xfId="0" applyFont="1" applyBorder="1" applyAlignment="1" applyProtection="1">
      <alignment horizontal="left" vertical="center" wrapText="1" indent="1"/>
      <protection/>
    </xf>
    <xf numFmtId="0" fontId="18" fillId="0" borderId="32" xfId="0" applyFont="1" applyBorder="1" applyAlignment="1" applyProtection="1">
      <alignment horizontal="left" vertical="center" wrapText="1" indent="1"/>
      <protection/>
    </xf>
    <xf numFmtId="0" fontId="18" fillId="0" borderId="30" xfId="0" applyFont="1" applyBorder="1" applyAlignment="1" applyProtection="1">
      <alignment horizontal="left" vertical="center" wrapText="1" indent="1"/>
      <protection/>
    </xf>
    <xf numFmtId="0" fontId="18" fillId="0" borderId="58" xfId="0" applyFont="1" applyBorder="1" applyAlignment="1" applyProtection="1">
      <alignment horizontal="left" vertical="center" wrapText="1" indent="1"/>
      <protection/>
    </xf>
    <xf numFmtId="0" fontId="18" fillId="0" borderId="31" xfId="0" applyFont="1" applyBorder="1" applyAlignment="1" applyProtection="1">
      <alignment horizontal="left" vertical="center" wrapText="1" indent="1"/>
      <protection/>
    </xf>
    <xf numFmtId="0" fontId="26" fillId="0" borderId="30" xfId="0" applyFont="1" applyBorder="1" applyAlignment="1" applyProtection="1">
      <alignment horizontal="left" vertical="center" wrapText="1" indent="1"/>
      <protection/>
    </xf>
    <xf numFmtId="0" fontId="18" fillId="0" borderId="30" xfId="0" applyFont="1" applyBorder="1" applyAlignment="1" applyProtection="1">
      <alignment horizontal="left" vertical="center" wrapText="1" indent="6"/>
      <protection/>
    </xf>
    <xf numFmtId="0" fontId="19" fillId="0" borderId="45" xfId="0" applyFont="1" applyBorder="1" applyAlignment="1" applyProtection="1">
      <alignment horizontal="left" vertical="center" wrapText="1" indent="1"/>
      <protection/>
    </xf>
    <xf numFmtId="0" fontId="18" fillId="0" borderId="59" xfId="0" applyFont="1" applyBorder="1" applyAlignment="1" applyProtection="1">
      <alignment horizontal="left" vertical="center" wrapText="1" indent="1"/>
      <protection/>
    </xf>
    <xf numFmtId="0" fontId="18" fillId="0" borderId="60" xfId="0" applyFont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vertical="center" wrapText="1"/>
      <protection/>
    </xf>
    <xf numFmtId="164" fontId="14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40" xfId="0" applyFont="1" applyBorder="1" applyAlignment="1" applyProtection="1">
      <alignment horizontal="center" wrapText="1"/>
      <protection/>
    </xf>
    <xf numFmtId="0" fontId="13" fillId="0" borderId="40" xfId="58" applyFont="1" applyFill="1" applyBorder="1" applyAlignment="1" applyProtection="1">
      <alignment horizontal="left" vertical="center" wrapText="1" indent="1"/>
      <protection/>
    </xf>
    <xf numFmtId="0" fontId="19" fillId="0" borderId="26" xfId="0" applyFont="1" applyBorder="1" applyAlignment="1" applyProtection="1">
      <alignment horizontal="center" vertical="center" wrapText="1"/>
      <protection/>
    </xf>
    <xf numFmtId="0" fontId="14" fillId="0" borderId="34" xfId="58" applyFont="1" applyFill="1" applyBorder="1" applyAlignment="1" applyProtection="1">
      <alignment horizontal="left" vertical="center" wrapText="1" indent="1"/>
      <protection/>
    </xf>
    <xf numFmtId="0" fontId="13" fillId="0" borderId="27" xfId="58" applyFont="1" applyFill="1" applyBorder="1" applyAlignment="1" applyProtection="1">
      <alignment horizontal="left" vertical="center" wrapText="1" indent="1"/>
      <protection/>
    </xf>
    <xf numFmtId="0" fontId="13" fillId="0" borderId="19" xfId="0" applyFont="1" applyFill="1" applyBorder="1" applyAlignment="1" applyProtection="1">
      <alignment horizontal="center" vertical="center" wrapText="1"/>
      <protection/>
    </xf>
    <xf numFmtId="49" fontId="14" fillId="0" borderId="13" xfId="0" applyNumberFormat="1" applyFont="1" applyFill="1" applyBorder="1" applyAlignment="1" applyProtection="1">
      <alignment horizontal="center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" fillId="0" borderId="23" xfId="0" applyFont="1" applyFill="1" applyBorder="1" applyAlignment="1" applyProtection="1">
      <alignment vertical="center" wrapText="1"/>
      <protection/>
    </xf>
    <xf numFmtId="0" fontId="18" fillId="0" borderId="14" xfId="0" applyFont="1" applyBorder="1" applyAlignment="1" applyProtection="1">
      <alignment horizontal="left" vertical="center" wrapText="1" indent="1"/>
      <protection/>
    </xf>
    <xf numFmtId="0" fontId="18" fillId="0" borderId="12" xfId="0" applyFont="1" applyBorder="1" applyAlignment="1" applyProtection="1">
      <alignment horizontal="left" vertical="center" wrapText="1" indent="1"/>
      <protection/>
    </xf>
    <xf numFmtId="0" fontId="26" fillId="0" borderId="13" xfId="0" applyFont="1" applyBorder="1" applyAlignment="1" applyProtection="1">
      <alignment horizontal="left" vertical="center" wrapText="1" indent="1"/>
      <protection/>
    </xf>
    <xf numFmtId="0" fontId="19" fillId="0" borderId="34" xfId="0" applyFont="1" applyBorder="1" applyAlignment="1" applyProtection="1">
      <alignment horizontal="left" vertical="center" wrapText="1" indent="1"/>
      <protection/>
    </xf>
    <xf numFmtId="0" fontId="19" fillId="0" borderId="12" xfId="0" applyFont="1" applyBorder="1" applyAlignment="1" applyProtection="1">
      <alignment horizontal="left" vertical="center" wrapText="1" indent="1"/>
      <protection/>
    </xf>
    <xf numFmtId="49" fontId="19" fillId="0" borderId="20" xfId="0" applyNumberFormat="1" applyFont="1" applyBorder="1" applyAlignment="1" applyProtection="1">
      <alignment horizontal="left" vertical="center" wrapText="1" indent="1"/>
      <protection/>
    </xf>
    <xf numFmtId="0" fontId="17" fillId="0" borderId="25" xfId="0" applyFont="1" applyBorder="1" applyAlignment="1" applyProtection="1">
      <alignment horizontal="left" vertical="center" wrapText="1" indent="1"/>
      <protection/>
    </xf>
    <xf numFmtId="0" fontId="17" fillId="0" borderId="12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 quotePrefix="1">
      <alignment horizontal="left" vertical="center" wrapText="1" indent="6"/>
      <protection/>
    </xf>
    <xf numFmtId="0" fontId="26" fillId="0" borderId="25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11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right" vertical="center" indent="1"/>
      <protection/>
    </xf>
    <xf numFmtId="0" fontId="29" fillId="0" borderId="25" xfId="0" applyFont="1" applyBorder="1" applyAlignment="1" applyProtection="1">
      <alignment horizontal="left" vertical="center" wrapText="1" indent="1"/>
      <protection/>
    </xf>
    <xf numFmtId="0" fontId="30" fillId="0" borderId="25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164" fontId="13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2" xfId="0" applyFont="1" applyBorder="1" applyAlignment="1" applyProtection="1">
      <alignment horizontal="left" vertical="center" wrapText="1" indent="1"/>
      <protection/>
    </xf>
    <xf numFmtId="0" fontId="18" fillId="0" borderId="57" xfId="0" applyFont="1" applyBorder="1" applyAlignment="1" applyProtection="1">
      <alignment horizontal="left" vertical="center" wrapText="1" indent="1"/>
      <protection/>
    </xf>
    <xf numFmtId="0" fontId="18" fillId="0" borderId="29" xfId="0" applyFont="1" applyBorder="1" applyAlignment="1" applyProtection="1">
      <alignment horizontal="left" vertical="center" wrapText="1" indent="1"/>
      <protection/>
    </xf>
    <xf numFmtId="0" fontId="28" fillId="0" borderId="25" xfId="0" applyFont="1" applyBorder="1" applyAlignment="1" applyProtection="1">
      <alignment horizontal="center" wrapText="1"/>
      <protection/>
    </xf>
    <xf numFmtId="0" fontId="17" fillId="0" borderId="28" xfId="0" applyFont="1" applyBorder="1" applyAlignment="1" applyProtection="1">
      <alignment horizontal="left" vertical="center" wrapText="1" indent="1"/>
      <protection/>
    </xf>
    <xf numFmtId="0" fontId="18" fillId="0" borderId="58" xfId="0" applyFont="1" applyBorder="1" applyAlignment="1" applyProtection="1">
      <alignment horizontal="left" vertical="center" wrapText="1" indent="6"/>
      <protection/>
    </xf>
    <xf numFmtId="0" fontId="19" fillId="0" borderId="51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6" xfId="0" applyNumberForma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>
      <alignment horizontal="left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 applyProtection="1">
      <alignment horizontal="left" vertical="center" wrapText="1" indent="1"/>
      <protection locked="0"/>
    </xf>
    <xf numFmtId="0" fontId="18" fillId="0" borderId="18" xfId="0" applyFont="1" applyFill="1" applyBorder="1" applyAlignment="1" applyProtection="1">
      <alignment horizontal="left" vertical="center" wrapText="1" indent="1"/>
      <protection locked="0"/>
    </xf>
    <xf numFmtId="0" fontId="14" fillId="0" borderId="17" xfId="0" applyFont="1" applyFill="1" applyBorder="1" applyAlignment="1" applyProtection="1">
      <alignment horizontal="left" vertical="center" wrapText="1"/>
      <protection locked="0"/>
    </xf>
    <xf numFmtId="0" fontId="14" fillId="0" borderId="20" xfId="0" applyFont="1" applyFill="1" applyBorder="1" applyAlignment="1" applyProtection="1">
      <alignment horizontal="left" vertical="center" wrapText="1" indent="1"/>
      <protection locked="0"/>
    </xf>
    <xf numFmtId="0" fontId="14" fillId="0" borderId="18" xfId="0" applyFont="1" applyFill="1" applyBorder="1" applyAlignment="1" applyProtection="1">
      <alignment horizontal="left" vertical="center" wrapText="1" indent="1"/>
      <protection locked="0"/>
    </xf>
    <xf numFmtId="0" fontId="14" fillId="0" borderId="21" xfId="0" applyFont="1" applyFill="1" applyBorder="1" applyAlignment="1" applyProtection="1">
      <alignment horizontal="left" vertical="center" wrapText="1" indent="1"/>
      <protection locked="0"/>
    </xf>
    <xf numFmtId="0" fontId="6" fillId="0" borderId="24" xfId="0" applyFont="1" applyFill="1" applyBorder="1" applyAlignment="1">
      <alignment horizontal="left" vertical="center" wrapText="1" indent="1"/>
    </xf>
    <xf numFmtId="1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left" wrapText="1" indent="1"/>
      <protection/>
    </xf>
    <xf numFmtId="164" fontId="21" fillId="0" borderId="33" xfId="58" applyNumberFormat="1" applyFont="1" applyFill="1" applyBorder="1" applyAlignment="1" applyProtection="1">
      <alignment horizontal="left" vertical="center"/>
      <protection/>
    </xf>
    <xf numFmtId="164" fontId="21" fillId="0" borderId="33" xfId="58" applyNumberFormat="1" applyFont="1" applyFill="1" applyBorder="1" applyAlignment="1" applyProtection="1">
      <alignment horizontal="left"/>
      <protection/>
    </xf>
    <xf numFmtId="0" fontId="13" fillId="0" borderId="62" xfId="58" applyFont="1" applyFill="1" applyBorder="1" applyAlignment="1" applyProtection="1">
      <alignment vertical="center" wrapText="1"/>
      <protection/>
    </xf>
    <xf numFmtId="0" fontId="27" fillId="0" borderId="62" xfId="0" applyFont="1" applyBorder="1" applyAlignment="1" applyProtection="1">
      <alignment horizontal="left" vertical="center" wrapText="1" indent="1"/>
      <protection/>
    </xf>
    <xf numFmtId="0" fontId="6" fillId="0" borderId="43" xfId="58" applyFont="1" applyFill="1" applyBorder="1" applyAlignment="1" applyProtection="1">
      <alignment horizontal="center" vertical="center" wrapText="1"/>
      <protection/>
    </xf>
    <xf numFmtId="0" fontId="13" fillId="0" borderId="43" xfId="58" applyFont="1" applyFill="1" applyBorder="1" applyAlignment="1" applyProtection="1">
      <alignment horizontal="center" vertical="center" wrapText="1"/>
      <protection/>
    </xf>
    <xf numFmtId="164" fontId="13" fillId="0" borderId="63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3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58" applyNumberFormat="1" applyFont="1" applyFill="1" applyBorder="1" applyAlignment="1" applyProtection="1" quotePrefix="1">
      <alignment horizontal="right" vertical="center" wrapText="1" indent="1"/>
      <protection locked="0"/>
    </xf>
    <xf numFmtId="164" fontId="6" fillId="0" borderId="43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27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4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3" xfId="58" applyNumberFormat="1" applyFont="1" applyFill="1" applyBorder="1" applyAlignment="1" applyProtection="1">
      <alignment horizontal="right" vertical="center" wrapText="1" indent="1"/>
      <protection/>
    </xf>
    <xf numFmtId="164" fontId="20" fillId="0" borderId="11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0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58" applyNumberFormat="1" applyFont="1" applyFill="1" applyBorder="1" applyAlignment="1" applyProtection="1" quotePrefix="1">
      <alignment horizontal="right" vertical="center" wrapText="1" indent="1"/>
      <protection locked="0"/>
    </xf>
    <xf numFmtId="164" fontId="6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43" xfId="58" applyNumberFormat="1" applyFont="1" applyFill="1" applyBorder="1" applyAlignment="1" applyProtection="1">
      <alignment horizontal="right" vertical="center" wrapText="1" indent="1"/>
      <protection/>
    </xf>
    <xf numFmtId="0" fontId="18" fillId="0" borderId="46" xfId="0" applyFont="1" applyBorder="1" applyAlignment="1" applyProtection="1">
      <alignment horizontal="right" vertical="center" wrapText="1" indent="1"/>
      <protection locked="0"/>
    </xf>
    <xf numFmtId="0" fontId="18" fillId="0" borderId="44" xfId="0" applyFont="1" applyBorder="1" applyAlignment="1" applyProtection="1">
      <alignment horizontal="right" vertical="center" wrapText="1" indent="1"/>
      <protection locked="0"/>
    </xf>
    <xf numFmtId="0" fontId="18" fillId="0" borderId="47" xfId="0" applyFont="1" applyBorder="1" applyAlignment="1" applyProtection="1">
      <alignment horizontal="right" vertical="center" wrapText="1" indent="1"/>
      <protection locked="0"/>
    </xf>
    <xf numFmtId="164" fontId="19" fillId="0" borderId="43" xfId="0" applyNumberFormat="1" applyFont="1" applyBorder="1" applyAlignment="1" applyProtection="1">
      <alignment horizontal="right" vertical="center" wrapText="1" indent="1"/>
      <protection/>
    </xf>
    <xf numFmtId="0" fontId="17" fillId="0" borderId="43" xfId="0" applyFont="1" applyBorder="1" applyAlignment="1" applyProtection="1" quotePrefix="1">
      <alignment horizontal="right" vertical="center" wrapText="1" indent="1"/>
      <protection locked="0"/>
    </xf>
    <xf numFmtId="164" fontId="14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5" xfId="58" applyNumberFormat="1" applyFont="1" applyFill="1" applyBorder="1" applyAlignment="1" applyProtection="1">
      <alignment horizontal="right" vertical="center" wrapText="1" indent="1"/>
      <protection/>
    </xf>
    <xf numFmtId="0" fontId="18" fillId="0" borderId="13" xfId="0" applyFont="1" applyBorder="1" applyAlignment="1" applyProtection="1">
      <alignment horizontal="right" vertical="center" wrapText="1" indent="1"/>
      <protection locked="0"/>
    </xf>
    <xf numFmtId="0" fontId="18" fillId="0" borderId="11" xfId="0" applyFont="1" applyBorder="1" applyAlignment="1" applyProtection="1">
      <alignment horizontal="right" vertical="center" wrapText="1" indent="1"/>
      <protection locked="0"/>
    </xf>
    <xf numFmtId="0" fontId="18" fillId="0" borderId="16" xfId="0" applyFont="1" applyBorder="1" applyAlignment="1" applyProtection="1">
      <alignment horizontal="right" vertical="center" wrapText="1" indent="1"/>
      <protection locked="0"/>
    </xf>
    <xf numFmtId="164" fontId="19" fillId="0" borderId="25" xfId="0" applyNumberFormat="1" applyFont="1" applyBorder="1" applyAlignment="1" applyProtection="1">
      <alignment horizontal="right" vertical="center" wrapText="1" indent="1"/>
      <protection/>
    </xf>
    <xf numFmtId="0" fontId="17" fillId="0" borderId="25" xfId="0" applyFont="1" applyBorder="1" applyAlignment="1" applyProtection="1" quotePrefix="1">
      <alignment horizontal="right" vertical="center" wrapText="1" indent="1"/>
      <protection locked="0"/>
    </xf>
    <xf numFmtId="0" fontId="18" fillId="0" borderId="43" xfId="0" applyFont="1" applyBorder="1" applyAlignment="1" applyProtection="1">
      <alignment horizontal="right" vertical="center" wrapText="1" indent="1"/>
      <protection/>
    </xf>
    <xf numFmtId="0" fontId="30" fillId="0" borderId="25" xfId="0" applyFont="1" applyBorder="1" applyAlignment="1" applyProtection="1">
      <alignment horizontal="right" vertical="center" wrapText="1" indent="1"/>
      <protection/>
    </xf>
    <xf numFmtId="164" fontId="6" fillId="0" borderId="40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42" xfId="0" applyNumberFormat="1" applyFont="1" applyFill="1" applyBorder="1" applyAlignment="1" applyProtection="1">
      <alignment horizontal="centerContinuous" vertical="center" wrapText="1"/>
      <protection/>
    </xf>
    <xf numFmtId="164" fontId="13" fillId="0" borderId="42" xfId="0" applyNumberFormat="1" applyFont="1" applyFill="1" applyBorder="1" applyAlignment="1" applyProtection="1">
      <alignment horizontal="center" vertical="center" wrapText="1"/>
      <protection/>
    </xf>
    <xf numFmtId="164" fontId="6" fillId="0" borderId="62" xfId="0" applyNumberFormat="1" applyFont="1" applyFill="1" applyBorder="1" applyAlignment="1" applyProtection="1">
      <alignment horizontal="center" vertical="center" wrapText="1"/>
      <protection/>
    </xf>
    <xf numFmtId="164" fontId="13" fillId="0" borderId="62" xfId="0" applyNumberFormat="1" applyFont="1" applyFill="1" applyBorder="1" applyAlignment="1" applyProtection="1">
      <alignment horizontal="center" vertical="center" wrapText="1"/>
      <protection/>
    </xf>
    <xf numFmtId="164" fontId="14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2" xfId="0" applyNumberFormat="1" applyFont="1" applyFill="1" applyBorder="1" applyAlignment="1" applyProtection="1">
      <alignment horizontal="right" vertical="center" wrapText="1" indent="1"/>
      <protection/>
    </xf>
    <xf numFmtId="164" fontId="20" fillId="0" borderId="61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5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20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65" xfId="0" applyNumberFormat="1" applyFont="1" applyFill="1" applyBorder="1" applyAlignment="1" applyProtection="1">
      <alignment horizontal="right" vertical="center" wrapText="1" indent="1"/>
      <protection/>
    </xf>
    <xf numFmtId="164" fontId="20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67" xfId="0" applyNumberFormat="1" applyFont="1" applyFill="1" applyBorder="1" applyAlignment="1" applyProtection="1">
      <alignment horizontal="center" vertical="center" wrapText="1"/>
      <protection/>
    </xf>
    <xf numFmtId="164" fontId="14" fillId="0" borderId="50" xfId="0" applyNumberFormat="1" applyFont="1" applyFill="1" applyBorder="1" applyAlignment="1" applyProtection="1">
      <alignment vertical="center" wrapText="1"/>
      <protection locked="0"/>
    </xf>
    <xf numFmtId="164" fontId="14" fillId="0" borderId="66" xfId="0" applyNumberFormat="1" applyFont="1" applyFill="1" applyBorder="1" applyAlignment="1" applyProtection="1">
      <alignment vertical="center" wrapText="1"/>
      <protection locked="0"/>
    </xf>
    <xf numFmtId="164" fontId="13" fillId="0" borderId="62" xfId="0" applyNumberFormat="1" applyFont="1" applyFill="1" applyBorder="1" applyAlignment="1" applyProtection="1">
      <alignment vertical="center" wrapText="1"/>
      <protection/>
    </xf>
    <xf numFmtId="164" fontId="12" fillId="0" borderId="50" xfId="0" applyNumberFormat="1" applyFont="1" applyFill="1" applyBorder="1" applyAlignment="1" applyProtection="1">
      <alignment vertical="center" wrapText="1"/>
      <protection locked="0"/>
    </xf>
    <xf numFmtId="164" fontId="12" fillId="0" borderId="66" xfId="0" applyNumberFormat="1" applyFont="1" applyFill="1" applyBorder="1" applyAlignment="1" applyProtection="1">
      <alignment vertical="center" wrapText="1"/>
      <protection locked="0"/>
    </xf>
    <xf numFmtId="164" fontId="6" fillId="0" borderId="62" xfId="0" applyNumberFormat="1" applyFont="1" applyFill="1" applyBorder="1" applyAlignment="1" applyProtection="1">
      <alignment vertical="center" wrapText="1"/>
      <protection/>
    </xf>
    <xf numFmtId="0" fontId="13" fillId="0" borderId="62" xfId="0" applyFont="1" applyFill="1" applyBorder="1" applyAlignment="1" applyProtection="1">
      <alignment horizontal="center" vertical="center" wrapText="1"/>
      <protection/>
    </xf>
    <xf numFmtId="164" fontId="6" fillId="0" borderId="39" xfId="0" applyNumberFormat="1" applyFont="1" applyFill="1" applyBorder="1" applyAlignment="1" applyProtection="1">
      <alignment horizontal="right" vertical="center" wrapText="1" indent="1"/>
      <protection/>
    </xf>
    <xf numFmtId="3" fontId="3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8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 applyProtection="1">
      <alignment horizontal="center" vertical="center" wrapText="1"/>
      <protection/>
    </xf>
    <xf numFmtId="0" fontId="13" fillId="0" borderId="28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164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14" fillId="0" borderId="34" xfId="58" applyFont="1" applyFill="1" applyBorder="1" applyAlignment="1" applyProtection="1">
      <alignment horizontal="left" vertical="center" wrapText="1" indent="1"/>
      <protection/>
    </xf>
    <xf numFmtId="3" fontId="13" fillId="0" borderId="28" xfId="0" applyNumberFormat="1" applyFont="1" applyFill="1" applyBorder="1" applyAlignment="1">
      <alignment horizontal="right" vertical="center" wrapText="1"/>
    </xf>
    <xf numFmtId="3" fontId="13" fillId="0" borderId="28" xfId="0" applyNumberFormat="1" applyFont="1" applyFill="1" applyBorder="1" applyAlignment="1" applyProtection="1">
      <alignment vertical="center" wrapText="1"/>
      <protection/>
    </xf>
    <xf numFmtId="3" fontId="14" fillId="0" borderId="32" xfId="0" applyNumberFormat="1" applyFont="1" applyFill="1" applyBorder="1" applyAlignment="1">
      <alignment vertical="center" wrapText="1"/>
    </xf>
    <xf numFmtId="3" fontId="14" fillId="0" borderId="30" xfId="0" applyNumberFormat="1" applyFont="1" applyFill="1" applyBorder="1" applyAlignment="1">
      <alignment vertical="center" wrapText="1"/>
    </xf>
    <xf numFmtId="3" fontId="14" fillId="0" borderId="31" xfId="0" applyNumberFormat="1" applyFont="1" applyFill="1" applyBorder="1" applyAlignment="1">
      <alignment vertical="center" wrapText="1"/>
    </xf>
    <xf numFmtId="3" fontId="8" fillId="0" borderId="32" xfId="0" applyNumberFormat="1" applyFont="1" applyFill="1" applyBorder="1" applyAlignment="1">
      <alignment vertical="center" wrapText="1"/>
    </xf>
    <xf numFmtId="3" fontId="14" fillId="0" borderId="30" xfId="0" applyNumberFormat="1" applyFont="1" applyFill="1" applyBorder="1" applyAlignment="1">
      <alignment vertical="center" wrapText="1"/>
    </xf>
    <xf numFmtId="3" fontId="14" fillId="0" borderId="31" xfId="0" applyNumberFormat="1" applyFont="1" applyFill="1" applyBorder="1" applyAlignment="1">
      <alignment vertical="center" wrapText="1"/>
    </xf>
    <xf numFmtId="3" fontId="13" fillId="0" borderId="28" xfId="0" applyNumberFormat="1" applyFont="1" applyFill="1" applyBorder="1" applyAlignment="1">
      <alignment vertical="center" wrapText="1"/>
    </xf>
    <xf numFmtId="3" fontId="20" fillId="0" borderId="57" xfId="0" applyNumberFormat="1" applyFont="1" applyFill="1" applyBorder="1" applyAlignment="1" applyProtection="1">
      <alignment vertical="center" wrapText="1"/>
      <protection/>
    </xf>
    <xf numFmtId="3" fontId="20" fillId="0" borderId="30" xfId="0" applyNumberFormat="1" applyFont="1" applyFill="1" applyBorder="1" applyAlignment="1" applyProtection="1">
      <alignment horizontal="right" vertical="center" wrapText="1"/>
      <protection/>
    </xf>
    <xf numFmtId="3" fontId="20" fillId="0" borderId="28" xfId="0" applyNumberFormat="1" applyFont="1" applyFill="1" applyBorder="1" applyAlignment="1">
      <alignment vertical="center" wrapText="1"/>
    </xf>
    <xf numFmtId="3" fontId="15" fillId="0" borderId="43" xfId="0" applyNumberFormat="1" applyFont="1" applyFill="1" applyBorder="1" applyAlignment="1" applyProtection="1">
      <alignment vertical="center" wrapText="1"/>
      <protection/>
    </xf>
    <xf numFmtId="3" fontId="13" fillId="0" borderId="43" xfId="0" applyNumberFormat="1" applyFont="1" applyFill="1" applyBorder="1" applyAlignment="1" applyProtection="1">
      <alignment horizontal="right" vertical="center" wrapText="1"/>
      <protection/>
    </xf>
    <xf numFmtId="3" fontId="20" fillId="0" borderId="32" xfId="0" applyNumberFormat="1" applyFont="1" applyFill="1" applyBorder="1" applyAlignment="1">
      <alignment vertical="center" wrapText="1"/>
    </xf>
    <xf numFmtId="3" fontId="20" fillId="0" borderId="31" xfId="0" applyNumberFormat="1" applyFont="1" applyFill="1" applyBorder="1" applyAlignment="1">
      <alignment vertical="center" wrapText="1"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7" xfId="0" applyFont="1" applyFill="1" applyBorder="1" applyAlignment="1" applyProtection="1">
      <alignment horizontal="left" vertical="center" wrapText="1" indent="1"/>
      <protection locked="0"/>
    </xf>
    <xf numFmtId="0" fontId="14" fillId="0" borderId="17" xfId="0" applyFont="1" applyFill="1" applyBorder="1" applyAlignment="1">
      <alignment vertical="center" wrapText="1"/>
    </xf>
    <xf numFmtId="164" fontId="13" fillId="0" borderId="28" xfId="58" applyNumberFormat="1" applyFont="1" applyFill="1" applyBorder="1" applyAlignment="1" applyProtection="1">
      <alignment horizontal="right" vertical="center" wrapText="1" indent="1"/>
      <protection/>
    </xf>
    <xf numFmtId="0" fontId="18" fillId="0" borderId="34" xfId="0" applyFont="1" applyBorder="1" applyAlignment="1" applyProtection="1">
      <alignment horizontal="left" vertical="center" wrapText="1" indent="6"/>
      <protection/>
    </xf>
    <xf numFmtId="164" fontId="14" fillId="0" borderId="18" xfId="0" applyNumberFormat="1" applyFont="1" applyFill="1" applyBorder="1" applyAlignment="1" applyProtection="1">
      <alignment vertical="center" wrapText="1"/>
      <protection locked="0"/>
    </xf>
    <xf numFmtId="3" fontId="27" fillId="0" borderId="25" xfId="0" applyNumberFormat="1" applyFont="1" applyBorder="1" applyAlignment="1" applyProtection="1">
      <alignment horizontal="right" vertical="center" wrapText="1" indent="1"/>
      <protection/>
    </xf>
    <xf numFmtId="3" fontId="19" fillId="0" borderId="43" xfId="0" applyNumberFormat="1" applyFont="1" applyBorder="1" applyAlignment="1" applyProtection="1">
      <alignment horizontal="right" vertical="center" wrapText="1" indent="1"/>
      <protection/>
    </xf>
    <xf numFmtId="3" fontId="29" fillId="0" borderId="25" xfId="0" applyNumberFormat="1" applyFont="1" applyBorder="1" applyAlignment="1" applyProtection="1">
      <alignment horizontal="right" vertical="center" wrapText="1" indent="1"/>
      <protection/>
    </xf>
    <xf numFmtId="3" fontId="18" fillId="0" borderId="43" xfId="0" applyNumberFormat="1" applyFont="1" applyBorder="1" applyAlignment="1" applyProtection="1">
      <alignment horizontal="right" vertical="center" wrapText="1" indent="1"/>
      <protection/>
    </xf>
    <xf numFmtId="3" fontId="18" fillId="0" borderId="25" xfId="0" applyNumberFormat="1" applyFont="1" applyBorder="1" applyAlignment="1" applyProtection="1">
      <alignment horizontal="right" vertical="center" wrapText="1" indent="1"/>
      <protection/>
    </xf>
    <xf numFmtId="3" fontId="29" fillId="0" borderId="25" xfId="0" applyNumberFormat="1" applyFont="1" applyBorder="1" applyAlignment="1" applyProtection="1">
      <alignment horizontal="left" vertical="center" wrapText="1" indent="1"/>
      <protection/>
    </xf>
    <xf numFmtId="3" fontId="30" fillId="0" borderId="25" xfId="0" applyNumberFormat="1" applyFont="1" applyBorder="1" applyAlignment="1" applyProtection="1">
      <alignment horizontal="right" vertical="center" wrapText="1" indent="1"/>
      <protection/>
    </xf>
    <xf numFmtId="3" fontId="13" fillId="0" borderId="62" xfId="0" applyNumberFormat="1" applyFont="1" applyFill="1" applyBorder="1" applyAlignment="1" applyProtection="1">
      <alignment horizontal="right" vertical="center" wrapText="1" indent="1"/>
      <protection/>
    </xf>
    <xf numFmtId="3" fontId="14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3" fontId="14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3" fontId="14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3" fontId="14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3" fontId="14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3" fontId="14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3" fontId="20" fillId="0" borderId="69" xfId="0" applyNumberFormat="1" applyFont="1" applyFill="1" applyBorder="1" applyAlignment="1" applyProtection="1">
      <alignment horizontal="right" vertical="center" wrapText="1" indent="1"/>
      <protection/>
    </xf>
    <xf numFmtId="3" fontId="20" fillId="0" borderId="50" xfId="0" applyNumberFormat="1" applyFont="1" applyFill="1" applyBorder="1" applyAlignment="1" applyProtection="1">
      <alignment horizontal="right" vertical="center" wrapText="1" indent="1"/>
      <protection/>
    </xf>
    <xf numFmtId="3" fontId="14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3" fontId="14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3" fontId="13" fillId="0" borderId="24" xfId="0" applyNumberFormat="1" applyFont="1" applyFill="1" applyBorder="1" applyAlignment="1" applyProtection="1">
      <alignment horizontal="right" vertical="center" wrapText="1" indent="1"/>
      <protection/>
    </xf>
    <xf numFmtId="3" fontId="14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3" fontId="14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0" xfId="0" applyNumberFormat="1" applyFont="1" applyFill="1" applyBorder="1" applyAlignment="1" applyProtection="1">
      <alignment horizontal="right" vertical="center" wrapText="1" indent="1"/>
      <protection/>
    </xf>
    <xf numFmtId="3" fontId="1" fillId="0" borderId="0" xfId="0" applyNumberFormat="1" applyFont="1" applyFill="1" applyAlignment="1">
      <alignment vertical="center" wrapText="1"/>
    </xf>
    <xf numFmtId="3" fontId="14" fillId="0" borderId="0" xfId="0" applyNumberFormat="1" applyFont="1" applyFill="1" applyAlignment="1" applyProtection="1">
      <alignment horizontal="right" vertical="center" wrapText="1" indent="1"/>
      <protection/>
    </xf>
    <xf numFmtId="3" fontId="0" fillId="0" borderId="0" xfId="0" applyNumberFormat="1" applyFill="1" applyAlignment="1">
      <alignment vertical="center" wrapText="1"/>
    </xf>
    <xf numFmtId="3" fontId="13" fillId="0" borderId="42" xfId="0" applyNumberFormat="1" applyFont="1" applyFill="1" applyBorder="1" applyAlignment="1" applyProtection="1">
      <alignment horizontal="right" vertical="center" wrapText="1" indent="1"/>
      <protection/>
    </xf>
    <xf numFmtId="3" fontId="5" fillId="0" borderId="28" xfId="0" applyNumberFormat="1" applyFont="1" applyFill="1" applyBorder="1" applyAlignment="1">
      <alignment horizontal="center" vertical="center" wrapText="1"/>
    </xf>
    <xf numFmtId="3" fontId="14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3" fontId="14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3" fontId="14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3" fontId="14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42" xfId="0" applyNumberFormat="1" applyFont="1" applyFill="1" applyBorder="1" applyAlignment="1" applyProtection="1">
      <alignment horizontal="right" vertical="center" wrapText="1" indent="1"/>
      <protection/>
    </xf>
    <xf numFmtId="3" fontId="13" fillId="0" borderId="43" xfId="0" applyNumberFormat="1" applyFont="1" applyFill="1" applyBorder="1" applyAlignment="1" applyProtection="1">
      <alignment vertical="center" wrapText="1"/>
      <protection/>
    </xf>
    <xf numFmtId="3" fontId="14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3" fontId="14" fillId="0" borderId="32" xfId="0" applyNumberFormat="1" applyFont="1" applyFill="1" applyBorder="1" applyAlignment="1">
      <alignment vertical="center" wrapText="1"/>
    </xf>
    <xf numFmtId="3" fontId="20" fillId="0" borderId="30" xfId="0" applyNumberFormat="1" applyFont="1" applyFill="1" applyBorder="1" applyAlignment="1">
      <alignment vertical="center" wrapText="1"/>
    </xf>
    <xf numFmtId="3" fontId="13" fillId="0" borderId="68" xfId="0" applyNumberFormat="1" applyFont="1" applyFill="1" applyBorder="1" applyAlignment="1" applyProtection="1">
      <alignment horizontal="right" vertical="center" wrapText="1" indent="1"/>
      <protection/>
    </xf>
    <xf numFmtId="3" fontId="14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62" xfId="0" applyNumberFormat="1" applyFont="1" applyFill="1" applyBorder="1" applyAlignment="1" applyProtection="1">
      <alignment horizontal="right" vertical="center" wrapText="1" indent="1"/>
      <protection/>
    </xf>
    <xf numFmtId="3" fontId="15" fillId="0" borderId="28" xfId="0" applyNumberFormat="1" applyFont="1" applyFill="1" applyBorder="1" applyAlignment="1" applyProtection="1">
      <alignment vertical="center" wrapText="1"/>
      <protection/>
    </xf>
    <xf numFmtId="3" fontId="13" fillId="0" borderId="41" xfId="0" applyNumberFormat="1" applyFont="1" applyFill="1" applyBorder="1" applyAlignment="1" applyProtection="1">
      <alignment horizontal="right" vertical="center" wrapText="1" indent="1"/>
      <protection/>
    </xf>
    <xf numFmtId="3" fontId="13" fillId="0" borderId="28" xfId="0" applyNumberFormat="1" applyFont="1" applyFill="1" applyBorder="1" applyAlignment="1" applyProtection="1">
      <alignment vertical="center" wrapText="1"/>
      <protection/>
    </xf>
    <xf numFmtId="3" fontId="0" fillId="0" borderId="0" xfId="0" applyNumberFormat="1" applyFont="1" applyFill="1" applyAlignment="1" applyProtection="1">
      <alignment horizontal="right" vertical="center" wrapText="1" indent="1"/>
      <protection/>
    </xf>
    <xf numFmtId="3" fontId="14" fillId="0" borderId="0" xfId="0" applyNumberFormat="1" applyFont="1" applyFill="1" applyAlignment="1">
      <alignment vertical="center" wrapText="1"/>
    </xf>
    <xf numFmtId="3" fontId="3" fillId="0" borderId="28" xfId="0" applyNumberFormat="1" applyFont="1" applyFill="1" applyBorder="1" applyAlignment="1">
      <alignment vertical="center" wrapText="1"/>
    </xf>
    <xf numFmtId="3" fontId="20" fillId="0" borderId="32" xfId="0" applyNumberFormat="1" applyFont="1" applyFill="1" applyBorder="1" applyAlignment="1">
      <alignment vertical="center" wrapText="1"/>
    </xf>
    <xf numFmtId="3" fontId="20" fillId="0" borderId="30" xfId="0" applyNumberFormat="1" applyFont="1" applyFill="1" applyBorder="1" applyAlignment="1">
      <alignment vertical="center" wrapText="1"/>
    </xf>
    <xf numFmtId="3" fontId="14" fillId="0" borderId="28" xfId="0" applyNumberFormat="1" applyFont="1" applyFill="1" applyBorder="1" applyAlignment="1">
      <alignment vertical="center" wrapText="1"/>
    </xf>
    <xf numFmtId="3" fontId="14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3" fontId="20" fillId="0" borderId="31" xfId="0" applyNumberFormat="1" applyFont="1" applyFill="1" applyBorder="1" applyAlignment="1">
      <alignment vertical="center" wrapText="1"/>
    </xf>
    <xf numFmtId="3" fontId="20" fillId="0" borderId="28" xfId="0" applyNumberFormat="1" applyFont="1" applyFill="1" applyBorder="1" applyAlignment="1">
      <alignment vertical="center" wrapText="1"/>
    </xf>
    <xf numFmtId="3" fontId="13" fillId="0" borderId="71" xfId="0" applyNumberFormat="1" applyFont="1" applyFill="1" applyBorder="1" applyAlignment="1" applyProtection="1">
      <alignment horizontal="right" vertical="center" wrapText="1" indent="1"/>
      <protection/>
    </xf>
    <xf numFmtId="3" fontId="13" fillId="0" borderId="43" xfId="0" applyNumberFormat="1" applyFont="1" applyFill="1" applyBorder="1" applyAlignment="1" applyProtection="1">
      <alignment vertical="center" wrapText="1"/>
      <protection/>
    </xf>
    <xf numFmtId="3" fontId="20" fillId="0" borderId="0" xfId="0" applyNumberFormat="1" applyFont="1" applyFill="1" applyAlignment="1">
      <alignment vertical="center" wrapText="1"/>
    </xf>
    <xf numFmtId="3" fontId="14" fillId="0" borderId="0" xfId="0" applyNumberFormat="1" applyFont="1" applyFill="1" applyAlignment="1">
      <alignment vertical="center" wrapText="1"/>
    </xf>
    <xf numFmtId="3" fontId="13" fillId="0" borderId="62" xfId="0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Fill="1" applyAlignment="1" applyProtection="1">
      <alignment horizontal="right" vertical="center" wrapText="1" indent="1"/>
      <protection/>
    </xf>
    <xf numFmtId="3" fontId="14" fillId="0" borderId="32" xfId="0" applyNumberFormat="1" applyFont="1" applyFill="1" applyBorder="1" applyAlignment="1">
      <alignment horizontal="right" vertical="center" wrapText="1"/>
    </xf>
    <xf numFmtId="3" fontId="14" fillId="0" borderId="30" xfId="0" applyNumberFormat="1" applyFont="1" applyFill="1" applyBorder="1" applyAlignment="1">
      <alignment horizontal="right" vertical="center" wrapText="1"/>
    </xf>
    <xf numFmtId="3" fontId="14" fillId="0" borderId="31" xfId="0" applyNumberFormat="1" applyFont="1" applyFill="1" applyBorder="1" applyAlignment="1">
      <alignment horizontal="right" vertical="center" wrapText="1"/>
    </xf>
    <xf numFmtId="3" fontId="14" fillId="0" borderId="28" xfId="0" applyNumberFormat="1" applyFont="1" applyFill="1" applyBorder="1" applyAlignment="1">
      <alignment horizontal="right" vertical="center" wrapText="1"/>
    </xf>
    <xf numFmtId="3" fontId="13" fillId="0" borderId="28" xfId="0" applyNumberFormat="1" applyFont="1" applyFill="1" applyBorder="1" applyAlignment="1" applyProtection="1">
      <alignment vertical="center" wrapText="1"/>
      <protection locked="0"/>
    </xf>
    <xf numFmtId="3" fontId="14" fillId="0" borderId="0" xfId="0" applyNumberFormat="1" applyFont="1" applyFill="1" applyAlignment="1">
      <alignment horizontal="right" vertical="center" wrapText="1"/>
    </xf>
    <xf numFmtId="0" fontId="13" fillId="0" borderId="62" xfId="58" applyFont="1" applyFill="1" applyBorder="1" applyAlignment="1" applyProtection="1">
      <alignment horizontal="left" vertical="center" wrapText="1" indent="1"/>
      <protection/>
    </xf>
    <xf numFmtId="0" fontId="14" fillId="0" borderId="65" xfId="58" applyFont="1" applyFill="1" applyBorder="1" applyAlignment="1" applyProtection="1">
      <alignment horizontal="left" vertical="center" wrapText="1" indent="1"/>
      <protection/>
    </xf>
    <xf numFmtId="0" fontId="14" fillId="0" borderId="50" xfId="58" applyFont="1" applyFill="1" applyBorder="1" applyAlignment="1" applyProtection="1">
      <alignment horizontal="left" vertical="center" wrapText="1" indent="1"/>
      <protection/>
    </xf>
    <xf numFmtId="0" fontId="13" fillId="0" borderId="62" xfId="58" applyFont="1" applyFill="1" applyBorder="1" applyAlignment="1" applyProtection="1">
      <alignment horizontal="left" vertical="center" wrapText="1" indent="1"/>
      <protection/>
    </xf>
    <xf numFmtId="0" fontId="13" fillId="0" borderId="42" xfId="58" applyFont="1" applyFill="1" applyBorder="1" applyAlignment="1" applyProtection="1">
      <alignment horizontal="left" vertical="center" wrapText="1" indent="1"/>
      <protection/>
    </xf>
    <xf numFmtId="0" fontId="6" fillId="0" borderId="62" xfId="0" applyFont="1" applyFill="1" applyBorder="1" applyAlignment="1" applyProtection="1">
      <alignment horizontal="left" vertical="center" wrapText="1" indent="1"/>
      <protection/>
    </xf>
    <xf numFmtId="0" fontId="13" fillId="0" borderId="62" xfId="0" applyFont="1" applyFill="1" applyBorder="1" applyAlignment="1" applyProtection="1">
      <alignment horizontal="left" vertical="center" wrapText="1" indent="1"/>
      <protection/>
    </xf>
    <xf numFmtId="0" fontId="14" fillId="0" borderId="69" xfId="58" applyFont="1" applyFill="1" applyBorder="1" applyAlignment="1" applyProtection="1">
      <alignment horizontal="left" vertical="center" wrapText="1" indent="1"/>
      <protection/>
    </xf>
    <xf numFmtId="0" fontId="14" fillId="0" borderId="61" xfId="58" applyFont="1" applyFill="1" applyBorder="1" applyAlignment="1" applyProtection="1">
      <alignment horizontal="left" vertical="center" wrapText="1" indent="1"/>
      <protection/>
    </xf>
    <xf numFmtId="0" fontId="14" fillId="0" borderId="69" xfId="58" applyFont="1" applyFill="1" applyBorder="1" applyAlignment="1" applyProtection="1">
      <alignment horizontal="left" vertical="center" wrapText="1" indent="1"/>
      <protection/>
    </xf>
    <xf numFmtId="0" fontId="14" fillId="0" borderId="67" xfId="58" applyFont="1" applyFill="1" applyBorder="1" applyAlignment="1" applyProtection="1">
      <alignment horizontal="left" vertical="center" wrapText="1" indent="1"/>
      <protection/>
    </xf>
    <xf numFmtId="0" fontId="13" fillId="0" borderId="68" xfId="58" applyFont="1" applyFill="1" applyBorder="1" applyAlignment="1" applyProtection="1">
      <alignment horizontal="left" vertical="center" wrapText="1" indent="1"/>
      <protection/>
    </xf>
    <xf numFmtId="0" fontId="14" fillId="0" borderId="70" xfId="58" applyFont="1" applyFill="1" applyBorder="1" applyAlignment="1" applyProtection="1">
      <alignment horizontal="left" vertical="center" wrapText="1" indent="1"/>
      <protection/>
    </xf>
    <xf numFmtId="0" fontId="24" fillId="0" borderId="42" xfId="0" applyFont="1" applyBorder="1" applyAlignment="1" applyProtection="1">
      <alignment horizontal="left" wrapText="1" indent="1"/>
      <protection/>
    </xf>
    <xf numFmtId="3" fontId="14" fillId="0" borderId="57" xfId="0" applyNumberFormat="1" applyFont="1" applyFill="1" applyBorder="1" applyAlignment="1">
      <alignment horizontal="right" vertical="center" wrapText="1"/>
    </xf>
    <xf numFmtId="3" fontId="14" fillId="0" borderId="58" xfId="0" applyNumberFormat="1" applyFont="1" applyFill="1" applyBorder="1" applyAlignment="1">
      <alignment horizontal="right" vertical="center" wrapText="1"/>
    </xf>
    <xf numFmtId="164" fontId="6" fillId="0" borderId="66" xfId="0" applyNumberFormat="1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left" vertical="center" wrapText="1" indent="1"/>
      <protection locked="0"/>
    </xf>
    <xf numFmtId="3" fontId="14" fillId="0" borderId="69" xfId="0" applyNumberFormat="1" applyFont="1" applyFill="1" applyBorder="1" applyAlignment="1" applyProtection="1">
      <alignment vertical="center" wrapText="1"/>
      <protection locked="0"/>
    </xf>
    <xf numFmtId="3" fontId="14" fillId="0" borderId="50" xfId="0" applyNumberFormat="1" applyFont="1" applyFill="1" applyBorder="1" applyAlignment="1" applyProtection="1">
      <alignment vertical="center" wrapText="1"/>
      <protection locked="0"/>
    </xf>
    <xf numFmtId="3" fontId="14" fillId="0" borderId="66" xfId="0" applyNumberFormat="1" applyFont="1" applyFill="1" applyBorder="1" applyAlignment="1" applyProtection="1">
      <alignment vertical="center" wrapText="1"/>
      <protection locked="0"/>
    </xf>
    <xf numFmtId="3" fontId="14" fillId="0" borderId="11" xfId="0" applyNumberFormat="1" applyFont="1" applyFill="1" applyBorder="1" applyAlignment="1" applyProtection="1">
      <alignment vertical="center" wrapText="1"/>
      <protection locked="0"/>
    </xf>
    <xf numFmtId="3" fontId="14" fillId="0" borderId="34" xfId="0" applyNumberFormat="1" applyFont="1" applyFill="1" applyBorder="1" applyAlignment="1" applyProtection="1">
      <alignment vertical="center" wrapText="1"/>
      <protection locked="0"/>
    </xf>
    <xf numFmtId="3" fontId="13" fillId="0" borderId="62" xfId="0" applyNumberFormat="1" applyFont="1" applyFill="1" applyBorder="1" applyAlignment="1">
      <alignment vertical="center" wrapText="1"/>
    </xf>
    <xf numFmtId="3" fontId="50" fillId="0" borderId="30" xfId="0" applyNumberFormat="1" applyFont="1" applyFill="1" applyBorder="1" applyAlignment="1">
      <alignment vertical="center" wrapText="1"/>
    </xf>
    <xf numFmtId="3" fontId="50" fillId="0" borderId="32" xfId="0" applyNumberFormat="1" applyFont="1" applyFill="1" applyBorder="1" applyAlignment="1">
      <alignment vertical="center" wrapText="1"/>
    </xf>
    <xf numFmtId="3" fontId="50" fillId="0" borderId="31" xfId="0" applyNumberFormat="1" applyFont="1" applyFill="1" applyBorder="1" applyAlignment="1">
      <alignment vertical="center" wrapText="1"/>
    </xf>
    <xf numFmtId="3" fontId="50" fillId="0" borderId="58" xfId="0" applyNumberFormat="1" applyFont="1" applyFill="1" applyBorder="1" applyAlignment="1">
      <alignment vertical="center" wrapText="1"/>
    </xf>
    <xf numFmtId="49" fontId="6" fillId="0" borderId="6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 indent="1"/>
      <protection/>
    </xf>
    <xf numFmtId="0" fontId="11" fillId="0" borderId="0" xfId="0" applyFont="1" applyAlignment="1" applyProtection="1">
      <alignment horizontal="center" vertical="center"/>
      <protection/>
    </xf>
    <xf numFmtId="164" fontId="5" fillId="0" borderId="0" xfId="58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horizontal="left" wrapText="1" indent="1"/>
      <protection/>
    </xf>
    <xf numFmtId="164" fontId="21" fillId="0" borderId="33" xfId="58" applyNumberFormat="1" applyFont="1" applyFill="1" applyBorder="1" applyAlignment="1" applyProtection="1">
      <alignment horizontal="left" vertical="center"/>
      <protection/>
    </xf>
    <xf numFmtId="164" fontId="21" fillId="0" borderId="33" xfId="58" applyNumberFormat="1" applyFont="1" applyFill="1" applyBorder="1" applyAlignment="1" applyProtection="1">
      <alignment horizontal="left"/>
      <protection/>
    </xf>
    <xf numFmtId="0" fontId="5" fillId="0" borderId="0" xfId="58" applyFont="1" applyFill="1" applyAlignment="1" applyProtection="1">
      <alignment horizontal="center"/>
      <protection/>
    </xf>
    <xf numFmtId="164" fontId="6" fillId="0" borderId="74" xfId="0" applyNumberFormat="1" applyFont="1" applyFill="1" applyBorder="1" applyAlignment="1" applyProtection="1">
      <alignment horizontal="center" vertical="center" wrapText="1"/>
      <protection/>
    </xf>
    <xf numFmtId="164" fontId="6" fillId="0" borderId="75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76" xfId="0" applyNumberFormat="1" applyFont="1" applyFill="1" applyBorder="1" applyAlignment="1" applyProtection="1">
      <alignment horizontal="center" vertical="center" wrapText="1"/>
      <protection/>
    </xf>
    <xf numFmtId="164" fontId="6" fillId="0" borderId="77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25" fillId="0" borderId="33" xfId="0" applyFont="1" applyBorder="1" applyAlignment="1" applyProtection="1">
      <alignment horizontal="right" vertical="top"/>
      <protection locked="0"/>
    </xf>
    <xf numFmtId="0" fontId="6" fillId="0" borderId="78" xfId="0" applyFont="1" applyFill="1" applyBorder="1" applyAlignment="1" applyProtection="1">
      <alignment horizontal="center" vertical="center" wrapText="1"/>
      <protection/>
    </xf>
    <xf numFmtId="0" fontId="6" fillId="0" borderId="79" xfId="0" applyFont="1" applyFill="1" applyBorder="1" applyAlignment="1" applyProtection="1">
      <alignment horizontal="center" vertical="center" wrapText="1"/>
      <protection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0" fontId="6" fillId="0" borderId="69" xfId="0" applyFont="1" applyFill="1" applyBorder="1" applyAlignment="1" applyProtection="1" quotePrefix="1">
      <alignment horizontal="right" vertical="center"/>
      <protection/>
    </xf>
    <xf numFmtId="0" fontId="6" fillId="0" borderId="59" xfId="0" applyFont="1" applyFill="1" applyBorder="1" applyAlignment="1" applyProtection="1" quotePrefix="1">
      <alignment horizontal="right" vertical="center"/>
      <protection/>
    </xf>
    <xf numFmtId="0" fontId="6" fillId="0" borderId="70" xfId="0" applyFont="1" applyFill="1" applyBorder="1" applyAlignment="1" applyProtection="1">
      <alignment horizontal="center" vertical="center"/>
      <protection/>
    </xf>
    <xf numFmtId="0" fontId="6" fillId="0" borderId="60" xfId="0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 applyProtection="1">
      <alignment horizontal="right"/>
      <protection/>
    </xf>
    <xf numFmtId="164" fontId="4" fillId="0" borderId="33" xfId="0" applyNumberFormat="1" applyFont="1" applyFill="1" applyBorder="1" applyAlignment="1">
      <alignment horizontal="right" wrapText="1"/>
    </xf>
    <xf numFmtId="49" fontId="6" fillId="0" borderId="69" xfId="0" applyNumberFormat="1" applyFont="1" applyFill="1" applyBorder="1" applyAlignment="1" applyProtection="1">
      <alignment horizontal="right" vertical="center"/>
      <protection locked="0"/>
    </xf>
    <xf numFmtId="49" fontId="6" fillId="0" borderId="59" xfId="0" applyNumberFormat="1" applyFont="1" applyFill="1" applyBorder="1" applyAlignment="1" applyProtection="1">
      <alignment horizontal="right" vertical="center"/>
      <protection locked="0"/>
    </xf>
    <xf numFmtId="49" fontId="6" fillId="0" borderId="70" xfId="0" applyNumberFormat="1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tabSelected="1" zoomScale="120" zoomScaleNormal="120" zoomScaleSheetLayoutView="100" workbookViewId="0" topLeftCell="A1">
      <selection activeCell="D81" sqref="D81"/>
    </sheetView>
  </sheetViews>
  <sheetFormatPr defaultColWidth="9.00390625" defaultRowHeight="12.75"/>
  <cols>
    <col min="1" max="1" width="9.50390625" style="286" customWidth="1"/>
    <col min="2" max="2" width="65.875" style="286" customWidth="1"/>
    <col min="3" max="3" width="15.625" style="286" customWidth="1"/>
    <col min="4" max="4" width="15.625" style="287" customWidth="1"/>
    <col min="5" max="16384" width="9.375" style="35" customWidth="1"/>
  </cols>
  <sheetData>
    <row r="1" spans="1:4" ht="15.75" customHeight="1">
      <c r="A1" s="523" t="s">
        <v>50</v>
      </c>
      <c r="B1" s="523"/>
      <c r="C1" s="523"/>
      <c r="D1" s="523"/>
    </row>
    <row r="2" spans="1:4" ht="15.75" customHeight="1" thickBot="1">
      <c r="A2" s="525" t="s">
        <v>156</v>
      </c>
      <c r="B2" s="525"/>
      <c r="C2" s="315"/>
      <c r="D2" s="187" t="s">
        <v>306</v>
      </c>
    </row>
    <row r="3" spans="1:4" ht="37.5" customHeight="1" thickBot="1">
      <c r="A3" s="27" t="s">
        <v>107</v>
      </c>
      <c r="B3" s="28" t="s">
        <v>52</v>
      </c>
      <c r="C3" s="28" t="s">
        <v>443</v>
      </c>
      <c r="D3" s="319" t="s">
        <v>442</v>
      </c>
    </row>
    <row r="4" spans="1:4" s="36" customFormat="1" ht="12" customHeight="1" thickBot="1">
      <c r="A4" s="33">
        <v>1</v>
      </c>
      <c r="B4" s="34">
        <v>2</v>
      </c>
      <c r="C4" s="34">
        <v>3</v>
      </c>
      <c r="D4" s="320">
        <v>4</v>
      </c>
    </row>
    <row r="5" spans="1:4" s="1" customFormat="1" ht="12" customHeight="1" thickBot="1">
      <c r="A5" s="24" t="s">
        <v>53</v>
      </c>
      <c r="B5" s="23" t="s">
        <v>168</v>
      </c>
      <c r="C5" s="329">
        <f>+C6+C11+C20</f>
        <v>25184</v>
      </c>
      <c r="D5" s="321">
        <f>SUM(D6,D11,D20)</f>
        <v>33688</v>
      </c>
    </row>
    <row r="6" spans="1:4" s="1" customFormat="1" ht="12" customHeight="1" thickBot="1">
      <c r="A6" s="22" t="s">
        <v>54</v>
      </c>
      <c r="B6" s="164" t="s">
        <v>378</v>
      </c>
      <c r="C6" s="330">
        <f>+C7+C8+C9+C10</f>
        <v>15616</v>
      </c>
      <c r="D6" s="146">
        <f>+D7+D8+D9+D10</f>
        <v>19530</v>
      </c>
    </row>
    <row r="7" spans="1:4" s="1" customFormat="1" ht="12" customHeight="1">
      <c r="A7" s="15" t="s">
        <v>135</v>
      </c>
      <c r="B7" s="269" t="s">
        <v>92</v>
      </c>
      <c r="C7" s="331">
        <v>13880</v>
      </c>
      <c r="D7" s="147">
        <v>18541</v>
      </c>
    </row>
    <row r="8" spans="1:4" s="1" customFormat="1" ht="12" customHeight="1">
      <c r="A8" s="15" t="s">
        <v>136</v>
      </c>
      <c r="B8" s="177" t="s">
        <v>108</v>
      </c>
      <c r="C8" s="331"/>
      <c r="D8" s="147"/>
    </row>
    <row r="9" spans="1:4" s="1" customFormat="1" ht="12" customHeight="1">
      <c r="A9" s="15" t="s">
        <v>137</v>
      </c>
      <c r="B9" s="177" t="s">
        <v>169</v>
      </c>
      <c r="C9" s="331">
        <v>1150</v>
      </c>
      <c r="D9" s="147">
        <v>543</v>
      </c>
    </row>
    <row r="10" spans="1:4" s="1" customFormat="1" ht="12" customHeight="1" thickBot="1">
      <c r="A10" s="15" t="s">
        <v>138</v>
      </c>
      <c r="B10" s="270" t="s">
        <v>170</v>
      </c>
      <c r="C10" s="331">
        <v>586</v>
      </c>
      <c r="D10" s="147">
        <v>446</v>
      </c>
    </row>
    <row r="11" spans="1:4" s="1" customFormat="1" ht="12" customHeight="1" thickBot="1">
      <c r="A11" s="22" t="s">
        <v>55</v>
      </c>
      <c r="B11" s="23" t="s">
        <v>171</v>
      </c>
      <c r="C11" s="330">
        <f>+C12+C13+C14+C15+C16+C17+C18+C19</f>
        <v>7368</v>
      </c>
      <c r="D11" s="146">
        <f>+D12+D13+D14+D15+D16+D17+D18+D19</f>
        <v>11955</v>
      </c>
    </row>
    <row r="12" spans="1:4" s="1" customFormat="1" ht="12" customHeight="1">
      <c r="A12" s="19" t="s">
        <v>109</v>
      </c>
      <c r="B12" s="11" t="s">
        <v>176</v>
      </c>
      <c r="C12" s="332">
        <v>100</v>
      </c>
      <c r="D12" s="322">
        <v>3</v>
      </c>
    </row>
    <row r="13" spans="1:4" s="1" customFormat="1" ht="12" customHeight="1">
      <c r="A13" s="15" t="s">
        <v>110</v>
      </c>
      <c r="B13" s="8" t="s">
        <v>177</v>
      </c>
      <c r="C13" s="331">
        <v>100</v>
      </c>
      <c r="D13" s="147">
        <v>2274</v>
      </c>
    </row>
    <row r="14" spans="1:4" s="1" customFormat="1" ht="12" customHeight="1">
      <c r="A14" s="15" t="s">
        <v>111</v>
      </c>
      <c r="B14" s="8" t="s">
        <v>178</v>
      </c>
      <c r="C14" s="331">
        <v>450</v>
      </c>
      <c r="D14" s="147">
        <v>1604</v>
      </c>
    </row>
    <row r="15" spans="1:4" s="1" customFormat="1" ht="12" customHeight="1">
      <c r="A15" s="15" t="s">
        <v>112</v>
      </c>
      <c r="B15" s="8" t="s">
        <v>179</v>
      </c>
      <c r="C15" s="331">
        <v>683</v>
      </c>
      <c r="D15" s="147">
        <v>969</v>
      </c>
    </row>
    <row r="16" spans="1:4" s="1" customFormat="1" ht="12" customHeight="1">
      <c r="A16" s="14" t="s">
        <v>172</v>
      </c>
      <c r="B16" s="7" t="s">
        <v>180</v>
      </c>
      <c r="C16" s="333"/>
      <c r="D16" s="148"/>
    </row>
    <row r="17" spans="1:4" s="1" customFormat="1" ht="12" customHeight="1">
      <c r="A17" s="15" t="s">
        <v>173</v>
      </c>
      <c r="B17" s="8" t="s">
        <v>253</v>
      </c>
      <c r="C17" s="331">
        <v>526</v>
      </c>
      <c r="D17" s="147">
        <v>251</v>
      </c>
    </row>
    <row r="18" spans="1:4" s="1" customFormat="1" ht="12" customHeight="1">
      <c r="A18" s="15" t="s">
        <v>174</v>
      </c>
      <c r="B18" s="8" t="s">
        <v>182</v>
      </c>
      <c r="C18" s="331"/>
      <c r="D18" s="147">
        <v>12</v>
      </c>
    </row>
    <row r="19" spans="1:4" s="1" customFormat="1" ht="12" customHeight="1" thickBot="1">
      <c r="A19" s="16" t="s">
        <v>175</v>
      </c>
      <c r="B19" s="9" t="s">
        <v>183</v>
      </c>
      <c r="C19" s="334">
        <v>5509</v>
      </c>
      <c r="D19" s="323">
        <v>6842</v>
      </c>
    </row>
    <row r="20" spans="1:4" s="1" customFormat="1" ht="12" customHeight="1" thickBot="1">
      <c r="A20" s="22" t="s">
        <v>184</v>
      </c>
      <c r="B20" s="23" t="s">
        <v>254</v>
      </c>
      <c r="C20" s="335">
        <v>2200</v>
      </c>
      <c r="D20" s="324">
        <v>2203</v>
      </c>
    </row>
    <row r="21" spans="1:4" s="1" customFormat="1" ht="12" customHeight="1" thickBot="1">
      <c r="A21" s="22" t="s">
        <v>57</v>
      </c>
      <c r="B21" s="23" t="s">
        <v>186</v>
      </c>
      <c r="C21" s="330">
        <f>+C22+C23+C24+C25+C26+C27+C28+C29</f>
        <v>101099</v>
      </c>
      <c r="D21" s="146">
        <f>+D22+D23+D24+D25+D26+D27+D28+D29</f>
        <v>125737</v>
      </c>
    </row>
    <row r="22" spans="1:4" s="1" customFormat="1" ht="12" customHeight="1">
      <c r="A22" s="17" t="s">
        <v>113</v>
      </c>
      <c r="B22" s="10" t="s">
        <v>192</v>
      </c>
      <c r="C22" s="336">
        <v>52822</v>
      </c>
      <c r="D22" s="149">
        <v>55285</v>
      </c>
    </row>
    <row r="23" spans="1:4" s="1" customFormat="1" ht="12" customHeight="1">
      <c r="A23" s="15" t="s">
        <v>114</v>
      </c>
      <c r="B23" s="8" t="s">
        <v>193</v>
      </c>
      <c r="C23" s="331">
        <v>44210</v>
      </c>
      <c r="D23" s="147">
        <v>35580</v>
      </c>
    </row>
    <row r="24" spans="1:4" s="1" customFormat="1" ht="12" customHeight="1">
      <c r="A24" s="15" t="s">
        <v>115</v>
      </c>
      <c r="B24" s="8" t="s">
        <v>194</v>
      </c>
      <c r="C24" s="331"/>
      <c r="D24" s="147">
        <v>4549</v>
      </c>
    </row>
    <row r="25" spans="1:4" s="1" customFormat="1" ht="12" customHeight="1">
      <c r="A25" s="18" t="s">
        <v>187</v>
      </c>
      <c r="B25" s="8" t="s">
        <v>118</v>
      </c>
      <c r="C25" s="337">
        <v>4067</v>
      </c>
      <c r="D25" s="150">
        <v>21000</v>
      </c>
    </row>
    <row r="26" spans="1:4" s="1" customFormat="1" ht="12" customHeight="1">
      <c r="A26" s="18" t="s">
        <v>188</v>
      </c>
      <c r="B26" s="8" t="s">
        <v>195</v>
      </c>
      <c r="C26" s="337"/>
      <c r="D26" s="150"/>
    </row>
    <row r="27" spans="1:4" s="1" customFormat="1" ht="12" customHeight="1">
      <c r="A27" s="15" t="s">
        <v>189</v>
      </c>
      <c r="B27" s="8" t="s">
        <v>196</v>
      </c>
      <c r="C27" s="331"/>
      <c r="D27" s="147"/>
    </row>
    <row r="28" spans="1:4" s="1" customFormat="1" ht="12" customHeight="1">
      <c r="A28" s="15" t="s">
        <v>190</v>
      </c>
      <c r="B28" s="8" t="s">
        <v>255</v>
      </c>
      <c r="C28" s="338"/>
      <c r="D28" s="151"/>
    </row>
    <row r="29" spans="1:4" s="1" customFormat="1" ht="12" customHeight="1" thickBot="1">
      <c r="A29" s="15" t="s">
        <v>191</v>
      </c>
      <c r="B29" s="13" t="s">
        <v>198</v>
      </c>
      <c r="C29" s="338"/>
      <c r="D29" s="151">
        <v>9323</v>
      </c>
    </row>
    <row r="30" spans="1:4" s="1" customFormat="1" ht="12" customHeight="1" thickBot="1">
      <c r="A30" s="157" t="s">
        <v>58</v>
      </c>
      <c r="B30" s="23" t="s">
        <v>379</v>
      </c>
      <c r="C30" s="330">
        <f>+C31+C37</f>
        <v>34726</v>
      </c>
      <c r="D30" s="146">
        <f>+D31+D37</f>
        <v>232348</v>
      </c>
    </row>
    <row r="31" spans="1:4" s="1" customFormat="1" ht="12" customHeight="1">
      <c r="A31" s="158" t="s">
        <v>116</v>
      </c>
      <c r="B31" s="271" t="s">
        <v>380</v>
      </c>
      <c r="C31" s="339">
        <f>+C32+C33+C34+C35+C36</f>
        <v>33404</v>
      </c>
      <c r="D31" s="155">
        <f>+D32+D33+D34+D35+D36</f>
        <v>180774</v>
      </c>
    </row>
    <row r="32" spans="1:4" s="1" customFormat="1" ht="12" customHeight="1">
      <c r="A32" s="159" t="s">
        <v>119</v>
      </c>
      <c r="B32" s="165" t="s">
        <v>256</v>
      </c>
      <c r="C32" s="338">
        <v>2905</v>
      </c>
      <c r="D32" s="151">
        <v>2837</v>
      </c>
    </row>
    <row r="33" spans="1:4" s="1" customFormat="1" ht="12" customHeight="1">
      <c r="A33" s="159" t="s">
        <v>120</v>
      </c>
      <c r="B33" s="165" t="s">
        <v>257</v>
      </c>
      <c r="C33" s="338">
        <v>21277</v>
      </c>
      <c r="D33" s="151">
        <v>30167</v>
      </c>
    </row>
    <row r="34" spans="1:4" s="1" customFormat="1" ht="12" customHeight="1">
      <c r="A34" s="159" t="s">
        <v>121</v>
      </c>
      <c r="B34" s="165" t="s">
        <v>400</v>
      </c>
      <c r="C34" s="338">
        <v>1859</v>
      </c>
      <c r="D34" s="151">
        <v>136907</v>
      </c>
    </row>
    <row r="35" spans="1:4" s="1" customFormat="1" ht="12" customHeight="1">
      <c r="A35" s="159" t="s">
        <v>122</v>
      </c>
      <c r="B35" s="165" t="s">
        <v>258</v>
      </c>
      <c r="C35" s="338">
        <v>7363</v>
      </c>
      <c r="D35" s="151">
        <v>7363</v>
      </c>
    </row>
    <row r="36" spans="1:4" s="1" customFormat="1" ht="12" customHeight="1">
      <c r="A36" s="159" t="s">
        <v>199</v>
      </c>
      <c r="B36" s="165" t="s">
        <v>460</v>
      </c>
      <c r="C36" s="338"/>
      <c r="D36" s="151">
        <v>3500</v>
      </c>
    </row>
    <row r="37" spans="1:4" s="1" customFormat="1" ht="12" customHeight="1">
      <c r="A37" s="159" t="s">
        <v>117</v>
      </c>
      <c r="B37" s="166" t="s">
        <v>381</v>
      </c>
      <c r="C37" s="340">
        <f>+C38+C39+C40+C41+C42</f>
        <v>1322</v>
      </c>
      <c r="D37" s="154">
        <f>+D38+D39+D40+D41+D42</f>
        <v>51574</v>
      </c>
    </row>
    <row r="38" spans="1:4" s="1" customFormat="1" ht="12" customHeight="1">
      <c r="A38" s="159" t="s">
        <v>125</v>
      </c>
      <c r="B38" s="165" t="s">
        <v>256</v>
      </c>
      <c r="C38" s="338"/>
      <c r="D38" s="151"/>
    </row>
    <row r="39" spans="1:4" s="1" customFormat="1" ht="12" customHeight="1">
      <c r="A39" s="159" t="s">
        <v>126</v>
      </c>
      <c r="B39" s="165" t="s">
        <v>257</v>
      </c>
      <c r="C39" s="338"/>
      <c r="D39" s="151"/>
    </row>
    <row r="40" spans="1:4" s="1" customFormat="1" ht="12" customHeight="1">
      <c r="A40" s="159" t="s">
        <v>127</v>
      </c>
      <c r="B40" s="165" t="s">
        <v>400</v>
      </c>
      <c r="C40" s="338">
        <v>1322</v>
      </c>
      <c r="D40" s="151">
        <v>45241</v>
      </c>
    </row>
    <row r="41" spans="1:4" s="1" customFormat="1" ht="12" customHeight="1">
      <c r="A41" s="159" t="s">
        <v>128</v>
      </c>
      <c r="B41" s="167" t="s">
        <v>258</v>
      </c>
      <c r="C41" s="338"/>
      <c r="D41" s="151">
        <v>6333</v>
      </c>
    </row>
    <row r="42" spans="1:4" s="1" customFormat="1" ht="12" customHeight="1" thickBot="1">
      <c r="A42" s="160" t="s">
        <v>200</v>
      </c>
      <c r="B42" s="168" t="s">
        <v>382</v>
      </c>
      <c r="C42" s="341"/>
      <c r="D42" s="152"/>
    </row>
    <row r="43" spans="1:4" s="1" customFormat="1" ht="12" customHeight="1" thickBot="1">
      <c r="A43" s="22" t="s">
        <v>201</v>
      </c>
      <c r="B43" s="272" t="s">
        <v>259</v>
      </c>
      <c r="C43" s="330">
        <f>+C44+C45</f>
        <v>0</v>
      </c>
      <c r="D43" s="146">
        <f>+D44+D45</f>
        <v>9521</v>
      </c>
    </row>
    <row r="44" spans="1:4" s="1" customFormat="1" ht="12" customHeight="1">
      <c r="A44" s="17" t="s">
        <v>123</v>
      </c>
      <c r="B44" s="177" t="s">
        <v>260</v>
      </c>
      <c r="C44" s="336"/>
      <c r="D44" s="149">
        <v>250</v>
      </c>
    </row>
    <row r="45" spans="1:4" s="1" customFormat="1" ht="12" customHeight="1" thickBot="1">
      <c r="A45" s="14" t="s">
        <v>124</v>
      </c>
      <c r="B45" s="173" t="s">
        <v>263</v>
      </c>
      <c r="C45" s="333"/>
      <c r="D45" s="148">
        <v>9271</v>
      </c>
    </row>
    <row r="46" spans="1:4" s="1" customFormat="1" ht="12" customHeight="1" thickBot="1">
      <c r="A46" s="22" t="s">
        <v>60</v>
      </c>
      <c r="B46" s="272" t="s">
        <v>262</v>
      </c>
      <c r="C46" s="330">
        <f>+C47+C48+C49</f>
        <v>2426</v>
      </c>
      <c r="D46" s="146">
        <f>SUM(D47:D49)</f>
        <v>2681</v>
      </c>
    </row>
    <row r="47" spans="1:4" s="1" customFormat="1" ht="12" customHeight="1">
      <c r="A47" s="17" t="s">
        <v>204</v>
      </c>
      <c r="B47" s="177" t="s">
        <v>202</v>
      </c>
      <c r="C47" s="342">
        <v>2226</v>
      </c>
      <c r="D47" s="156">
        <v>2656</v>
      </c>
    </row>
    <row r="48" spans="1:4" s="1" customFormat="1" ht="12" customHeight="1">
      <c r="A48" s="15" t="s">
        <v>205</v>
      </c>
      <c r="B48" s="165" t="s">
        <v>203</v>
      </c>
      <c r="C48" s="338"/>
      <c r="D48" s="151"/>
    </row>
    <row r="49" spans="1:4" s="1" customFormat="1" ht="12" customHeight="1" thickBot="1">
      <c r="A49" s="14" t="s">
        <v>315</v>
      </c>
      <c r="B49" s="173" t="s">
        <v>435</v>
      </c>
      <c r="C49" s="343">
        <v>200</v>
      </c>
      <c r="D49" s="153">
        <v>25</v>
      </c>
    </row>
    <row r="50" spans="1:5" s="1" customFormat="1" ht="17.25" customHeight="1" thickBot="1">
      <c r="A50" s="22" t="s">
        <v>206</v>
      </c>
      <c r="B50" s="273" t="s">
        <v>261</v>
      </c>
      <c r="C50" s="344">
        <v>90</v>
      </c>
      <c r="D50" s="288">
        <v>0</v>
      </c>
      <c r="E50" s="37"/>
    </row>
    <row r="51" spans="1:4" s="1" customFormat="1" ht="12" customHeight="1" thickBot="1">
      <c r="A51" s="22" t="s">
        <v>62</v>
      </c>
      <c r="B51" s="26" t="s">
        <v>207</v>
      </c>
      <c r="C51" s="345">
        <f>+C6+C11+C20+C21+C30+C43+C46+C50</f>
        <v>163525</v>
      </c>
      <c r="D51" s="345">
        <f>+D6+D11+D20+D21+D30+D43+D46+D50</f>
        <v>403975</v>
      </c>
    </row>
    <row r="52" spans="1:4" s="1" customFormat="1" ht="12" customHeight="1" thickBot="1">
      <c r="A52" s="169" t="s">
        <v>63</v>
      </c>
      <c r="B52" s="164" t="s">
        <v>264</v>
      </c>
      <c r="C52" s="346">
        <f>+C53+C59</f>
        <v>16472</v>
      </c>
      <c r="D52" s="325">
        <f>+D53+D59</f>
        <v>16472</v>
      </c>
    </row>
    <row r="53" spans="1:4" s="1" customFormat="1" ht="12" customHeight="1">
      <c r="A53" s="274" t="s">
        <v>152</v>
      </c>
      <c r="B53" s="271" t="s">
        <v>344</v>
      </c>
      <c r="C53" s="339">
        <f>+C54+C55+C56+C57+C58</f>
        <v>16472</v>
      </c>
      <c r="D53" s="155">
        <f>+D54+D55+D56+D57+D58</f>
        <v>16472</v>
      </c>
    </row>
    <row r="54" spans="1:4" s="1" customFormat="1" ht="12" customHeight="1">
      <c r="A54" s="170" t="s">
        <v>276</v>
      </c>
      <c r="B54" s="165" t="s">
        <v>265</v>
      </c>
      <c r="C54" s="338">
        <v>16472</v>
      </c>
      <c r="D54" s="151">
        <v>16472</v>
      </c>
    </row>
    <row r="55" spans="1:4" s="1" customFormat="1" ht="12" customHeight="1">
      <c r="A55" s="170" t="s">
        <v>277</v>
      </c>
      <c r="B55" s="165" t="s">
        <v>266</v>
      </c>
      <c r="C55" s="338"/>
      <c r="D55" s="151"/>
    </row>
    <row r="56" spans="1:4" s="1" customFormat="1" ht="12" customHeight="1">
      <c r="A56" s="170" t="s">
        <v>278</v>
      </c>
      <c r="B56" s="165" t="s">
        <v>267</v>
      </c>
      <c r="C56" s="338"/>
      <c r="D56" s="151"/>
    </row>
    <row r="57" spans="1:4" s="1" customFormat="1" ht="12" customHeight="1">
      <c r="A57" s="170" t="s">
        <v>279</v>
      </c>
      <c r="B57" s="165" t="s">
        <v>268</v>
      </c>
      <c r="C57" s="338"/>
      <c r="D57" s="151"/>
    </row>
    <row r="58" spans="1:4" s="1" customFormat="1" ht="12" customHeight="1">
      <c r="A58" s="170" t="s">
        <v>280</v>
      </c>
      <c r="B58" s="165" t="s">
        <v>269</v>
      </c>
      <c r="C58" s="338"/>
      <c r="D58" s="151"/>
    </row>
    <row r="59" spans="1:4" s="1" customFormat="1" ht="12" customHeight="1">
      <c r="A59" s="171" t="s">
        <v>153</v>
      </c>
      <c r="B59" s="166" t="s">
        <v>343</v>
      </c>
      <c r="C59" s="340">
        <f>+C60+C61+C62+C63+C64</f>
        <v>0</v>
      </c>
      <c r="D59" s="154">
        <f>+D60+D61+D62+D63+D64</f>
        <v>0</v>
      </c>
    </row>
    <row r="60" spans="1:4" s="1" customFormat="1" ht="12" customHeight="1">
      <c r="A60" s="170" t="s">
        <v>281</v>
      </c>
      <c r="B60" s="165" t="s">
        <v>270</v>
      </c>
      <c r="C60" s="338"/>
      <c r="D60" s="151"/>
    </row>
    <row r="61" spans="1:4" s="1" customFormat="1" ht="12" customHeight="1">
      <c r="A61" s="170" t="s">
        <v>282</v>
      </c>
      <c r="B61" s="165" t="s">
        <v>271</v>
      </c>
      <c r="C61" s="338"/>
      <c r="D61" s="151"/>
    </row>
    <row r="62" spans="1:4" s="1" customFormat="1" ht="12" customHeight="1">
      <c r="A62" s="170" t="s">
        <v>283</v>
      </c>
      <c r="B62" s="165" t="s">
        <v>272</v>
      </c>
      <c r="C62" s="338"/>
      <c r="D62" s="151"/>
    </row>
    <row r="63" spans="1:4" s="1" customFormat="1" ht="12" customHeight="1">
      <c r="A63" s="170" t="s">
        <v>284</v>
      </c>
      <c r="B63" s="165" t="s">
        <v>273</v>
      </c>
      <c r="C63" s="338"/>
      <c r="D63" s="151"/>
    </row>
    <row r="64" spans="1:4" s="1" customFormat="1" ht="12" customHeight="1" thickBot="1">
      <c r="A64" s="172" t="s">
        <v>285</v>
      </c>
      <c r="B64" s="173" t="s">
        <v>274</v>
      </c>
      <c r="C64" s="347"/>
      <c r="D64" s="326"/>
    </row>
    <row r="65" spans="1:4" s="1" customFormat="1" ht="12" customHeight="1" thickBot="1">
      <c r="A65" s="174" t="s">
        <v>64</v>
      </c>
      <c r="B65" s="275" t="s">
        <v>341</v>
      </c>
      <c r="C65" s="346">
        <f>+C51+C52</f>
        <v>179997</v>
      </c>
      <c r="D65" s="325">
        <f>+D51+D52</f>
        <v>420447</v>
      </c>
    </row>
    <row r="66" spans="1:4" s="1" customFormat="1" ht="13.5" customHeight="1" thickBot="1">
      <c r="A66" s="175" t="s">
        <v>65</v>
      </c>
      <c r="B66" s="276" t="s">
        <v>275</v>
      </c>
      <c r="C66" s="348"/>
      <c r="D66" s="327"/>
    </row>
    <row r="67" spans="1:4" s="1" customFormat="1" ht="12" customHeight="1" thickBot="1">
      <c r="A67" s="174" t="s">
        <v>66</v>
      </c>
      <c r="B67" s="275" t="s">
        <v>342</v>
      </c>
      <c r="C67" s="349">
        <f>+C65+C66</f>
        <v>179997</v>
      </c>
      <c r="D67" s="328">
        <f>+D65+D66</f>
        <v>420447</v>
      </c>
    </row>
    <row r="68" spans="1:4" s="1" customFormat="1" ht="54.75" customHeight="1">
      <c r="A68" s="5"/>
      <c r="B68" s="6"/>
      <c r="C68" s="6"/>
      <c r="D68" s="185"/>
    </row>
    <row r="69" spans="1:4" ht="16.5" customHeight="1">
      <c r="A69" s="523" t="s">
        <v>82</v>
      </c>
      <c r="B69" s="523"/>
      <c r="C69" s="523"/>
      <c r="D69" s="523"/>
    </row>
    <row r="70" spans="1:4" s="189" customFormat="1" ht="16.5" customHeight="1" thickBot="1">
      <c r="A70" s="526" t="s">
        <v>157</v>
      </c>
      <c r="B70" s="526"/>
      <c r="C70" s="316"/>
      <c r="D70" s="78" t="s">
        <v>306</v>
      </c>
    </row>
    <row r="71" spans="1:4" ht="37.5" customHeight="1" thickBot="1">
      <c r="A71" s="27" t="s">
        <v>51</v>
      </c>
      <c r="B71" s="28" t="s">
        <v>83</v>
      </c>
      <c r="C71" s="28" t="s">
        <v>442</v>
      </c>
      <c r="D71" s="319" t="s">
        <v>442</v>
      </c>
    </row>
    <row r="72" spans="1:4" s="36" customFormat="1" ht="12" customHeight="1" thickBot="1">
      <c r="A72" s="33">
        <v>1</v>
      </c>
      <c r="B72" s="34">
        <v>2</v>
      </c>
      <c r="C72" s="34">
        <v>3</v>
      </c>
      <c r="D72" s="320">
        <v>4</v>
      </c>
    </row>
    <row r="73" spans="1:4" ht="12" customHeight="1" thickBot="1">
      <c r="A73" s="24" t="s">
        <v>53</v>
      </c>
      <c r="B73" s="32" t="s">
        <v>208</v>
      </c>
      <c r="C73" s="329">
        <f>+C74+C75+C76+C77+C78</f>
        <v>175252</v>
      </c>
      <c r="D73" s="321">
        <f>+D74+D75+D76+D77+D78</f>
        <v>353633</v>
      </c>
    </row>
    <row r="74" spans="1:4" ht="12" customHeight="1">
      <c r="A74" s="19" t="s">
        <v>129</v>
      </c>
      <c r="B74" s="11" t="s">
        <v>84</v>
      </c>
      <c r="C74" s="332">
        <v>49054</v>
      </c>
      <c r="D74" s="322">
        <v>150703</v>
      </c>
    </row>
    <row r="75" spans="1:4" ht="12" customHeight="1">
      <c r="A75" s="15" t="s">
        <v>130</v>
      </c>
      <c r="B75" s="8" t="s">
        <v>209</v>
      </c>
      <c r="C75" s="331">
        <v>12372</v>
      </c>
      <c r="D75" s="147">
        <v>27911</v>
      </c>
    </row>
    <row r="76" spans="1:4" ht="12" customHeight="1">
      <c r="A76" s="15" t="s">
        <v>131</v>
      </c>
      <c r="B76" s="8" t="s">
        <v>401</v>
      </c>
      <c r="C76" s="337">
        <v>48969</v>
      </c>
      <c r="D76" s="150">
        <v>109878</v>
      </c>
    </row>
    <row r="77" spans="1:4" ht="12" customHeight="1">
      <c r="A77" s="15" t="s">
        <v>132</v>
      </c>
      <c r="B77" s="12" t="s">
        <v>210</v>
      </c>
      <c r="C77" s="337">
        <v>520</v>
      </c>
      <c r="D77" s="150">
        <v>58487</v>
      </c>
    </row>
    <row r="78" spans="1:4" ht="12" customHeight="1">
      <c r="A78" s="15" t="s">
        <v>140</v>
      </c>
      <c r="B78" s="21" t="s">
        <v>211</v>
      </c>
      <c r="C78" s="337">
        <f>SUM(C79:C85)</f>
        <v>64337</v>
      </c>
      <c r="D78" s="150">
        <v>6654</v>
      </c>
    </row>
    <row r="79" spans="1:4" ht="12" customHeight="1">
      <c r="A79" s="15" t="s">
        <v>133</v>
      </c>
      <c r="B79" s="8" t="s">
        <v>233</v>
      </c>
      <c r="C79" s="337"/>
      <c r="D79" s="150"/>
    </row>
    <row r="80" spans="1:4" ht="12" customHeight="1">
      <c r="A80" s="15" t="s">
        <v>134</v>
      </c>
      <c r="B80" s="81" t="s">
        <v>234</v>
      </c>
      <c r="C80" s="337">
        <v>58791</v>
      </c>
      <c r="D80" s="150">
        <v>0</v>
      </c>
    </row>
    <row r="81" spans="1:4" ht="12" customHeight="1">
      <c r="A81" s="15" t="s">
        <v>141</v>
      </c>
      <c r="B81" s="81" t="s">
        <v>286</v>
      </c>
      <c r="C81" s="337">
        <v>400</v>
      </c>
      <c r="D81" s="150">
        <v>1561</v>
      </c>
    </row>
    <row r="82" spans="1:4" ht="12" customHeight="1">
      <c r="A82" s="15" t="s">
        <v>142</v>
      </c>
      <c r="B82" s="82" t="s">
        <v>235</v>
      </c>
      <c r="C82" s="337">
        <v>5146</v>
      </c>
      <c r="D82" s="150">
        <v>5093</v>
      </c>
    </row>
    <row r="83" spans="1:4" ht="12" customHeight="1">
      <c r="A83" s="14" t="s">
        <v>143</v>
      </c>
      <c r="B83" s="83" t="s">
        <v>236</v>
      </c>
      <c r="C83" s="337"/>
      <c r="D83" s="150"/>
    </row>
    <row r="84" spans="1:4" ht="12" customHeight="1">
      <c r="A84" s="15" t="s">
        <v>144</v>
      </c>
      <c r="B84" s="83" t="s">
        <v>237</v>
      </c>
      <c r="C84" s="337"/>
      <c r="D84" s="150"/>
    </row>
    <row r="85" spans="1:4" ht="12" customHeight="1" thickBot="1">
      <c r="A85" s="20" t="s">
        <v>146</v>
      </c>
      <c r="B85" s="84" t="s">
        <v>238</v>
      </c>
      <c r="C85" s="357"/>
      <c r="D85" s="350"/>
    </row>
    <row r="86" spans="1:4" ht="12" customHeight="1" thickBot="1">
      <c r="A86" s="22" t="s">
        <v>54</v>
      </c>
      <c r="B86" s="31" t="s">
        <v>316</v>
      </c>
      <c r="C86" s="330">
        <f>+C87+C88+C89</f>
        <v>4345</v>
      </c>
      <c r="D86" s="146">
        <f>+D87+D88+D89</f>
        <v>66814</v>
      </c>
    </row>
    <row r="87" spans="1:4" ht="12" customHeight="1">
      <c r="A87" s="17" t="s">
        <v>135</v>
      </c>
      <c r="B87" s="8" t="s">
        <v>287</v>
      </c>
      <c r="C87" s="336">
        <v>4345</v>
      </c>
      <c r="D87" s="149">
        <v>65784</v>
      </c>
    </row>
    <row r="88" spans="1:4" ht="12" customHeight="1">
      <c r="A88" s="17" t="s">
        <v>136</v>
      </c>
      <c r="B88" s="13" t="s">
        <v>213</v>
      </c>
      <c r="C88" s="331"/>
      <c r="D88" s="147"/>
    </row>
    <row r="89" spans="1:4" ht="12" customHeight="1">
      <c r="A89" s="17" t="s">
        <v>137</v>
      </c>
      <c r="B89" s="165" t="s">
        <v>317</v>
      </c>
      <c r="C89" s="331"/>
      <c r="D89" s="147">
        <v>1030</v>
      </c>
    </row>
    <row r="90" spans="1:4" ht="12" customHeight="1">
      <c r="A90" s="17" t="s">
        <v>138</v>
      </c>
      <c r="B90" s="165" t="s">
        <v>383</v>
      </c>
      <c r="C90" s="331"/>
      <c r="D90" s="147">
        <v>992</v>
      </c>
    </row>
    <row r="91" spans="1:4" ht="12" customHeight="1">
      <c r="A91" s="17" t="s">
        <v>139</v>
      </c>
      <c r="B91" s="165" t="s">
        <v>318</v>
      </c>
      <c r="C91" s="331"/>
      <c r="D91" s="147">
        <v>38</v>
      </c>
    </row>
    <row r="92" spans="1:4" ht="15.75">
      <c r="A92" s="17" t="s">
        <v>145</v>
      </c>
      <c r="B92" s="165" t="s">
        <v>319</v>
      </c>
      <c r="C92" s="331"/>
      <c r="D92" s="147"/>
    </row>
    <row r="93" spans="1:4" ht="12" customHeight="1">
      <c r="A93" s="17" t="s">
        <v>147</v>
      </c>
      <c r="B93" s="277" t="s">
        <v>290</v>
      </c>
      <c r="C93" s="331"/>
      <c r="D93" s="147"/>
    </row>
    <row r="94" spans="1:4" ht="12" customHeight="1">
      <c r="A94" s="17" t="s">
        <v>214</v>
      </c>
      <c r="B94" s="277" t="s">
        <v>291</v>
      </c>
      <c r="C94" s="331"/>
      <c r="D94" s="147"/>
    </row>
    <row r="95" spans="1:4" ht="23.25" customHeight="1">
      <c r="A95" s="17" t="s">
        <v>215</v>
      </c>
      <c r="B95" s="277" t="s">
        <v>289</v>
      </c>
      <c r="C95" s="331"/>
      <c r="D95" s="147"/>
    </row>
    <row r="96" spans="1:4" ht="21" customHeight="1" thickBot="1">
      <c r="A96" s="14" t="s">
        <v>216</v>
      </c>
      <c r="B96" s="423" t="s">
        <v>451</v>
      </c>
      <c r="C96" s="337"/>
      <c r="D96" s="150"/>
    </row>
    <row r="97" spans="1:4" ht="12" customHeight="1" thickBot="1">
      <c r="A97" s="22" t="s">
        <v>55</v>
      </c>
      <c r="B97" s="75" t="s">
        <v>320</v>
      </c>
      <c r="C97" s="330">
        <f>+C98+C99</f>
        <v>400</v>
      </c>
      <c r="D97" s="146">
        <f>+D98+D99</f>
        <v>0</v>
      </c>
    </row>
    <row r="98" spans="1:4" ht="12" customHeight="1">
      <c r="A98" s="17" t="s">
        <v>109</v>
      </c>
      <c r="B98" s="10" t="s">
        <v>96</v>
      </c>
      <c r="C98" s="336">
        <v>400</v>
      </c>
      <c r="D98" s="149">
        <v>0</v>
      </c>
    </row>
    <row r="99" spans="1:4" ht="12" customHeight="1" thickBot="1">
      <c r="A99" s="18" t="s">
        <v>110</v>
      </c>
      <c r="B99" s="13" t="s">
        <v>97</v>
      </c>
      <c r="C99" s="337"/>
      <c r="D99" s="150"/>
    </row>
    <row r="100" spans="1:4" s="163" customFormat="1" ht="12" customHeight="1" thickBot="1">
      <c r="A100" s="169" t="s">
        <v>56</v>
      </c>
      <c r="B100" s="164" t="s">
        <v>292</v>
      </c>
      <c r="C100" s="344"/>
      <c r="D100" s="288"/>
    </row>
    <row r="101" spans="1:4" ht="12" customHeight="1" thickBot="1">
      <c r="A101" s="161" t="s">
        <v>57</v>
      </c>
      <c r="B101" s="162" t="s">
        <v>160</v>
      </c>
      <c r="C101" s="329">
        <f>+C73+C86+C97+C100</f>
        <v>179997</v>
      </c>
      <c r="D101" s="321">
        <f>+D73+D86+D97+D100</f>
        <v>420447</v>
      </c>
    </row>
    <row r="102" spans="1:4" ht="12" customHeight="1" thickBot="1">
      <c r="A102" s="169" t="s">
        <v>58</v>
      </c>
      <c r="B102" s="164" t="s">
        <v>384</v>
      </c>
      <c r="C102" s="330">
        <f>+C103+C111</f>
        <v>0</v>
      </c>
      <c r="D102" s="146">
        <f>+D103+D111</f>
        <v>0</v>
      </c>
    </row>
    <row r="103" spans="1:4" ht="12" customHeight="1" thickBot="1">
      <c r="A103" s="184" t="s">
        <v>116</v>
      </c>
      <c r="B103" s="278" t="s">
        <v>385</v>
      </c>
      <c r="C103" s="358">
        <f>+C104+C105+C106+C107+C108+C109+C110</f>
        <v>0</v>
      </c>
      <c r="D103" s="351">
        <f>+D104+D105+D106+D107+D108+D109+D110</f>
        <v>0</v>
      </c>
    </row>
    <row r="104" spans="1:4" ht="12" customHeight="1">
      <c r="A104" s="176" t="s">
        <v>119</v>
      </c>
      <c r="B104" s="177" t="s">
        <v>293</v>
      </c>
      <c r="C104" s="359"/>
      <c r="D104" s="352"/>
    </row>
    <row r="105" spans="1:4" ht="12" customHeight="1">
      <c r="A105" s="170" t="s">
        <v>120</v>
      </c>
      <c r="B105" s="165" t="s">
        <v>294</v>
      </c>
      <c r="C105" s="360"/>
      <c r="D105" s="353"/>
    </row>
    <row r="106" spans="1:4" ht="12" customHeight="1">
      <c r="A106" s="170" t="s">
        <v>121</v>
      </c>
      <c r="B106" s="165" t="s">
        <v>295</v>
      </c>
      <c r="C106" s="360"/>
      <c r="D106" s="353"/>
    </row>
    <row r="107" spans="1:4" ht="12" customHeight="1">
      <c r="A107" s="170" t="s">
        <v>122</v>
      </c>
      <c r="B107" s="165" t="s">
        <v>296</v>
      </c>
      <c r="C107" s="360"/>
      <c r="D107" s="353"/>
    </row>
    <row r="108" spans="1:4" ht="12" customHeight="1">
      <c r="A108" s="170" t="s">
        <v>199</v>
      </c>
      <c r="B108" s="165" t="s">
        <v>297</v>
      </c>
      <c r="C108" s="360"/>
      <c r="D108" s="353"/>
    </row>
    <row r="109" spans="1:4" ht="12" customHeight="1">
      <c r="A109" s="170" t="s">
        <v>217</v>
      </c>
      <c r="B109" s="165" t="s">
        <v>298</v>
      </c>
      <c r="C109" s="360"/>
      <c r="D109" s="353"/>
    </row>
    <row r="110" spans="1:4" ht="12" customHeight="1" thickBot="1">
      <c r="A110" s="178" t="s">
        <v>218</v>
      </c>
      <c r="B110" s="179" t="s">
        <v>299</v>
      </c>
      <c r="C110" s="361"/>
      <c r="D110" s="354"/>
    </row>
    <row r="111" spans="1:4" ht="12" customHeight="1" thickBot="1">
      <c r="A111" s="184" t="s">
        <v>117</v>
      </c>
      <c r="B111" s="278" t="s">
        <v>386</v>
      </c>
      <c r="C111" s="358">
        <f>+C112+C113+C114+C115+C116+C117+C118+C119</f>
        <v>0</v>
      </c>
      <c r="D111" s="351">
        <f>+D112+D113+D114+D115+D116+D117+D118+D119</f>
        <v>0</v>
      </c>
    </row>
    <row r="112" spans="1:4" ht="12" customHeight="1">
      <c r="A112" s="176" t="s">
        <v>125</v>
      </c>
      <c r="B112" s="177" t="s">
        <v>293</v>
      </c>
      <c r="C112" s="359"/>
      <c r="D112" s="352"/>
    </row>
    <row r="113" spans="1:4" ht="12" customHeight="1">
      <c r="A113" s="170" t="s">
        <v>126</v>
      </c>
      <c r="B113" s="165" t="s">
        <v>300</v>
      </c>
      <c r="C113" s="360"/>
      <c r="D113" s="353"/>
    </row>
    <row r="114" spans="1:4" ht="12" customHeight="1">
      <c r="A114" s="170" t="s">
        <v>127</v>
      </c>
      <c r="B114" s="165" t="s">
        <v>295</v>
      </c>
      <c r="C114" s="360"/>
      <c r="D114" s="353"/>
    </row>
    <row r="115" spans="1:4" ht="12" customHeight="1">
      <c r="A115" s="170" t="s">
        <v>128</v>
      </c>
      <c r="B115" s="165" t="s">
        <v>296</v>
      </c>
      <c r="C115" s="360"/>
      <c r="D115" s="353"/>
    </row>
    <row r="116" spans="1:4" ht="12" customHeight="1">
      <c r="A116" s="170" t="s">
        <v>200</v>
      </c>
      <c r="B116" s="165" t="s">
        <v>297</v>
      </c>
      <c r="C116" s="360"/>
      <c r="D116" s="353"/>
    </row>
    <row r="117" spans="1:4" ht="12" customHeight="1">
      <c r="A117" s="170" t="s">
        <v>219</v>
      </c>
      <c r="B117" s="165" t="s">
        <v>301</v>
      </c>
      <c r="C117" s="360"/>
      <c r="D117" s="353"/>
    </row>
    <row r="118" spans="1:4" ht="12" customHeight="1">
      <c r="A118" s="170" t="s">
        <v>220</v>
      </c>
      <c r="B118" s="165" t="s">
        <v>299</v>
      </c>
      <c r="C118" s="360"/>
      <c r="D118" s="353"/>
    </row>
    <row r="119" spans="1:4" ht="12" customHeight="1" thickBot="1">
      <c r="A119" s="178" t="s">
        <v>221</v>
      </c>
      <c r="B119" s="179" t="s">
        <v>387</v>
      </c>
      <c r="C119" s="361"/>
      <c r="D119" s="354"/>
    </row>
    <row r="120" spans="1:4" ht="12" customHeight="1" thickBot="1">
      <c r="A120" s="169" t="s">
        <v>59</v>
      </c>
      <c r="B120" s="275" t="s">
        <v>302</v>
      </c>
      <c r="C120" s="362">
        <f>+C101+C102</f>
        <v>179997</v>
      </c>
      <c r="D120" s="355">
        <f>+D101+D102</f>
        <v>420447</v>
      </c>
    </row>
    <row r="121" spans="1:9" ht="15" customHeight="1" thickBot="1">
      <c r="A121" s="169" t="s">
        <v>60</v>
      </c>
      <c r="B121" s="275" t="s">
        <v>303</v>
      </c>
      <c r="C121" s="363"/>
      <c r="D121" s="356"/>
      <c r="F121" s="37"/>
      <c r="G121" s="76"/>
      <c r="H121" s="76"/>
      <c r="I121" s="76"/>
    </row>
    <row r="122" spans="1:4" s="1" customFormat="1" ht="12.75" customHeight="1" thickBot="1">
      <c r="A122" s="180" t="s">
        <v>61</v>
      </c>
      <c r="B122" s="276" t="s">
        <v>304</v>
      </c>
      <c r="C122" s="346">
        <f>+C120+C121</f>
        <v>179997</v>
      </c>
      <c r="D122" s="325">
        <f>+D120+D121</f>
        <v>420447</v>
      </c>
    </row>
    <row r="123" spans="1:4" ht="7.5" customHeight="1">
      <c r="A123" s="279"/>
      <c r="B123" s="279"/>
      <c r="C123" s="279"/>
      <c r="D123" s="280"/>
    </row>
    <row r="124" spans="1:4" ht="15.75">
      <c r="A124" s="527" t="s">
        <v>163</v>
      </c>
      <c r="B124" s="527"/>
      <c r="C124" s="527"/>
      <c r="D124" s="527"/>
    </row>
    <row r="125" spans="1:4" ht="15" customHeight="1" thickBot="1">
      <c r="A125" s="525" t="s">
        <v>158</v>
      </c>
      <c r="B125" s="525"/>
      <c r="C125" s="315"/>
      <c r="D125" s="187" t="s">
        <v>306</v>
      </c>
    </row>
    <row r="126" spans="1:4" ht="22.5" customHeight="1" thickBot="1">
      <c r="A126" s="22">
        <v>1</v>
      </c>
      <c r="B126" s="31" t="s">
        <v>228</v>
      </c>
      <c r="C126" s="317"/>
      <c r="D126" s="422">
        <f>+D51-D101</f>
        <v>-16472</v>
      </c>
    </row>
    <row r="127" spans="1:4" ht="7.5" customHeight="1">
      <c r="A127" s="279"/>
      <c r="B127" s="279"/>
      <c r="C127" s="279"/>
      <c r="D127" s="280"/>
    </row>
    <row r="128" spans="1:5" ht="15.75">
      <c r="A128" s="521" t="s">
        <v>305</v>
      </c>
      <c r="B128" s="521"/>
      <c r="C128" s="521"/>
      <c r="D128" s="521"/>
      <c r="E128"/>
    </row>
    <row r="129" spans="1:4" ht="12.75" customHeight="1" thickBot="1">
      <c r="A129" s="524" t="s">
        <v>159</v>
      </c>
      <c r="B129" s="524"/>
      <c r="C129" s="314"/>
      <c r="D129" s="188" t="s">
        <v>306</v>
      </c>
    </row>
    <row r="130" spans="1:4" ht="13.5" customHeight="1" thickBot="1">
      <c r="A130" s="169" t="s">
        <v>53</v>
      </c>
      <c r="B130" s="181" t="s">
        <v>388</v>
      </c>
      <c r="C130" s="318"/>
      <c r="D130" s="186"/>
    </row>
    <row r="131" spans="1:4" ht="13.5" customHeight="1" thickBot="1">
      <c r="A131" s="169" t="s">
        <v>54</v>
      </c>
      <c r="B131" s="181" t="s">
        <v>389</v>
      </c>
      <c r="C131" s="318"/>
      <c r="D131" s="186">
        <f>IF(tőkemérleg!D36&lt;&gt;"-",tőkemérleg!D36,0)</f>
        <v>0</v>
      </c>
    </row>
    <row r="132" spans="1:4" ht="13.5" customHeight="1" thickBot="1">
      <c r="A132" s="169" t="s">
        <v>55</v>
      </c>
      <c r="B132" s="181" t="s">
        <v>321</v>
      </c>
      <c r="C132" s="318"/>
      <c r="D132" s="186">
        <f>D131+D130</f>
        <v>0</v>
      </c>
    </row>
    <row r="133" spans="1:4" ht="7.5" customHeight="1">
      <c r="A133" s="281"/>
      <c r="B133" s="282"/>
      <c r="C133" s="282"/>
      <c r="D133" s="283"/>
    </row>
    <row r="134" spans="1:4" ht="15.75">
      <c r="A134" s="522" t="s">
        <v>307</v>
      </c>
      <c r="B134" s="522"/>
      <c r="C134" s="522"/>
      <c r="D134" s="522"/>
    </row>
    <row r="135" spans="1:4" ht="12.75" customHeight="1" thickBot="1">
      <c r="A135" s="524" t="s">
        <v>308</v>
      </c>
      <c r="B135" s="524"/>
      <c r="C135" s="314"/>
      <c r="D135" s="188" t="s">
        <v>306</v>
      </c>
    </row>
    <row r="136" spans="1:4" ht="12.75" customHeight="1" thickBot="1">
      <c r="A136" s="169" t="s">
        <v>53</v>
      </c>
      <c r="B136" s="181" t="s">
        <v>390</v>
      </c>
      <c r="C136" s="425">
        <v>16472</v>
      </c>
      <c r="D136" s="426">
        <f>+D137-D140</f>
        <v>16472</v>
      </c>
    </row>
    <row r="137" spans="1:4" ht="12.75" customHeight="1" thickBot="1">
      <c r="A137" s="183" t="s">
        <v>129</v>
      </c>
      <c r="B137" s="284" t="s">
        <v>309</v>
      </c>
      <c r="C137" s="427">
        <v>16472</v>
      </c>
      <c r="D137" s="428">
        <f>+D52</f>
        <v>16472</v>
      </c>
    </row>
    <row r="138" spans="1:4" ht="12.75" customHeight="1" thickBot="1">
      <c r="A138" s="184" t="s">
        <v>229</v>
      </c>
      <c r="B138" s="285" t="s">
        <v>310</v>
      </c>
      <c r="C138" s="429">
        <v>13387</v>
      </c>
      <c r="D138" s="428">
        <v>13387</v>
      </c>
    </row>
    <row r="139" spans="1:4" ht="12.75" customHeight="1" thickBot="1">
      <c r="A139" s="184" t="s">
        <v>230</v>
      </c>
      <c r="B139" s="285" t="s">
        <v>311</v>
      </c>
      <c r="C139" s="429">
        <v>3085</v>
      </c>
      <c r="D139" s="428">
        <v>3085</v>
      </c>
    </row>
    <row r="140" spans="1:4" ht="12.75" customHeight="1" thickBot="1">
      <c r="A140" s="183" t="s">
        <v>130</v>
      </c>
      <c r="B140" s="284" t="s">
        <v>312</v>
      </c>
      <c r="C140" s="430"/>
      <c r="D140" s="428"/>
    </row>
    <row r="141" spans="1:4" ht="12.75" customHeight="1" thickBot="1">
      <c r="A141" s="184" t="s">
        <v>231</v>
      </c>
      <c r="B141" s="285" t="s">
        <v>313</v>
      </c>
      <c r="C141" s="431">
        <v>0</v>
      </c>
      <c r="D141" s="428"/>
    </row>
    <row r="142" spans="1:4" ht="12.75" customHeight="1" thickBot="1">
      <c r="A142" s="184" t="s">
        <v>232</v>
      </c>
      <c r="B142" s="285" t="s">
        <v>314</v>
      </c>
      <c r="C142" s="365">
        <v>0</v>
      </c>
      <c r="D142" s="364"/>
    </row>
  </sheetData>
  <sheetProtection/>
  <mergeCells count="10">
    <mergeCell ref="A128:D128"/>
    <mergeCell ref="A134:D134"/>
    <mergeCell ref="A1:D1"/>
    <mergeCell ref="A135:B135"/>
    <mergeCell ref="A129:B129"/>
    <mergeCell ref="A2:B2"/>
    <mergeCell ref="A70:B70"/>
    <mergeCell ref="A124:D124"/>
    <mergeCell ref="A125:B125"/>
    <mergeCell ref="A69:D69"/>
  </mergeCells>
  <printOptions horizontalCentered="1"/>
  <pageMargins left="0.5905511811023623" right="0.5905511811023623" top="1.062992125984252" bottom="0.8661417322834646" header="0.3937007874015748" footer="0.5905511811023623"/>
  <pageSetup fitToHeight="2" horizontalDpi="600" verticalDpi="600" orientation="portrait" paperSize="9" scale="71" r:id="rId1"/>
  <headerFooter alignWithMargins="0">
    <oddHeader>&amp;C&amp;"Times New Roman CE,Félkövér"&amp;12Tiszaszőlős Községi Önkormányzat
2013. ÉVI KÖLTSÉGVETÉSÉNEK ÖSSZEVONT MÉRLEGE
IV. negyedévi előirányzatok&amp;10
&amp;R&amp;"Times New Roman CE,Félkövér dőlt"&amp;11 1. melléklet a ......./2013. (......) önkormányzati rendelethez</oddHeader>
  </headerFooter>
  <rowBreaks count="1" manualBreakCount="1">
    <brk id="6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25">
      <selection activeCell="I6" sqref="I6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58.125" style="4" customWidth="1"/>
    <col min="4" max="5" width="15.875" style="4" customWidth="1"/>
    <col min="6" max="16384" width="9.375" style="4" customWidth="1"/>
  </cols>
  <sheetData>
    <row r="1" spans="1:5" s="2" customFormat="1" ht="21" customHeight="1" thickBot="1">
      <c r="A1" s="101"/>
      <c r="B1" s="102"/>
      <c r="C1" s="534" t="s">
        <v>461</v>
      </c>
      <c r="D1" s="534"/>
      <c r="E1" s="534"/>
    </row>
    <row r="2" spans="1:5" s="67" customFormat="1" ht="25.5" customHeight="1">
      <c r="A2" s="535" t="s">
        <v>241</v>
      </c>
      <c r="B2" s="536"/>
      <c r="C2" s="143" t="s">
        <v>462</v>
      </c>
      <c r="D2" s="545" t="s">
        <v>98</v>
      </c>
      <c r="E2" s="546"/>
    </row>
    <row r="3" spans="1:5" s="67" customFormat="1" ht="16.5" thickBot="1">
      <c r="A3" s="103" t="s">
        <v>240</v>
      </c>
      <c r="B3" s="104"/>
      <c r="C3" s="145"/>
      <c r="D3" s="547"/>
      <c r="E3" s="520"/>
    </row>
    <row r="4" spans="1:5" s="68" customFormat="1" ht="15.75" customHeight="1" thickBot="1">
      <c r="A4" s="105"/>
      <c r="B4" s="105"/>
      <c r="C4" s="105"/>
      <c r="D4" s="543" t="s">
        <v>88</v>
      </c>
      <c r="E4" s="543"/>
    </row>
    <row r="5" spans="1:5" ht="24.75" thickBot="1">
      <c r="A5" s="537" t="s">
        <v>242</v>
      </c>
      <c r="B5" s="538"/>
      <c r="C5" s="397" t="s">
        <v>89</v>
      </c>
      <c r="D5" s="397" t="s">
        <v>403</v>
      </c>
      <c r="E5" s="107" t="s">
        <v>444</v>
      </c>
    </row>
    <row r="6" spans="1:5" s="64" customFormat="1" ht="12.75" customHeight="1" thickBot="1">
      <c r="A6" s="98">
        <v>1</v>
      </c>
      <c r="B6" s="99">
        <v>2</v>
      </c>
      <c r="C6" s="393">
        <v>3</v>
      </c>
      <c r="D6" s="393">
        <v>4</v>
      </c>
      <c r="E6" s="396"/>
    </row>
    <row r="7" spans="1:5" s="64" customFormat="1" ht="15.75" customHeight="1" thickBot="1">
      <c r="A7" s="108"/>
      <c r="B7" s="109"/>
      <c r="C7" s="109" t="s">
        <v>90</v>
      </c>
      <c r="D7" s="508"/>
      <c r="E7" s="396"/>
    </row>
    <row r="8" spans="1:5" s="69" customFormat="1" ht="12" customHeight="1" thickBot="1">
      <c r="A8" s="98" t="s">
        <v>53</v>
      </c>
      <c r="B8" s="110"/>
      <c r="C8" s="498" t="s">
        <v>247</v>
      </c>
      <c r="D8" s="432">
        <f>SUM(D9:D16)</f>
        <v>0</v>
      </c>
      <c r="E8" s="404">
        <f>SUM(E9:E16)</f>
        <v>319</v>
      </c>
    </row>
    <row r="9" spans="1:5" s="69" customFormat="1" ht="12" customHeight="1">
      <c r="A9" s="114"/>
      <c r="B9" s="113" t="s">
        <v>129</v>
      </c>
      <c r="C9" s="499" t="s">
        <v>176</v>
      </c>
      <c r="D9" s="434"/>
      <c r="E9" s="486"/>
    </row>
    <row r="10" spans="1:5" s="69" customFormat="1" ht="12" customHeight="1">
      <c r="A10" s="112"/>
      <c r="B10" s="113" t="s">
        <v>130</v>
      </c>
      <c r="C10" s="494" t="s">
        <v>177</v>
      </c>
      <c r="D10" s="433"/>
      <c r="E10" s="487"/>
    </row>
    <row r="11" spans="1:5" s="69" customFormat="1" ht="12" customHeight="1">
      <c r="A11" s="112"/>
      <c r="B11" s="113" t="s">
        <v>131</v>
      </c>
      <c r="C11" s="494" t="s">
        <v>178</v>
      </c>
      <c r="D11" s="433"/>
      <c r="E11" s="487"/>
    </row>
    <row r="12" spans="1:5" s="69" customFormat="1" ht="12" customHeight="1">
      <c r="A12" s="112"/>
      <c r="B12" s="113" t="s">
        <v>132</v>
      </c>
      <c r="C12" s="494" t="s">
        <v>179</v>
      </c>
      <c r="D12" s="433"/>
      <c r="E12" s="487">
        <v>319</v>
      </c>
    </row>
    <row r="13" spans="1:5" s="69" customFormat="1" ht="12" customHeight="1">
      <c r="A13" s="112"/>
      <c r="B13" s="113" t="s">
        <v>151</v>
      </c>
      <c r="C13" s="500" t="s">
        <v>180</v>
      </c>
      <c r="D13" s="433"/>
      <c r="E13" s="487"/>
    </row>
    <row r="14" spans="1:5" s="69" customFormat="1" ht="12" customHeight="1">
      <c r="A14" s="115"/>
      <c r="B14" s="113" t="s">
        <v>133</v>
      </c>
      <c r="C14" s="494" t="s">
        <v>181</v>
      </c>
      <c r="D14" s="435"/>
      <c r="E14" s="487"/>
    </row>
    <row r="15" spans="1:5" s="70" customFormat="1" ht="12" customHeight="1">
      <c r="A15" s="112"/>
      <c r="B15" s="113" t="s">
        <v>134</v>
      </c>
      <c r="C15" s="494" t="s">
        <v>35</v>
      </c>
      <c r="D15" s="433"/>
      <c r="E15" s="487"/>
    </row>
    <row r="16" spans="1:5" s="70" customFormat="1" ht="12" customHeight="1" thickBot="1">
      <c r="A16" s="116"/>
      <c r="B16" s="117" t="s">
        <v>141</v>
      </c>
      <c r="C16" s="500" t="s">
        <v>239</v>
      </c>
      <c r="D16" s="436"/>
      <c r="E16" s="488"/>
    </row>
    <row r="17" spans="1:5" s="69" customFormat="1" ht="12" customHeight="1" thickBot="1">
      <c r="A17" s="98" t="s">
        <v>54</v>
      </c>
      <c r="B17" s="110"/>
      <c r="C17" s="498" t="s">
        <v>36</v>
      </c>
      <c r="D17" s="432">
        <f>SUM(D18:D21)</f>
        <v>0</v>
      </c>
      <c r="E17" s="489"/>
    </row>
    <row r="18" spans="1:5" s="70" customFormat="1" ht="12" customHeight="1">
      <c r="A18" s="112"/>
      <c r="B18" s="113" t="s">
        <v>135</v>
      </c>
      <c r="C18" s="493" t="s">
        <v>32</v>
      </c>
      <c r="D18" s="433"/>
      <c r="E18" s="486"/>
    </row>
    <row r="19" spans="1:5" s="70" customFormat="1" ht="12" customHeight="1">
      <c r="A19" s="112"/>
      <c r="B19" s="113" t="s">
        <v>136</v>
      </c>
      <c r="C19" s="494" t="s">
        <v>33</v>
      </c>
      <c r="D19" s="433"/>
      <c r="E19" s="487"/>
    </row>
    <row r="20" spans="1:5" s="70" customFormat="1" ht="12" customHeight="1">
      <c r="A20" s="112"/>
      <c r="B20" s="113" t="s">
        <v>137</v>
      </c>
      <c r="C20" s="494" t="s">
        <v>34</v>
      </c>
      <c r="D20" s="433"/>
      <c r="E20" s="487"/>
    </row>
    <row r="21" spans="1:5" s="70" customFormat="1" ht="12" customHeight="1" thickBot="1">
      <c r="A21" s="112"/>
      <c r="B21" s="113" t="s">
        <v>138</v>
      </c>
      <c r="C21" s="494" t="s">
        <v>33</v>
      </c>
      <c r="D21" s="433"/>
      <c r="E21" s="488"/>
    </row>
    <row r="22" spans="1:5" s="70" customFormat="1" ht="12" customHeight="1" thickBot="1">
      <c r="A22" s="100" t="s">
        <v>55</v>
      </c>
      <c r="B22" s="75"/>
      <c r="C22" s="492" t="s">
        <v>37</v>
      </c>
      <c r="D22" s="432">
        <f>+D23+D24</f>
        <v>0</v>
      </c>
      <c r="E22" s="489"/>
    </row>
    <row r="23" spans="1:5" s="69" customFormat="1" ht="12" customHeight="1">
      <c r="A23" s="234"/>
      <c r="B23" s="266" t="s">
        <v>109</v>
      </c>
      <c r="C23" s="501" t="s">
        <v>260</v>
      </c>
      <c r="D23" s="465"/>
      <c r="E23" s="506"/>
    </row>
    <row r="24" spans="1:5" s="69" customFormat="1" ht="12" customHeight="1" thickBot="1">
      <c r="A24" s="264"/>
      <c r="B24" s="265" t="s">
        <v>110</v>
      </c>
      <c r="C24" s="502" t="s">
        <v>263</v>
      </c>
      <c r="D24" s="477"/>
      <c r="E24" s="488"/>
    </row>
    <row r="25" spans="1:5" s="69" customFormat="1" ht="12" customHeight="1" thickBot="1">
      <c r="A25" s="100" t="s">
        <v>56</v>
      </c>
      <c r="B25" s="110"/>
      <c r="C25" s="492" t="s">
        <v>48</v>
      </c>
      <c r="D25" s="437"/>
      <c r="E25" s="490">
        <v>8161</v>
      </c>
    </row>
    <row r="26" spans="1:5" s="69" customFormat="1" ht="12" customHeight="1" thickBot="1">
      <c r="A26" s="98" t="s">
        <v>57</v>
      </c>
      <c r="B26" s="89"/>
      <c r="C26" s="492" t="s">
        <v>44</v>
      </c>
      <c r="D26" s="432">
        <f>+D8+D17+D22+D25</f>
        <v>0</v>
      </c>
      <c r="E26" s="404">
        <f>+E8+E17+E22+E25</f>
        <v>8480</v>
      </c>
    </row>
    <row r="27" spans="1:5" s="70" customFormat="1" ht="12" customHeight="1" thickBot="1">
      <c r="A27" s="261" t="s">
        <v>58</v>
      </c>
      <c r="B27" s="267"/>
      <c r="C27" s="503" t="s">
        <v>46</v>
      </c>
      <c r="D27" s="464">
        <f>+D28+D29</f>
        <v>0</v>
      </c>
      <c r="E27" s="404">
        <f>+E28+E29</f>
        <v>0</v>
      </c>
    </row>
    <row r="28" spans="1:5" s="70" customFormat="1" ht="15" customHeight="1">
      <c r="A28" s="114"/>
      <c r="B28" s="87" t="s">
        <v>116</v>
      </c>
      <c r="C28" s="501" t="s">
        <v>362</v>
      </c>
      <c r="D28" s="465"/>
      <c r="E28" s="486"/>
    </row>
    <row r="29" spans="1:5" s="70" customFormat="1" ht="15" customHeight="1" thickBot="1">
      <c r="A29" s="268"/>
      <c r="B29" s="88" t="s">
        <v>117</v>
      </c>
      <c r="C29" s="504" t="s">
        <v>38</v>
      </c>
      <c r="D29" s="448"/>
      <c r="E29" s="507"/>
    </row>
    <row r="30" spans="1:5" ht="13.5" thickBot="1">
      <c r="A30" s="124" t="s">
        <v>59</v>
      </c>
      <c r="B30" s="259"/>
      <c r="C30" s="496" t="s">
        <v>47</v>
      </c>
      <c r="D30" s="437"/>
      <c r="E30" s="489"/>
    </row>
    <row r="31" spans="1:5" s="64" customFormat="1" ht="16.5" customHeight="1" thickBot="1">
      <c r="A31" s="124" t="s">
        <v>60</v>
      </c>
      <c r="B31" s="125"/>
      <c r="C31" s="505" t="s">
        <v>45</v>
      </c>
      <c r="D31" s="484">
        <f>+D26+D27+D30</f>
        <v>0</v>
      </c>
      <c r="E31" s="470">
        <f>+E26+E27+E30</f>
        <v>8480</v>
      </c>
    </row>
    <row r="32" spans="1:5" s="71" customFormat="1" ht="12" customHeight="1">
      <c r="A32" s="127"/>
      <c r="B32" s="127"/>
      <c r="C32" s="128"/>
      <c r="D32" s="449"/>
      <c r="E32" s="491"/>
    </row>
    <row r="33" spans="1:5" ht="12" customHeight="1" thickBot="1">
      <c r="A33" s="129"/>
      <c r="B33" s="130"/>
      <c r="C33" s="130"/>
      <c r="D33" s="451"/>
      <c r="E33" s="491"/>
    </row>
    <row r="34" spans="1:5" ht="12" customHeight="1" thickBot="1">
      <c r="A34" s="131"/>
      <c r="B34" s="132"/>
      <c r="C34" s="133" t="s">
        <v>94</v>
      </c>
      <c r="D34" s="484"/>
      <c r="E34" s="489"/>
    </row>
    <row r="35" spans="1:5" ht="12" customHeight="1" thickBot="1">
      <c r="A35" s="100" t="s">
        <v>53</v>
      </c>
      <c r="B35" s="23"/>
      <c r="C35" s="492" t="s">
        <v>31</v>
      </c>
      <c r="D35" s="432">
        <f>SUM(D36:D40)</f>
        <v>0</v>
      </c>
      <c r="E35" s="404">
        <f>SUM(E36:E40)</f>
        <v>8480</v>
      </c>
    </row>
    <row r="36" spans="1:5" ht="12" customHeight="1">
      <c r="A36" s="134"/>
      <c r="B36" s="86" t="s">
        <v>129</v>
      </c>
      <c r="C36" s="493" t="s">
        <v>84</v>
      </c>
      <c r="D36" s="461"/>
      <c r="E36" s="486">
        <v>4451</v>
      </c>
    </row>
    <row r="37" spans="1:5" ht="12" customHeight="1">
      <c r="A37" s="135"/>
      <c r="B37" s="85" t="s">
        <v>130</v>
      </c>
      <c r="C37" s="494" t="s">
        <v>209</v>
      </c>
      <c r="D37" s="438"/>
      <c r="E37" s="487">
        <v>1206</v>
      </c>
    </row>
    <row r="38" spans="1:5" ht="12" customHeight="1">
      <c r="A38" s="135"/>
      <c r="B38" s="85" t="s">
        <v>131</v>
      </c>
      <c r="C38" s="494" t="s">
        <v>401</v>
      </c>
      <c r="D38" s="438"/>
      <c r="E38" s="487">
        <v>2708</v>
      </c>
    </row>
    <row r="39" spans="1:5" s="71" customFormat="1" ht="12" customHeight="1">
      <c r="A39" s="135"/>
      <c r="B39" s="85" t="s">
        <v>132</v>
      </c>
      <c r="C39" s="494" t="s">
        <v>210</v>
      </c>
      <c r="D39" s="438"/>
      <c r="E39" s="487">
        <v>115</v>
      </c>
    </row>
    <row r="40" spans="1:5" ht="12" customHeight="1" thickBot="1">
      <c r="A40" s="135"/>
      <c r="B40" s="85" t="s">
        <v>140</v>
      </c>
      <c r="C40" s="494" t="s">
        <v>211</v>
      </c>
      <c r="D40" s="438"/>
      <c r="E40" s="488"/>
    </row>
    <row r="41" spans="1:5" ht="12" customHeight="1" thickBot="1">
      <c r="A41" s="100" t="s">
        <v>54</v>
      </c>
      <c r="B41" s="23"/>
      <c r="C41" s="492" t="s">
        <v>42</v>
      </c>
      <c r="D41" s="432">
        <f>SUM(D42:D45)</f>
        <v>0</v>
      </c>
      <c r="E41" s="489"/>
    </row>
    <row r="42" spans="1:5" ht="12" customHeight="1">
      <c r="A42" s="134"/>
      <c r="B42" s="86" t="s">
        <v>135</v>
      </c>
      <c r="C42" s="493" t="s">
        <v>287</v>
      </c>
      <c r="D42" s="461"/>
      <c r="E42" s="486"/>
    </row>
    <row r="43" spans="1:5" ht="12" customHeight="1">
      <c r="A43" s="135"/>
      <c r="B43" s="85" t="s">
        <v>136</v>
      </c>
      <c r="C43" s="494" t="s">
        <v>213</v>
      </c>
      <c r="D43" s="438"/>
      <c r="E43" s="487"/>
    </row>
    <row r="44" spans="1:5" ht="15" customHeight="1">
      <c r="A44" s="135"/>
      <c r="B44" s="85" t="s">
        <v>139</v>
      </c>
      <c r="C44" s="494" t="s">
        <v>95</v>
      </c>
      <c r="D44" s="438"/>
      <c r="E44" s="487"/>
    </row>
    <row r="45" spans="1:5" ht="23.25" thickBot="1">
      <c r="A45" s="135"/>
      <c r="B45" s="85" t="s">
        <v>147</v>
      </c>
      <c r="C45" s="494" t="s">
        <v>39</v>
      </c>
      <c r="D45" s="438"/>
      <c r="E45" s="488"/>
    </row>
    <row r="46" spans="1:5" ht="15" customHeight="1" thickBot="1">
      <c r="A46" s="100" t="s">
        <v>55</v>
      </c>
      <c r="B46" s="23"/>
      <c r="C46" s="495" t="s">
        <v>40</v>
      </c>
      <c r="D46" s="437"/>
      <c r="E46" s="489"/>
    </row>
    <row r="47" spans="1:5" ht="14.25" customHeight="1" thickBot="1">
      <c r="A47" s="124" t="s">
        <v>56</v>
      </c>
      <c r="B47" s="259"/>
      <c r="C47" s="496" t="s">
        <v>43</v>
      </c>
      <c r="D47" s="437"/>
      <c r="E47" s="489"/>
    </row>
    <row r="48" spans="1:5" ht="13.5" thickBot="1">
      <c r="A48" s="100" t="s">
        <v>57</v>
      </c>
      <c r="B48" s="121"/>
      <c r="C48" s="497" t="s">
        <v>41</v>
      </c>
      <c r="D48" s="484">
        <f>+D35+D41+D46+D47</f>
        <v>0</v>
      </c>
      <c r="E48" s="470">
        <f>+E35+E41+E46+E47</f>
        <v>8480</v>
      </c>
    </row>
    <row r="49" spans="1:5" ht="13.5" thickBot="1">
      <c r="A49" s="138"/>
      <c r="B49" s="139"/>
      <c r="C49" s="139"/>
      <c r="D49" s="485"/>
      <c r="E49" s="491"/>
    </row>
    <row r="50" spans="1:5" ht="13.5" thickBot="1">
      <c r="A50" s="140" t="s">
        <v>245</v>
      </c>
      <c r="B50" s="141"/>
      <c r="C50" s="142"/>
      <c r="D50" s="395"/>
      <c r="E50" s="489">
        <v>7</v>
      </c>
    </row>
    <row r="51" spans="1:5" ht="13.5" thickBot="1">
      <c r="A51" s="140" t="s">
        <v>246</v>
      </c>
      <c r="B51" s="141"/>
      <c r="C51" s="142"/>
      <c r="D51" s="395"/>
      <c r="E51" s="489"/>
    </row>
  </sheetData>
  <sheetProtection formatCells="0"/>
  <mergeCells count="6">
    <mergeCell ref="C1:E1"/>
    <mergeCell ref="A2:B2"/>
    <mergeCell ref="A5:B5"/>
    <mergeCell ref="D2:E2"/>
    <mergeCell ref="D3:E3"/>
    <mergeCell ref="D4:E4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SheetLayoutView="100" workbookViewId="0" topLeftCell="A19">
      <selection activeCell="D13" sqref="D13"/>
    </sheetView>
  </sheetViews>
  <sheetFormatPr defaultColWidth="9.00390625" defaultRowHeight="12.75"/>
  <cols>
    <col min="1" max="1" width="6.875" style="47" customWidth="1"/>
    <col min="2" max="2" width="43.375" style="92" customWidth="1"/>
    <col min="3" max="3" width="14.875" style="92" customWidth="1"/>
    <col min="4" max="4" width="14.875" style="47" customWidth="1"/>
    <col min="5" max="5" width="43.375" style="47" customWidth="1"/>
    <col min="6" max="7" width="14.875" style="47" customWidth="1"/>
    <col min="8" max="8" width="4.875" style="47" customWidth="1"/>
    <col min="9" max="16384" width="9.375" style="47" customWidth="1"/>
  </cols>
  <sheetData>
    <row r="1" spans="2:8" ht="29.25" customHeight="1">
      <c r="B1" s="196" t="s">
        <v>164</v>
      </c>
      <c r="C1" s="196"/>
      <c r="D1" s="197"/>
      <c r="E1" s="197"/>
      <c r="F1" s="197"/>
      <c r="G1" s="197"/>
      <c r="H1" s="530" t="s">
        <v>349</v>
      </c>
    </row>
    <row r="2" spans="7:8" ht="14.25" thickBot="1">
      <c r="G2" s="198" t="s">
        <v>99</v>
      </c>
      <c r="H2" s="530"/>
    </row>
    <row r="3" spans="1:8" ht="18" customHeight="1" thickBot="1">
      <c r="A3" s="528" t="s">
        <v>107</v>
      </c>
      <c r="B3" s="199" t="s">
        <v>90</v>
      </c>
      <c r="C3" s="368"/>
      <c r="D3" s="201"/>
      <c r="E3" s="199" t="s">
        <v>94</v>
      </c>
      <c r="F3" s="368"/>
      <c r="G3" s="201"/>
      <c r="H3" s="530"/>
    </row>
    <row r="4" spans="1:8" s="202" customFormat="1" ht="35.25" customHeight="1" thickBot="1">
      <c r="A4" s="529"/>
      <c r="B4" s="93" t="s">
        <v>100</v>
      </c>
      <c r="C4" s="370" t="s">
        <v>443</v>
      </c>
      <c r="D4" s="43" t="s">
        <v>442</v>
      </c>
      <c r="E4" s="93" t="s">
        <v>100</v>
      </c>
      <c r="F4" s="370" t="s">
        <v>443</v>
      </c>
      <c r="G4" s="43" t="s">
        <v>442</v>
      </c>
      <c r="H4" s="530"/>
    </row>
    <row r="5" spans="1:8" s="206" customFormat="1" ht="12" customHeight="1" thickBot="1">
      <c r="A5" s="203">
        <v>1</v>
      </c>
      <c r="B5" s="204">
        <v>2</v>
      </c>
      <c r="C5" s="371" t="s">
        <v>55</v>
      </c>
      <c r="D5" s="205" t="s">
        <v>56</v>
      </c>
      <c r="E5" s="204" t="s">
        <v>57</v>
      </c>
      <c r="F5" s="369" t="s">
        <v>58</v>
      </c>
      <c r="G5" s="205" t="s">
        <v>59</v>
      </c>
      <c r="H5" s="530"/>
    </row>
    <row r="6" spans="1:8" ht="12.75" customHeight="1">
      <c r="A6" s="207" t="s">
        <v>53</v>
      </c>
      <c r="B6" s="208" t="s">
        <v>185</v>
      </c>
      <c r="C6" s="372">
        <v>15616</v>
      </c>
      <c r="D6" s="191">
        <v>19530</v>
      </c>
      <c r="E6" s="208" t="s">
        <v>101</v>
      </c>
      <c r="F6" s="372">
        <v>49054</v>
      </c>
      <c r="G6" s="191">
        <v>150703</v>
      </c>
      <c r="H6" s="530"/>
    </row>
    <row r="7" spans="1:8" ht="20.25" customHeight="1">
      <c r="A7" s="209" t="s">
        <v>54</v>
      </c>
      <c r="B7" s="210" t="s">
        <v>91</v>
      </c>
      <c r="C7" s="190">
        <v>7368</v>
      </c>
      <c r="D7" s="192">
        <v>11955</v>
      </c>
      <c r="E7" s="210" t="s">
        <v>209</v>
      </c>
      <c r="F7" s="190">
        <v>12372</v>
      </c>
      <c r="G7" s="192">
        <v>27911</v>
      </c>
      <c r="H7" s="530"/>
    </row>
    <row r="8" spans="1:8" ht="12.75" customHeight="1">
      <c r="A8" s="209" t="s">
        <v>55</v>
      </c>
      <c r="B8" s="210" t="s">
        <v>93</v>
      </c>
      <c r="C8" s="190">
        <v>2200</v>
      </c>
      <c r="D8" s="192">
        <v>2203</v>
      </c>
      <c r="E8" s="210" t="s">
        <v>436</v>
      </c>
      <c r="F8" s="190">
        <v>48969</v>
      </c>
      <c r="G8" s="192">
        <v>109878</v>
      </c>
      <c r="H8" s="530"/>
    </row>
    <row r="9" spans="1:8" ht="12.75" customHeight="1">
      <c r="A9" s="209" t="s">
        <v>56</v>
      </c>
      <c r="B9" s="211" t="s">
        <v>322</v>
      </c>
      <c r="C9" s="190">
        <v>101099</v>
      </c>
      <c r="D9" s="192">
        <v>125383</v>
      </c>
      <c r="E9" s="210" t="s">
        <v>210</v>
      </c>
      <c r="F9" s="190">
        <v>520</v>
      </c>
      <c r="G9" s="192">
        <v>494</v>
      </c>
      <c r="H9" s="530"/>
    </row>
    <row r="10" spans="1:8" ht="12.75" customHeight="1">
      <c r="A10" s="209" t="s">
        <v>57</v>
      </c>
      <c r="B10" s="210" t="s">
        <v>323</v>
      </c>
      <c r="C10" s="190">
        <v>33404</v>
      </c>
      <c r="D10" s="192">
        <v>180774</v>
      </c>
      <c r="E10" s="210" t="s">
        <v>211</v>
      </c>
      <c r="F10" s="190">
        <v>64337</v>
      </c>
      <c r="G10" s="192">
        <v>64647</v>
      </c>
      <c r="H10" s="530"/>
    </row>
    <row r="11" spans="1:8" ht="12.75" customHeight="1">
      <c r="A11" s="209" t="s">
        <v>58</v>
      </c>
      <c r="B11" s="210" t="s">
        <v>356</v>
      </c>
      <c r="C11" s="190">
        <v>7363</v>
      </c>
      <c r="D11" s="192">
        <v>7363</v>
      </c>
      <c r="E11" s="210" t="s">
        <v>85</v>
      </c>
      <c r="F11" s="190">
        <v>400</v>
      </c>
      <c r="G11" s="192">
        <v>0</v>
      </c>
      <c r="H11" s="530"/>
    </row>
    <row r="12" spans="1:8" ht="12.75" customHeight="1">
      <c r="A12" s="209" t="s">
        <v>59</v>
      </c>
      <c r="B12" s="210" t="s">
        <v>324</v>
      </c>
      <c r="C12" s="190"/>
      <c r="D12" s="192">
        <v>250</v>
      </c>
      <c r="E12" s="210" t="s">
        <v>49</v>
      </c>
      <c r="F12" s="190"/>
      <c r="G12" s="192"/>
      <c r="H12" s="530"/>
    </row>
    <row r="13" spans="1:8" ht="12.75" customHeight="1">
      <c r="A13" s="209" t="s">
        <v>60</v>
      </c>
      <c r="B13" s="210" t="s">
        <v>325</v>
      </c>
      <c r="C13" s="190"/>
      <c r="D13" s="192"/>
      <c r="E13" s="41"/>
      <c r="F13" s="190"/>
      <c r="G13" s="192"/>
      <c r="H13" s="530"/>
    </row>
    <row r="14" spans="1:8" ht="12.75" customHeight="1">
      <c r="A14" s="209" t="s">
        <v>61</v>
      </c>
      <c r="B14" s="212" t="s">
        <v>326</v>
      </c>
      <c r="C14" s="190"/>
      <c r="D14" s="192"/>
      <c r="E14" s="41"/>
      <c r="F14" s="190"/>
      <c r="G14" s="192"/>
      <c r="H14" s="530"/>
    </row>
    <row r="15" spans="1:8" ht="12.75" customHeight="1">
      <c r="A15" s="209" t="s">
        <v>62</v>
      </c>
      <c r="B15" s="41"/>
      <c r="C15" s="190"/>
      <c r="D15" s="192"/>
      <c r="E15" s="41"/>
      <c r="F15" s="190"/>
      <c r="G15" s="192"/>
      <c r="H15" s="530"/>
    </row>
    <row r="16" spans="1:8" ht="12.75" customHeight="1">
      <c r="A16" s="209" t="s">
        <v>63</v>
      </c>
      <c r="B16" s="41"/>
      <c r="C16" s="190"/>
      <c r="D16" s="192"/>
      <c r="E16" s="41"/>
      <c r="F16" s="190"/>
      <c r="G16" s="192"/>
      <c r="H16" s="530"/>
    </row>
    <row r="17" spans="1:8" ht="12.75" customHeight="1" thickBot="1">
      <c r="A17" s="209" t="s">
        <v>64</v>
      </c>
      <c r="B17" s="50"/>
      <c r="C17" s="373"/>
      <c r="D17" s="193"/>
      <c r="E17" s="41"/>
      <c r="F17" s="373"/>
      <c r="G17" s="193"/>
      <c r="H17" s="530"/>
    </row>
    <row r="18" spans="1:8" ht="15.75" customHeight="1" thickBot="1">
      <c r="A18" s="213" t="s">
        <v>65</v>
      </c>
      <c r="B18" s="77" t="s">
        <v>348</v>
      </c>
      <c r="C18" s="374">
        <f>+C6+C7+C8+C9+C10+C12+C13+C14+C15+C16+C17</f>
        <v>159687</v>
      </c>
      <c r="D18" s="194">
        <f>+D6+D7+D8+D9+D10+D12+D13+D14+D15+D16+D17</f>
        <v>340095</v>
      </c>
      <c r="E18" s="77" t="s">
        <v>347</v>
      </c>
      <c r="F18" s="374">
        <f>SUM(F6:F17)</f>
        <v>175652</v>
      </c>
      <c r="G18" s="194">
        <f>SUM(G6:G17)</f>
        <v>353633</v>
      </c>
      <c r="H18" s="530"/>
    </row>
    <row r="19" spans="1:8" ht="12.75" customHeight="1">
      <c r="A19" s="214" t="s">
        <v>66</v>
      </c>
      <c r="B19" s="215" t="s">
        <v>327</v>
      </c>
      <c r="C19" s="375">
        <f>+C20+C21+C22+C23</f>
        <v>13387</v>
      </c>
      <c r="D19" s="381">
        <f>+D20+D21+D22+D23</f>
        <v>13387</v>
      </c>
      <c r="E19" s="216" t="s">
        <v>222</v>
      </c>
      <c r="F19" s="378"/>
      <c r="G19" s="195"/>
      <c r="H19" s="530"/>
    </row>
    <row r="20" spans="1:8" ht="12.75" customHeight="1">
      <c r="A20" s="217" t="s">
        <v>67</v>
      </c>
      <c r="B20" s="216" t="s">
        <v>265</v>
      </c>
      <c r="C20" s="376">
        <v>13387</v>
      </c>
      <c r="D20" s="66">
        <v>13387</v>
      </c>
      <c r="E20" s="216" t="s">
        <v>223</v>
      </c>
      <c r="F20" s="376"/>
      <c r="G20" s="66"/>
      <c r="H20" s="530"/>
    </row>
    <row r="21" spans="1:8" ht="12.75" customHeight="1">
      <c r="A21" s="217" t="s">
        <v>68</v>
      </c>
      <c r="B21" s="216" t="s">
        <v>266</v>
      </c>
      <c r="C21" s="376"/>
      <c r="D21" s="66"/>
      <c r="E21" s="216" t="s">
        <v>161</v>
      </c>
      <c r="F21" s="376"/>
      <c r="G21" s="66"/>
      <c r="H21" s="530"/>
    </row>
    <row r="22" spans="1:8" ht="12.75" customHeight="1">
      <c r="A22" s="217" t="s">
        <v>69</v>
      </c>
      <c r="B22" s="216" t="s">
        <v>328</v>
      </c>
      <c r="C22" s="376"/>
      <c r="D22" s="66"/>
      <c r="E22" s="216" t="s">
        <v>162</v>
      </c>
      <c r="F22" s="376"/>
      <c r="G22" s="66"/>
      <c r="H22" s="530"/>
    </row>
    <row r="23" spans="1:8" ht="12.75" customHeight="1">
      <c r="A23" s="217" t="s">
        <v>70</v>
      </c>
      <c r="B23" s="216" t="s">
        <v>329</v>
      </c>
      <c r="C23" s="376"/>
      <c r="D23" s="66"/>
      <c r="E23" s="215" t="s">
        <v>335</v>
      </c>
      <c r="F23" s="376"/>
      <c r="G23" s="66"/>
      <c r="H23" s="530"/>
    </row>
    <row r="24" spans="1:8" ht="23.25" customHeight="1">
      <c r="A24" s="217" t="s">
        <v>71</v>
      </c>
      <c r="B24" s="216" t="s">
        <v>330</v>
      </c>
      <c r="C24" s="377">
        <f>+C25+C26</f>
        <v>0</v>
      </c>
      <c r="D24" s="258">
        <f>+D25+D26</f>
        <v>0</v>
      </c>
      <c r="E24" s="216" t="s">
        <v>224</v>
      </c>
      <c r="F24" s="376"/>
      <c r="G24" s="66"/>
      <c r="H24" s="530"/>
    </row>
    <row r="25" spans="1:8" ht="12.75" customHeight="1">
      <c r="A25" s="214" t="s">
        <v>72</v>
      </c>
      <c r="B25" s="215" t="s">
        <v>331</v>
      </c>
      <c r="C25" s="378"/>
      <c r="D25" s="195"/>
      <c r="E25" s="208" t="s">
        <v>225</v>
      </c>
      <c r="F25" s="378"/>
      <c r="G25" s="195"/>
      <c r="H25" s="530"/>
    </row>
    <row r="26" spans="1:8" ht="12.75" customHeight="1" thickBot="1">
      <c r="A26" s="217" t="s">
        <v>73</v>
      </c>
      <c r="B26" s="216" t="s">
        <v>274</v>
      </c>
      <c r="C26" s="376"/>
      <c r="D26" s="66"/>
      <c r="E26" s="41"/>
      <c r="F26" s="376"/>
      <c r="G26" s="66"/>
      <c r="H26" s="530"/>
    </row>
    <row r="27" spans="1:8" ht="24.75" customHeight="1" thickBot="1">
      <c r="A27" s="213" t="s">
        <v>74</v>
      </c>
      <c r="B27" s="77" t="s">
        <v>345</v>
      </c>
      <c r="C27" s="374">
        <f>+C19+C24</f>
        <v>13387</v>
      </c>
      <c r="D27" s="194">
        <f>+D19+D24</f>
        <v>13387</v>
      </c>
      <c r="E27" s="77" t="s">
        <v>346</v>
      </c>
      <c r="F27" s="374">
        <f>SUM(F19:F26)</f>
        <v>0</v>
      </c>
      <c r="G27" s="194">
        <f>SUM(G19:G26)</f>
        <v>0</v>
      </c>
      <c r="H27" s="530"/>
    </row>
    <row r="28" spans="1:8" ht="24" customHeight="1" thickBot="1">
      <c r="A28" s="213" t="s">
        <v>75</v>
      </c>
      <c r="B28" s="218" t="s">
        <v>334</v>
      </c>
      <c r="C28" s="374">
        <f>+C18+C27</f>
        <v>173074</v>
      </c>
      <c r="D28" s="194">
        <f>+D18+D27</f>
        <v>353482</v>
      </c>
      <c r="E28" s="218" t="s">
        <v>336</v>
      </c>
      <c r="F28" s="374">
        <f>+F18+F27</f>
        <v>175652</v>
      </c>
      <c r="G28" s="194">
        <f>+G18+G27</f>
        <v>353633</v>
      </c>
      <c r="H28" s="530"/>
    </row>
    <row r="29" spans="1:8" ht="18" customHeight="1" thickBot="1">
      <c r="A29" s="213" t="s">
        <v>76</v>
      </c>
      <c r="B29" s="77" t="s">
        <v>332</v>
      </c>
      <c r="C29" s="379"/>
      <c r="D29" s="220"/>
      <c r="E29" s="77" t="s">
        <v>337</v>
      </c>
      <c r="F29" s="379"/>
      <c r="G29" s="220"/>
      <c r="H29" s="530"/>
    </row>
    <row r="30" spans="1:8" ht="13.5" thickBot="1">
      <c r="A30" s="213" t="s">
        <v>77</v>
      </c>
      <c r="B30" s="219" t="s">
        <v>333</v>
      </c>
      <c r="C30" s="380">
        <f>+C28+C29</f>
        <v>173074</v>
      </c>
      <c r="D30" s="382">
        <f>+D28+D29</f>
        <v>353482</v>
      </c>
      <c r="E30" s="219" t="s">
        <v>338</v>
      </c>
      <c r="F30" s="380">
        <f>+F28+F29</f>
        <v>175652</v>
      </c>
      <c r="G30" s="382">
        <f>+G28+G29</f>
        <v>353633</v>
      </c>
      <c r="H30" s="530"/>
    </row>
    <row r="31" spans="1:8" ht="13.5" thickBot="1">
      <c r="A31" s="213" t="s">
        <v>78</v>
      </c>
      <c r="B31" s="219" t="s">
        <v>166</v>
      </c>
      <c r="C31" s="380">
        <f>IF(C18-F18&lt;0,F18-C18,"-")</f>
        <v>15965</v>
      </c>
      <c r="D31" s="382">
        <f>IF(D18-G18&lt;0,G18-D18,"-")</f>
        <v>13538</v>
      </c>
      <c r="E31" s="219" t="s">
        <v>167</v>
      </c>
      <c r="F31" s="367"/>
      <c r="G31" s="382" t="str">
        <f>IF(D18-G18&gt;0,D18-G18,"-")</f>
        <v>-</v>
      </c>
      <c r="H31" s="530"/>
    </row>
    <row r="32" spans="1:8" ht="13.5" thickBot="1">
      <c r="A32" s="213" t="s">
        <v>79</v>
      </c>
      <c r="B32" s="219" t="s">
        <v>339</v>
      </c>
      <c r="C32" s="380">
        <f>IF(C18+C19-F28&lt;0,F28-(C18+C19),"-")</f>
        <v>2578</v>
      </c>
      <c r="D32" s="382">
        <f>IF(D18+D19-G28&lt;0,G28-(D18+D19),"-")</f>
        <v>151</v>
      </c>
      <c r="E32" s="219" t="s">
        <v>340</v>
      </c>
      <c r="F32" s="367"/>
      <c r="G32" s="382" t="str">
        <f>IF(D18+D19-G28&gt;0,D18+D19-G28,"-")</f>
        <v>-</v>
      </c>
      <c r="H32" s="530"/>
    </row>
  </sheetData>
  <sheetProtection/>
  <mergeCells count="2">
    <mergeCell ref="A3:A4"/>
    <mergeCell ref="H1:H32"/>
  </mergeCells>
  <printOptions horizontalCentered="1"/>
  <pageMargins left="0.11811023622047245" right="0.2755905511811024" top="0.5118110236220472" bottom="0.5118110236220472" header="0.4724409448818898" footer="0.2755905511811024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SheetLayoutView="115" workbookViewId="0" topLeftCell="A13">
      <selection activeCell="G15" sqref="G15"/>
    </sheetView>
  </sheetViews>
  <sheetFormatPr defaultColWidth="9.00390625" defaultRowHeight="12.75"/>
  <cols>
    <col min="1" max="1" width="6.875" style="47" customWidth="1"/>
    <col min="2" max="2" width="43.375" style="92" customWidth="1"/>
    <col min="3" max="3" width="14.875" style="92" customWidth="1"/>
    <col min="4" max="4" width="14.875" style="47" customWidth="1"/>
    <col min="5" max="5" width="43.375" style="47" customWidth="1"/>
    <col min="6" max="7" width="14.875" style="47" customWidth="1"/>
    <col min="8" max="8" width="4.875" style="47" customWidth="1"/>
    <col min="9" max="16384" width="9.375" style="47" customWidth="1"/>
  </cols>
  <sheetData>
    <row r="1" spans="2:8" ht="31.5">
      <c r="B1" s="196" t="s">
        <v>165</v>
      </c>
      <c r="C1" s="196"/>
      <c r="D1" s="197"/>
      <c r="E1" s="197"/>
      <c r="F1" s="197"/>
      <c r="G1" s="197"/>
      <c r="H1" s="530" t="s">
        <v>376</v>
      </c>
    </row>
    <row r="2" spans="7:8" ht="14.25" thickBot="1">
      <c r="G2" s="198" t="s">
        <v>99</v>
      </c>
      <c r="H2" s="530"/>
    </row>
    <row r="3" spans="1:8" ht="13.5" thickBot="1">
      <c r="A3" s="531" t="s">
        <v>107</v>
      </c>
      <c r="B3" s="199" t="s">
        <v>90</v>
      </c>
      <c r="C3" s="366"/>
      <c r="D3" s="200"/>
      <c r="E3" s="199" t="s">
        <v>94</v>
      </c>
      <c r="F3" s="368"/>
      <c r="G3" s="201"/>
      <c r="H3" s="530"/>
    </row>
    <row r="4" spans="1:8" s="202" customFormat="1" ht="36.75" thickBot="1">
      <c r="A4" s="532"/>
      <c r="B4" s="93" t="s">
        <v>100</v>
      </c>
      <c r="C4" s="370" t="s">
        <v>443</v>
      </c>
      <c r="D4" s="43" t="s">
        <v>442</v>
      </c>
      <c r="E4" s="93" t="s">
        <v>100</v>
      </c>
      <c r="F4" s="370" t="s">
        <v>443</v>
      </c>
      <c r="G4" s="43" t="s">
        <v>442</v>
      </c>
      <c r="H4" s="530"/>
    </row>
    <row r="5" spans="1:8" s="202" customFormat="1" ht="13.5" thickBot="1">
      <c r="A5" s="203">
        <v>1</v>
      </c>
      <c r="B5" s="204">
        <v>2</v>
      </c>
      <c r="C5" s="371">
        <v>3</v>
      </c>
      <c r="D5" s="205">
        <v>4</v>
      </c>
      <c r="E5" s="204">
        <v>5</v>
      </c>
      <c r="F5" s="369">
        <v>6</v>
      </c>
      <c r="G5" s="205">
        <v>7</v>
      </c>
      <c r="H5" s="530"/>
    </row>
    <row r="6" spans="1:8" ht="12.75" customHeight="1">
      <c r="A6" s="207" t="s">
        <v>53</v>
      </c>
      <c r="B6" s="208" t="s">
        <v>377</v>
      </c>
      <c r="C6" s="372">
        <v>2226</v>
      </c>
      <c r="D6" s="191">
        <v>2656</v>
      </c>
      <c r="E6" s="208" t="s">
        <v>287</v>
      </c>
      <c r="F6" s="372">
        <v>4345</v>
      </c>
      <c r="G6" s="191">
        <v>65784</v>
      </c>
      <c r="H6" s="530"/>
    </row>
    <row r="7" spans="1:8" ht="22.5" customHeight="1">
      <c r="A7" s="209" t="s">
        <v>54</v>
      </c>
      <c r="B7" s="210" t="s">
        <v>350</v>
      </c>
      <c r="C7" s="190"/>
      <c r="D7" s="192"/>
      <c r="E7" s="210" t="s">
        <v>213</v>
      </c>
      <c r="F7" s="190"/>
      <c r="G7" s="192"/>
      <c r="H7" s="530"/>
    </row>
    <row r="8" spans="1:8" ht="12.75" customHeight="1">
      <c r="A8" s="209" t="s">
        <v>55</v>
      </c>
      <c r="B8" s="210" t="s">
        <v>435</v>
      </c>
      <c r="C8" s="190">
        <v>200</v>
      </c>
      <c r="D8" s="192">
        <v>25</v>
      </c>
      <c r="E8" s="210" t="s">
        <v>317</v>
      </c>
      <c r="F8" s="190"/>
      <c r="G8" s="192">
        <v>1030</v>
      </c>
      <c r="H8" s="530"/>
    </row>
    <row r="9" spans="1:8" ht="22.5" customHeight="1">
      <c r="A9" s="209" t="s">
        <v>56</v>
      </c>
      <c r="B9" s="210" t="s">
        <v>196</v>
      </c>
      <c r="C9" s="190"/>
      <c r="D9" s="192"/>
      <c r="E9" s="210" t="s">
        <v>357</v>
      </c>
      <c r="F9" s="190"/>
      <c r="G9" s="192">
        <v>992</v>
      </c>
      <c r="H9" s="530"/>
    </row>
    <row r="10" spans="1:8" ht="20.25" customHeight="1">
      <c r="A10" s="209" t="s">
        <v>57</v>
      </c>
      <c r="B10" s="210" t="s">
        <v>255</v>
      </c>
      <c r="C10" s="190"/>
      <c r="D10" s="192"/>
      <c r="E10" s="210" t="s">
        <v>358</v>
      </c>
      <c r="F10" s="190"/>
      <c r="G10" s="192"/>
      <c r="H10" s="530"/>
    </row>
    <row r="11" spans="1:8" ht="12.75" customHeight="1">
      <c r="A11" s="209" t="s">
        <v>58</v>
      </c>
      <c r="B11" s="210" t="s">
        <v>351</v>
      </c>
      <c r="C11" s="190"/>
      <c r="D11" s="192">
        <v>354</v>
      </c>
      <c r="E11" s="222" t="s">
        <v>359</v>
      </c>
      <c r="F11" s="190"/>
      <c r="G11" s="192">
        <v>38</v>
      </c>
      <c r="H11" s="530"/>
    </row>
    <row r="12" spans="1:8" ht="12.75" customHeight="1">
      <c r="A12" s="209" t="s">
        <v>59</v>
      </c>
      <c r="B12" s="210" t="s">
        <v>352</v>
      </c>
      <c r="C12" s="190"/>
      <c r="D12" s="192"/>
      <c r="E12" s="222" t="s">
        <v>290</v>
      </c>
      <c r="F12" s="190"/>
      <c r="G12" s="192"/>
      <c r="H12" s="530"/>
    </row>
    <row r="13" spans="1:8" ht="12.75" customHeight="1">
      <c r="A13" s="209" t="s">
        <v>60</v>
      </c>
      <c r="B13" s="210" t="s">
        <v>355</v>
      </c>
      <c r="C13" s="190">
        <v>1322</v>
      </c>
      <c r="D13" s="192">
        <v>51574</v>
      </c>
      <c r="E13" s="223" t="s">
        <v>291</v>
      </c>
      <c r="F13" s="190"/>
      <c r="G13" s="192"/>
      <c r="H13" s="530"/>
    </row>
    <row r="14" spans="1:8" ht="21" customHeight="1">
      <c r="A14" s="209" t="s">
        <v>61</v>
      </c>
      <c r="B14" s="224" t="s">
        <v>374</v>
      </c>
      <c r="C14" s="190"/>
      <c r="D14" s="192">
        <v>6333</v>
      </c>
      <c r="E14" s="222" t="s">
        <v>360</v>
      </c>
      <c r="F14" s="190"/>
      <c r="G14" s="192"/>
      <c r="H14" s="530"/>
    </row>
    <row r="15" spans="1:8" ht="22.5" customHeight="1">
      <c r="A15" s="209" t="s">
        <v>62</v>
      </c>
      <c r="B15" s="210" t="s">
        <v>353</v>
      </c>
      <c r="C15" s="190"/>
      <c r="D15" s="192">
        <v>9271</v>
      </c>
      <c r="E15" s="222" t="s">
        <v>361</v>
      </c>
      <c r="F15" s="190"/>
      <c r="G15" s="192"/>
      <c r="H15" s="530"/>
    </row>
    <row r="16" spans="1:8" ht="12.75" customHeight="1">
      <c r="A16" s="209" t="s">
        <v>63</v>
      </c>
      <c r="B16" s="210" t="s">
        <v>354</v>
      </c>
      <c r="C16" s="190">
        <v>90</v>
      </c>
      <c r="D16" s="192">
        <v>0</v>
      </c>
      <c r="E16" s="210" t="s">
        <v>85</v>
      </c>
      <c r="F16" s="190"/>
      <c r="G16" s="192"/>
      <c r="H16" s="530"/>
    </row>
    <row r="17" spans="1:8" ht="12.75" customHeight="1" thickBot="1">
      <c r="A17" s="301" t="s">
        <v>64</v>
      </c>
      <c r="B17" s="302"/>
      <c r="C17" s="303"/>
      <c r="D17" s="257"/>
      <c r="E17" s="302" t="s">
        <v>49</v>
      </c>
      <c r="F17" s="303"/>
      <c r="G17" s="257"/>
      <c r="H17" s="530"/>
    </row>
    <row r="18" spans="1:8" ht="15.75" customHeight="1" thickBot="1">
      <c r="A18" s="213" t="s">
        <v>65</v>
      </c>
      <c r="B18" s="77" t="s">
        <v>154</v>
      </c>
      <c r="C18" s="374">
        <f>+C6+C7+C8+C9+C10+C11+C12+C13+C15+C16+C17</f>
        <v>3838</v>
      </c>
      <c r="D18" s="194">
        <f>+D6+D7+D8+D9+D10+D11+D12+D13+D15+D16+D17</f>
        <v>63880</v>
      </c>
      <c r="E18" s="77" t="s">
        <v>155</v>
      </c>
      <c r="F18" s="374">
        <f>+F6+F7+F8+F16+F17</f>
        <v>4345</v>
      </c>
      <c r="G18" s="194">
        <f>+G6+G7+G8+G16+G17</f>
        <v>66814</v>
      </c>
      <c r="H18" s="530"/>
    </row>
    <row r="19" spans="1:8" ht="12.75" customHeight="1">
      <c r="A19" s="225" t="s">
        <v>66</v>
      </c>
      <c r="B19" s="226" t="s">
        <v>373</v>
      </c>
      <c r="C19" s="384">
        <f>+C20+C21+C22+C23+C24</f>
        <v>3085</v>
      </c>
      <c r="D19" s="385">
        <f>+D20+D21+D22+D23+D24</f>
        <v>3085</v>
      </c>
      <c r="E19" s="216" t="s">
        <v>222</v>
      </c>
      <c r="F19" s="383"/>
      <c r="G19" s="65"/>
      <c r="H19" s="530"/>
    </row>
    <row r="20" spans="1:8" ht="12.75" customHeight="1">
      <c r="A20" s="209" t="s">
        <v>67</v>
      </c>
      <c r="B20" s="227" t="s">
        <v>362</v>
      </c>
      <c r="C20" s="376">
        <v>3085</v>
      </c>
      <c r="D20" s="66">
        <v>3085</v>
      </c>
      <c r="E20" s="216" t="s">
        <v>226</v>
      </c>
      <c r="F20" s="376"/>
      <c r="G20" s="66"/>
      <c r="H20" s="530"/>
    </row>
    <row r="21" spans="1:8" ht="12.75" customHeight="1">
      <c r="A21" s="225" t="s">
        <v>68</v>
      </c>
      <c r="B21" s="227" t="s">
        <v>363</v>
      </c>
      <c r="C21" s="376"/>
      <c r="D21" s="66"/>
      <c r="E21" s="216" t="s">
        <v>161</v>
      </c>
      <c r="F21" s="376"/>
      <c r="G21" s="66"/>
      <c r="H21" s="530"/>
    </row>
    <row r="22" spans="1:8" ht="12.75" customHeight="1">
      <c r="A22" s="209" t="s">
        <v>69</v>
      </c>
      <c r="B22" s="227" t="s">
        <v>364</v>
      </c>
      <c r="C22" s="376"/>
      <c r="D22" s="66"/>
      <c r="E22" s="216" t="s">
        <v>162</v>
      </c>
      <c r="F22" s="376"/>
      <c r="G22" s="66"/>
      <c r="H22" s="530"/>
    </row>
    <row r="23" spans="1:8" ht="12.75" customHeight="1">
      <c r="A23" s="225" t="s">
        <v>70</v>
      </c>
      <c r="B23" s="227" t="s">
        <v>365</v>
      </c>
      <c r="C23" s="376"/>
      <c r="D23" s="66"/>
      <c r="E23" s="215" t="s">
        <v>335</v>
      </c>
      <c r="F23" s="376"/>
      <c r="G23" s="66"/>
      <c r="H23" s="530"/>
    </row>
    <row r="24" spans="1:8" ht="21" customHeight="1">
      <c r="A24" s="209" t="s">
        <v>71</v>
      </c>
      <c r="B24" s="228" t="s">
        <v>366</v>
      </c>
      <c r="C24" s="376"/>
      <c r="D24" s="66"/>
      <c r="E24" s="216" t="s">
        <v>227</v>
      </c>
      <c r="F24" s="376"/>
      <c r="G24" s="66"/>
      <c r="H24" s="530"/>
    </row>
    <row r="25" spans="1:8" ht="17.25" customHeight="1">
      <c r="A25" s="225" t="s">
        <v>72</v>
      </c>
      <c r="B25" s="229" t="s">
        <v>367</v>
      </c>
      <c r="C25" s="377">
        <f>+C26+C27+C28+C29+C30</f>
        <v>0</v>
      </c>
      <c r="D25" s="258">
        <f>+D26+D27+D28+D29+D30</f>
        <v>0</v>
      </c>
      <c r="E25" s="230" t="s">
        <v>225</v>
      </c>
      <c r="F25" s="376"/>
      <c r="G25" s="66"/>
      <c r="H25" s="530"/>
    </row>
    <row r="26" spans="1:8" ht="12.75" customHeight="1">
      <c r="A26" s="209" t="s">
        <v>73</v>
      </c>
      <c r="B26" s="228" t="s">
        <v>368</v>
      </c>
      <c r="C26" s="376"/>
      <c r="D26" s="66"/>
      <c r="E26" s="230" t="s">
        <v>375</v>
      </c>
      <c r="F26" s="376"/>
      <c r="G26" s="66"/>
      <c r="H26" s="530"/>
    </row>
    <row r="27" spans="1:8" ht="12.75" customHeight="1">
      <c r="A27" s="225" t="s">
        <v>74</v>
      </c>
      <c r="B27" s="228" t="s">
        <v>369</v>
      </c>
      <c r="C27" s="376"/>
      <c r="D27" s="66"/>
      <c r="E27" s="221"/>
      <c r="F27" s="376"/>
      <c r="G27" s="66"/>
      <c r="H27" s="530"/>
    </row>
    <row r="28" spans="1:8" ht="12.75" customHeight="1">
      <c r="A28" s="209" t="s">
        <v>75</v>
      </c>
      <c r="B28" s="227" t="s">
        <v>370</v>
      </c>
      <c r="C28" s="376"/>
      <c r="D28" s="66"/>
      <c r="E28" s="74"/>
      <c r="F28" s="376"/>
      <c r="G28" s="66"/>
      <c r="H28" s="530"/>
    </row>
    <row r="29" spans="1:8" ht="12.75" customHeight="1">
      <c r="A29" s="225" t="s">
        <v>76</v>
      </c>
      <c r="B29" s="231" t="s">
        <v>371</v>
      </c>
      <c r="C29" s="376"/>
      <c r="D29" s="66"/>
      <c r="E29" s="41"/>
      <c r="F29" s="376"/>
      <c r="G29" s="66"/>
      <c r="H29" s="530"/>
    </row>
    <row r="30" spans="1:8" ht="12.75" customHeight="1" thickBot="1">
      <c r="A30" s="209" t="s">
        <v>77</v>
      </c>
      <c r="B30" s="232" t="s">
        <v>372</v>
      </c>
      <c r="C30" s="376"/>
      <c r="D30" s="66"/>
      <c r="E30" s="74"/>
      <c r="F30" s="376"/>
      <c r="G30" s="66"/>
      <c r="H30" s="530"/>
    </row>
    <row r="31" spans="1:8" ht="27" customHeight="1" thickBot="1">
      <c r="A31" s="213" t="s">
        <v>78</v>
      </c>
      <c r="B31" s="77" t="s">
        <v>397</v>
      </c>
      <c r="C31" s="374">
        <f>+C19+C25</f>
        <v>3085</v>
      </c>
      <c r="D31" s="194">
        <f>+D19+D25</f>
        <v>3085</v>
      </c>
      <c r="E31" s="77" t="s">
        <v>452</v>
      </c>
      <c r="F31" s="374">
        <f>SUM(F19:F30)</f>
        <v>0</v>
      </c>
      <c r="G31" s="194">
        <f>SUM(G19:G30)</f>
        <v>0</v>
      </c>
      <c r="H31" s="530"/>
    </row>
    <row r="32" spans="1:8" ht="26.25" customHeight="1" thickBot="1">
      <c r="A32" s="213" t="s">
        <v>79</v>
      </c>
      <c r="B32" s="218" t="s">
        <v>395</v>
      </c>
      <c r="C32" s="374">
        <f>+C18+C31</f>
        <v>6923</v>
      </c>
      <c r="D32" s="194">
        <f>+D18+D31</f>
        <v>66965</v>
      </c>
      <c r="E32" s="218" t="s">
        <v>398</v>
      </c>
      <c r="F32" s="374">
        <f>+F18+F31</f>
        <v>4345</v>
      </c>
      <c r="G32" s="194">
        <f>+G18+G31</f>
        <v>66814</v>
      </c>
      <c r="H32" s="530"/>
    </row>
    <row r="33" spans="1:8" ht="18" customHeight="1" thickBot="1">
      <c r="A33" s="213" t="s">
        <v>80</v>
      </c>
      <c r="B33" s="77" t="s">
        <v>332</v>
      </c>
      <c r="C33" s="379"/>
      <c r="D33" s="220"/>
      <c r="E33" s="77" t="s">
        <v>337</v>
      </c>
      <c r="F33" s="379"/>
      <c r="G33" s="220"/>
      <c r="H33" s="530"/>
    </row>
    <row r="34" spans="1:8" ht="13.5" thickBot="1">
      <c r="A34" s="213" t="s">
        <v>81</v>
      </c>
      <c r="B34" s="219" t="s">
        <v>396</v>
      </c>
      <c r="C34" s="380">
        <f>+C32+C33</f>
        <v>6923</v>
      </c>
      <c r="D34" s="382">
        <f>+D32+D33</f>
        <v>66965</v>
      </c>
      <c r="E34" s="219" t="s">
        <v>399</v>
      </c>
      <c r="F34" s="380">
        <f>+F32+F33</f>
        <v>4345</v>
      </c>
      <c r="G34" s="382">
        <f>+G32+G33</f>
        <v>66814</v>
      </c>
      <c r="H34" s="530"/>
    </row>
    <row r="35" spans="1:8" ht="13.5" thickBot="1">
      <c r="A35" s="213" t="s">
        <v>148</v>
      </c>
      <c r="B35" s="219" t="s">
        <v>166</v>
      </c>
      <c r="C35" s="380">
        <f>IF(C18-F18&lt;0,F18-C18,"-")</f>
        <v>507</v>
      </c>
      <c r="D35" s="382">
        <f>IF(D18-G18&lt;0,G18-D18,"-")</f>
        <v>2934</v>
      </c>
      <c r="E35" s="219" t="s">
        <v>167</v>
      </c>
      <c r="F35" s="380" t="str">
        <f>IF(C18-F18&gt;0,C18-F18,"-")</f>
        <v>-</v>
      </c>
      <c r="G35" s="382" t="str">
        <f>IF(D18-G18&gt;0,D18-G18,"-")</f>
        <v>-</v>
      </c>
      <c r="H35" s="530"/>
    </row>
    <row r="36" spans="1:8" ht="13.5" thickBot="1">
      <c r="A36" s="213" t="s">
        <v>149</v>
      </c>
      <c r="B36" s="219" t="s">
        <v>339</v>
      </c>
      <c r="C36" s="380" t="str">
        <f>IF(C18+C19-F32&lt;0,F32-(C18+C19),"-")</f>
        <v>-</v>
      </c>
      <c r="D36" s="382" t="str">
        <f>IF(D18+D19-G32&lt;0,G32-(D18+D19),"-")</f>
        <v>-</v>
      </c>
      <c r="E36" s="219" t="s">
        <v>340</v>
      </c>
      <c r="F36" s="380">
        <f>IF(C18+C19-F32&gt;0,C18+C19-F32,"-")</f>
        <v>2578</v>
      </c>
      <c r="G36" s="382">
        <f>IF(D18+D19-G32&gt;0,D18+D19-G32,"-")</f>
        <v>151</v>
      </c>
      <c r="H36" s="530"/>
    </row>
  </sheetData>
  <sheetProtection/>
  <mergeCells count="2">
    <mergeCell ref="A3:A4"/>
    <mergeCell ref="H1:H36"/>
  </mergeCells>
  <printOptions horizontalCentered="1"/>
  <pageMargins left="0.3937007874015748" right="0.3937007874015748" top="0.1968503937007874" bottom="0.1968503937007874" header="0.07874015748031496" footer="0.7874015748031497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B20" sqref="B20"/>
    </sheetView>
  </sheetViews>
  <sheetFormatPr defaultColWidth="9.00390625" defaultRowHeight="12.75"/>
  <cols>
    <col min="1" max="1" width="43.50390625" style="39" customWidth="1"/>
    <col min="2" max="6" width="15.625" style="38" customWidth="1"/>
    <col min="7" max="7" width="15.625" style="47" customWidth="1"/>
    <col min="8" max="9" width="12.875" style="38" customWidth="1"/>
    <col min="10" max="10" width="13.875" style="38" customWidth="1"/>
    <col min="11" max="16384" width="9.375" style="38" customWidth="1"/>
  </cols>
  <sheetData>
    <row r="1" spans="1:7" ht="25.5" customHeight="1">
      <c r="A1" s="533" t="s">
        <v>2</v>
      </c>
      <c r="B1" s="533"/>
      <c r="C1" s="533"/>
      <c r="D1" s="533"/>
      <c r="E1" s="533"/>
      <c r="F1" s="533"/>
      <c r="G1" s="533"/>
    </row>
    <row r="2" spans="1:7" ht="22.5" customHeight="1" thickBot="1">
      <c r="A2" s="92"/>
      <c r="B2" s="47"/>
      <c r="C2" s="47"/>
      <c r="D2" s="47"/>
      <c r="E2" s="47"/>
      <c r="F2" s="47"/>
      <c r="G2" s="42" t="s">
        <v>459</v>
      </c>
    </row>
    <row r="3" spans="1:7" s="40" customFormat="1" ht="44.25" customHeight="1" thickBot="1">
      <c r="A3" s="93" t="s">
        <v>103</v>
      </c>
      <c r="B3" s="94" t="s">
        <v>104</v>
      </c>
      <c r="C3" s="94" t="s">
        <v>105</v>
      </c>
      <c r="D3" s="94" t="s">
        <v>0</v>
      </c>
      <c r="E3" s="94" t="s">
        <v>443</v>
      </c>
      <c r="F3" s="370" t="s">
        <v>442</v>
      </c>
      <c r="G3" s="43" t="s">
        <v>1</v>
      </c>
    </row>
    <row r="4" spans="1:7" s="47" customFormat="1" ht="12" customHeight="1" thickBot="1">
      <c r="A4" s="44">
        <v>1</v>
      </c>
      <c r="B4" s="45">
        <v>2</v>
      </c>
      <c r="C4" s="45">
        <v>3</v>
      </c>
      <c r="D4" s="45">
        <v>4</v>
      </c>
      <c r="E4" s="45">
        <v>5</v>
      </c>
      <c r="F4" s="386">
        <v>6</v>
      </c>
      <c r="G4" s="46" t="s">
        <v>454</v>
      </c>
    </row>
    <row r="5" spans="1:7" ht="15.75" customHeight="1">
      <c r="A5" s="424" t="s">
        <v>437</v>
      </c>
      <c r="B5" s="29">
        <v>4280</v>
      </c>
      <c r="C5" s="313" t="s">
        <v>438</v>
      </c>
      <c r="D5" s="29"/>
      <c r="E5" s="29">
        <v>4345</v>
      </c>
      <c r="F5" s="387">
        <v>4280</v>
      </c>
      <c r="G5" s="49">
        <f>B5-D5-F5</f>
        <v>0</v>
      </c>
    </row>
    <row r="6" spans="1:7" ht="22.5" customHeight="1">
      <c r="A6" s="424" t="s">
        <v>453</v>
      </c>
      <c r="B6" s="29">
        <v>6096</v>
      </c>
      <c r="C6" s="313">
        <v>2013</v>
      </c>
      <c r="D6" s="29"/>
      <c r="E6" s="29"/>
      <c r="F6" s="387">
        <v>6096</v>
      </c>
      <c r="G6" s="49">
        <f aca="true" t="shared" si="0" ref="G6:G15">B6-D6-F6</f>
        <v>0</v>
      </c>
    </row>
    <row r="7" spans="1:7" ht="15.75" customHeight="1">
      <c r="A7" s="424" t="s">
        <v>455</v>
      </c>
      <c r="B7" s="29">
        <v>8932</v>
      </c>
      <c r="C7" s="313">
        <v>2013</v>
      </c>
      <c r="D7" s="29"/>
      <c r="E7" s="29"/>
      <c r="F7" s="387">
        <v>8932</v>
      </c>
      <c r="G7" s="49">
        <f t="shared" si="0"/>
        <v>0</v>
      </c>
    </row>
    <row r="8" spans="1:7" ht="22.5" customHeight="1">
      <c r="A8" s="424" t="s">
        <v>456</v>
      </c>
      <c r="B8" s="29">
        <v>23946</v>
      </c>
      <c r="C8" s="313">
        <v>2013</v>
      </c>
      <c r="D8" s="29"/>
      <c r="E8" s="29"/>
      <c r="F8" s="387">
        <v>23946</v>
      </c>
      <c r="G8" s="49">
        <f t="shared" si="0"/>
        <v>0</v>
      </c>
    </row>
    <row r="9" spans="1:7" ht="21.75" customHeight="1">
      <c r="A9" s="424" t="s">
        <v>457</v>
      </c>
      <c r="B9" s="29">
        <v>3186</v>
      </c>
      <c r="C9" s="313">
        <v>2013</v>
      </c>
      <c r="D9" s="29"/>
      <c r="E9" s="29"/>
      <c r="F9" s="387">
        <v>3186</v>
      </c>
      <c r="G9" s="49">
        <f t="shared" si="0"/>
        <v>0</v>
      </c>
    </row>
    <row r="10" spans="1:7" ht="15.75" customHeight="1">
      <c r="A10" s="424" t="s">
        <v>429</v>
      </c>
      <c r="B10" s="29">
        <v>1885</v>
      </c>
      <c r="C10" s="313">
        <v>2013</v>
      </c>
      <c r="D10" s="29"/>
      <c r="E10" s="29"/>
      <c r="F10" s="387">
        <v>1885</v>
      </c>
      <c r="G10" s="49">
        <f t="shared" si="0"/>
        <v>0</v>
      </c>
    </row>
    <row r="11" spans="1:7" ht="15.75" customHeight="1">
      <c r="A11" s="424" t="s">
        <v>463</v>
      </c>
      <c r="B11" s="29">
        <v>16943</v>
      </c>
      <c r="C11" s="313">
        <v>2013</v>
      </c>
      <c r="D11" s="29"/>
      <c r="E11" s="29"/>
      <c r="F11" s="387">
        <v>16943</v>
      </c>
      <c r="G11" s="49">
        <f t="shared" si="0"/>
        <v>0</v>
      </c>
    </row>
    <row r="12" spans="1:7" ht="15.75" customHeight="1">
      <c r="A12" s="424" t="s">
        <v>468</v>
      </c>
      <c r="B12" s="29">
        <v>198</v>
      </c>
      <c r="C12" s="313">
        <v>2013</v>
      </c>
      <c r="D12" s="29"/>
      <c r="E12" s="29"/>
      <c r="F12" s="387">
        <v>198</v>
      </c>
      <c r="G12" s="49">
        <f t="shared" si="0"/>
        <v>0</v>
      </c>
    </row>
    <row r="13" spans="1:7" ht="15.75" customHeight="1">
      <c r="A13" s="424" t="s">
        <v>469</v>
      </c>
      <c r="B13" s="29">
        <v>318</v>
      </c>
      <c r="C13" s="313">
        <v>2013</v>
      </c>
      <c r="D13" s="29"/>
      <c r="E13" s="29"/>
      <c r="F13" s="387">
        <v>318</v>
      </c>
      <c r="G13" s="49">
        <f t="shared" si="0"/>
        <v>0</v>
      </c>
    </row>
    <row r="14" spans="1:7" ht="15.75" customHeight="1">
      <c r="A14" s="41"/>
      <c r="B14" s="29"/>
      <c r="C14" s="313"/>
      <c r="D14" s="29"/>
      <c r="E14" s="29"/>
      <c r="F14" s="387"/>
      <c r="G14" s="49">
        <f t="shared" si="0"/>
        <v>0</v>
      </c>
    </row>
    <row r="15" spans="1:7" ht="15.75" customHeight="1">
      <c r="A15" s="41"/>
      <c r="B15" s="29"/>
      <c r="C15" s="313"/>
      <c r="D15" s="29"/>
      <c r="E15" s="29"/>
      <c r="F15" s="387"/>
      <c r="G15" s="49">
        <f t="shared" si="0"/>
        <v>0</v>
      </c>
    </row>
    <row r="16" spans="1:7" ht="15.75" customHeight="1">
      <c r="A16" s="41"/>
      <c r="B16" s="29"/>
      <c r="C16" s="48"/>
      <c r="D16" s="29"/>
      <c r="E16" s="29"/>
      <c r="F16" s="387"/>
      <c r="G16" s="49">
        <f>B16-D16-E16</f>
        <v>0</v>
      </c>
    </row>
    <row r="17" spans="1:7" ht="15.75" customHeight="1">
      <c r="A17" s="41"/>
      <c r="B17" s="29"/>
      <c r="C17" s="48"/>
      <c r="D17" s="29"/>
      <c r="E17" s="29"/>
      <c r="F17" s="387"/>
      <c r="G17" s="49">
        <f>B17-D17-E17</f>
        <v>0</v>
      </c>
    </row>
    <row r="18" spans="1:7" ht="15.75" customHeight="1">
      <c r="A18" s="41"/>
      <c r="B18" s="29"/>
      <c r="C18" s="48"/>
      <c r="D18" s="29"/>
      <c r="E18" s="29"/>
      <c r="F18" s="387"/>
      <c r="G18" s="49">
        <f>B18-D18-E18</f>
        <v>0</v>
      </c>
    </row>
    <row r="19" spans="1:7" ht="15.75" customHeight="1">
      <c r="A19" s="41"/>
      <c r="B19" s="29"/>
      <c r="C19" s="48"/>
      <c r="D19" s="29"/>
      <c r="E19" s="29"/>
      <c r="F19" s="387"/>
      <c r="G19" s="49">
        <f>B19-D19-E19</f>
        <v>0</v>
      </c>
    </row>
    <row r="20" spans="1:7" ht="15.75" customHeight="1" thickBot="1">
      <c r="A20" s="50"/>
      <c r="B20" s="30"/>
      <c r="C20" s="51"/>
      <c r="D20" s="30"/>
      <c r="E20" s="30"/>
      <c r="F20" s="388"/>
      <c r="G20" s="52">
        <f>B20-D20-E20</f>
        <v>0</v>
      </c>
    </row>
    <row r="21" spans="1:7" s="55" customFormat="1" ht="18" customHeight="1" thickBot="1">
      <c r="A21" s="95" t="s">
        <v>102</v>
      </c>
      <c r="B21" s="53">
        <f>SUM(B5:B20)</f>
        <v>65784</v>
      </c>
      <c r="C21" s="72"/>
      <c r="D21" s="53">
        <f>SUM(D5:D20)</f>
        <v>0</v>
      </c>
      <c r="E21" s="53">
        <f>SUM(E5:E20)</f>
        <v>4345</v>
      </c>
      <c r="F21" s="389">
        <f>SUM(F5:F20)</f>
        <v>65784</v>
      </c>
      <c r="G21" s="54">
        <f>SUM(G5:G20)</f>
        <v>0</v>
      </c>
    </row>
    <row r="24" ht="13.5" customHeight="1"/>
  </sheetData>
  <sheetProtection/>
  <mergeCells count="1">
    <mergeCell ref="A1:G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3. melléklet a ……/2013. (….)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F5" sqref="F5"/>
    </sheetView>
  </sheetViews>
  <sheetFormatPr defaultColWidth="9.00390625" defaultRowHeight="12.75"/>
  <cols>
    <col min="1" max="1" width="60.625" style="39" customWidth="1"/>
    <col min="2" max="7" width="15.625" style="38" customWidth="1"/>
    <col min="8" max="9" width="12.875" style="38" customWidth="1"/>
    <col min="10" max="10" width="13.875" style="38" customWidth="1"/>
    <col min="11" max="16384" width="9.375" style="38" customWidth="1"/>
  </cols>
  <sheetData>
    <row r="1" spans="1:7" ht="24.75" customHeight="1">
      <c r="A1" s="533" t="s">
        <v>3</v>
      </c>
      <c r="B1" s="533"/>
      <c r="C1" s="533"/>
      <c r="D1" s="533"/>
      <c r="E1" s="533"/>
      <c r="F1" s="533"/>
      <c r="G1" s="533"/>
    </row>
    <row r="2" spans="1:7" ht="23.25" customHeight="1" thickBot="1">
      <c r="A2" s="92"/>
      <c r="B2" s="47"/>
      <c r="C2" s="47"/>
      <c r="D2" s="47"/>
      <c r="E2" s="47"/>
      <c r="F2" s="47"/>
      <c r="G2" s="42" t="s">
        <v>459</v>
      </c>
    </row>
    <row r="3" spans="1:7" s="40" customFormat="1" ht="48.75" customHeight="1" thickBot="1">
      <c r="A3" s="93" t="s">
        <v>106</v>
      </c>
      <c r="B3" s="94" t="s">
        <v>104</v>
      </c>
      <c r="C3" s="94" t="s">
        <v>105</v>
      </c>
      <c r="D3" s="94" t="s">
        <v>0</v>
      </c>
      <c r="E3" s="94" t="s">
        <v>443</v>
      </c>
      <c r="F3" s="370" t="s">
        <v>442</v>
      </c>
      <c r="G3" s="43" t="s">
        <v>458</v>
      </c>
    </row>
    <row r="4" spans="1:7" s="47" customFormat="1" ht="15" customHeight="1" thickBot="1">
      <c r="A4" s="44">
        <v>1</v>
      </c>
      <c r="B4" s="45">
        <v>2</v>
      </c>
      <c r="C4" s="45">
        <v>3</v>
      </c>
      <c r="D4" s="45">
        <v>4</v>
      </c>
      <c r="E4" s="45">
        <v>5</v>
      </c>
      <c r="F4" s="386">
        <v>6</v>
      </c>
      <c r="G4" s="46">
        <v>7</v>
      </c>
    </row>
    <row r="5" spans="1:7" ht="15.75" customHeight="1">
      <c r="A5" s="56"/>
      <c r="B5" s="57"/>
      <c r="C5" s="58"/>
      <c r="D5" s="57"/>
      <c r="E5" s="57"/>
      <c r="F5" s="390"/>
      <c r="G5" s="59"/>
    </row>
    <row r="6" spans="1:7" ht="15.75" customHeight="1">
      <c r="A6" s="56"/>
      <c r="B6" s="57"/>
      <c r="C6" s="58"/>
      <c r="D6" s="57"/>
      <c r="E6" s="57"/>
      <c r="F6" s="390"/>
      <c r="G6" s="59">
        <f aca="true" t="shared" si="0" ref="G6:G23">B6-D6-E6</f>
        <v>0</v>
      </c>
    </row>
    <row r="7" spans="1:7" ht="15.75" customHeight="1">
      <c r="A7" s="56"/>
      <c r="B7" s="57"/>
      <c r="C7" s="58"/>
      <c r="D7" s="57"/>
      <c r="E7" s="57"/>
      <c r="F7" s="390"/>
      <c r="G7" s="59">
        <f t="shared" si="0"/>
        <v>0</v>
      </c>
    </row>
    <row r="8" spans="1:7" ht="15.75" customHeight="1">
      <c r="A8" s="56"/>
      <c r="B8" s="57"/>
      <c r="C8" s="58"/>
      <c r="D8" s="57"/>
      <c r="E8" s="57"/>
      <c r="F8" s="390"/>
      <c r="G8" s="59">
        <f t="shared" si="0"/>
        <v>0</v>
      </c>
    </row>
    <row r="9" spans="1:7" ht="15.75" customHeight="1">
      <c r="A9" s="56"/>
      <c r="B9" s="57"/>
      <c r="C9" s="58"/>
      <c r="D9" s="57"/>
      <c r="E9" s="57"/>
      <c r="F9" s="390"/>
      <c r="G9" s="59">
        <f t="shared" si="0"/>
        <v>0</v>
      </c>
    </row>
    <row r="10" spans="1:7" ht="15.75" customHeight="1">
      <c r="A10" s="56"/>
      <c r="B10" s="57"/>
      <c r="C10" s="58"/>
      <c r="D10" s="57"/>
      <c r="E10" s="57"/>
      <c r="F10" s="390"/>
      <c r="G10" s="59">
        <f t="shared" si="0"/>
        <v>0</v>
      </c>
    </row>
    <row r="11" spans="1:7" ht="15.75" customHeight="1">
      <c r="A11" s="56"/>
      <c r="B11" s="57"/>
      <c r="C11" s="58"/>
      <c r="D11" s="57"/>
      <c r="E11" s="57"/>
      <c r="F11" s="390"/>
      <c r="G11" s="59">
        <f t="shared" si="0"/>
        <v>0</v>
      </c>
    </row>
    <row r="12" spans="1:7" ht="15.75" customHeight="1">
      <c r="A12" s="56"/>
      <c r="B12" s="57"/>
      <c r="C12" s="58"/>
      <c r="D12" s="57"/>
      <c r="E12" s="57"/>
      <c r="F12" s="390"/>
      <c r="G12" s="59">
        <f t="shared" si="0"/>
        <v>0</v>
      </c>
    </row>
    <row r="13" spans="1:7" ht="15.75" customHeight="1">
      <c r="A13" s="56"/>
      <c r="B13" s="57"/>
      <c r="C13" s="58"/>
      <c r="D13" s="57"/>
      <c r="E13" s="57"/>
      <c r="F13" s="390"/>
      <c r="G13" s="59">
        <f t="shared" si="0"/>
        <v>0</v>
      </c>
    </row>
    <row r="14" spans="1:7" ht="15.75" customHeight="1">
      <c r="A14" s="56"/>
      <c r="B14" s="57"/>
      <c r="C14" s="58"/>
      <c r="D14" s="57"/>
      <c r="E14" s="57"/>
      <c r="F14" s="390"/>
      <c r="G14" s="59">
        <f t="shared" si="0"/>
        <v>0</v>
      </c>
    </row>
    <row r="15" spans="1:7" ht="15.75" customHeight="1">
      <c r="A15" s="56"/>
      <c r="B15" s="57"/>
      <c r="C15" s="58"/>
      <c r="D15" s="57"/>
      <c r="E15" s="57"/>
      <c r="F15" s="390"/>
      <c r="G15" s="59">
        <f t="shared" si="0"/>
        <v>0</v>
      </c>
    </row>
    <row r="16" spans="1:7" ht="15.75" customHeight="1">
      <c r="A16" s="56"/>
      <c r="B16" s="57"/>
      <c r="C16" s="58"/>
      <c r="D16" s="57"/>
      <c r="E16" s="57"/>
      <c r="F16" s="390"/>
      <c r="G16" s="59">
        <f t="shared" si="0"/>
        <v>0</v>
      </c>
    </row>
    <row r="17" spans="1:7" ht="15.75" customHeight="1">
      <c r="A17" s="56"/>
      <c r="B17" s="57"/>
      <c r="C17" s="58"/>
      <c r="D17" s="57"/>
      <c r="E17" s="57"/>
      <c r="F17" s="390"/>
      <c r="G17" s="59">
        <f t="shared" si="0"/>
        <v>0</v>
      </c>
    </row>
    <row r="18" spans="1:7" ht="15.75" customHeight="1">
      <c r="A18" s="56"/>
      <c r="B18" s="57"/>
      <c r="C18" s="58"/>
      <c r="D18" s="57"/>
      <c r="E18" s="57"/>
      <c r="F18" s="390"/>
      <c r="G18" s="59">
        <f t="shared" si="0"/>
        <v>0</v>
      </c>
    </row>
    <row r="19" spans="1:7" ht="15.75" customHeight="1">
      <c r="A19" s="56"/>
      <c r="B19" s="57"/>
      <c r="C19" s="58"/>
      <c r="D19" s="57"/>
      <c r="E19" s="57"/>
      <c r="F19" s="390"/>
      <c r="G19" s="59">
        <f t="shared" si="0"/>
        <v>0</v>
      </c>
    </row>
    <row r="20" spans="1:7" ht="15.75" customHeight="1">
      <c r="A20" s="56"/>
      <c r="B20" s="57"/>
      <c r="C20" s="58"/>
      <c r="D20" s="57"/>
      <c r="E20" s="57"/>
      <c r="F20" s="390"/>
      <c r="G20" s="59">
        <f t="shared" si="0"/>
        <v>0</v>
      </c>
    </row>
    <row r="21" spans="1:7" ht="15.75" customHeight="1">
      <c r="A21" s="56"/>
      <c r="B21" s="57"/>
      <c r="C21" s="58"/>
      <c r="D21" s="57"/>
      <c r="E21" s="57"/>
      <c r="F21" s="390"/>
      <c r="G21" s="59">
        <f t="shared" si="0"/>
        <v>0</v>
      </c>
    </row>
    <row r="22" spans="1:7" ht="15.75" customHeight="1">
      <c r="A22" s="56"/>
      <c r="B22" s="57"/>
      <c r="C22" s="58"/>
      <c r="D22" s="57"/>
      <c r="E22" s="57"/>
      <c r="F22" s="390"/>
      <c r="G22" s="59">
        <f t="shared" si="0"/>
        <v>0</v>
      </c>
    </row>
    <row r="23" spans="1:7" ht="15.75" customHeight="1" thickBot="1">
      <c r="A23" s="60"/>
      <c r="B23" s="61"/>
      <c r="C23" s="61"/>
      <c r="D23" s="61"/>
      <c r="E23" s="61"/>
      <c r="F23" s="391"/>
      <c r="G23" s="62">
        <f t="shared" si="0"/>
        <v>0</v>
      </c>
    </row>
    <row r="24" spans="1:7" s="55" customFormat="1" ht="18" customHeight="1" thickBot="1">
      <c r="A24" s="95" t="s">
        <v>102</v>
      </c>
      <c r="B24" s="96">
        <f>SUM(B5:B23)</f>
        <v>0</v>
      </c>
      <c r="C24" s="73"/>
      <c r="D24" s="96">
        <f>SUM(D5:D23)</f>
        <v>0</v>
      </c>
      <c r="E24" s="96">
        <f>SUM(E5:E23)</f>
        <v>0</v>
      </c>
      <c r="F24" s="392">
        <f>SUM(F5)</f>
        <v>0</v>
      </c>
      <c r="G24" s="63">
        <f>SUM(G5:G23)</f>
        <v>0</v>
      </c>
    </row>
  </sheetData>
  <sheetProtection/>
  <mergeCells count="1">
    <mergeCell ref="A1:G1"/>
  </mergeCells>
  <printOptions horizontalCentered="1"/>
  <pageMargins left="0.5905511811023623" right="0.5905511811023623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4. melléklet a ……/2013. (….) önkormányzati rendelethez&amp;"Times New Roman CE,Normál"&amp;10
 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99"/>
  <sheetViews>
    <sheetView zoomScale="115" zoomScaleNormal="115" workbookViewId="0" topLeftCell="A76">
      <selection activeCell="E100" sqref="E100"/>
    </sheetView>
  </sheetViews>
  <sheetFormatPr defaultColWidth="9.00390625" defaultRowHeight="12.75"/>
  <cols>
    <col min="1" max="1" width="9.625" style="298" customWidth="1"/>
    <col min="2" max="2" width="9.625" style="299" customWidth="1"/>
    <col min="3" max="3" width="58.125" style="299" customWidth="1"/>
    <col min="4" max="4" width="15.875" style="300" customWidth="1"/>
    <col min="5" max="5" width="15.875" style="4" customWidth="1"/>
    <col min="6" max="16384" width="9.375" style="4" customWidth="1"/>
  </cols>
  <sheetData>
    <row r="1" spans="1:5" s="2" customFormat="1" ht="16.5" customHeight="1" thickBot="1">
      <c r="A1" s="101"/>
      <c r="B1" s="102"/>
      <c r="C1" s="534" t="s">
        <v>447</v>
      </c>
      <c r="D1" s="534"/>
      <c r="E1" s="534"/>
    </row>
    <row r="2" spans="1:5" s="67" customFormat="1" ht="25.5" customHeight="1">
      <c r="A2" s="535" t="s">
        <v>249</v>
      </c>
      <c r="B2" s="536"/>
      <c r="C2" s="243" t="s">
        <v>440</v>
      </c>
      <c r="D2" s="539" t="s">
        <v>86</v>
      </c>
      <c r="E2" s="540"/>
    </row>
    <row r="3" spans="1:5" s="67" customFormat="1" ht="16.5" thickBot="1">
      <c r="A3" s="103" t="s">
        <v>240</v>
      </c>
      <c r="B3" s="104"/>
      <c r="C3" s="244"/>
      <c r="D3" s="541" t="s">
        <v>87</v>
      </c>
      <c r="E3" s="542"/>
    </row>
    <row r="4" spans="1:5" s="68" customFormat="1" ht="15.75" customHeight="1" thickBot="1">
      <c r="A4" s="105"/>
      <c r="B4" s="105"/>
      <c r="C4" s="105"/>
      <c r="D4" s="543" t="s">
        <v>88</v>
      </c>
      <c r="E4" s="543"/>
    </row>
    <row r="5" spans="1:5" ht="24.75" thickBot="1">
      <c r="A5" s="537" t="s">
        <v>242</v>
      </c>
      <c r="B5" s="538"/>
      <c r="C5" s="106" t="s">
        <v>89</v>
      </c>
      <c r="D5" s="397" t="s">
        <v>403</v>
      </c>
      <c r="E5" s="97" t="s">
        <v>444</v>
      </c>
    </row>
    <row r="6" spans="1:5" s="64" customFormat="1" ht="12.75" customHeight="1" thickBot="1">
      <c r="A6" s="98">
        <v>1</v>
      </c>
      <c r="B6" s="99">
        <v>2</v>
      </c>
      <c r="C6" s="99">
        <v>3</v>
      </c>
      <c r="D6" s="393">
        <v>4</v>
      </c>
      <c r="E6" s="398">
        <v>5</v>
      </c>
    </row>
    <row r="7" spans="1:5" s="64" customFormat="1" ht="15.75" customHeight="1" thickBot="1">
      <c r="A7" s="108"/>
      <c r="B7" s="109"/>
      <c r="C7" s="109" t="s">
        <v>90</v>
      </c>
      <c r="D7" s="394"/>
      <c r="E7" s="396"/>
    </row>
    <row r="8" spans="1:5" s="64" customFormat="1" ht="12" customHeight="1" thickBot="1">
      <c r="A8" s="98" t="s">
        <v>53</v>
      </c>
      <c r="B8" s="110"/>
      <c r="C8" s="182" t="s">
        <v>243</v>
      </c>
      <c r="D8" s="432">
        <f>+D9+D14</f>
        <v>17450</v>
      </c>
      <c r="E8" s="403">
        <f>SUM(E9,E14,E23)</f>
        <v>27932</v>
      </c>
    </row>
    <row r="9" spans="1:5" s="69" customFormat="1" ht="12" customHeight="1" thickBot="1">
      <c r="A9" s="98" t="s">
        <v>54</v>
      </c>
      <c r="B9" s="110"/>
      <c r="C9" s="245" t="s">
        <v>4</v>
      </c>
      <c r="D9" s="432">
        <f>SUM(D10:D13)</f>
        <v>15616</v>
      </c>
      <c r="E9" s="404">
        <f>SUM(E10:E13)</f>
        <v>19530</v>
      </c>
    </row>
    <row r="10" spans="1:5" s="70" customFormat="1" ht="12" customHeight="1">
      <c r="A10" s="112"/>
      <c r="B10" s="113" t="s">
        <v>135</v>
      </c>
      <c r="C10" s="246" t="s">
        <v>92</v>
      </c>
      <c r="D10" s="433">
        <v>13880</v>
      </c>
      <c r="E10" s="405">
        <v>18541</v>
      </c>
    </row>
    <row r="11" spans="1:5" s="70" customFormat="1" ht="12" customHeight="1">
      <c r="A11" s="112"/>
      <c r="B11" s="113" t="s">
        <v>136</v>
      </c>
      <c r="C11" s="247" t="s">
        <v>108</v>
      </c>
      <c r="D11" s="433"/>
      <c r="E11" s="406"/>
    </row>
    <row r="12" spans="1:5" s="70" customFormat="1" ht="12" customHeight="1">
      <c r="A12" s="112"/>
      <c r="B12" s="113" t="s">
        <v>137</v>
      </c>
      <c r="C12" s="247" t="s">
        <v>169</v>
      </c>
      <c r="D12" s="433">
        <v>1150</v>
      </c>
      <c r="E12" s="406">
        <v>543</v>
      </c>
    </row>
    <row r="13" spans="1:5" s="70" customFormat="1" ht="12" customHeight="1" thickBot="1">
      <c r="A13" s="112"/>
      <c r="B13" s="113" t="s">
        <v>138</v>
      </c>
      <c r="C13" s="248" t="s">
        <v>170</v>
      </c>
      <c r="D13" s="433">
        <v>586</v>
      </c>
      <c r="E13" s="407">
        <v>446</v>
      </c>
    </row>
    <row r="14" spans="1:5" s="69" customFormat="1" ht="12" customHeight="1" thickBot="1">
      <c r="A14" s="98" t="s">
        <v>55</v>
      </c>
      <c r="B14" s="110"/>
      <c r="C14" s="245" t="s">
        <v>171</v>
      </c>
      <c r="D14" s="432">
        <f>SUM(D15:D22)</f>
        <v>1834</v>
      </c>
      <c r="E14" s="404">
        <f>SUM(E15:E22)</f>
        <v>6199</v>
      </c>
    </row>
    <row r="15" spans="1:5" s="69" customFormat="1" ht="12" customHeight="1">
      <c r="A15" s="114"/>
      <c r="B15" s="113" t="s">
        <v>109</v>
      </c>
      <c r="C15" s="246" t="s">
        <v>176</v>
      </c>
      <c r="D15" s="434"/>
      <c r="E15" s="408"/>
    </row>
    <row r="16" spans="1:5" s="69" customFormat="1" ht="12" customHeight="1">
      <c r="A16" s="112"/>
      <c r="B16" s="113" t="s">
        <v>110</v>
      </c>
      <c r="C16" s="247" t="s">
        <v>177</v>
      </c>
      <c r="D16" s="433"/>
      <c r="E16" s="409">
        <v>2272</v>
      </c>
    </row>
    <row r="17" spans="1:5" s="69" customFormat="1" ht="12" customHeight="1">
      <c r="A17" s="112"/>
      <c r="B17" s="113" t="s">
        <v>111</v>
      </c>
      <c r="C17" s="247" t="s">
        <v>178</v>
      </c>
      <c r="D17" s="433">
        <v>450</v>
      </c>
      <c r="E17" s="409">
        <v>1604</v>
      </c>
    </row>
    <row r="18" spans="1:5" s="69" customFormat="1" ht="12" customHeight="1">
      <c r="A18" s="112"/>
      <c r="B18" s="113" t="s">
        <v>112</v>
      </c>
      <c r="C18" s="247" t="s">
        <v>179</v>
      </c>
      <c r="D18" s="433">
        <v>683</v>
      </c>
      <c r="E18" s="409">
        <v>650</v>
      </c>
    </row>
    <row r="19" spans="1:5" s="69" customFormat="1" ht="12" customHeight="1">
      <c r="A19" s="112"/>
      <c r="B19" s="113" t="s">
        <v>172</v>
      </c>
      <c r="C19" s="247" t="s">
        <v>180</v>
      </c>
      <c r="D19" s="433"/>
      <c r="E19" s="409"/>
    </row>
    <row r="20" spans="1:5" s="69" customFormat="1" ht="12" customHeight="1">
      <c r="A20" s="115"/>
      <c r="B20" s="113" t="s">
        <v>173</v>
      </c>
      <c r="C20" s="247" t="s">
        <v>253</v>
      </c>
      <c r="D20" s="435">
        <v>526</v>
      </c>
      <c r="E20" s="409">
        <v>251</v>
      </c>
    </row>
    <row r="21" spans="1:5" s="70" customFormat="1" ht="12" customHeight="1">
      <c r="A21" s="112"/>
      <c r="B21" s="113" t="s">
        <v>174</v>
      </c>
      <c r="C21" s="247" t="s">
        <v>182</v>
      </c>
      <c r="D21" s="433"/>
      <c r="E21" s="409">
        <v>12</v>
      </c>
    </row>
    <row r="22" spans="1:5" s="70" customFormat="1" ht="12" customHeight="1" thickBot="1">
      <c r="A22" s="116"/>
      <c r="B22" s="117" t="s">
        <v>175</v>
      </c>
      <c r="C22" s="248" t="s">
        <v>183</v>
      </c>
      <c r="D22" s="436">
        <v>175</v>
      </c>
      <c r="E22" s="410">
        <v>1410</v>
      </c>
    </row>
    <row r="23" spans="1:5" s="70" customFormat="1" ht="12" customHeight="1" thickBot="1">
      <c r="A23" s="98" t="s">
        <v>56</v>
      </c>
      <c r="B23" s="118"/>
      <c r="C23" s="245" t="s">
        <v>254</v>
      </c>
      <c r="D23" s="437">
        <v>2200</v>
      </c>
      <c r="E23" s="411">
        <v>2203</v>
      </c>
    </row>
    <row r="24" spans="1:5" s="69" customFormat="1" ht="12" customHeight="1" thickBot="1">
      <c r="A24" s="98" t="s">
        <v>57</v>
      </c>
      <c r="B24" s="110"/>
      <c r="C24" s="245" t="s">
        <v>5</v>
      </c>
      <c r="D24" s="432">
        <f>SUM(D25:D32)</f>
        <v>101099</v>
      </c>
      <c r="E24" s="404">
        <f>SUM(E25:E32)</f>
        <v>125737</v>
      </c>
    </row>
    <row r="25" spans="1:5" s="70" customFormat="1" ht="12" customHeight="1">
      <c r="A25" s="112"/>
      <c r="B25" s="113" t="s">
        <v>113</v>
      </c>
      <c r="C25" s="246" t="s">
        <v>6</v>
      </c>
      <c r="D25" s="438">
        <v>97032</v>
      </c>
      <c r="E25" s="405">
        <v>90865</v>
      </c>
    </row>
    <row r="26" spans="1:5" s="70" customFormat="1" ht="12" customHeight="1">
      <c r="A26" s="112"/>
      <c r="B26" s="113" t="s">
        <v>114</v>
      </c>
      <c r="C26" s="247" t="s">
        <v>194</v>
      </c>
      <c r="D26" s="438"/>
      <c r="E26" s="406">
        <v>4549</v>
      </c>
    </row>
    <row r="27" spans="1:5" s="70" customFormat="1" ht="12" customHeight="1">
      <c r="A27" s="112"/>
      <c r="B27" s="113" t="s">
        <v>115</v>
      </c>
      <c r="C27" s="247" t="s">
        <v>118</v>
      </c>
      <c r="D27" s="438">
        <v>4067</v>
      </c>
      <c r="E27" s="406">
        <v>21000</v>
      </c>
    </row>
    <row r="28" spans="1:5" s="70" customFormat="1" ht="12" customHeight="1">
      <c r="A28" s="112"/>
      <c r="B28" s="113" t="s">
        <v>187</v>
      </c>
      <c r="C28" s="247" t="s">
        <v>195</v>
      </c>
      <c r="D28" s="438"/>
      <c r="E28" s="406"/>
    </row>
    <row r="29" spans="1:5" s="70" customFormat="1" ht="12" customHeight="1">
      <c r="A29" s="112"/>
      <c r="B29" s="113" t="s">
        <v>188</v>
      </c>
      <c r="C29" s="247" t="s">
        <v>196</v>
      </c>
      <c r="D29" s="438"/>
      <c r="E29" s="406"/>
    </row>
    <row r="30" spans="1:5" s="70" customFormat="1" ht="12" customHeight="1">
      <c r="A30" s="112"/>
      <c r="B30" s="113" t="s">
        <v>189</v>
      </c>
      <c r="C30" s="247" t="s">
        <v>197</v>
      </c>
      <c r="D30" s="438"/>
      <c r="E30" s="406"/>
    </row>
    <row r="31" spans="1:5" s="70" customFormat="1" ht="12" customHeight="1">
      <c r="A31" s="112"/>
      <c r="B31" s="113" t="s">
        <v>190</v>
      </c>
      <c r="C31" s="247" t="s">
        <v>255</v>
      </c>
      <c r="D31" s="438"/>
      <c r="E31" s="406"/>
    </row>
    <row r="32" spans="1:5" s="70" customFormat="1" ht="12" customHeight="1" thickBot="1">
      <c r="A32" s="116"/>
      <c r="B32" s="117" t="s">
        <v>191</v>
      </c>
      <c r="C32" s="249" t="s">
        <v>244</v>
      </c>
      <c r="D32" s="439"/>
      <c r="E32" s="407">
        <v>9323</v>
      </c>
    </row>
    <row r="33" spans="1:5" s="70" customFormat="1" ht="12" customHeight="1" thickBot="1">
      <c r="A33" s="100" t="s">
        <v>58</v>
      </c>
      <c r="B33" s="75"/>
      <c r="C33" s="182" t="s">
        <v>391</v>
      </c>
      <c r="D33" s="432">
        <f>+D34+D40</f>
        <v>13449</v>
      </c>
      <c r="E33" s="404">
        <f>+E34+E40</f>
        <v>209701</v>
      </c>
    </row>
    <row r="34" spans="1:5" s="70" customFormat="1" ht="12" customHeight="1">
      <c r="A34" s="114"/>
      <c r="B34" s="87" t="s">
        <v>116</v>
      </c>
      <c r="C34" s="289" t="s">
        <v>380</v>
      </c>
      <c r="D34" s="440">
        <f>SUM(D35:D39)</f>
        <v>12127</v>
      </c>
      <c r="E34" s="412">
        <f>SUM(E35:E39)</f>
        <v>158127</v>
      </c>
    </row>
    <row r="35" spans="1:5" s="70" customFormat="1" ht="12" customHeight="1">
      <c r="A35" s="112"/>
      <c r="B35" s="85" t="s">
        <v>119</v>
      </c>
      <c r="C35" s="247" t="s">
        <v>256</v>
      </c>
      <c r="D35" s="433">
        <v>2905</v>
      </c>
      <c r="E35" s="406">
        <v>2837</v>
      </c>
    </row>
    <row r="36" spans="1:5" s="70" customFormat="1" ht="12" customHeight="1">
      <c r="A36" s="112"/>
      <c r="B36" s="85" t="s">
        <v>120</v>
      </c>
      <c r="C36" s="247" t="s">
        <v>257</v>
      </c>
      <c r="D36" s="433"/>
      <c r="E36" s="406">
        <v>8304</v>
      </c>
    </row>
    <row r="37" spans="1:5" s="70" customFormat="1" ht="12" customHeight="1">
      <c r="A37" s="112"/>
      <c r="B37" s="85" t="s">
        <v>121</v>
      </c>
      <c r="C37" s="247" t="s">
        <v>400</v>
      </c>
      <c r="D37" s="433">
        <v>1859</v>
      </c>
      <c r="E37" s="406">
        <v>136123</v>
      </c>
    </row>
    <row r="38" spans="1:5" s="70" customFormat="1" ht="12" customHeight="1">
      <c r="A38" s="112"/>
      <c r="B38" s="85" t="s">
        <v>122</v>
      </c>
      <c r="C38" s="247" t="s">
        <v>258</v>
      </c>
      <c r="D38" s="433">
        <v>7363</v>
      </c>
      <c r="E38" s="406">
        <v>7363</v>
      </c>
    </row>
    <row r="39" spans="1:5" s="70" customFormat="1" ht="12" customHeight="1">
      <c r="A39" s="112"/>
      <c r="B39" s="85" t="s">
        <v>199</v>
      </c>
      <c r="C39" s="247" t="s">
        <v>460</v>
      </c>
      <c r="D39" s="433"/>
      <c r="E39" s="406">
        <v>3500</v>
      </c>
    </row>
    <row r="40" spans="1:5" s="70" customFormat="1" ht="12" customHeight="1">
      <c r="A40" s="112"/>
      <c r="B40" s="85" t="s">
        <v>117</v>
      </c>
      <c r="C40" s="250" t="s">
        <v>381</v>
      </c>
      <c r="D40" s="441">
        <f>SUM(D41:D45)</f>
        <v>1322</v>
      </c>
      <c r="E40" s="413">
        <f>SUM(E41:E45)</f>
        <v>51574</v>
      </c>
    </row>
    <row r="41" spans="1:5" s="70" customFormat="1" ht="12" customHeight="1">
      <c r="A41" s="112"/>
      <c r="B41" s="85" t="s">
        <v>125</v>
      </c>
      <c r="C41" s="247" t="s">
        <v>256</v>
      </c>
      <c r="D41" s="433"/>
      <c r="E41" s="406"/>
    </row>
    <row r="42" spans="1:5" s="70" customFormat="1" ht="12" customHeight="1">
      <c r="A42" s="112"/>
      <c r="B42" s="85" t="s">
        <v>126</v>
      </c>
      <c r="C42" s="247" t="s">
        <v>257</v>
      </c>
      <c r="D42" s="433"/>
      <c r="E42" s="406"/>
    </row>
    <row r="43" spans="1:5" s="70" customFormat="1" ht="12" customHeight="1">
      <c r="A43" s="112"/>
      <c r="B43" s="85" t="s">
        <v>127</v>
      </c>
      <c r="C43" s="247" t="s">
        <v>400</v>
      </c>
      <c r="D43" s="433">
        <v>1322</v>
      </c>
      <c r="E43" s="406">
        <v>45241</v>
      </c>
    </row>
    <row r="44" spans="1:5" s="70" customFormat="1" ht="12" customHeight="1">
      <c r="A44" s="112"/>
      <c r="B44" s="85" t="s">
        <v>128</v>
      </c>
      <c r="C44" s="247" t="s">
        <v>258</v>
      </c>
      <c r="D44" s="433"/>
      <c r="E44" s="406">
        <v>6333</v>
      </c>
    </row>
    <row r="45" spans="1:5" s="70" customFormat="1" ht="12" customHeight="1" thickBot="1">
      <c r="A45" s="119"/>
      <c r="B45" s="88" t="s">
        <v>200</v>
      </c>
      <c r="C45" s="248" t="s">
        <v>382</v>
      </c>
      <c r="D45" s="442"/>
      <c r="E45" s="407"/>
    </row>
    <row r="46" spans="1:5" s="69" customFormat="1" ht="12" customHeight="1" thickBot="1">
      <c r="A46" s="100" t="s">
        <v>59</v>
      </c>
      <c r="B46" s="110"/>
      <c r="C46" s="245" t="s">
        <v>259</v>
      </c>
      <c r="D46" s="432">
        <f>+D47+D48</f>
        <v>0</v>
      </c>
      <c r="E46" s="411">
        <f>SUM(E47:E48)</f>
        <v>9271</v>
      </c>
    </row>
    <row r="47" spans="1:5" s="70" customFormat="1" ht="12" customHeight="1">
      <c r="A47" s="112"/>
      <c r="B47" s="85" t="s">
        <v>123</v>
      </c>
      <c r="C47" s="246" t="s">
        <v>150</v>
      </c>
      <c r="D47" s="433"/>
      <c r="E47" s="405"/>
    </row>
    <row r="48" spans="1:5" s="70" customFormat="1" ht="12" customHeight="1" thickBot="1">
      <c r="A48" s="112"/>
      <c r="B48" s="85" t="s">
        <v>124</v>
      </c>
      <c r="C48" s="248" t="s">
        <v>8</v>
      </c>
      <c r="D48" s="433"/>
      <c r="E48" s="407">
        <v>9271</v>
      </c>
    </row>
    <row r="49" spans="1:5" s="70" customFormat="1" ht="12" customHeight="1" thickBot="1">
      <c r="A49" s="98" t="s">
        <v>60</v>
      </c>
      <c r="B49" s="110"/>
      <c r="C49" s="245" t="s">
        <v>7</v>
      </c>
      <c r="D49" s="432">
        <f>+D50+D51+D52</f>
        <v>2426</v>
      </c>
      <c r="E49" s="404">
        <f>+E50+E51+E52</f>
        <v>2681</v>
      </c>
    </row>
    <row r="50" spans="1:5" s="70" customFormat="1" ht="12" customHeight="1">
      <c r="A50" s="120"/>
      <c r="B50" s="85" t="s">
        <v>204</v>
      </c>
      <c r="C50" s="246" t="s">
        <v>202</v>
      </c>
      <c r="D50" s="443">
        <v>2226</v>
      </c>
      <c r="E50" s="405">
        <v>2656</v>
      </c>
    </row>
    <row r="51" spans="1:5" s="70" customFormat="1" ht="12" customHeight="1">
      <c r="A51" s="120"/>
      <c r="B51" s="85" t="s">
        <v>205</v>
      </c>
      <c r="C51" s="247" t="s">
        <v>203</v>
      </c>
      <c r="D51" s="443"/>
      <c r="E51" s="406"/>
    </row>
    <row r="52" spans="1:5" s="70" customFormat="1" ht="12" customHeight="1" thickBot="1">
      <c r="A52" s="112"/>
      <c r="B52" s="85" t="s">
        <v>315</v>
      </c>
      <c r="C52" s="249" t="s">
        <v>435</v>
      </c>
      <c r="D52" s="433">
        <v>200</v>
      </c>
      <c r="E52" s="407">
        <v>25</v>
      </c>
    </row>
    <row r="53" spans="1:5" s="70" customFormat="1" ht="12" customHeight="1" thickBot="1">
      <c r="A53" s="100" t="s">
        <v>61</v>
      </c>
      <c r="B53" s="121"/>
      <c r="C53" s="182" t="s">
        <v>261</v>
      </c>
      <c r="D53" s="444">
        <v>90</v>
      </c>
      <c r="E53" s="411">
        <v>0</v>
      </c>
    </row>
    <row r="54" spans="1:5" s="69" customFormat="1" ht="12" customHeight="1" thickBot="1">
      <c r="A54" s="122" t="s">
        <v>62</v>
      </c>
      <c r="B54" s="123"/>
      <c r="C54" s="182" t="s">
        <v>392</v>
      </c>
      <c r="D54" s="445">
        <f>+D9+D14+D23+D24+D33+D46+D49+D53</f>
        <v>136714</v>
      </c>
      <c r="E54" s="415">
        <f>+E9+E14+E23+E24+E33+E46+E49+E53</f>
        <v>375322</v>
      </c>
    </row>
    <row r="55" spans="1:5" s="69" customFormat="1" ht="12" customHeight="1" thickBot="1">
      <c r="A55" s="98" t="s">
        <v>63</v>
      </c>
      <c r="B55" s="89"/>
      <c r="C55" s="182" t="s">
        <v>264</v>
      </c>
      <c r="D55" s="446">
        <f>+D56+D57</f>
        <v>16430</v>
      </c>
      <c r="E55" s="416">
        <f>+E56+E57</f>
        <v>16430</v>
      </c>
    </row>
    <row r="56" spans="1:5" s="69" customFormat="1" ht="12" customHeight="1">
      <c r="A56" s="114"/>
      <c r="B56" s="87" t="s">
        <v>152</v>
      </c>
      <c r="C56" s="290" t="s">
        <v>9</v>
      </c>
      <c r="D56" s="447">
        <v>13345</v>
      </c>
      <c r="E56" s="417">
        <v>13345</v>
      </c>
    </row>
    <row r="57" spans="1:5" s="69" customFormat="1" ht="12" customHeight="1" thickBot="1">
      <c r="A57" s="119"/>
      <c r="B57" s="88" t="s">
        <v>153</v>
      </c>
      <c r="C57" s="291" t="s">
        <v>10</v>
      </c>
      <c r="D57" s="448">
        <v>3085</v>
      </c>
      <c r="E57" s="418">
        <v>3085</v>
      </c>
    </row>
    <row r="58" spans="1:5" s="70" customFormat="1" ht="12" customHeight="1" thickBot="1">
      <c r="A58" s="124" t="s">
        <v>64</v>
      </c>
      <c r="B58" s="292"/>
      <c r="C58" s="293" t="s">
        <v>11</v>
      </c>
      <c r="D58" s="432">
        <f>+D54+D55</f>
        <v>153144</v>
      </c>
      <c r="E58" s="404">
        <f>+E54+E55</f>
        <v>391752</v>
      </c>
    </row>
    <row r="59" spans="1:5" s="70" customFormat="1" ht="15" customHeight="1">
      <c r="A59" s="127"/>
      <c r="B59" s="127"/>
      <c r="C59" s="128"/>
      <c r="D59" s="449"/>
      <c r="E59" s="450"/>
    </row>
    <row r="60" spans="1:5" ht="13.5" thickBot="1">
      <c r="A60" s="129"/>
      <c r="B60" s="130"/>
      <c r="C60" s="130"/>
      <c r="D60" s="451"/>
      <c r="E60" s="452"/>
    </row>
    <row r="61" spans="1:5" s="64" customFormat="1" ht="16.5" customHeight="1" thickBot="1">
      <c r="A61" s="131"/>
      <c r="B61" s="132"/>
      <c r="C61" s="133" t="s">
        <v>94</v>
      </c>
      <c r="D61" s="453"/>
      <c r="E61" s="454"/>
    </row>
    <row r="62" spans="1:5" s="71" customFormat="1" ht="12" customHeight="1" thickBot="1">
      <c r="A62" s="100" t="s">
        <v>53</v>
      </c>
      <c r="B62" s="23"/>
      <c r="C62" s="75" t="s">
        <v>31</v>
      </c>
      <c r="D62" s="432">
        <f>SUM(D63:D67)</f>
        <v>117747</v>
      </c>
      <c r="E62" s="404">
        <f>SUM(E63:E67)</f>
        <v>273607</v>
      </c>
    </row>
    <row r="63" spans="1:5" ht="12" customHeight="1">
      <c r="A63" s="134"/>
      <c r="B63" s="86" t="s">
        <v>129</v>
      </c>
      <c r="C63" s="236" t="s">
        <v>84</v>
      </c>
      <c r="D63" s="455">
        <v>19673</v>
      </c>
      <c r="E63" s="405">
        <v>115917</v>
      </c>
    </row>
    <row r="64" spans="1:5" ht="12" customHeight="1">
      <c r="A64" s="135"/>
      <c r="B64" s="85" t="s">
        <v>130</v>
      </c>
      <c r="C64" s="237" t="s">
        <v>209</v>
      </c>
      <c r="D64" s="456">
        <v>4995</v>
      </c>
      <c r="E64" s="406">
        <v>18031</v>
      </c>
    </row>
    <row r="65" spans="1:5" ht="12" customHeight="1">
      <c r="A65" s="135"/>
      <c r="B65" s="85" t="s">
        <v>131</v>
      </c>
      <c r="C65" s="237" t="s">
        <v>401</v>
      </c>
      <c r="D65" s="457">
        <v>28222</v>
      </c>
      <c r="E65" s="406">
        <v>74633</v>
      </c>
    </row>
    <row r="66" spans="1:5" ht="12" customHeight="1">
      <c r="A66" s="135"/>
      <c r="B66" s="85" t="s">
        <v>132</v>
      </c>
      <c r="C66" s="237" t="s">
        <v>210</v>
      </c>
      <c r="D66" s="457">
        <v>520</v>
      </c>
      <c r="E66" s="406">
        <v>58372</v>
      </c>
    </row>
    <row r="67" spans="1:5" ht="12" customHeight="1">
      <c r="A67" s="135"/>
      <c r="B67" s="85" t="s">
        <v>140</v>
      </c>
      <c r="C67" s="237" t="s">
        <v>211</v>
      </c>
      <c r="D67" s="457">
        <f>SUM(D68:D75)</f>
        <v>64337</v>
      </c>
      <c r="E67" s="406">
        <v>6654</v>
      </c>
    </row>
    <row r="68" spans="1:5" ht="12" customHeight="1">
      <c r="A68" s="135"/>
      <c r="B68" s="85" t="s">
        <v>133</v>
      </c>
      <c r="C68" s="237" t="s">
        <v>233</v>
      </c>
      <c r="D68" s="456"/>
      <c r="E68" s="406"/>
    </row>
    <row r="69" spans="1:5" ht="12" customHeight="1">
      <c r="A69" s="135"/>
      <c r="B69" s="85" t="s">
        <v>134</v>
      </c>
      <c r="C69" s="238" t="s">
        <v>12</v>
      </c>
      <c r="D69" s="457">
        <v>58791</v>
      </c>
      <c r="E69" s="406"/>
    </row>
    <row r="70" spans="1:5" ht="12" customHeight="1">
      <c r="A70" s="135"/>
      <c r="B70" s="85" t="s">
        <v>141</v>
      </c>
      <c r="C70" s="251" t="s">
        <v>393</v>
      </c>
      <c r="D70" s="457">
        <v>400</v>
      </c>
      <c r="E70" s="406">
        <v>1561</v>
      </c>
    </row>
    <row r="71" spans="1:5" ht="12" customHeight="1">
      <c r="A71" s="135"/>
      <c r="B71" s="85" t="s">
        <v>142</v>
      </c>
      <c r="C71" s="251" t="s">
        <v>13</v>
      </c>
      <c r="D71" s="457">
        <v>5146</v>
      </c>
      <c r="E71" s="406">
        <v>5093</v>
      </c>
    </row>
    <row r="72" spans="1:5" ht="12" customHeight="1">
      <c r="A72" s="135"/>
      <c r="B72" s="85" t="s">
        <v>143</v>
      </c>
      <c r="C72" s="251" t="s">
        <v>394</v>
      </c>
      <c r="D72" s="457"/>
      <c r="E72" s="406"/>
    </row>
    <row r="73" spans="1:5" ht="12" customHeight="1">
      <c r="A73" s="135"/>
      <c r="B73" s="85" t="s">
        <v>144</v>
      </c>
      <c r="C73" s="239" t="s">
        <v>14</v>
      </c>
      <c r="D73" s="457"/>
      <c r="E73" s="406"/>
    </row>
    <row r="74" spans="1:5" ht="12" customHeight="1">
      <c r="A74" s="135"/>
      <c r="B74" s="85" t="s">
        <v>146</v>
      </c>
      <c r="C74" s="240" t="s">
        <v>15</v>
      </c>
      <c r="D74" s="457"/>
      <c r="E74" s="406"/>
    </row>
    <row r="75" spans="1:5" ht="12" customHeight="1" thickBot="1">
      <c r="A75" s="136"/>
      <c r="B75" s="90" t="s">
        <v>212</v>
      </c>
      <c r="C75" s="241" t="s">
        <v>16</v>
      </c>
      <c r="D75" s="458"/>
      <c r="E75" s="407"/>
    </row>
    <row r="76" spans="1:5" ht="12" customHeight="1" thickBot="1">
      <c r="A76" s="100" t="s">
        <v>54</v>
      </c>
      <c r="B76" s="23"/>
      <c r="C76" s="242" t="s">
        <v>30</v>
      </c>
      <c r="D76" s="459">
        <f>SUM(D77:D79)</f>
        <v>4345</v>
      </c>
      <c r="E76" s="460">
        <f>SUM(E77:E79)</f>
        <v>66814</v>
      </c>
    </row>
    <row r="77" spans="1:5" s="71" customFormat="1" ht="12" customHeight="1">
      <c r="A77" s="134"/>
      <c r="B77" s="86" t="s">
        <v>135</v>
      </c>
      <c r="C77" s="290" t="s">
        <v>17</v>
      </c>
      <c r="D77" s="461">
        <v>4345</v>
      </c>
      <c r="E77" s="462">
        <v>65784</v>
      </c>
    </row>
    <row r="78" spans="1:5" ht="12" customHeight="1">
      <c r="A78" s="135"/>
      <c r="B78" s="85" t="s">
        <v>136</v>
      </c>
      <c r="C78" s="247" t="s">
        <v>213</v>
      </c>
      <c r="D78" s="438"/>
      <c r="E78" s="406"/>
    </row>
    <row r="79" spans="1:5" ht="12" customHeight="1">
      <c r="A79" s="135"/>
      <c r="B79" s="85" t="s">
        <v>137</v>
      </c>
      <c r="C79" s="247" t="s">
        <v>288</v>
      </c>
      <c r="D79" s="438"/>
      <c r="E79" s="406">
        <v>1030</v>
      </c>
    </row>
    <row r="80" spans="1:5" ht="12" customHeight="1">
      <c r="A80" s="135"/>
      <c r="B80" s="85" t="s">
        <v>138</v>
      </c>
      <c r="C80" s="247" t="s">
        <v>18</v>
      </c>
      <c r="D80" s="438"/>
      <c r="E80" s="406"/>
    </row>
    <row r="81" spans="1:5" ht="12" customHeight="1">
      <c r="A81" s="135"/>
      <c r="B81" s="85" t="s">
        <v>139</v>
      </c>
      <c r="C81" s="251" t="s">
        <v>23</v>
      </c>
      <c r="D81" s="438"/>
      <c r="E81" s="406">
        <v>992</v>
      </c>
    </row>
    <row r="82" spans="1:5" ht="12" customHeight="1">
      <c r="A82" s="135"/>
      <c r="B82" s="85" t="s">
        <v>145</v>
      </c>
      <c r="C82" s="251" t="s">
        <v>22</v>
      </c>
      <c r="D82" s="438"/>
      <c r="E82" s="406">
        <v>38</v>
      </c>
    </row>
    <row r="83" spans="1:5" ht="12" customHeight="1">
      <c r="A83" s="135"/>
      <c r="B83" s="85" t="s">
        <v>147</v>
      </c>
      <c r="C83" s="251" t="s">
        <v>21</v>
      </c>
      <c r="D83" s="438"/>
      <c r="E83" s="406"/>
    </row>
    <row r="84" spans="1:5" s="71" customFormat="1" ht="12" customHeight="1">
      <c r="A84" s="135"/>
      <c r="B84" s="85" t="s">
        <v>214</v>
      </c>
      <c r="C84" s="251" t="s">
        <v>20</v>
      </c>
      <c r="D84" s="438"/>
      <c r="E84" s="463"/>
    </row>
    <row r="85" spans="1:12" ht="12" customHeight="1">
      <c r="A85" s="135"/>
      <c r="B85" s="85" t="s">
        <v>215</v>
      </c>
      <c r="C85" s="251" t="s">
        <v>19</v>
      </c>
      <c r="D85" s="438"/>
      <c r="E85" s="406"/>
      <c r="L85" s="144"/>
    </row>
    <row r="86" spans="1:5" ht="21" customHeight="1" thickBot="1">
      <c r="A86" s="135"/>
      <c r="B86" s="85" t="s">
        <v>216</v>
      </c>
      <c r="C86" s="294" t="s">
        <v>24</v>
      </c>
      <c r="D86" s="438"/>
      <c r="E86" s="407"/>
    </row>
    <row r="87" spans="1:5" ht="12" customHeight="1" thickBot="1">
      <c r="A87" s="233" t="s">
        <v>55</v>
      </c>
      <c r="B87" s="25"/>
      <c r="C87" s="252" t="s">
        <v>25</v>
      </c>
      <c r="D87" s="464">
        <v>400</v>
      </c>
      <c r="E87" s="404">
        <v>400</v>
      </c>
    </row>
    <row r="88" spans="1:5" s="71" customFormat="1" ht="12" customHeight="1">
      <c r="A88" s="234"/>
      <c r="B88" s="87" t="s">
        <v>109</v>
      </c>
      <c r="C88" s="253" t="s">
        <v>96</v>
      </c>
      <c r="D88" s="465">
        <v>400</v>
      </c>
      <c r="E88" s="462">
        <v>0</v>
      </c>
    </row>
    <row r="89" spans="1:5" s="71" customFormat="1" ht="12" customHeight="1" thickBot="1">
      <c r="A89" s="235"/>
      <c r="B89" s="88" t="s">
        <v>110</v>
      </c>
      <c r="C89" s="254" t="s">
        <v>97</v>
      </c>
      <c r="D89" s="442"/>
      <c r="E89" s="418"/>
    </row>
    <row r="90" spans="1:5" s="71" customFormat="1" ht="12" customHeight="1" thickBot="1">
      <c r="A90" s="255" t="s">
        <v>56</v>
      </c>
      <c r="B90" s="256"/>
      <c r="C90" s="245" t="s">
        <v>292</v>
      </c>
      <c r="D90" s="466"/>
      <c r="E90" s="414"/>
    </row>
    <row r="91" spans="1:5" s="71" customFormat="1" ht="12" customHeight="1" thickBot="1">
      <c r="A91" s="100" t="s">
        <v>57</v>
      </c>
      <c r="B91" s="91"/>
      <c r="C91" s="295" t="s">
        <v>251</v>
      </c>
      <c r="D91" s="437"/>
      <c r="E91" s="414"/>
    </row>
    <row r="92" spans="1:5" s="71" customFormat="1" ht="12" customHeight="1" thickBot="1">
      <c r="A92" s="100" t="s">
        <v>58</v>
      </c>
      <c r="B92" s="23"/>
      <c r="C92" s="182" t="s">
        <v>26</v>
      </c>
      <c r="D92" s="467">
        <f>+D62+D76+D87+D90+D91</f>
        <v>122492</v>
      </c>
      <c r="E92" s="468">
        <f>+E62+E76+E87+E90+E91</f>
        <v>340821</v>
      </c>
    </row>
    <row r="93" spans="1:5" s="71" customFormat="1" ht="12" customHeight="1" thickBot="1">
      <c r="A93" s="100" t="s">
        <v>59</v>
      </c>
      <c r="B93" s="23"/>
      <c r="C93" s="182" t="s">
        <v>29</v>
      </c>
      <c r="D93" s="432">
        <f>+D94+D95</f>
        <v>0</v>
      </c>
      <c r="E93" s="414"/>
    </row>
    <row r="94" spans="1:5" ht="12.75" customHeight="1">
      <c r="A94" s="134"/>
      <c r="B94" s="85" t="s">
        <v>250</v>
      </c>
      <c r="C94" s="290" t="s">
        <v>28</v>
      </c>
      <c r="D94" s="443"/>
      <c r="E94" s="405"/>
    </row>
    <row r="95" spans="1:5" ht="12" customHeight="1" thickBot="1">
      <c r="A95" s="136"/>
      <c r="B95" s="90" t="s">
        <v>124</v>
      </c>
      <c r="C95" s="291" t="s">
        <v>27</v>
      </c>
      <c r="D95" s="436"/>
      <c r="E95" s="407"/>
    </row>
    <row r="96" spans="1:5" ht="15" customHeight="1" thickBot="1">
      <c r="A96" s="100" t="s">
        <v>60</v>
      </c>
      <c r="B96" s="121"/>
      <c r="C96" s="182" t="s">
        <v>252</v>
      </c>
      <c r="D96" s="469">
        <f>+D92+D93</f>
        <v>122492</v>
      </c>
      <c r="E96" s="470">
        <f>+E92+E93</f>
        <v>340821</v>
      </c>
    </row>
    <row r="97" spans="1:5" ht="13.5" thickBot="1">
      <c r="A97" s="296"/>
      <c r="B97" s="297"/>
      <c r="C97" s="297"/>
      <c r="D97" s="471"/>
      <c r="E97" s="472"/>
    </row>
    <row r="98" spans="1:5" ht="15" customHeight="1" thickBot="1">
      <c r="A98" s="140" t="s">
        <v>245</v>
      </c>
      <c r="B98" s="141"/>
      <c r="C98" s="142"/>
      <c r="D98" s="395">
        <v>5</v>
      </c>
      <c r="E98" s="473">
        <v>5</v>
      </c>
    </row>
    <row r="99" spans="1:5" ht="14.25" customHeight="1" thickBot="1">
      <c r="A99" s="140" t="s">
        <v>246</v>
      </c>
      <c r="B99" s="141"/>
      <c r="C99" s="142"/>
      <c r="D99" s="395">
        <v>4</v>
      </c>
      <c r="E99" s="473">
        <v>101</v>
      </c>
    </row>
    <row r="113" ht="15" customHeight="1"/>
  </sheetData>
  <sheetProtection formatCells="0"/>
  <mergeCells count="6">
    <mergeCell ref="C1:E1"/>
    <mergeCell ref="A2:B2"/>
    <mergeCell ref="A5:B5"/>
    <mergeCell ref="D2:E2"/>
    <mergeCell ref="D3:E3"/>
    <mergeCell ref="D4:E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5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58"/>
  <sheetViews>
    <sheetView zoomScalePageLayoutView="0" workbookViewId="0" topLeftCell="A22">
      <selection activeCell="B47" sqref="B47"/>
    </sheetView>
  </sheetViews>
  <sheetFormatPr defaultColWidth="9.00390625" defaultRowHeight="12.75"/>
  <cols>
    <col min="1" max="1" width="50.875" style="3" customWidth="1"/>
    <col min="2" max="3" width="20.875" style="4" customWidth="1"/>
    <col min="4" max="4" width="19.00390625" style="4" customWidth="1"/>
    <col min="5" max="16384" width="9.375" style="4" customWidth="1"/>
  </cols>
  <sheetData>
    <row r="1" spans="1:3" s="38" customFormat="1" ht="24" customHeight="1" thickBot="1">
      <c r="A1" s="304"/>
      <c r="B1" s="544" t="s">
        <v>99</v>
      </c>
      <c r="C1" s="544"/>
    </row>
    <row r="2" spans="1:3" s="64" customFormat="1" ht="22.5" customHeight="1" thickBot="1">
      <c r="A2" s="305" t="s">
        <v>402</v>
      </c>
      <c r="B2" s="399" t="s">
        <v>403</v>
      </c>
      <c r="C2" s="400" t="s">
        <v>444</v>
      </c>
    </row>
    <row r="3" spans="1:3" ht="15.75" customHeight="1">
      <c r="A3" s="306" t="s">
        <v>411</v>
      </c>
      <c r="B3" s="510">
        <v>426</v>
      </c>
      <c r="C3" s="517">
        <v>1040</v>
      </c>
    </row>
    <row r="4" spans="1:3" ht="15.75" customHeight="1">
      <c r="A4" s="307" t="s">
        <v>412</v>
      </c>
      <c r="B4" s="511">
        <v>1207</v>
      </c>
      <c r="C4" s="516">
        <v>1389</v>
      </c>
    </row>
    <row r="5" spans="1:3" ht="15.75" customHeight="1">
      <c r="A5" s="307" t="s">
        <v>413</v>
      </c>
      <c r="B5" s="511">
        <v>1382</v>
      </c>
      <c r="C5" s="516">
        <v>1382</v>
      </c>
    </row>
    <row r="6" spans="1:3" ht="15.75" customHeight="1">
      <c r="A6" s="308" t="s">
        <v>414</v>
      </c>
      <c r="B6" s="511">
        <v>9656</v>
      </c>
      <c r="C6" s="516">
        <v>12666</v>
      </c>
    </row>
    <row r="7" spans="1:3" ht="15.75" customHeight="1">
      <c r="A7" s="307" t="s">
        <v>415</v>
      </c>
      <c r="B7" s="511">
        <v>191</v>
      </c>
      <c r="C7" s="516">
        <v>145</v>
      </c>
    </row>
    <row r="8" spans="1:3" ht="15.75" customHeight="1">
      <c r="A8" s="307" t="s">
        <v>416</v>
      </c>
      <c r="B8" s="511">
        <v>665</v>
      </c>
      <c r="C8" s="516">
        <v>213</v>
      </c>
    </row>
    <row r="9" spans="1:3" ht="15.75" customHeight="1">
      <c r="A9" s="307" t="s">
        <v>417</v>
      </c>
      <c r="B9" s="511">
        <v>432</v>
      </c>
      <c r="C9" s="516">
        <v>596</v>
      </c>
    </row>
    <row r="10" spans="1:3" ht="15.75" customHeight="1">
      <c r="A10" s="307" t="s">
        <v>465</v>
      </c>
      <c r="B10" s="511"/>
      <c r="C10" s="516">
        <v>88</v>
      </c>
    </row>
    <row r="11" spans="1:3" ht="15.75" customHeight="1">
      <c r="A11" s="307" t="s">
        <v>418</v>
      </c>
      <c r="B11" s="511">
        <v>254</v>
      </c>
      <c r="C11" s="516">
        <v>762</v>
      </c>
    </row>
    <row r="12" spans="1:3" ht="15.75" customHeight="1">
      <c r="A12" s="307" t="s">
        <v>419</v>
      </c>
      <c r="B12" s="511">
        <v>3651</v>
      </c>
      <c r="C12" s="516">
        <v>3796</v>
      </c>
    </row>
    <row r="13" spans="1:3" ht="15.75" customHeight="1">
      <c r="A13" s="307" t="s">
        <v>420</v>
      </c>
      <c r="B13" s="511">
        <v>11986</v>
      </c>
      <c r="C13" s="516">
        <v>15811</v>
      </c>
    </row>
    <row r="14" spans="1:3" ht="15.75" customHeight="1">
      <c r="A14" s="307" t="s">
        <v>421</v>
      </c>
      <c r="B14" s="511">
        <v>180</v>
      </c>
      <c r="C14" s="516">
        <v>40</v>
      </c>
    </row>
    <row r="15" spans="1:3" ht="15.75" customHeight="1">
      <c r="A15" s="307" t="s">
        <v>422</v>
      </c>
      <c r="B15" s="511">
        <v>4755</v>
      </c>
      <c r="C15" s="516">
        <v>5080</v>
      </c>
    </row>
    <row r="16" spans="1:3" ht="15.75" customHeight="1">
      <c r="A16" s="307" t="s">
        <v>423</v>
      </c>
      <c r="B16" s="511">
        <v>5136</v>
      </c>
      <c r="C16" s="516">
        <v>51266</v>
      </c>
    </row>
    <row r="17" spans="1:3" ht="15.75" customHeight="1">
      <c r="A17" s="307" t="s">
        <v>466</v>
      </c>
      <c r="B17" s="511"/>
      <c r="C17" s="516">
        <v>247</v>
      </c>
    </row>
    <row r="18" spans="1:3" ht="15.75" customHeight="1">
      <c r="A18" s="307" t="s">
        <v>467</v>
      </c>
      <c r="B18" s="511"/>
      <c r="C18" s="516">
        <v>1958</v>
      </c>
    </row>
    <row r="19" spans="1:3" ht="15.75" customHeight="1">
      <c r="A19" s="307" t="s">
        <v>96</v>
      </c>
      <c r="B19" s="511">
        <v>400</v>
      </c>
      <c r="C19" s="516">
        <v>0</v>
      </c>
    </row>
    <row r="20" spans="1:3" ht="15.75" customHeight="1">
      <c r="A20" s="307" t="s">
        <v>424</v>
      </c>
      <c r="B20" s="511">
        <v>250</v>
      </c>
      <c r="C20" s="516">
        <v>150</v>
      </c>
    </row>
    <row r="21" spans="1:3" ht="15.75" customHeight="1">
      <c r="A21" s="307" t="s">
        <v>425</v>
      </c>
      <c r="B21" s="511">
        <v>527</v>
      </c>
      <c r="C21" s="516">
        <v>629</v>
      </c>
    </row>
    <row r="22" spans="1:3" ht="15.75" customHeight="1">
      <c r="A22" s="307" t="s">
        <v>426</v>
      </c>
      <c r="B22" s="511">
        <v>6277</v>
      </c>
      <c r="C22" s="516">
        <v>6037</v>
      </c>
    </row>
    <row r="23" spans="1:3" ht="15.75" customHeight="1">
      <c r="A23" s="307" t="s">
        <v>405</v>
      </c>
      <c r="B23" s="511">
        <v>2818</v>
      </c>
      <c r="C23" s="516">
        <v>3654</v>
      </c>
    </row>
    <row r="24" spans="1:3" ht="15.75" customHeight="1">
      <c r="A24" s="307" t="s">
        <v>427</v>
      </c>
      <c r="B24" s="511">
        <v>29500</v>
      </c>
      <c r="C24" s="516">
        <v>21494</v>
      </c>
    </row>
    <row r="25" spans="1:3" ht="15.75" customHeight="1">
      <c r="A25" s="307" t="s">
        <v>406</v>
      </c>
      <c r="B25" s="511">
        <v>6000</v>
      </c>
      <c r="C25" s="516">
        <v>3587</v>
      </c>
    </row>
    <row r="26" spans="1:3" ht="15.75" customHeight="1">
      <c r="A26" s="307" t="s">
        <v>428</v>
      </c>
      <c r="B26" s="511">
        <v>16900</v>
      </c>
      <c r="C26" s="516">
        <v>15164</v>
      </c>
    </row>
    <row r="27" spans="1:3" ht="15.75" customHeight="1">
      <c r="A27" s="421" t="s">
        <v>448</v>
      </c>
      <c r="B27" s="511">
        <v>4320</v>
      </c>
      <c r="C27" s="516">
        <v>9499</v>
      </c>
    </row>
    <row r="28" spans="1:3" ht="15.75" customHeight="1">
      <c r="A28" s="307" t="s">
        <v>407</v>
      </c>
      <c r="B28" s="511">
        <v>650</v>
      </c>
      <c r="C28" s="516">
        <v>453</v>
      </c>
    </row>
    <row r="29" spans="1:3" ht="15.75" customHeight="1">
      <c r="A29" s="309" t="s">
        <v>408</v>
      </c>
      <c r="B29" s="511">
        <v>221</v>
      </c>
      <c r="C29" s="516">
        <v>92</v>
      </c>
    </row>
    <row r="30" spans="1:3" ht="15.75" customHeight="1">
      <c r="A30" s="310" t="s">
        <v>410</v>
      </c>
      <c r="B30" s="511">
        <v>900</v>
      </c>
      <c r="C30" s="516">
        <v>525</v>
      </c>
    </row>
    <row r="31" spans="1:3" ht="15.75" customHeight="1">
      <c r="A31" s="310" t="s">
        <v>409</v>
      </c>
      <c r="B31" s="511">
        <v>300</v>
      </c>
      <c r="C31" s="516">
        <v>1051</v>
      </c>
    </row>
    <row r="32" spans="1:3" ht="15.75" customHeight="1">
      <c r="A32" s="310" t="s">
        <v>404</v>
      </c>
      <c r="B32" s="511">
        <v>500</v>
      </c>
      <c r="C32" s="516">
        <v>525</v>
      </c>
    </row>
    <row r="33" spans="1:3" ht="15.75" customHeight="1">
      <c r="A33" s="310" t="s">
        <v>429</v>
      </c>
      <c r="B33" s="511">
        <v>6638</v>
      </c>
      <c r="C33" s="516">
        <v>170851</v>
      </c>
    </row>
    <row r="34" spans="1:3" ht="15.75" customHeight="1">
      <c r="A34" s="420" t="s">
        <v>430</v>
      </c>
      <c r="B34" s="511">
        <v>287</v>
      </c>
      <c r="C34" s="516">
        <v>997</v>
      </c>
    </row>
    <row r="35" spans="1:3" ht="15.75" customHeight="1">
      <c r="A35" s="310" t="s">
        <v>431</v>
      </c>
      <c r="B35" s="511">
        <v>625</v>
      </c>
      <c r="C35" s="516">
        <v>432</v>
      </c>
    </row>
    <row r="36" spans="1:3" ht="15.75" customHeight="1">
      <c r="A36" s="310" t="s">
        <v>432</v>
      </c>
      <c r="B36" s="511">
        <v>745</v>
      </c>
      <c r="C36" s="516">
        <v>495</v>
      </c>
    </row>
    <row r="37" spans="1:3" ht="15.75" customHeight="1">
      <c r="A37" s="311" t="s">
        <v>433</v>
      </c>
      <c r="B37" s="512">
        <v>400</v>
      </c>
      <c r="C37" s="516">
        <v>267</v>
      </c>
    </row>
    <row r="38" spans="1:3" ht="15.75" customHeight="1">
      <c r="A38" s="311" t="s">
        <v>434</v>
      </c>
      <c r="B38" s="512">
        <v>4313</v>
      </c>
      <c r="C38" s="518">
        <v>5019</v>
      </c>
    </row>
    <row r="39" spans="1:3" ht="15.75" customHeight="1">
      <c r="A39" s="310" t="s">
        <v>446</v>
      </c>
      <c r="B39" s="513"/>
      <c r="C39" s="516">
        <v>150</v>
      </c>
    </row>
    <row r="40" spans="1:3" ht="15.75" customHeight="1" thickBot="1">
      <c r="A40" s="509" t="s">
        <v>464</v>
      </c>
      <c r="B40" s="514"/>
      <c r="C40" s="519">
        <v>2871</v>
      </c>
    </row>
    <row r="41" spans="1:3" ht="18" customHeight="1" thickBot="1">
      <c r="A41" s="312" t="s">
        <v>102</v>
      </c>
      <c r="B41" s="515">
        <f>SUM(B3:B39)</f>
        <v>122492</v>
      </c>
      <c r="C41" s="411">
        <f>SUM(C3:C40)</f>
        <v>340421</v>
      </c>
    </row>
    <row r="42" spans="2:3" ht="12.75">
      <c r="B42" s="452"/>
      <c r="C42" s="452"/>
    </row>
    <row r="43" spans="2:3" ht="12.75">
      <c r="B43" s="452"/>
      <c r="C43" s="452"/>
    </row>
    <row r="44" spans="2:3" ht="12.75">
      <c r="B44" s="452"/>
      <c r="C44" s="452"/>
    </row>
    <row r="45" spans="2:3" ht="12.75">
      <c r="B45" s="452"/>
      <c r="C45" s="452"/>
    </row>
    <row r="46" spans="2:3" ht="12.75">
      <c r="B46" s="452"/>
      <c r="C46" s="452"/>
    </row>
    <row r="47" spans="2:3" ht="12.75">
      <c r="B47" s="452"/>
      <c r="C47" s="452"/>
    </row>
    <row r="48" spans="2:3" ht="12.75">
      <c r="B48" s="452"/>
      <c r="C48" s="452"/>
    </row>
    <row r="49" spans="2:3" ht="12.75">
      <c r="B49" s="452"/>
      <c r="C49" s="452"/>
    </row>
    <row r="50" spans="2:3" ht="12.75">
      <c r="B50" s="452"/>
      <c r="C50" s="452"/>
    </row>
    <row r="51" spans="2:3" ht="12.75">
      <c r="B51" s="452"/>
      <c r="C51" s="452"/>
    </row>
    <row r="52" spans="2:3" ht="12.75">
      <c r="B52" s="452"/>
      <c r="C52" s="452"/>
    </row>
    <row r="53" spans="2:3" ht="12.75">
      <c r="B53" s="452"/>
      <c r="C53" s="452"/>
    </row>
    <row r="54" spans="2:3" ht="12.75">
      <c r="B54" s="452"/>
      <c r="C54" s="452"/>
    </row>
    <row r="55" spans="2:3" ht="12.75">
      <c r="B55" s="452"/>
      <c r="C55" s="452"/>
    </row>
    <row r="56" spans="2:3" ht="12.75">
      <c r="B56" s="452"/>
      <c r="C56" s="452"/>
    </row>
    <row r="57" spans="2:3" ht="12.75">
      <c r="B57" s="452"/>
      <c r="C57" s="452"/>
    </row>
    <row r="58" spans="2:3" ht="12.75">
      <c r="B58" s="452"/>
      <c r="C58" s="452"/>
    </row>
  </sheetData>
  <sheetProtection/>
  <mergeCells count="1">
    <mergeCell ref="B1:C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&amp;C&amp;"Times New Roman CE,Félkövér"&amp;11Tiszaszőlős Községi Önkormányzat 
2013. évi kiadási előirányzatai feladatonként&amp;R&amp;9 5/a 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28">
      <selection activeCell="E52" sqref="E52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58.125" style="4" customWidth="1"/>
    <col min="4" max="5" width="15.875" style="4" customWidth="1"/>
    <col min="6" max="16384" width="9.375" style="4" customWidth="1"/>
  </cols>
  <sheetData>
    <row r="1" spans="1:5" s="2" customFormat="1" ht="21" customHeight="1" thickBot="1">
      <c r="A1" s="101"/>
      <c r="B1" s="102"/>
      <c r="C1" s="534" t="s">
        <v>449</v>
      </c>
      <c r="D1" s="534"/>
      <c r="E1" s="534"/>
    </row>
    <row r="2" spans="1:5" s="67" customFormat="1" ht="25.5" customHeight="1">
      <c r="A2" s="535" t="s">
        <v>241</v>
      </c>
      <c r="B2" s="536"/>
      <c r="C2" s="143" t="s">
        <v>441</v>
      </c>
      <c r="D2" s="545" t="s">
        <v>445</v>
      </c>
      <c r="E2" s="546"/>
    </row>
    <row r="3" spans="1:5" s="67" customFormat="1" ht="16.5" thickBot="1">
      <c r="A3" s="103" t="s">
        <v>240</v>
      </c>
      <c r="B3" s="104"/>
      <c r="C3" s="145"/>
      <c r="D3" s="547"/>
      <c r="E3" s="520"/>
    </row>
    <row r="4" spans="1:5" s="68" customFormat="1" ht="15.75" customHeight="1" thickBot="1">
      <c r="A4" s="105"/>
      <c r="B4" s="105"/>
      <c r="C4" s="105"/>
      <c r="D4" s="543" t="s">
        <v>88</v>
      </c>
      <c r="E4" s="543"/>
    </row>
    <row r="5" spans="1:5" ht="24.75" thickBot="1">
      <c r="A5" s="537" t="s">
        <v>242</v>
      </c>
      <c r="B5" s="538"/>
      <c r="C5" s="106" t="s">
        <v>89</v>
      </c>
      <c r="D5" s="397" t="s">
        <v>403</v>
      </c>
      <c r="E5" s="97" t="s">
        <v>444</v>
      </c>
    </row>
    <row r="6" spans="1:5" s="64" customFormat="1" ht="12.75" customHeight="1" thickBot="1">
      <c r="A6" s="98">
        <v>1</v>
      </c>
      <c r="B6" s="99">
        <v>2</v>
      </c>
      <c r="C6" s="99">
        <v>3</v>
      </c>
      <c r="D6" s="393">
        <v>4</v>
      </c>
      <c r="E6" s="396"/>
    </row>
    <row r="7" spans="1:5" s="64" customFormat="1" ht="15.75" customHeight="1" thickBot="1">
      <c r="A7" s="108"/>
      <c r="B7" s="109"/>
      <c r="C7" s="109" t="s">
        <v>90</v>
      </c>
      <c r="D7" s="401"/>
      <c r="E7" s="396"/>
    </row>
    <row r="8" spans="1:5" s="69" customFormat="1" ht="12" customHeight="1" thickBot="1">
      <c r="A8" s="98" t="s">
        <v>53</v>
      </c>
      <c r="B8" s="110"/>
      <c r="C8" s="111" t="s">
        <v>247</v>
      </c>
      <c r="D8" s="432">
        <f>SUM(D9:D16)</f>
        <v>5434</v>
      </c>
      <c r="E8" s="404">
        <f>SUM(E9:E16)</f>
        <v>5434</v>
      </c>
    </row>
    <row r="9" spans="1:5" s="69" customFormat="1" ht="12" customHeight="1">
      <c r="A9" s="114"/>
      <c r="B9" s="113" t="s">
        <v>129</v>
      </c>
      <c r="C9" s="11" t="s">
        <v>176</v>
      </c>
      <c r="D9" s="434"/>
      <c r="E9" s="474"/>
    </row>
    <row r="10" spans="1:5" s="69" customFormat="1" ht="12" customHeight="1">
      <c r="A10" s="112"/>
      <c r="B10" s="113" t="s">
        <v>130</v>
      </c>
      <c r="C10" s="8" t="s">
        <v>177</v>
      </c>
      <c r="D10" s="433">
        <v>100</v>
      </c>
      <c r="E10" s="475">
        <v>2</v>
      </c>
    </row>
    <row r="11" spans="1:5" s="69" customFormat="1" ht="12" customHeight="1">
      <c r="A11" s="112"/>
      <c r="B11" s="113" t="s">
        <v>131</v>
      </c>
      <c r="C11" s="8" t="s">
        <v>178</v>
      </c>
      <c r="D11" s="433"/>
      <c r="E11" s="475"/>
    </row>
    <row r="12" spans="1:5" s="69" customFormat="1" ht="12" customHeight="1">
      <c r="A12" s="112"/>
      <c r="B12" s="113" t="s">
        <v>132</v>
      </c>
      <c r="C12" s="8" t="s">
        <v>179</v>
      </c>
      <c r="D12" s="433"/>
      <c r="E12" s="475"/>
    </row>
    <row r="13" spans="1:5" s="69" customFormat="1" ht="12" customHeight="1">
      <c r="A13" s="112"/>
      <c r="B13" s="113" t="s">
        <v>151</v>
      </c>
      <c r="C13" s="7" t="s">
        <v>180</v>
      </c>
      <c r="D13" s="433"/>
      <c r="E13" s="475"/>
    </row>
    <row r="14" spans="1:5" s="69" customFormat="1" ht="12" customHeight="1">
      <c r="A14" s="115"/>
      <c r="B14" s="113" t="s">
        <v>133</v>
      </c>
      <c r="C14" s="8" t="s">
        <v>181</v>
      </c>
      <c r="D14" s="435"/>
      <c r="E14" s="475"/>
    </row>
    <row r="15" spans="1:5" s="70" customFormat="1" ht="12" customHeight="1">
      <c r="A15" s="112"/>
      <c r="B15" s="113" t="s">
        <v>134</v>
      </c>
      <c r="C15" s="7" t="s">
        <v>183</v>
      </c>
      <c r="D15" s="433">
        <v>5334</v>
      </c>
      <c r="E15" s="409">
        <v>5432</v>
      </c>
    </row>
    <row r="16" spans="1:5" s="70" customFormat="1" ht="12" customHeight="1" thickBot="1">
      <c r="A16" s="116"/>
      <c r="B16" s="117" t="s">
        <v>141</v>
      </c>
      <c r="C16" s="402" t="s">
        <v>239</v>
      </c>
      <c r="D16" s="436"/>
      <c r="E16" s="410"/>
    </row>
    <row r="17" spans="1:5" s="69" customFormat="1" ht="12" customHeight="1" thickBot="1">
      <c r="A17" s="98" t="s">
        <v>54</v>
      </c>
      <c r="B17" s="110"/>
      <c r="C17" s="111" t="s">
        <v>36</v>
      </c>
      <c r="D17" s="432">
        <f>SUM(D18:D21)</f>
        <v>21277</v>
      </c>
      <c r="E17" s="404">
        <f>SUM(E18:E21)</f>
        <v>22647</v>
      </c>
    </row>
    <row r="18" spans="1:5" s="70" customFormat="1" ht="12" customHeight="1">
      <c r="A18" s="112"/>
      <c r="B18" s="113" t="s">
        <v>135</v>
      </c>
      <c r="C18" s="10" t="s">
        <v>32</v>
      </c>
      <c r="D18" s="433">
        <v>21277</v>
      </c>
      <c r="E18" s="462">
        <v>22647</v>
      </c>
    </row>
    <row r="19" spans="1:5" s="70" customFormat="1" ht="12" customHeight="1">
      <c r="A19" s="112"/>
      <c r="B19" s="113" t="s">
        <v>136</v>
      </c>
      <c r="C19" s="8" t="s">
        <v>33</v>
      </c>
      <c r="D19" s="433"/>
      <c r="E19" s="409"/>
    </row>
    <row r="20" spans="1:5" s="70" customFormat="1" ht="12" customHeight="1">
      <c r="A20" s="112"/>
      <c r="B20" s="113" t="s">
        <v>137</v>
      </c>
      <c r="C20" s="8" t="s">
        <v>34</v>
      </c>
      <c r="D20" s="433"/>
      <c r="E20" s="409"/>
    </row>
    <row r="21" spans="1:5" s="70" customFormat="1" ht="12" customHeight="1" thickBot="1">
      <c r="A21" s="112"/>
      <c r="B21" s="113" t="s">
        <v>138</v>
      </c>
      <c r="C21" s="8" t="s">
        <v>33</v>
      </c>
      <c r="D21" s="433"/>
      <c r="E21" s="410"/>
    </row>
    <row r="22" spans="1:5" s="70" customFormat="1" ht="12" customHeight="1" thickBot="1">
      <c r="A22" s="100" t="s">
        <v>55</v>
      </c>
      <c r="B22" s="75"/>
      <c r="C22" s="75" t="s">
        <v>37</v>
      </c>
      <c r="D22" s="432">
        <f>+D23+D24</f>
        <v>0</v>
      </c>
      <c r="E22" s="476"/>
    </row>
    <row r="23" spans="1:5" s="69" customFormat="1" ht="12" customHeight="1">
      <c r="A23" s="234"/>
      <c r="B23" s="266" t="s">
        <v>109</v>
      </c>
      <c r="C23" s="79" t="s">
        <v>260</v>
      </c>
      <c r="D23" s="465"/>
      <c r="E23" s="474"/>
    </row>
    <row r="24" spans="1:5" s="69" customFormat="1" ht="12" customHeight="1" thickBot="1">
      <c r="A24" s="264"/>
      <c r="B24" s="265" t="s">
        <v>110</v>
      </c>
      <c r="C24" s="80" t="s">
        <v>263</v>
      </c>
      <c r="D24" s="477"/>
      <c r="E24" s="478"/>
    </row>
    <row r="25" spans="1:5" s="69" customFormat="1" ht="12" customHeight="1" thickBot="1">
      <c r="A25" s="100" t="s">
        <v>56</v>
      </c>
      <c r="B25" s="110"/>
      <c r="C25" s="75" t="s">
        <v>248</v>
      </c>
      <c r="D25" s="437">
        <v>25250</v>
      </c>
      <c r="E25" s="479">
        <v>39125</v>
      </c>
    </row>
    <row r="26" spans="1:5" s="69" customFormat="1" ht="12" customHeight="1" thickBot="1">
      <c r="A26" s="98" t="s">
        <v>57</v>
      </c>
      <c r="B26" s="89"/>
      <c r="C26" s="75" t="s">
        <v>44</v>
      </c>
      <c r="D26" s="459">
        <f>+D8+D17+D22+D25</f>
        <v>51961</v>
      </c>
      <c r="E26" s="460">
        <f>+E8+E17+E22+E25</f>
        <v>67206</v>
      </c>
    </row>
    <row r="27" spans="1:5" s="70" customFormat="1" ht="12" customHeight="1" thickBot="1">
      <c r="A27" s="261" t="s">
        <v>58</v>
      </c>
      <c r="B27" s="267"/>
      <c r="C27" s="263" t="s">
        <v>46</v>
      </c>
      <c r="D27" s="480">
        <f>+D28+D29</f>
        <v>0</v>
      </c>
      <c r="E27" s="476"/>
    </row>
    <row r="28" spans="1:5" s="70" customFormat="1" ht="15" customHeight="1">
      <c r="A28" s="114"/>
      <c r="B28" s="87" t="s">
        <v>116</v>
      </c>
      <c r="C28" s="79" t="s">
        <v>362</v>
      </c>
      <c r="D28" s="465"/>
      <c r="E28" s="462"/>
    </row>
    <row r="29" spans="1:5" s="70" customFormat="1" ht="15" customHeight="1" thickBot="1">
      <c r="A29" s="268"/>
      <c r="B29" s="88" t="s">
        <v>117</v>
      </c>
      <c r="C29" s="262" t="s">
        <v>38</v>
      </c>
      <c r="D29" s="448"/>
      <c r="E29" s="410"/>
    </row>
    <row r="30" spans="1:5" ht="13.5" thickBot="1">
      <c r="A30" s="124" t="s">
        <v>59</v>
      </c>
      <c r="B30" s="259"/>
      <c r="C30" s="260" t="s">
        <v>47</v>
      </c>
      <c r="D30" s="444"/>
      <c r="E30" s="476"/>
    </row>
    <row r="31" spans="1:5" s="64" customFormat="1" ht="16.5" customHeight="1" thickBot="1">
      <c r="A31" s="124" t="s">
        <v>60</v>
      </c>
      <c r="B31" s="125"/>
      <c r="C31" s="126" t="s">
        <v>45</v>
      </c>
      <c r="D31" s="453">
        <f>+D26+D27+D30</f>
        <v>51961</v>
      </c>
      <c r="E31" s="481">
        <f>+E26+E27+E30</f>
        <v>67206</v>
      </c>
    </row>
    <row r="32" spans="1:5" s="71" customFormat="1" ht="12" customHeight="1">
      <c r="A32" s="127"/>
      <c r="B32" s="127"/>
      <c r="C32" s="128"/>
      <c r="D32" s="449"/>
      <c r="E32" s="482"/>
    </row>
    <row r="33" spans="1:5" ht="12" customHeight="1" thickBot="1">
      <c r="A33" s="129"/>
      <c r="B33" s="130"/>
      <c r="C33" s="130"/>
      <c r="D33" s="451"/>
      <c r="E33" s="483"/>
    </row>
    <row r="34" spans="1:5" ht="12" customHeight="1" thickBot="1">
      <c r="A34" s="131"/>
      <c r="B34" s="132"/>
      <c r="C34" s="133" t="s">
        <v>94</v>
      </c>
      <c r="D34" s="453"/>
      <c r="E34" s="476"/>
    </row>
    <row r="35" spans="1:5" ht="12" customHeight="1" thickBot="1">
      <c r="A35" s="100" t="s">
        <v>53</v>
      </c>
      <c r="B35" s="23"/>
      <c r="C35" s="75" t="s">
        <v>31</v>
      </c>
      <c r="D35" s="432">
        <f>SUM(D36:D40)</f>
        <v>51961</v>
      </c>
      <c r="E35" s="404">
        <f>SUM(E36:E40)</f>
        <v>67206</v>
      </c>
    </row>
    <row r="36" spans="1:5" ht="12" customHeight="1">
      <c r="A36" s="134"/>
      <c r="B36" s="86" t="s">
        <v>129</v>
      </c>
      <c r="C36" s="10" t="s">
        <v>84</v>
      </c>
      <c r="D36" s="461">
        <v>27174</v>
      </c>
      <c r="E36" s="462">
        <v>28010</v>
      </c>
    </row>
    <row r="37" spans="1:5" ht="12" customHeight="1">
      <c r="A37" s="135"/>
      <c r="B37" s="85" t="s">
        <v>130</v>
      </c>
      <c r="C37" s="8" t="s">
        <v>209</v>
      </c>
      <c r="D37" s="438">
        <v>6781</v>
      </c>
      <c r="E37" s="409">
        <v>8037</v>
      </c>
    </row>
    <row r="38" spans="1:5" ht="12" customHeight="1">
      <c r="A38" s="135"/>
      <c r="B38" s="85" t="s">
        <v>131</v>
      </c>
      <c r="C38" s="8" t="s">
        <v>401</v>
      </c>
      <c r="D38" s="438">
        <v>18006</v>
      </c>
      <c r="E38" s="409">
        <v>31159</v>
      </c>
    </row>
    <row r="39" spans="1:5" s="71" customFormat="1" ht="12" customHeight="1">
      <c r="A39" s="135"/>
      <c r="B39" s="85" t="s">
        <v>132</v>
      </c>
      <c r="C39" s="8" t="s">
        <v>210</v>
      </c>
      <c r="D39" s="438"/>
      <c r="E39" s="475"/>
    </row>
    <row r="40" spans="1:5" ht="12" customHeight="1" thickBot="1">
      <c r="A40" s="135"/>
      <c r="B40" s="85" t="s">
        <v>140</v>
      </c>
      <c r="C40" s="8" t="s">
        <v>211</v>
      </c>
      <c r="D40" s="438"/>
      <c r="E40" s="410"/>
    </row>
    <row r="41" spans="1:5" ht="12" customHeight="1" thickBot="1">
      <c r="A41" s="100" t="s">
        <v>54</v>
      </c>
      <c r="B41" s="23"/>
      <c r="C41" s="75" t="s">
        <v>42</v>
      </c>
      <c r="D41" s="432">
        <f>SUM(D42:D45)</f>
        <v>0</v>
      </c>
      <c r="E41" s="476"/>
    </row>
    <row r="42" spans="1:5" ht="12" customHeight="1">
      <c r="A42" s="134"/>
      <c r="B42" s="86" t="s">
        <v>135</v>
      </c>
      <c r="C42" s="10" t="s">
        <v>287</v>
      </c>
      <c r="D42" s="461"/>
      <c r="E42" s="462"/>
    </row>
    <row r="43" spans="1:5" ht="12" customHeight="1">
      <c r="A43" s="135"/>
      <c r="B43" s="85" t="s">
        <v>136</v>
      </c>
      <c r="C43" s="8" t="s">
        <v>213</v>
      </c>
      <c r="D43" s="438"/>
      <c r="E43" s="409"/>
    </row>
    <row r="44" spans="1:5" ht="15" customHeight="1">
      <c r="A44" s="135"/>
      <c r="B44" s="85" t="s">
        <v>139</v>
      </c>
      <c r="C44" s="8" t="s">
        <v>95</v>
      </c>
      <c r="D44" s="438"/>
      <c r="E44" s="409"/>
    </row>
    <row r="45" spans="1:5" ht="23.25" thickBot="1">
      <c r="A45" s="135"/>
      <c r="B45" s="85" t="s">
        <v>147</v>
      </c>
      <c r="C45" s="8" t="s">
        <v>39</v>
      </c>
      <c r="D45" s="438"/>
      <c r="E45" s="410"/>
    </row>
    <row r="46" spans="1:5" ht="15" customHeight="1" thickBot="1">
      <c r="A46" s="100" t="s">
        <v>55</v>
      </c>
      <c r="B46" s="23"/>
      <c r="C46" s="23" t="s">
        <v>40</v>
      </c>
      <c r="D46" s="437"/>
      <c r="E46" s="476"/>
    </row>
    <row r="47" spans="1:5" ht="14.25" customHeight="1" thickBot="1">
      <c r="A47" s="124" t="s">
        <v>56</v>
      </c>
      <c r="B47" s="259"/>
      <c r="C47" s="260" t="s">
        <v>43</v>
      </c>
      <c r="D47" s="444"/>
      <c r="E47" s="476"/>
    </row>
    <row r="48" spans="1:5" ht="13.5" thickBot="1">
      <c r="A48" s="100" t="s">
        <v>57</v>
      </c>
      <c r="B48" s="121"/>
      <c r="C48" s="137" t="s">
        <v>41</v>
      </c>
      <c r="D48" s="484">
        <f>+D35+D41+D46+D47</f>
        <v>51961</v>
      </c>
      <c r="E48" s="470">
        <f>+E35+E41+E46+E47</f>
        <v>67206</v>
      </c>
    </row>
    <row r="49" spans="1:5" ht="13.5" thickBot="1">
      <c r="A49" s="138"/>
      <c r="B49" s="139"/>
      <c r="C49" s="139"/>
      <c r="D49" s="485"/>
      <c r="E49" s="483"/>
    </row>
    <row r="50" spans="1:5" ht="13.5" thickBot="1">
      <c r="A50" s="140" t="s">
        <v>245</v>
      </c>
      <c r="B50" s="141"/>
      <c r="C50" s="142"/>
      <c r="D50" s="395">
        <v>11</v>
      </c>
      <c r="E50" s="419">
        <v>11</v>
      </c>
    </row>
    <row r="51" spans="1:5" ht="13.5" thickBot="1">
      <c r="A51" s="140" t="s">
        <v>246</v>
      </c>
      <c r="B51" s="141"/>
      <c r="C51" s="142"/>
      <c r="D51" s="395"/>
      <c r="E51" s="476">
        <v>1</v>
      </c>
    </row>
    <row r="52" spans="4:5" ht="12.75">
      <c r="D52" s="452"/>
      <c r="E52" s="452"/>
    </row>
  </sheetData>
  <sheetProtection formatCells="0"/>
  <mergeCells count="6">
    <mergeCell ref="C1:E1"/>
    <mergeCell ref="A2:B2"/>
    <mergeCell ref="A5:B5"/>
    <mergeCell ref="D2:E2"/>
    <mergeCell ref="D3:E3"/>
    <mergeCell ref="D4:E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31">
      <selection activeCell="E42" sqref="E42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58.125" style="4" customWidth="1"/>
    <col min="4" max="5" width="15.875" style="4" customWidth="1"/>
    <col min="6" max="16384" width="9.375" style="4" customWidth="1"/>
  </cols>
  <sheetData>
    <row r="1" spans="1:5" s="2" customFormat="1" ht="21" customHeight="1" thickBot="1">
      <c r="A1" s="101"/>
      <c r="B1" s="102"/>
      <c r="C1" s="534" t="s">
        <v>450</v>
      </c>
      <c r="D1" s="534"/>
      <c r="E1" s="534"/>
    </row>
    <row r="2" spans="1:5" s="67" customFormat="1" ht="25.5" customHeight="1">
      <c r="A2" s="535" t="s">
        <v>241</v>
      </c>
      <c r="B2" s="536"/>
      <c r="C2" s="143" t="s">
        <v>439</v>
      </c>
      <c r="D2" s="545" t="s">
        <v>98</v>
      </c>
      <c r="E2" s="546"/>
    </row>
    <row r="3" spans="1:5" s="67" customFormat="1" ht="16.5" thickBot="1">
      <c r="A3" s="103" t="s">
        <v>240</v>
      </c>
      <c r="B3" s="104"/>
      <c r="C3" s="145"/>
      <c r="D3" s="547"/>
      <c r="E3" s="520"/>
    </row>
    <row r="4" spans="1:5" s="68" customFormat="1" ht="15.75" customHeight="1" thickBot="1">
      <c r="A4" s="105"/>
      <c r="B4" s="105"/>
      <c r="C4" s="105"/>
      <c r="D4" s="543" t="s">
        <v>88</v>
      </c>
      <c r="E4" s="543"/>
    </row>
    <row r="5" spans="1:5" ht="24.75" thickBot="1">
      <c r="A5" s="537" t="s">
        <v>242</v>
      </c>
      <c r="B5" s="538"/>
      <c r="C5" s="397" t="s">
        <v>89</v>
      </c>
      <c r="D5" s="397" t="s">
        <v>403</v>
      </c>
      <c r="E5" s="107" t="s">
        <v>444</v>
      </c>
    </row>
    <row r="6" spans="1:5" s="64" customFormat="1" ht="12.75" customHeight="1" thickBot="1">
      <c r="A6" s="98">
        <v>1</v>
      </c>
      <c r="B6" s="99">
        <v>2</v>
      </c>
      <c r="C6" s="393">
        <v>3</v>
      </c>
      <c r="D6" s="393">
        <v>4</v>
      </c>
      <c r="E6" s="396"/>
    </row>
    <row r="7" spans="1:5" s="64" customFormat="1" ht="15.75" customHeight="1" thickBot="1">
      <c r="A7" s="108"/>
      <c r="B7" s="109"/>
      <c r="C7" s="109" t="s">
        <v>90</v>
      </c>
      <c r="D7" s="508"/>
      <c r="E7" s="396"/>
    </row>
    <row r="8" spans="1:5" s="69" customFormat="1" ht="12" customHeight="1" thickBot="1">
      <c r="A8" s="98" t="s">
        <v>53</v>
      </c>
      <c r="B8" s="110"/>
      <c r="C8" s="498" t="s">
        <v>247</v>
      </c>
      <c r="D8" s="432">
        <f>SUM(D9:D16)</f>
        <v>100</v>
      </c>
      <c r="E8" s="404">
        <f>SUM(E9:E16)</f>
        <v>3</v>
      </c>
    </row>
    <row r="9" spans="1:5" s="69" customFormat="1" ht="12" customHeight="1">
      <c r="A9" s="114"/>
      <c r="B9" s="113" t="s">
        <v>129</v>
      </c>
      <c r="C9" s="499" t="s">
        <v>176</v>
      </c>
      <c r="D9" s="434">
        <v>100</v>
      </c>
      <c r="E9" s="486">
        <v>3</v>
      </c>
    </row>
    <row r="10" spans="1:5" s="69" customFormat="1" ht="12" customHeight="1">
      <c r="A10" s="112"/>
      <c r="B10" s="113" t="s">
        <v>130</v>
      </c>
      <c r="C10" s="494" t="s">
        <v>177</v>
      </c>
      <c r="D10" s="433"/>
      <c r="E10" s="487"/>
    </row>
    <row r="11" spans="1:5" s="69" customFormat="1" ht="12" customHeight="1">
      <c r="A11" s="112"/>
      <c r="B11" s="113" t="s">
        <v>131</v>
      </c>
      <c r="C11" s="494" t="s">
        <v>178</v>
      </c>
      <c r="D11" s="433"/>
      <c r="E11" s="487"/>
    </row>
    <row r="12" spans="1:5" s="69" customFormat="1" ht="12" customHeight="1">
      <c r="A12" s="112"/>
      <c r="B12" s="113" t="s">
        <v>132</v>
      </c>
      <c r="C12" s="494" t="s">
        <v>179</v>
      </c>
      <c r="D12" s="433"/>
      <c r="E12" s="487"/>
    </row>
    <row r="13" spans="1:5" s="69" customFormat="1" ht="12" customHeight="1">
      <c r="A13" s="112"/>
      <c r="B13" s="113" t="s">
        <v>151</v>
      </c>
      <c r="C13" s="500" t="s">
        <v>180</v>
      </c>
      <c r="D13" s="433"/>
      <c r="E13" s="487"/>
    </row>
    <row r="14" spans="1:5" s="69" customFormat="1" ht="12" customHeight="1">
      <c r="A14" s="115"/>
      <c r="B14" s="113" t="s">
        <v>133</v>
      </c>
      <c r="C14" s="494" t="s">
        <v>181</v>
      </c>
      <c r="D14" s="435"/>
      <c r="E14" s="487"/>
    </row>
    <row r="15" spans="1:5" s="70" customFormat="1" ht="12" customHeight="1">
      <c r="A15" s="112"/>
      <c r="B15" s="113" t="s">
        <v>134</v>
      </c>
      <c r="C15" s="494" t="s">
        <v>35</v>
      </c>
      <c r="D15" s="433"/>
      <c r="E15" s="487"/>
    </row>
    <row r="16" spans="1:5" s="70" customFormat="1" ht="12" customHeight="1" thickBot="1">
      <c r="A16" s="116"/>
      <c r="B16" s="117" t="s">
        <v>141</v>
      </c>
      <c r="C16" s="500" t="s">
        <v>239</v>
      </c>
      <c r="D16" s="436"/>
      <c r="E16" s="488"/>
    </row>
    <row r="17" spans="1:5" s="69" customFormat="1" ht="12" customHeight="1" thickBot="1">
      <c r="A17" s="98" t="s">
        <v>54</v>
      </c>
      <c r="B17" s="110"/>
      <c r="C17" s="498" t="s">
        <v>36</v>
      </c>
      <c r="D17" s="432">
        <f>SUM(D18:D21)</f>
        <v>0</v>
      </c>
      <c r="E17" s="489"/>
    </row>
    <row r="18" spans="1:5" s="70" customFormat="1" ht="12" customHeight="1">
      <c r="A18" s="112"/>
      <c r="B18" s="113" t="s">
        <v>135</v>
      </c>
      <c r="C18" s="493" t="s">
        <v>32</v>
      </c>
      <c r="D18" s="433"/>
      <c r="E18" s="486"/>
    </row>
    <row r="19" spans="1:5" s="70" customFormat="1" ht="12" customHeight="1">
      <c r="A19" s="112"/>
      <c r="B19" s="113" t="s">
        <v>136</v>
      </c>
      <c r="C19" s="494" t="s">
        <v>33</v>
      </c>
      <c r="D19" s="433"/>
      <c r="E19" s="487"/>
    </row>
    <row r="20" spans="1:5" s="70" customFormat="1" ht="12" customHeight="1">
      <c r="A20" s="112"/>
      <c r="B20" s="113" t="s">
        <v>137</v>
      </c>
      <c r="C20" s="494" t="s">
        <v>34</v>
      </c>
      <c r="D20" s="433"/>
      <c r="E20" s="487"/>
    </row>
    <row r="21" spans="1:5" s="70" customFormat="1" ht="12" customHeight="1" thickBot="1">
      <c r="A21" s="112"/>
      <c r="B21" s="113" t="s">
        <v>138</v>
      </c>
      <c r="C21" s="494" t="s">
        <v>33</v>
      </c>
      <c r="D21" s="433"/>
      <c r="E21" s="488"/>
    </row>
    <row r="22" spans="1:5" s="70" customFormat="1" ht="12" customHeight="1" thickBot="1">
      <c r="A22" s="100" t="s">
        <v>55</v>
      </c>
      <c r="B22" s="75"/>
      <c r="C22" s="492" t="s">
        <v>37</v>
      </c>
      <c r="D22" s="432">
        <f>+D23+D24</f>
        <v>0</v>
      </c>
      <c r="E22" s="489">
        <f>SUM(E23:E24)</f>
        <v>250</v>
      </c>
    </row>
    <row r="23" spans="1:5" s="69" customFormat="1" ht="12" customHeight="1">
      <c r="A23" s="234"/>
      <c r="B23" s="266" t="s">
        <v>109</v>
      </c>
      <c r="C23" s="501" t="s">
        <v>260</v>
      </c>
      <c r="D23" s="465"/>
      <c r="E23" s="506">
        <v>250</v>
      </c>
    </row>
    <row r="24" spans="1:5" s="69" customFormat="1" ht="12" customHeight="1" thickBot="1">
      <c r="A24" s="264"/>
      <c r="B24" s="265" t="s">
        <v>110</v>
      </c>
      <c r="C24" s="502" t="s">
        <v>263</v>
      </c>
      <c r="D24" s="477"/>
      <c r="E24" s="488"/>
    </row>
    <row r="25" spans="1:5" s="69" customFormat="1" ht="12" customHeight="1" thickBot="1">
      <c r="A25" s="100" t="s">
        <v>56</v>
      </c>
      <c r="B25" s="110"/>
      <c r="C25" s="492" t="s">
        <v>48</v>
      </c>
      <c r="D25" s="437">
        <v>5402</v>
      </c>
      <c r="E25" s="490">
        <v>4045</v>
      </c>
    </row>
    <row r="26" spans="1:5" s="69" customFormat="1" ht="12" customHeight="1" thickBot="1">
      <c r="A26" s="98" t="s">
        <v>57</v>
      </c>
      <c r="B26" s="89"/>
      <c r="C26" s="492" t="s">
        <v>44</v>
      </c>
      <c r="D26" s="432">
        <f>+D8+D17+D22+D25</f>
        <v>5502</v>
      </c>
      <c r="E26" s="404">
        <f>+E8+E17+E22+E25</f>
        <v>4298</v>
      </c>
    </row>
    <row r="27" spans="1:5" s="70" customFormat="1" ht="12" customHeight="1" thickBot="1">
      <c r="A27" s="261" t="s">
        <v>58</v>
      </c>
      <c r="B27" s="267"/>
      <c r="C27" s="503" t="s">
        <v>46</v>
      </c>
      <c r="D27" s="464">
        <f>+D28+D29</f>
        <v>42</v>
      </c>
      <c r="E27" s="404">
        <f>+E28+E29</f>
        <v>42</v>
      </c>
    </row>
    <row r="28" spans="1:5" s="70" customFormat="1" ht="15" customHeight="1">
      <c r="A28" s="114"/>
      <c r="B28" s="87" t="s">
        <v>116</v>
      </c>
      <c r="C28" s="501" t="s">
        <v>362</v>
      </c>
      <c r="D28" s="465">
        <v>42</v>
      </c>
      <c r="E28" s="486">
        <v>42</v>
      </c>
    </row>
    <row r="29" spans="1:5" s="70" customFormat="1" ht="15" customHeight="1" thickBot="1">
      <c r="A29" s="268"/>
      <c r="B29" s="88" t="s">
        <v>117</v>
      </c>
      <c r="C29" s="504" t="s">
        <v>38</v>
      </c>
      <c r="D29" s="448"/>
      <c r="E29" s="507"/>
    </row>
    <row r="30" spans="1:5" ht="13.5" thickBot="1">
      <c r="A30" s="124" t="s">
        <v>59</v>
      </c>
      <c r="B30" s="259"/>
      <c r="C30" s="496" t="s">
        <v>47</v>
      </c>
      <c r="D30" s="437"/>
      <c r="E30" s="489"/>
    </row>
    <row r="31" spans="1:5" s="64" customFormat="1" ht="16.5" customHeight="1" thickBot="1">
      <c r="A31" s="124" t="s">
        <v>60</v>
      </c>
      <c r="B31" s="125"/>
      <c r="C31" s="505" t="s">
        <v>45</v>
      </c>
      <c r="D31" s="484">
        <f>+D26+D27+D30</f>
        <v>5544</v>
      </c>
      <c r="E31" s="470">
        <f>+E26+E27+E30</f>
        <v>4340</v>
      </c>
    </row>
    <row r="32" spans="1:5" s="71" customFormat="1" ht="12" customHeight="1">
      <c r="A32" s="127"/>
      <c r="B32" s="127"/>
      <c r="C32" s="128"/>
      <c r="D32" s="449"/>
      <c r="E32" s="491"/>
    </row>
    <row r="33" spans="1:5" ht="12" customHeight="1" thickBot="1">
      <c r="A33" s="129"/>
      <c r="B33" s="130"/>
      <c r="C33" s="130"/>
      <c r="D33" s="451"/>
      <c r="E33" s="491"/>
    </row>
    <row r="34" spans="1:5" ht="12" customHeight="1" thickBot="1">
      <c r="A34" s="131"/>
      <c r="B34" s="132"/>
      <c r="C34" s="133" t="s">
        <v>94</v>
      </c>
      <c r="D34" s="484"/>
      <c r="E34" s="489"/>
    </row>
    <row r="35" spans="1:5" ht="12" customHeight="1" thickBot="1">
      <c r="A35" s="100" t="s">
        <v>53</v>
      </c>
      <c r="B35" s="23"/>
      <c r="C35" s="492" t="s">
        <v>31</v>
      </c>
      <c r="D35" s="432">
        <f>SUM(D36:D40)</f>
        <v>5544</v>
      </c>
      <c r="E35" s="404">
        <f>SUM(E36:E40)</f>
        <v>4340</v>
      </c>
    </row>
    <row r="36" spans="1:5" ht="12" customHeight="1">
      <c r="A36" s="134"/>
      <c r="B36" s="86" t="s">
        <v>129</v>
      </c>
      <c r="C36" s="493" t="s">
        <v>84</v>
      </c>
      <c r="D36" s="461">
        <v>2207</v>
      </c>
      <c r="E36" s="486">
        <v>2325</v>
      </c>
    </row>
    <row r="37" spans="1:5" ht="12" customHeight="1">
      <c r="A37" s="135"/>
      <c r="B37" s="85" t="s">
        <v>130</v>
      </c>
      <c r="C37" s="494" t="s">
        <v>209</v>
      </c>
      <c r="D37" s="438">
        <v>596</v>
      </c>
      <c r="E37" s="487">
        <v>637</v>
      </c>
    </row>
    <row r="38" spans="1:5" ht="12" customHeight="1">
      <c r="A38" s="135"/>
      <c r="B38" s="85" t="s">
        <v>131</v>
      </c>
      <c r="C38" s="494" t="s">
        <v>401</v>
      </c>
      <c r="D38" s="438">
        <v>2741</v>
      </c>
      <c r="E38" s="487">
        <v>1378</v>
      </c>
    </row>
    <row r="39" spans="1:5" s="71" customFormat="1" ht="12" customHeight="1">
      <c r="A39" s="135"/>
      <c r="B39" s="85" t="s">
        <v>132</v>
      </c>
      <c r="C39" s="494" t="s">
        <v>210</v>
      </c>
      <c r="D39" s="438"/>
      <c r="E39" s="487"/>
    </row>
    <row r="40" spans="1:5" ht="12" customHeight="1" thickBot="1">
      <c r="A40" s="135"/>
      <c r="B40" s="85" t="s">
        <v>140</v>
      </c>
      <c r="C40" s="494" t="s">
        <v>211</v>
      </c>
      <c r="D40" s="438"/>
      <c r="E40" s="488"/>
    </row>
    <row r="41" spans="1:5" ht="12" customHeight="1" thickBot="1">
      <c r="A41" s="100" t="s">
        <v>54</v>
      </c>
      <c r="B41" s="23"/>
      <c r="C41" s="492" t="s">
        <v>42</v>
      </c>
      <c r="D41" s="432">
        <f>SUM(D42:D45)</f>
        <v>0</v>
      </c>
      <c r="E41" s="489"/>
    </row>
    <row r="42" spans="1:5" ht="12" customHeight="1">
      <c r="A42" s="134"/>
      <c r="B42" s="86" t="s">
        <v>135</v>
      </c>
      <c r="C42" s="493" t="s">
        <v>287</v>
      </c>
      <c r="D42" s="461"/>
      <c r="E42" s="486"/>
    </row>
    <row r="43" spans="1:5" ht="12" customHeight="1">
      <c r="A43" s="135"/>
      <c r="B43" s="85" t="s">
        <v>136</v>
      </c>
      <c r="C43" s="494" t="s">
        <v>213</v>
      </c>
      <c r="D43" s="438"/>
      <c r="E43" s="487"/>
    </row>
    <row r="44" spans="1:5" ht="15" customHeight="1">
      <c r="A44" s="135"/>
      <c r="B44" s="85" t="s">
        <v>139</v>
      </c>
      <c r="C44" s="494" t="s">
        <v>95</v>
      </c>
      <c r="D44" s="438"/>
      <c r="E44" s="487"/>
    </row>
    <row r="45" spans="1:5" ht="23.25" thickBot="1">
      <c r="A45" s="135"/>
      <c r="B45" s="85" t="s">
        <v>147</v>
      </c>
      <c r="C45" s="494" t="s">
        <v>39</v>
      </c>
      <c r="D45" s="438"/>
      <c r="E45" s="488"/>
    </row>
    <row r="46" spans="1:5" ht="15" customHeight="1" thickBot="1">
      <c r="A46" s="100" t="s">
        <v>55</v>
      </c>
      <c r="B46" s="23"/>
      <c r="C46" s="495" t="s">
        <v>40</v>
      </c>
      <c r="D46" s="437"/>
      <c r="E46" s="489"/>
    </row>
    <row r="47" spans="1:5" ht="14.25" customHeight="1" thickBot="1">
      <c r="A47" s="124" t="s">
        <v>56</v>
      </c>
      <c r="B47" s="259"/>
      <c r="C47" s="496" t="s">
        <v>43</v>
      </c>
      <c r="D47" s="437"/>
      <c r="E47" s="489"/>
    </row>
    <row r="48" spans="1:5" ht="13.5" thickBot="1">
      <c r="A48" s="100" t="s">
        <v>57</v>
      </c>
      <c r="B48" s="121"/>
      <c r="C48" s="497" t="s">
        <v>41</v>
      </c>
      <c r="D48" s="484">
        <f>+D35+D41+D46+D47</f>
        <v>5544</v>
      </c>
      <c r="E48" s="470">
        <f>+E35+E41+E46+E47</f>
        <v>4340</v>
      </c>
    </row>
    <row r="49" spans="1:5" ht="13.5" thickBot="1">
      <c r="A49" s="138"/>
      <c r="B49" s="139"/>
      <c r="C49" s="139"/>
      <c r="D49" s="485"/>
      <c r="E49" s="491"/>
    </row>
    <row r="50" spans="1:5" ht="13.5" thickBot="1">
      <c r="A50" s="140" t="s">
        <v>245</v>
      </c>
      <c r="B50" s="141"/>
      <c r="C50" s="142"/>
      <c r="D50" s="395">
        <v>1</v>
      </c>
      <c r="E50" s="489">
        <v>1</v>
      </c>
    </row>
    <row r="51" spans="1:5" ht="13.5" thickBot="1">
      <c r="A51" s="140" t="s">
        <v>246</v>
      </c>
      <c r="B51" s="141"/>
      <c r="C51" s="142"/>
      <c r="D51" s="395"/>
      <c r="E51" s="489"/>
    </row>
  </sheetData>
  <sheetProtection formatCells="0"/>
  <mergeCells count="6">
    <mergeCell ref="C1:E1"/>
    <mergeCell ref="A2:B2"/>
    <mergeCell ref="A5:B5"/>
    <mergeCell ref="D2:E2"/>
    <mergeCell ref="D3:E3"/>
    <mergeCell ref="D4:E4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Iroda03</cp:lastModifiedBy>
  <cp:lastPrinted>2014-03-24T14:45:00Z</cp:lastPrinted>
  <dcterms:created xsi:type="dcterms:W3CDTF">1999-10-30T10:30:45Z</dcterms:created>
  <dcterms:modified xsi:type="dcterms:W3CDTF">2014-03-24T14:47:34Z</dcterms:modified>
  <cp:category/>
  <cp:version/>
  <cp:contentType/>
  <cp:contentStatus/>
</cp:coreProperties>
</file>