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2" activeTab="1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r:id="rId11"/>
    <sheet name="11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'12. sz.m. előir felh terv'!$A$1:$O$25</definedName>
    <definedName name="_xlnm.Print_Area" localSheetId="13">'13.sz.m. állami támogatás '!$A$1:$B$31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(2)'!$A$1:$M$28</definedName>
    <definedName name="_xlnm.Print_Area" localSheetId="7">'7.sz.m.Dologi kiadás (2)'!$A$1:$U$22</definedName>
    <definedName name="_xlnm.Print_Area" localSheetId="8">'8.sz.m.szociális kiadások'!$A$1:$Q$31</definedName>
    <definedName name="_xlnm.Print_Area" localSheetId="9">'9.sz.m.átadott pe (2)'!$A$1:$V$50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<sst xmlns="http://schemas.openxmlformats.org/spreadsheetml/2006/main" count="1278" uniqueCount="562">
  <si>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</si>
  <si>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</si>
  <si>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</si>
  <si>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</si>
  <si>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</si>
  <si>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</si>
  <si>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</si>
  <si>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</si>
  <si>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</si>
  <si>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</si>
  <si>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</si>
  <si>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</si>
  <si>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</si>
  <si>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</si>
  <si>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</si>
  <si>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</si>
  <si>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</si>
  <si>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</si>
  <si>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</si>
  <si>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</si>
  <si>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</si>
  <si>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</si>
  <si>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</si>
  <si>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</si>
  <si>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</si>
  <si>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</si>
  <si>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</si>
  <si>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</si>
  <si>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</si>
  <si>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</si>
  <si>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</si>
  <si>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</si>
  <si>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</si>
  <si>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</si>
  <si>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</si>
  <si>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</si>
  <si>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</si>
  <si>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</si>
  <si>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</si>
  <si>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</si>
  <si>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</si>
  <si>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</si>
  <si>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</si>
  <si>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</si>
  <si>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</si>
  <si>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</si>
  <si>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</si>
  <si>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</si>
  <si>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</si>
  <si>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</si>
  <si>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</si>
  <si>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</si>
  <si>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</si>
  <si>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</si>
  <si>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</si>
  <si>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</si>
  <si>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</si>
  <si>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</si>
  <si>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</si>
  <si>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</si>
  <si>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</si>
  <si>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</si>
  <si>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</si>
  <si>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</si>
  <si>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</si>
  <si>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</si>
  <si>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</si>
  <si>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</si>
  <si>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</si>
  <si>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</si>
  <si>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</si>
  <si>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</si>
  <si>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</si>
  <si>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</si>
  <si>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</si>
  <si>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</si>
  <si>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</si>
  <si>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</si>
  <si>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</si>
  <si>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</si>
  <si>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</si>
  <si>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</si>
  <si>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</si>
  <si>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</si>
  <si>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</si>
  <si>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</si>
  <si>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</si>
  <si>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</si>
  <si>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</si>
  <si>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</si>
  <si>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</si>
  <si>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</si>
  <si>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</si>
  <si>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</si>
  <si>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</si>
  <si>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</si>
  <si>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</si>
  <si>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</si>
  <si>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</si>
  <si>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</si>
  <si>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</si>
  <si>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</si>
  <si>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</si>
  <si>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</si>
  <si>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</si>
  <si>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</si>
  <si>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</si>
  <si>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</si>
  <si>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</si>
  <si>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</si>
  <si>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</si>
  <si>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</si>
  <si>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</si>
  <si>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</si>
  <si>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</si>
  <si>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</si>
  <si>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</si>
  <si>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</si>
  <si>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</si>
  <si>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</si>
  <si>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</si>
  <si>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</si>
  <si>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</si>
  <si>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</si>
  <si>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</si>
  <si>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</si>
  <si>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</si>
  <si>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</si>
  <si>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</si>
  <si>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</si>
  <si>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</si>
  <si>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</si>
  <si>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</si>
  <si>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</si>
  <si>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</si>
  <si>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</si>
  <si>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</si>
  <si>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</si>
  <si>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</si>
  <si>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</si>
  <si>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</si>
  <si>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</si>
  <si>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</si>
  <si>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</si>
  <si>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</si>
  <si>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</si>
  <si>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</si>
  <si>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</si>
  <si>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</si>
  <si>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</si>
  <si>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</si>
  <si>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</si>
  <si>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</si>
  <si>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</si>
  <si>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</si>
  <si>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</si>
  <si>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</si>
  <si>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</si>
  <si>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</si>
  <si>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</si>
  <si>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</si>
  <si>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</si>
  <si>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</si>
  <si>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</si>
  <si>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</si>
  <si>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</si>
  <si>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</si>
  <si>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</si>
  <si>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</si>
  <si>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</si>
  <si>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</si>
  <si>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</si>
  <si>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</si>
  <si>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</si>
  <si>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</si>
  <si>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</si>
  <si>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</si>
  <si>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</si>
  <si>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</si>
  <si>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</si>
  <si>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</si>
  <si>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</si>
  <si>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</si>
  <si>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</si>
  <si>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</si>
  <si>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</si>
  <si>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</si>
  <si>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</si>
  <si>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</si>
  <si>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</si>
  <si>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</si>
  <si>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</si>
  <si>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</si>
  <si>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</si>
  <si>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</si>
  <si>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</si>
  <si>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</si>
  <si>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</si>
  <si>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</si>
  <si>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</si>
  <si>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</si>
  <si>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</si>
  <si>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</si>
  <si>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</si>
  <si>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</si>
  <si>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</si>
  <si>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</si>
  <si>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</si>
  <si>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</si>
  <si>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</si>
  <si>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</si>
  <si>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</si>
  <si>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</si>
  <si>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</si>
  <si>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</si>
  <si>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</si>
  <si>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</si>
  <si>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</si>
  <si>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</si>
  <si>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</si>
  <si>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</si>
  <si>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</si>
  <si>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</si>
  <si>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</si>
  <si>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</si>
  <si>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</si>
  <si>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</si>
  <si>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</si>
  <si>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</si>
  <si>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</si>
  <si>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</si>
  <si>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</si>
  <si>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</si>
  <si>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</si>
  <si>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</si>
  <si>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</si>
  <si>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</si>
  <si>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</si>
  <si>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</si>
  <si>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</si>
  <si>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</si>
  <si>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</si>
  <si>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</si>
  <si>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</si>
  <si>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</si>
  <si>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</si>
  <si>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</si>
  <si>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</si>
  <si>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</si>
  <si>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</si>
  <si>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</si>
  <si>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</si>
  <si>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</si>
  <si>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</si>
  <si>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</si>
  <si>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</si>
  <si>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</si>
  <si>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</si>
  <si>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</si>
  <si>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</si>
  <si>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</si>
  <si>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</si>
  <si>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</si>
  <si>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</si>
  <si>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</si>
  <si>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</si>
  <si>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</si>
  <si>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</si>
  <si>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</si>
  <si>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</si>
  <si>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</si>
  <si>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</si>
  <si>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</si>
  <si>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</si>
  <si>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</si>
  <si>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Mód. II-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</si>
  <si>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</si>
  <si>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</si>
  <si>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</si>
  <si>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</si>
  <si>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</si>
  <si>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</si>
  <si>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</si>
  <si>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</si>
  <si>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</si>
  <si>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</si>
  <si>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</si>
  <si>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</si>
  <si>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</si>
  <si>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</si>
  <si>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</si>
  <si>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</si>
  <si>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</si>
  <si>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</si>
  <si>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</si>
  <si>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</si>
  <si>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</si>
  <si>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</si>
  <si>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</si>
  <si>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II, III.</t>
  </si>
  <si>
    <t>Mód. IV.</t>
  </si>
  <si>
    <t>Mód IV.</t>
  </si>
  <si>
    <t>Eredeti, Mód. I, II., III., I.</t>
  </si>
  <si>
    <t>mód. IV.</t>
  </si>
  <si>
    <t>0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</si>
  <si>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</si>
  <si>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</si>
  <si>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</si>
  <si>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</si>
  <si>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</si>
  <si>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</si>
  <si>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</si>
  <si>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</si>
  <si>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</si>
  <si>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</si>
  <si>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</si>
  <si>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</si>
  <si>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</si>
  <si>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</si>
  <si>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</si>
  <si>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</si>
  <si>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</si>
  <si>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</si>
  <si>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</si>
  <si>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</si>
  <si>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</si>
  <si>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</si>
  <si>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</si>
  <si>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</si>
  <si>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</si>
  <si>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</si>
  <si>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</si>
  <si>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</si>
  <si>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</si>
  <si>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</si>
  <si>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</si>
  <si>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</si>
  <si>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</si>
  <si>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</si>
  <si>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</si>
  <si>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</si>
  <si>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</si>
  <si>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</si>
  <si>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</si>
  <si>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</si>
  <si>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</si>
  <si>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</si>
  <si>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I., II.,III, IV.,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</si>
  <si>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</si>
  <si>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</si>
  <si>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</si>
  <si>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</si>
  <si>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</si>
  <si>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</si>
  <si>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</si>
  <si>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</si>
  <si>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</si>
  <si>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</si>
  <si>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</si>
  <si>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</si>
  <si>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</si>
  <si>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III.3 Egyes szociális és gyermekjóléti feladatok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</si>
  <si>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</si>
  <si>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</si>
  <si>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</si>
  <si>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</si>
  <si>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</si>
  <si>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</si>
  <si>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</si>
  <si>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</si>
  <si>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</si>
  <si>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</si>
  <si>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</si>
  <si>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</si>
  <si>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</si>
  <si>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</si>
  <si>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</si>
  <si>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</si>
  <si>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</si>
  <si>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</si>
  <si>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</si>
  <si>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</si>
  <si>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</si>
  <si>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</si>
  <si>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</si>
  <si>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</si>
  <si>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</si>
  <si>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</si>
  <si>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</si>
  <si>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</si>
  <si>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</si>
  <si>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</si>
  <si>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</si>
  <si>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</si>
  <si>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</si>
  <si>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</si>
  <si>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</si>
  <si>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</si>
  <si>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</si>
  <si>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</si>
  <si>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</si>
  <si>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</si>
  <si>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</si>
  <si>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</si>
  <si>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</si>
  <si>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</si>
  <si>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</si>
  <si>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</si>
  <si>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</si>
  <si>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</si>
  <si>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</si>
  <si>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</si>
  <si>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</si>
  <si>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</si>
  <si>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</si>
  <si>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</si>
  <si>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</si>
  <si>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</si>
  <si>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</si>
  <si>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</si>
  <si>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</si>
  <si>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</si>
  <si>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</si>
  <si>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</si>
  <si>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</si>
  <si>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</si>
  <si>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</si>
  <si>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</si>
  <si>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</si>
  <si>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</si>
  <si>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</si>
  <si>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</si>
  <si>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</si>
  <si>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</si>
  <si>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</si>
  <si>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</si>
  <si>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</si>
  <si>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</si>
  <si>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</si>
  <si>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</si>
  <si>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</si>
  <si>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</si>
  <si>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</si>
  <si>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</si>
  <si>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</si>
  <si>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</si>
  <si>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</si>
  <si>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</si>
  <si>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</si>
  <si>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</si>
  <si>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</si>
  <si>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</si>
  <si>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</si>
  <si>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</si>
  <si>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</si>
  <si>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</si>
  <si>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</si>
  <si>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</si>
  <si>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</si>
  <si>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</si>
  <si>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</si>
  <si>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</si>
  <si>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</si>
  <si>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</si>
  <si>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</si>
  <si>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</si>
  <si>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</si>
  <si>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</si>
  <si>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</si>
  <si>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</si>
  <si>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</si>
  <si>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</si>
  <si>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</si>
  <si>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</si>
  <si>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</si>
  <si>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</si>
  <si>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</si>
  <si>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</si>
  <si>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</si>
  <si>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</si>
  <si>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</si>
  <si>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</si>
  <si>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</si>
  <si>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</si>
  <si>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</si>
  <si>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</si>
  <si>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</si>
  <si>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</si>
  <si>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</si>
  <si>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</si>
  <si>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</si>
  <si>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</si>
  <si>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</si>
  <si>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</si>
  <si>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</si>
  <si>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</si>
  <si>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</si>
  <si>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</si>
  <si>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</si>
  <si>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</si>
  <si>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</si>
  <si>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</si>
  <si>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</si>
  <si>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</si>
  <si>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</si>
  <si>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</si>
  <si>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</si>
  <si>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</si>
  <si>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</si>
  <si>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</si>
  <si>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</si>
  <si>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</si>
  <si>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</si>
  <si>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</si>
  <si>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</si>
  <si>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</si>
  <si>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</si>
  <si>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</si>
  <si>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</si>
  <si>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</si>
  <si>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</si>
  <si>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adatok: eFt-ban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</si>
  <si>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</si>
  <si>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</si>
  <si>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</si>
  <si>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</si>
  <si>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</si>
  <si>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</si>
  <si>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</si>
  <si>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</si>
  <si>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</si>
  <si>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</si>
  <si>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</si>
  <si>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</si>
  <si>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</si>
  <si>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Edve Ifj. Egyesület</t>
  </si>
  <si>
    <t>Nyugdíjas Klub</t>
  </si>
  <si>
    <t>Falugondnokok Vas Megyei Egyesület.</t>
  </si>
  <si>
    <t>Zöldterület gazdálkodás</t>
  </si>
  <si>
    <t>Járda felújítása</t>
  </si>
  <si>
    <t>III.2. Települési önkormányzat szociális feladatainak egyéb támogatása</t>
  </si>
  <si>
    <t>A 2015. évi általános működés és ágazati feladatok támogatásának alakulása jogcímenként</t>
  </si>
  <si>
    <t>2018.</t>
  </si>
  <si>
    <t>Edve Község Önkormányzata 2015. évi bevételi előirányzatai</t>
  </si>
  <si>
    <t>Önkormányzat 2015. évi bevételi előirányzatai</t>
  </si>
  <si>
    <t>Önkormányzat 2015. évi kiadási előirányzatai</t>
  </si>
  <si>
    <t>Önkormányzat költségvetési szerveinek 2015. évi létszámkerete</t>
  </si>
  <si>
    <t>2015. január 1.</t>
  </si>
  <si>
    <t>2015. év</t>
  </si>
  <si>
    <t>2015. évi előirányzat</t>
  </si>
  <si>
    <t>Előirányzat-felhasználási terv
2015. évre</t>
  </si>
  <si>
    <t>2015. évi belső forrásból fedezhető működési hiány</t>
  </si>
  <si>
    <t xml:space="preserve">2015 évi belső  forrásból fedezhető felhalmozási hiány </t>
  </si>
  <si>
    <t>2015. évi belső forrásból fedezhető összes hiány (1.+2.)</t>
  </si>
  <si>
    <t xml:space="preserve">2015. évi külső forrásból fedezhető működési hiány </t>
  </si>
  <si>
    <t xml:space="preserve">2015 évi külső forrásból fedezhető felhalmozási hiány </t>
  </si>
  <si>
    <t>2015. évi külső forrásból fedezhető összes hiány (1.+2.)</t>
  </si>
  <si>
    <t>települési támogatás (temetési támogatás) Szt. 45.§(1)</t>
  </si>
  <si>
    <t>rendkívüli települési támogatás Szt. 45.§ (4)</t>
  </si>
  <si>
    <t>I.1.d) Lakott külterület támogatása</t>
  </si>
  <si>
    <t>III.1. Pénzbeli szociális ellátások kiegészítése (Évközben igényelt)</t>
  </si>
  <si>
    <t>IV.1.d. Közművelődési feladatok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</si>
</sst>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#,##0.0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2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7">
      <alignment/>
      <protection/>
    </xf>
    <xf numFmtId="0" fontId="12" fillId="0" borderId="0" xfId="57" applyFont="1" applyBorder="1" applyAlignment="1">
      <alignment horizontal="center"/>
      <protection/>
    </xf>
    <xf numFmtId="0" fontId="11" fillId="0" borderId="10" xfId="57" applyBorder="1">
      <alignment/>
      <protection/>
    </xf>
    <xf numFmtId="0" fontId="17" fillId="0" borderId="0" xfId="57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7" applyAlignment="1">
      <alignment vertical="center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1" fillId="0" borderId="0" xfId="57" applyFont="1">
      <alignment/>
      <protection/>
    </xf>
    <xf numFmtId="0" fontId="18" fillId="0" borderId="0" xfId="57" applyFont="1" applyBorder="1" applyAlignment="1">
      <alignment horizontal="center"/>
      <protection/>
    </xf>
    <xf numFmtId="0" fontId="11" fillId="0" borderId="0" xfId="57" applyAlignment="1">
      <alignment wrapText="1"/>
      <protection/>
    </xf>
    <xf numFmtId="0" fontId="11" fillId="0" borderId="0" xfId="57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7" applyFont="1" applyFill="1" applyBorder="1" applyAlignment="1">
      <alignment horizontal="center" vertical="center"/>
      <protection/>
    </xf>
    <xf numFmtId="0" fontId="42" fillId="0" borderId="0" xfId="58" applyFont="1" applyAlignment="1">
      <alignment horizontal="center" vertical="center"/>
      <protection/>
    </xf>
    <xf numFmtId="0" fontId="34" fillId="0" borderId="12" xfId="58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center"/>
      <protection/>
    </xf>
    <xf numFmtId="0" fontId="16" fillId="33" borderId="13" xfId="57" applyFont="1" applyFill="1" applyBorder="1" applyAlignment="1">
      <alignment horizontal="center" vertical="center"/>
      <protection/>
    </xf>
    <xf numFmtId="0" fontId="16" fillId="33" borderId="14" xfId="57" applyFont="1" applyFill="1" applyBorder="1" applyAlignment="1">
      <alignment horizontal="center" vertical="center"/>
      <protection/>
    </xf>
    <xf numFmtId="3" fontId="41" fillId="0" borderId="15" xfId="57" applyNumberFormat="1" applyFont="1" applyBorder="1" applyAlignment="1">
      <alignment horizontal="right" vertical="center" wrapText="1"/>
      <protection/>
    </xf>
    <xf numFmtId="0" fontId="45" fillId="0" borderId="16" xfId="58" applyFont="1" applyBorder="1" applyAlignment="1">
      <alignment horizontal="center" vertical="center" wrapText="1"/>
      <protection/>
    </xf>
    <xf numFmtId="0" fontId="45" fillId="0" borderId="17" xfId="58" applyFont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7" applyNumberForma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8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>
      <alignment horizontal="center" wrapText="1"/>
      <protection/>
    </xf>
    <xf numFmtId="0" fontId="6" fillId="1" borderId="14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left" vertical="center" wrapText="1"/>
      <protection/>
    </xf>
    <xf numFmtId="0" fontId="6" fillId="1" borderId="20" xfId="57" applyFont="1" applyFill="1" applyBorder="1" applyAlignment="1">
      <alignment horizontal="center" vertical="center"/>
      <protection/>
    </xf>
    <xf numFmtId="0" fontId="6" fillId="0" borderId="14" xfId="57" applyFont="1" applyBorder="1" applyAlignment="1">
      <alignment vertical="center" wrapText="1"/>
      <protection/>
    </xf>
    <xf numFmtId="0" fontId="6" fillId="0" borderId="14" xfId="57" applyFont="1" applyBorder="1" applyAlignment="1">
      <alignment vertical="center"/>
      <protection/>
    </xf>
    <xf numFmtId="3" fontId="3" fillId="0" borderId="21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2" fillId="0" borderId="23" xfId="57" applyFont="1" applyFill="1" applyBorder="1" applyAlignment="1">
      <alignment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3" fontId="7" fillId="0" borderId="25" xfId="57" applyNumberFormat="1" applyFont="1" applyBorder="1" applyAlignment="1">
      <alignment horizontal="right" vertical="center"/>
      <protection/>
    </xf>
    <xf numFmtId="0" fontId="0" fillId="0" borderId="26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3" fontId="7" fillId="0" borderId="27" xfId="57" applyNumberFormat="1" applyFont="1" applyBorder="1" applyAlignment="1">
      <alignment horizontal="right" vertical="center"/>
      <protection/>
    </xf>
    <xf numFmtId="0" fontId="20" fillId="0" borderId="0" xfId="58" applyFont="1" applyAlignment="1">
      <alignment horizontal="left" vertical="center" wrapText="1"/>
      <protection/>
    </xf>
    <xf numFmtId="0" fontId="24" fillId="0" borderId="0" xfId="57" applyFont="1">
      <alignment/>
      <protection/>
    </xf>
    <xf numFmtId="0" fontId="33" fillId="0" borderId="0" xfId="57" applyFont="1" applyAlignment="1">
      <alignment vertical="center"/>
      <protection/>
    </xf>
    <xf numFmtId="0" fontId="51" fillId="0" borderId="0" xfId="57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7" applyAlignment="1">
      <alignment horizontal="left" wrapText="1"/>
      <protection/>
    </xf>
    <xf numFmtId="0" fontId="11" fillId="0" borderId="0" xfId="57" applyBorder="1" applyAlignment="1">
      <alignment horizontal="left" wrapText="1"/>
      <protection/>
    </xf>
    <xf numFmtId="0" fontId="0" fillId="0" borderId="23" xfId="57" applyFont="1" applyBorder="1" applyAlignment="1">
      <alignment horizontal="left" vertical="center" wrapText="1"/>
      <protection/>
    </xf>
    <xf numFmtId="0" fontId="15" fillId="0" borderId="0" xfId="57" applyFont="1" applyAlignment="1">
      <alignment wrapText="1"/>
      <protection/>
    </xf>
    <xf numFmtId="0" fontId="15" fillId="0" borderId="12" xfId="57" applyFont="1" applyBorder="1" applyAlignment="1">
      <alignment wrapText="1"/>
      <protection/>
    </xf>
    <xf numFmtId="0" fontId="15" fillId="0" borderId="12" xfId="57" applyFont="1" applyFill="1" applyBorder="1" applyAlignment="1">
      <alignment wrapText="1"/>
      <protection/>
    </xf>
    <xf numFmtId="0" fontId="12" fillId="0" borderId="28" xfId="57" applyFont="1" applyBorder="1" applyAlignment="1">
      <alignment vertical="center" wrapText="1"/>
      <protection/>
    </xf>
    <xf numFmtId="0" fontId="12" fillId="0" borderId="28" xfId="57" applyFont="1" applyBorder="1" applyAlignment="1">
      <alignment wrapText="1"/>
      <protection/>
    </xf>
    <xf numFmtId="3" fontId="52" fillId="0" borderId="15" xfId="57" applyNumberFormat="1" applyFont="1" applyFill="1" applyBorder="1" applyAlignment="1">
      <alignment horizontal="right"/>
      <protection/>
    </xf>
    <xf numFmtId="0" fontId="52" fillId="0" borderId="15" xfId="57" applyFont="1" applyBorder="1" applyAlignment="1">
      <alignment horizontal="right"/>
      <protection/>
    </xf>
    <xf numFmtId="3" fontId="52" fillId="0" borderId="27" xfId="57" applyNumberFormat="1" applyFont="1" applyBorder="1" applyAlignment="1">
      <alignment horizontal="right"/>
      <protection/>
    </xf>
    <xf numFmtId="3" fontId="52" fillId="0" borderId="15" xfId="57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7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3" fontId="12" fillId="0" borderId="0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center" vertical="center"/>
      <protection/>
    </xf>
    <xf numFmtId="3" fontId="7" fillId="0" borderId="27" xfId="57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11" fillId="0" borderId="10" xfId="57" applyFont="1" applyBorder="1" applyAlignment="1">
      <alignment vertical="center"/>
      <protection/>
    </xf>
    <xf numFmtId="3" fontId="12" fillId="0" borderId="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7" applyNumberFormat="1" applyFont="1" applyFill="1" applyBorder="1" applyAlignment="1">
      <alignment vertical="center"/>
      <protection/>
    </xf>
    <xf numFmtId="3" fontId="15" fillId="0" borderId="15" xfId="57" applyNumberFormat="1" applyFont="1" applyFill="1" applyBorder="1" applyAlignment="1">
      <alignment horizontal="right" vertical="center"/>
      <protection/>
    </xf>
    <xf numFmtId="3" fontId="15" fillId="0" borderId="27" xfId="57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7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7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7" applyNumberFormat="1">
      <alignment/>
      <protection/>
    </xf>
    <xf numFmtId="3" fontId="52" fillId="0" borderId="27" xfId="57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7" applyNumberFormat="1" applyFont="1" applyFill="1" applyBorder="1" applyAlignment="1">
      <alignment horizontal="center" vertical="center" wrapText="1"/>
      <protection/>
    </xf>
    <xf numFmtId="3" fontId="47" fillId="0" borderId="0" xfId="57" applyNumberFormat="1" applyFont="1" applyFill="1" applyBorder="1" applyAlignment="1">
      <alignment horizontal="right" vertical="center" wrapText="1"/>
      <protection/>
    </xf>
    <xf numFmtId="0" fontId="11" fillId="0" borderId="0" xfId="57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7" applyNumberFormat="1" applyFont="1" applyFill="1" applyBorder="1" applyAlignment="1">
      <alignment vertical="center"/>
      <protection/>
    </xf>
    <xf numFmtId="3" fontId="17" fillId="0" borderId="0" xfId="57" applyNumberFormat="1" applyFont="1" applyAlignment="1">
      <alignment horizontal="right" vertical="center"/>
      <protection/>
    </xf>
    <xf numFmtId="3" fontId="28" fillId="34" borderId="32" xfId="57" applyNumberFormat="1" applyFont="1" applyFill="1" applyBorder="1" applyAlignment="1">
      <alignment horizontal="center" vertical="center" wrapText="1"/>
      <protection/>
    </xf>
    <xf numFmtId="3" fontId="47" fillId="34" borderId="33" xfId="57" applyNumberFormat="1" applyFont="1" applyFill="1" applyBorder="1" applyAlignment="1">
      <alignment horizontal="right" vertical="center" wrapText="1"/>
      <protection/>
    </xf>
    <xf numFmtId="3" fontId="52" fillId="0" borderId="34" xfId="57" applyNumberFormat="1" applyFont="1" applyBorder="1" applyAlignment="1">
      <alignment horizontal="right"/>
      <protection/>
    </xf>
    <xf numFmtId="0" fontId="15" fillId="0" borderId="35" xfId="57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7" applyFont="1" applyFill="1" applyBorder="1" applyAlignment="1">
      <alignment vertical="center"/>
      <protection/>
    </xf>
    <xf numFmtId="0" fontId="41" fillId="0" borderId="36" xfId="57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7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7" applyFont="1" applyBorder="1" applyAlignment="1">
      <alignment horizontal="center" vertical="center" wrapText="1"/>
      <protection/>
    </xf>
    <xf numFmtId="0" fontId="11" fillId="0" borderId="0" xfId="57" applyAlignment="1">
      <alignment vertical="center" wrapText="1"/>
      <protection/>
    </xf>
    <xf numFmtId="0" fontId="47" fillId="0" borderId="43" xfId="58" applyFont="1" applyBorder="1" applyAlignment="1">
      <alignment horizontal="left" vertical="center" wrapText="1"/>
      <protection/>
    </xf>
    <xf numFmtId="2" fontId="46" fillId="0" borderId="15" xfId="58" applyNumberFormat="1" applyFont="1" applyFill="1" applyBorder="1" applyAlignment="1">
      <alignment horizontal="center" vertical="center" wrapText="1"/>
      <protection/>
    </xf>
    <xf numFmtId="2" fontId="46" fillId="0" borderId="23" xfId="58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0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0" applyFont="1" applyFill="1" applyBorder="1" applyAlignment="1" applyProtection="1">
      <alignment horizontal="left" vertical="center" wrapText="1" indent="1"/>
      <protection/>
    </xf>
    <xf numFmtId="0" fontId="56" fillId="0" borderId="23" xfId="60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0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0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0" applyFont="1" applyFill="1" applyBorder="1" applyAlignment="1" applyProtection="1">
      <alignment horizontal="left" vertical="center" wrapText="1" indent="1"/>
      <protection/>
    </xf>
    <xf numFmtId="49" fontId="56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0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0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0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0" applyFill="1">
      <alignment/>
      <protection/>
    </xf>
    <xf numFmtId="3" fontId="56" fillId="0" borderId="0" xfId="60" applyNumberFormat="1" applyFont="1" applyFill="1" applyBorder="1">
      <alignment/>
      <protection/>
    </xf>
    <xf numFmtId="165" fontId="56" fillId="0" borderId="0" xfId="60" applyNumberFormat="1" applyFont="1" applyFill="1" applyBorder="1">
      <alignment/>
      <protection/>
    </xf>
    <xf numFmtId="0" fontId="65" fillId="0" borderId="13" xfId="60" applyFont="1" applyFill="1" applyBorder="1" applyAlignment="1" applyProtection="1">
      <alignment horizontal="left" vertical="center" wrapText="1" indent="1"/>
      <protection/>
    </xf>
    <xf numFmtId="0" fontId="73" fillId="0" borderId="0" xfId="60" applyFont="1" applyFill="1">
      <alignment/>
      <protection/>
    </xf>
    <xf numFmtId="49" fontId="56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0" applyFont="1" applyFill="1" applyBorder="1" applyAlignment="1" applyProtection="1">
      <alignment horizontal="left" indent="5"/>
      <protection/>
    </xf>
    <xf numFmtId="3" fontId="56" fillId="0" borderId="0" xfId="60" applyNumberFormat="1" applyFont="1" applyFill="1" applyBorder="1" applyAlignment="1" applyProtection="1">
      <alignment horizontal="right" vertical="center" wrapText="1"/>
      <protection/>
    </xf>
    <xf numFmtId="0" fontId="57" fillId="0" borderId="0" xfId="60" applyFont="1" applyFill="1" applyAlignment="1">
      <alignment horizontal="center" wrapText="1"/>
      <protection/>
    </xf>
    <xf numFmtId="3" fontId="56" fillId="0" borderId="0" xfId="60" applyNumberFormat="1" applyFont="1" applyFill="1">
      <alignment/>
      <protection/>
    </xf>
    <xf numFmtId="0" fontId="56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7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7" applyFont="1" applyFill="1" applyBorder="1" applyAlignment="1">
      <alignment wrapText="1"/>
      <protection/>
    </xf>
    <xf numFmtId="0" fontId="65" fillId="0" borderId="18" xfId="60" applyFont="1" applyFill="1" applyBorder="1" applyAlignment="1" applyProtection="1">
      <alignment horizontal="left" vertical="center" wrapText="1" indent="1"/>
      <protection/>
    </xf>
    <xf numFmtId="49" fontId="65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0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8" applyNumberFormat="1" applyFont="1" applyBorder="1" applyAlignment="1">
      <alignment horizontal="center" vertical="center"/>
      <protection/>
    </xf>
    <xf numFmtId="165" fontId="35" fillId="0" borderId="14" xfId="60" applyNumberFormat="1" applyFont="1" applyFill="1" applyBorder="1" applyAlignment="1" applyProtection="1">
      <alignment horizontal="right" vertical="center" wrapText="1"/>
      <protection/>
    </xf>
    <xf numFmtId="165" fontId="53" fillId="0" borderId="10" xfId="60" applyNumberFormat="1" applyFont="1" applyFill="1" applyBorder="1" applyAlignment="1" applyProtection="1">
      <alignment horizontal="left" vertical="center"/>
      <protection/>
    </xf>
    <xf numFmtId="3" fontId="35" fillId="0" borderId="19" xfId="60" applyNumberFormat="1" applyFont="1" applyFill="1" applyBorder="1" applyAlignment="1" applyProtection="1">
      <alignment horizontal="right" vertical="center" wrapText="1"/>
      <protection/>
    </xf>
    <xf numFmtId="3" fontId="35" fillId="0" borderId="15" xfId="60" applyNumberFormat="1" applyFont="1" applyFill="1" applyBorder="1" applyAlignment="1" applyProtection="1">
      <alignment horizontal="right" vertical="center" wrapText="1"/>
      <protection/>
    </xf>
    <xf numFmtId="3" fontId="35" fillId="0" borderId="16" xfId="60" applyNumberFormat="1" applyFont="1" applyFill="1" applyBorder="1" applyAlignment="1" applyProtection="1">
      <alignment horizontal="right" vertical="center" wrapText="1"/>
      <protection/>
    </xf>
    <xf numFmtId="49" fontId="54" fillId="0" borderId="12" xfId="60" applyNumberFormat="1" applyFont="1" applyFill="1" applyBorder="1" applyAlignment="1" applyProtection="1">
      <alignment horizontal="left" vertical="center" wrapText="1"/>
      <protection/>
    </xf>
    <xf numFmtId="49" fontId="37" fillId="0" borderId="12" xfId="60" applyNumberFormat="1" applyFont="1" applyFill="1" applyBorder="1" applyAlignment="1">
      <alignment horizontal="left"/>
      <protection/>
    </xf>
    <xf numFmtId="49" fontId="37" fillId="0" borderId="12" xfId="60" applyNumberFormat="1" applyFont="1" applyFill="1" applyBorder="1" applyAlignment="1" applyProtection="1">
      <alignment horizontal="left" vertical="center" wrapText="1"/>
      <protection/>
    </xf>
    <xf numFmtId="0" fontId="35" fillId="0" borderId="18" xfId="60" applyFont="1" applyFill="1" applyBorder="1" applyAlignment="1">
      <alignment horizontal="center"/>
      <protection/>
    </xf>
    <xf numFmtId="3" fontId="35" fillId="0" borderId="19" xfId="60" applyNumberFormat="1" applyFont="1" applyFill="1" applyBorder="1">
      <alignment/>
      <protection/>
    </xf>
    <xf numFmtId="3" fontId="37" fillId="0" borderId="15" xfId="60" applyNumberFormat="1" applyFont="1" applyFill="1" applyBorder="1">
      <alignment/>
      <protection/>
    </xf>
    <xf numFmtId="165" fontId="37" fillId="0" borderId="15" xfId="60" applyNumberFormat="1" applyFont="1" applyFill="1" applyBorder="1">
      <alignment/>
      <protection/>
    </xf>
    <xf numFmtId="49" fontId="54" fillId="0" borderId="28" xfId="60" applyNumberFormat="1" applyFont="1" applyFill="1" applyBorder="1" applyAlignment="1">
      <alignment horizontal="left"/>
      <protection/>
    </xf>
    <xf numFmtId="3" fontId="37" fillId="0" borderId="16" xfId="60" applyNumberFormat="1" applyFont="1" applyFill="1" applyBorder="1">
      <alignment/>
      <protection/>
    </xf>
    <xf numFmtId="165" fontId="35" fillId="0" borderId="46" xfId="60" applyNumberFormat="1" applyFont="1" applyFill="1" applyBorder="1" applyAlignment="1" applyProtection="1">
      <alignment horizontal="right" vertical="center" wrapText="1"/>
      <protection/>
    </xf>
    <xf numFmtId="165" fontId="35" fillId="0" borderId="19" xfId="60" applyNumberFormat="1" applyFont="1" applyFill="1" applyBorder="1" applyAlignment="1" applyProtection="1">
      <alignment horizontal="right" vertical="center" wrapText="1"/>
      <protection/>
    </xf>
    <xf numFmtId="165" fontId="35" fillId="0" borderId="15" xfId="60" applyNumberFormat="1" applyFont="1" applyFill="1" applyBorder="1" applyAlignment="1" applyProtection="1">
      <alignment horizontal="right" vertical="center" wrapText="1"/>
      <protection/>
    </xf>
    <xf numFmtId="0" fontId="6" fillId="1" borderId="21" xfId="57" applyFont="1" applyFill="1" applyBorder="1" applyAlignment="1">
      <alignment horizontal="center" vertical="center" wrapText="1"/>
      <protection/>
    </xf>
    <xf numFmtId="3" fontId="28" fillId="34" borderId="33" xfId="57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7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7" applyNumberFormat="1" applyFont="1">
      <alignment/>
      <protection/>
    </xf>
    <xf numFmtId="2" fontId="42" fillId="0" borderId="0" xfId="58" applyNumberFormat="1" applyFont="1" applyAlignment="1">
      <alignment horizontal="center" vertical="center"/>
      <protection/>
    </xf>
    <xf numFmtId="1" fontId="46" fillId="0" borderId="30" xfId="58" applyNumberFormat="1" applyFont="1" applyFill="1" applyBorder="1" applyAlignment="1">
      <alignment horizontal="center" vertical="center" wrapText="1"/>
      <protection/>
    </xf>
    <xf numFmtId="1" fontId="46" fillId="0" borderId="27" xfId="58" applyNumberFormat="1" applyFont="1" applyFill="1" applyBorder="1" applyAlignment="1">
      <alignment horizontal="center" vertical="center" wrapText="1"/>
      <protection/>
    </xf>
    <xf numFmtId="1" fontId="44" fillId="0" borderId="47" xfId="58" applyNumberFormat="1" applyFont="1" applyBorder="1" applyAlignment="1">
      <alignment horizontal="center" vertical="center"/>
      <protection/>
    </xf>
    <xf numFmtId="1" fontId="44" fillId="0" borderId="21" xfId="58" applyNumberFormat="1" applyFont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23" xfId="57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7" applyFont="1" applyFill="1" applyBorder="1" applyAlignment="1">
      <alignment horizontal="center" vertical="center"/>
      <protection/>
    </xf>
    <xf numFmtId="0" fontId="16" fillId="33" borderId="36" xfId="57" applyFont="1" applyFill="1" applyBorder="1" applyAlignment="1">
      <alignment horizontal="center" vertical="center"/>
      <protection/>
    </xf>
    <xf numFmtId="3" fontId="16" fillId="33" borderId="36" xfId="57" applyNumberFormat="1" applyFont="1" applyFill="1" applyBorder="1" applyAlignment="1">
      <alignment horizontal="center" vertical="center"/>
      <protection/>
    </xf>
    <xf numFmtId="0" fontId="16" fillId="33" borderId="48" xfId="57" applyFont="1" applyFill="1" applyBorder="1" applyAlignment="1">
      <alignment horizontal="center" vertical="center"/>
      <protection/>
    </xf>
    <xf numFmtId="0" fontId="16" fillId="33" borderId="44" xfId="57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7" applyFont="1" applyBorder="1" applyAlignment="1">
      <alignment horizontal="center" vertical="center" wrapText="1"/>
      <protection/>
    </xf>
    <xf numFmtId="164" fontId="22" fillId="0" borderId="58" xfId="59" applyNumberFormat="1" applyFont="1" applyBorder="1" applyAlignment="1">
      <alignment horizontal="center" vertical="center" wrapText="1"/>
      <protection/>
    </xf>
    <xf numFmtId="0" fontId="28" fillId="34" borderId="40" xfId="57" applyFont="1" applyFill="1" applyBorder="1" applyAlignment="1">
      <alignment horizontal="center" vertical="center" wrapText="1"/>
      <protection/>
    </xf>
    <xf numFmtId="0" fontId="28" fillId="34" borderId="36" xfId="57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7" applyNumberFormat="1" applyFont="1" applyBorder="1" applyAlignment="1">
      <alignment horizontal="right" vertical="center" wrapText="1"/>
      <protection/>
    </xf>
    <xf numFmtId="3" fontId="7" fillId="0" borderId="19" xfId="57" applyNumberFormat="1" applyFont="1" applyFill="1" applyBorder="1" applyAlignment="1">
      <alignment horizontal="right" vertical="center"/>
      <protection/>
    </xf>
    <xf numFmtId="3" fontId="7" fillId="0" borderId="23" xfId="57" applyNumberFormat="1" applyFont="1" applyBorder="1" applyAlignment="1">
      <alignment horizontal="right" vertical="center"/>
      <protection/>
    </xf>
    <xf numFmtId="3" fontId="7" fillId="0" borderId="15" xfId="57" applyNumberFormat="1" applyFont="1" applyBorder="1" applyAlignment="1">
      <alignment horizontal="right" vertical="center"/>
      <protection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3" fillId="0" borderId="14" xfId="57" applyNumberFormat="1" applyFont="1" applyBorder="1" applyAlignment="1">
      <alignment vertic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7" applyFont="1" applyFill="1" applyBorder="1" applyAlignment="1">
      <alignment horizontal="center" vertical="center"/>
      <protection/>
    </xf>
    <xf numFmtId="0" fontId="6" fillId="1" borderId="50" xfId="57" applyFont="1" applyFill="1" applyBorder="1" applyAlignment="1">
      <alignment horizontal="center" vertical="center" wrapText="1"/>
      <protection/>
    </xf>
    <xf numFmtId="3" fontId="7" fillId="0" borderId="59" xfId="57" applyNumberFormat="1" applyFont="1" applyFill="1" applyBorder="1" applyAlignment="1">
      <alignment horizontal="right" vertical="center"/>
      <protection/>
    </xf>
    <xf numFmtId="3" fontId="7" fillId="0" borderId="60" xfId="57" applyNumberFormat="1" applyFont="1" applyBorder="1" applyAlignment="1">
      <alignment horizontal="right" vertical="center"/>
      <protection/>
    </xf>
    <xf numFmtId="3" fontId="7" fillId="0" borderId="61" xfId="57" applyNumberFormat="1" applyFont="1" applyBorder="1" applyAlignment="1">
      <alignment horizontal="right" vertical="center"/>
      <protection/>
    </xf>
    <xf numFmtId="3" fontId="7" fillId="0" borderId="61" xfId="57" applyNumberFormat="1" applyFont="1" applyFill="1" applyBorder="1" applyAlignment="1">
      <alignment horizontal="right" vertical="center"/>
      <protection/>
    </xf>
    <xf numFmtId="3" fontId="3" fillId="0" borderId="50" xfId="57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7" applyFont="1" applyBorder="1" applyAlignment="1">
      <alignment horizontal="center" vertical="center"/>
      <protection/>
    </xf>
    <xf numFmtId="3" fontId="13" fillId="0" borderId="29" xfId="57" applyNumberFormat="1" applyFont="1" applyFill="1" applyBorder="1" applyAlignment="1">
      <alignment vertical="center"/>
      <protection/>
    </xf>
    <xf numFmtId="0" fontId="11" fillId="0" borderId="22" xfId="57" applyFont="1" applyBorder="1" applyAlignment="1">
      <alignment vertical="center" wrapText="1"/>
      <protection/>
    </xf>
    <xf numFmtId="0" fontId="11" fillId="0" borderId="26" xfId="57" applyFont="1" applyBorder="1" applyAlignment="1">
      <alignment vertical="center" wrapText="1"/>
      <protection/>
    </xf>
    <xf numFmtId="0" fontId="11" fillId="0" borderId="40" xfId="57" applyFont="1" applyBorder="1" applyAlignment="1">
      <alignment vertical="center" wrapText="1"/>
      <protection/>
    </xf>
    <xf numFmtId="0" fontId="11" fillId="0" borderId="62" xfId="57" applyFont="1" applyBorder="1" applyAlignment="1">
      <alignment vertical="center" wrapText="1"/>
      <protection/>
    </xf>
    <xf numFmtId="0" fontId="13" fillId="0" borderId="63" xfId="57" applyFont="1" applyBorder="1" applyAlignment="1">
      <alignment vertical="center" wrapText="1"/>
      <protection/>
    </xf>
    <xf numFmtId="0" fontId="11" fillId="0" borderId="22" xfId="57" applyFont="1" applyBorder="1" applyAlignment="1">
      <alignment vertical="center"/>
      <protection/>
    </xf>
    <xf numFmtId="0" fontId="11" fillId="0" borderId="40" xfId="57" applyFont="1" applyBorder="1" applyAlignment="1">
      <alignment vertical="center"/>
      <protection/>
    </xf>
    <xf numFmtId="0" fontId="13" fillId="0" borderId="11" xfId="57" applyFont="1" applyBorder="1" applyAlignment="1">
      <alignment vertical="center"/>
      <protection/>
    </xf>
    <xf numFmtId="0" fontId="17" fillId="0" borderId="11" xfId="57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/>
      <protection/>
    </xf>
    <xf numFmtId="0" fontId="47" fillId="0" borderId="63" xfId="57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7" applyNumberFormat="1" applyFont="1" applyFill="1" applyBorder="1" applyAlignment="1">
      <alignment horizontal="center" vertical="center" wrapText="1"/>
      <protection/>
    </xf>
    <xf numFmtId="0" fontId="28" fillId="34" borderId="65" xfId="57" applyFont="1" applyFill="1" applyBorder="1" applyAlignment="1">
      <alignment horizontal="center" vertical="center" wrapText="1"/>
      <protection/>
    </xf>
    <xf numFmtId="0" fontId="28" fillId="34" borderId="64" xfId="57" applyFont="1" applyFill="1" applyBorder="1" applyAlignment="1">
      <alignment horizontal="center" vertical="center" wrapText="1"/>
      <protection/>
    </xf>
    <xf numFmtId="0" fontId="76" fillId="0" borderId="0" xfId="58" applyFont="1" applyAlignment="1">
      <alignment horizontal="right" vertical="center"/>
      <protection/>
    </xf>
    <xf numFmtId="0" fontId="43" fillId="0" borderId="0" xfId="58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7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7" applyNumberFormat="1" applyAlignment="1">
      <alignment vertical="center"/>
      <protection/>
    </xf>
    <xf numFmtId="10" fontId="42" fillId="0" borderId="0" xfId="58" applyNumberFormat="1" applyFont="1" applyAlignment="1">
      <alignment horizontal="center" vertical="center"/>
      <protection/>
    </xf>
    <xf numFmtId="1" fontId="44" fillId="0" borderId="49" xfId="58" applyNumberFormat="1" applyFont="1" applyBorder="1" applyAlignment="1">
      <alignment horizontal="center" vertical="center" wrapText="1"/>
      <protection/>
    </xf>
    <xf numFmtId="1" fontId="44" fillId="0" borderId="11" xfId="58" applyNumberFormat="1" applyFont="1" applyBorder="1" applyAlignment="1">
      <alignment horizontal="center" vertical="center" wrapText="1"/>
      <protection/>
    </xf>
    <xf numFmtId="1" fontId="44" fillId="0" borderId="42" xfId="58" applyNumberFormat="1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horizontal="center" vertical="center"/>
      <protection/>
    </xf>
    <xf numFmtId="10" fontId="42" fillId="0" borderId="27" xfId="58" applyNumberFormat="1" applyFont="1" applyBorder="1" applyAlignment="1">
      <alignment horizontal="center" vertical="center"/>
      <protection/>
    </xf>
    <xf numFmtId="0" fontId="42" fillId="0" borderId="29" xfId="58" applyFont="1" applyBorder="1" applyAlignment="1">
      <alignment horizontal="center" vertical="center"/>
      <protection/>
    </xf>
    <xf numFmtId="10" fontId="42" fillId="0" borderId="25" xfId="58" applyNumberFormat="1" applyFont="1" applyBorder="1" applyAlignment="1">
      <alignment horizontal="center" vertical="center"/>
      <protection/>
    </xf>
    <xf numFmtId="0" fontId="42" fillId="0" borderId="28" xfId="58" applyFont="1" applyBorder="1" applyAlignment="1">
      <alignment horizontal="center" vertical="center"/>
      <protection/>
    </xf>
    <xf numFmtId="0" fontId="42" fillId="0" borderId="17" xfId="58" applyFont="1" applyBorder="1" applyAlignment="1">
      <alignment horizontal="center" vertical="center"/>
      <protection/>
    </xf>
    <xf numFmtId="0" fontId="42" fillId="0" borderId="11" xfId="58" applyFont="1" applyBorder="1" applyAlignment="1">
      <alignment horizontal="center" vertical="center"/>
      <protection/>
    </xf>
    <xf numFmtId="10" fontId="42" fillId="0" borderId="49" xfId="58" applyNumberFormat="1" applyFont="1" applyBorder="1" applyAlignment="1">
      <alignment horizontal="center" vertical="center"/>
      <protection/>
    </xf>
    <xf numFmtId="1" fontId="44" fillId="0" borderId="13" xfId="58" applyNumberFormat="1" applyFont="1" applyBorder="1" applyAlignment="1">
      <alignment horizontal="center" vertical="center"/>
      <protection/>
    </xf>
    <xf numFmtId="10" fontId="42" fillId="0" borderId="21" xfId="58" applyNumberFormat="1" applyFont="1" applyBorder="1" applyAlignment="1">
      <alignment horizontal="center" vertical="center"/>
      <protection/>
    </xf>
    <xf numFmtId="10" fontId="7" fillId="0" borderId="30" xfId="57" applyNumberFormat="1" applyFont="1" applyFill="1" applyBorder="1" applyAlignment="1">
      <alignment horizontal="right" vertical="center"/>
      <protection/>
    </xf>
    <xf numFmtId="10" fontId="11" fillId="0" borderId="0" xfId="57" applyNumberFormat="1">
      <alignment/>
      <protection/>
    </xf>
    <xf numFmtId="10" fontId="3" fillId="0" borderId="21" xfId="57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7" applyNumberFormat="1" applyFont="1" applyFill="1" applyBorder="1" applyAlignment="1">
      <alignment horizontal="right" vertical="center" wrapText="1"/>
      <protection/>
    </xf>
    <xf numFmtId="10" fontId="41" fillId="0" borderId="23" xfId="57" applyNumberFormat="1" applyFont="1" applyBorder="1" applyAlignment="1">
      <alignment horizontal="right" vertical="center" wrapText="1"/>
      <protection/>
    </xf>
    <xf numFmtId="10" fontId="41" fillId="0" borderId="15" xfId="57" applyNumberFormat="1" applyFont="1" applyBorder="1" applyAlignment="1">
      <alignment horizontal="right" vertical="center" wrapText="1"/>
      <protection/>
    </xf>
    <xf numFmtId="10" fontId="47" fillId="34" borderId="33" xfId="57" applyNumberFormat="1" applyFont="1" applyFill="1" applyBorder="1" applyAlignment="1">
      <alignment horizontal="right" vertical="center" wrapText="1"/>
      <protection/>
    </xf>
    <xf numFmtId="3" fontId="28" fillId="34" borderId="67" xfId="57" applyNumberFormat="1" applyFont="1" applyFill="1" applyBorder="1" applyAlignment="1">
      <alignment horizontal="center" vertical="center" wrapText="1"/>
      <protection/>
    </xf>
    <xf numFmtId="3" fontId="41" fillId="0" borderId="34" xfId="57" applyNumberFormat="1" applyFont="1" applyFill="1" applyBorder="1" applyAlignment="1">
      <alignment horizontal="right" vertical="center" wrapText="1"/>
      <protection/>
    </xf>
    <xf numFmtId="3" fontId="11" fillId="0" borderId="0" xfId="57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7" applyNumberFormat="1" applyFont="1" applyFill="1" applyBorder="1" applyAlignment="1">
      <alignment horizontal="right"/>
      <protection/>
    </xf>
    <xf numFmtId="3" fontId="52" fillId="0" borderId="61" xfId="57" applyNumberFormat="1" applyFont="1" applyBorder="1" applyAlignment="1">
      <alignment horizontal="right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52" fillId="0" borderId="12" xfId="57" applyFont="1" applyBorder="1" applyAlignment="1">
      <alignment horizontal="right"/>
      <protection/>
    </xf>
    <xf numFmtId="3" fontId="52" fillId="0" borderId="12" xfId="57" applyNumberFormat="1" applyFont="1" applyBorder="1" applyAlignment="1">
      <alignment horizontal="right"/>
      <protection/>
    </xf>
    <xf numFmtId="3" fontId="52" fillId="0" borderId="12" xfId="57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7" applyNumberFormat="1" applyFont="1" applyBorder="1" applyAlignment="1">
      <alignment horizontal="right"/>
      <protection/>
    </xf>
    <xf numFmtId="3" fontId="18" fillId="0" borderId="28" xfId="57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7" applyFont="1" applyBorder="1" applyAlignment="1">
      <alignment vertical="center" wrapText="1"/>
      <protection/>
    </xf>
    <xf numFmtId="0" fontId="11" fillId="0" borderId="38" xfId="57" applyFont="1" applyBorder="1" applyAlignment="1">
      <alignment vertical="center" wrapText="1"/>
      <protection/>
    </xf>
    <xf numFmtId="0" fontId="11" fillId="0" borderId="38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 wrapText="1"/>
      <protection/>
    </xf>
    <xf numFmtId="0" fontId="11" fillId="0" borderId="68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 wrapText="1"/>
      <protection/>
    </xf>
    <xf numFmtId="0" fontId="17" fillId="0" borderId="42" xfId="57" applyFont="1" applyBorder="1" applyAlignment="1">
      <alignment horizontal="center" vertical="center" wrapText="1"/>
      <protection/>
    </xf>
    <xf numFmtId="0" fontId="11" fillId="0" borderId="51" xfId="57" applyFont="1" applyBorder="1" applyAlignment="1">
      <alignment vertical="center" wrapText="1"/>
      <protection/>
    </xf>
    <xf numFmtId="0" fontId="13" fillId="0" borderId="42" xfId="57" applyFont="1" applyBorder="1" applyAlignment="1">
      <alignment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0" fontId="11" fillId="0" borderId="41" xfId="57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/>
      <protection/>
    </xf>
    <xf numFmtId="3" fontId="11" fillId="0" borderId="29" xfId="57" applyNumberFormat="1" applyBorder="1" applyAlignment="1">
      <alignment vertical="center"/>
      <protection/>
    </xf>
    <xf numFmtId="3" fontId="11" fillId="0" borderId="23" xfId="57" applyNumberFormat="1" applyBorder="1" applyAlignment="1">
      <alignment vertical="center"/>
      <protection/>
    </xf>
    <xf numFmtId="3" fontId="11" fillId="0" borderId="12" xfId="57" applyNumberFormat="1" applyBorder="1" applyAlignment="1">
      <alignment vertical="center"/>
      <protection/>
    </xf>
    <xf numFmtId="3" fontId="11" fillId="0" borderId="15" xfId="57" applyNumberFormat="1" applyBorder="1" applyAlignment="1">
      <alignment vertical="center"/>
      <protection/>
    </xf>
    <xf numFmtId="3" fontId="11" fillId="0" borderId="35" xfId="57" applyNumberFormat="1" applyBorder="1" applyAlignment="1">
      <alignment vertical="center"/>
      <protection/>
    </xf>
    <xf numFmtId="3" fontId="11" fillId="0" borderId="34" xfId="57" applyNumberFormat="1" applyBorder="1" applyAlignment="1">
      <alignment vertical="center"/>
      <protection/>
    </xf>
    <xf numFmtId="3" fontId="11" fillId="0" borderId="28" xfId="57" applyNumberFormat="1" applyBorder="1" applyAlignment="1">
      <alignment vertical="center"/>
      <protection/>
    </xf>
    <xf numFmtId="3" fontId="11" fillId="0" borderId="16" xfId="57" applyNumberFormat="1" applyBorder="1" applyAlignment="1">
      <alignment vertical="center"/>
      <protection/>
    </xf>
    <xf numFmtId="3" fontId="11" fillId="0" borderId="43" xfId="57" applyNumberFormat="1" applyBorder="1" applyAlignment="1">
      <alignment vertical="center"/>
      <protection/>
    </xf>
    <xf numFmtId="3" fontId="11" fillId="0" borderId="46" xfId="57" applyNumberFormat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0" borderId="35" xfId="57" applyNumberFormat="1" applyFont="1" applyBorder="1" applyAlignment="1">
      <alignment vertical="center"/>
      <protection/>
    </xf>
    <xf numFmtId="3" fontId="13" fillId="0" borderId="34" xfId="57" applyNumberFormat="1" applyFont="1" applyBorder="1" applyAlignment="1">
      <alignment vertical="center"/>
      <protection/>
    </xf>
    <xf numFmtId="3" fontId="13" fillId="0" borderId="13" xfId="57" applyNumberFormat="1" applyFont="1" applyBorder="1" applyAlignment="1">
      <alignment vertical="center"/>
      <protection/>
    </xf>
    <xf numFmtId="3" fontId="13" fillId="0" borderId="14" xfId="57" applyNumberFormat="1" applyFont="1" applyBorder="1" applyAlignment="1">
      <alignment vertical="center"/>
      <protection/>
    </xf>
    <xf numFmtId="3" fontId="17" fillId="0" borderId="13" xfId="57" applyNumberFormat="1" applyFont="1" applyBorder="1" applyAlignment="1">
      <alignment vertical="center"/>
      <protection/>
    </xf>
    <xf numFmtId="3" fontId="17" fillId="0" borderId="14" xfId="57" applyNumberFormat="1" applyFont="1" applyBorder="1" applyAlignment="1">
      <alignment vertical="center"/>
      <protection/>
    </xf>
    <xf numFmtId="3" fontId="11" fillId="0" borderId="18" xfId="57" applyNumberFormat="1" applyFill="1" applyBorder="1" applyAlignment="1">
      <alignment vertical="center"/>
      <protection/>
    </xf>
    <xf numFmtId="3" fontId="11" fillId="0" borderId="19" xfId="57" applyNumberFormat="1" applyFill="1" applyBorder="1" applyAlignment="1">
      <alignment vertical="center"/>
      <protection/>
    </xf>
    <xf numFmtId="3" fontId="11" fillId="0" borderId="29" xfId="57" applyNumberFormat="1" applyFont="1" applyBorder="1" applyAlignment="1">
      <alignment vertical="center"/>
      <protection/>
    </xf>
    <xf numFmtId="3" fontId="11" fillId="0" borderId="23" xfId="57" applyNumberFormat="1" applyFont="1" applyBorder="1" applyAlignment="1">
      <alignment vertical="center"/>
      <protection/>
    </xf>
    <xf numFmtId="3" fontId="17" fillId="0" borderId="35" xfId="57" applyNumberFormat="1" applyFont="1" applyBorder="1" applyAlignment="1">
      <alignment vertical="center"/>
      <protection/>
    </xf>
    <xf numFmtId="3" fontId="17" fillId="0" borderId="34" xfId="57" applyNumberFormat="1" applyFont="1" applyBorder="1" applyAlignment="1">
      <alignment vertical="center"/>
      <protection/>
    </xf>
    <xf numFmtId="3" fontId="17" fillId="0" borderId="43" xfId="57" applyNumberFormat="1" applyFont="1" applyBorder="1" applyAlignment="1">
      <alignment vertical="center"/>
      <protection/>
    </xf>
    <xf numFmtId="3" fontId="17" fillId="0" borderId="46" xfId="57" applyNumberFormat="1" applyFont="1" applyBorder="1" applyAlignment="1">
      <alignment vertical="center"/>
      <protection/>
    </xf>
    <xf numFmtId="3" fontId="47" fillId="0" borderId="43" xfId="57" applyNumberFormat="1" applyFont="1" applyBorder="1" applyAlignment="1">
      <alignment vertical="center"/>
      <protection/>
    </xf>
    <xf numFmtId="3" fontId="47" fillId="0" borderId="46" xfId="57" applyNumberFormat="1" applyFont="1" applyBorder="1" applyAlignment="1">
      <alignment vertical="center"/>
      <protection/>
    </xf>
    <xf numFmtId="3" fontId="11" fillId="0" borderId="18" xfId="57" applyNumberFormat="1" applyBorder="1" applyAlignment="1">
      <alignment vertical="center"/>
      <protection/>
    </xf>
    <xf numFmtId="3" fontId="11" fillId="0" borderId="19" xfId="57" applyNumberFormat="1" applyBorder="1" applyAlignment="1">
      <alignment vertical="center"/>
      <protection/>
    </xf>
    <xf numFmtId="3" fontId="11" fillId="0" borderId="12" xfId="57" applyNumberFormat="1" applyFill="1" applyBorder="1" applyAlignment="1">
      <alignment vertical="center"/>
      <protection/>
    </xf>
    <xf numFmtId="3" fontId="11" fillId="0" borderId="15" xfId="57" applyNumberFormat="1" applyFill="1" applyBorder="1" applyAlignment="1">
      <alignment vertical="center"/>
      <protection/>
    </xf>
    <xf numFmtId="3" fontId="11" fillId="0" borderId="13" xfId="57" applyNumberFormat="1" applyBorder="1" applyAlignment="1">
      <alignment vertical="center"/>
      <protection/>
    </xf>
    <xf numFmtId="3" fontId="11" fillId="0" borderId="14" xfId="57" applyNumberFormat="1" applyBorder="1" applyAlignment="1">
      <alignment vertical="center"/>
      <protection/>
    </xf>
    <xf numFmtId="3" fontId="47" fillId="0" borderId="13" xfId="57" applyNumberFormat="1" applyFont="1" applyBorder="1" applyAlignment="1">
      <alignment vertical="center"/>
      <protection/>
    </xf>
    <xf numFmtId="3" fontId="47" fillId="0" borderId="14" xfId="57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59" applyNumberFormat="1" applyFont="1" applyBorder="1" applyAlignment="1">
      <alignment horizontal="center" vertical="center" wrapText="1"/>
      <protection/>
    </xf>
    <xf numFmtId="3" fontId="22" fillId="0" borderId="44" xfId="59" applyNumberFormat="1" applyFont="1" applyBorder="1" applyAlignment="1">
      <alignment horizontal="center" vertical="center" wrapText="1"/>
      <protection/>
    </xf>
    <xf numFmtId="3" fontId="22" fillId="0" borderId="53" xfId="59" applyNumberFormat="1" applyFont="1" applyBorder="1" applyAlignment="1">
      <alignment horizontal="center" vertical="center" wrapText="1"/>
      <protection/>
    </xf>
    <xf numFmtId="3" fontId="29" fillId="0" borderId="18" xfId="59" applyNumberFormat="1" applyFont="1" applyFill="1" applyBorder="1" applyAlignment="1">
      <alignment vertical="top"/>
      <protection/>
    </xf>
    <xf numFmtId="3" fontId="29" fillId="0" borderId="19" xfId="59" applyNumberFormat="1" applyFont="1" applyFill="1" applyBorder="1" applyAlignment="1">
      <alignment vertical="top"/>
      <protection/>
    </xf>
    <xf numFmtId="3" fontId="29" fillId="0" borderId="30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 applyAlignment="1">
      <alignment vertical="top"/>
      <protection/>
    </xf>
    <xf numFmtId="3" fontId="29" fillId="0" borderId="15" xfId="59" applyNumberFormat="1" applyFont="1" applyFill="1" applyBorder="1" applyAlignment="1">
      <alignment vertical="top"/>
      <protection/>
    </xf>
    <xf numFmtId="3" fontId="29" fillId="0" borderId="27" xfId="59" applyNumberFormat="1" applyFont="1" applyFill="1" applyBorder="1" applyAlignment="1">
      <alignment vertical="top"/>
      <protection/>
    </xf>
    <xf numFmtId="3" fontId="29" fillId="0" borderId="12" xfId="59" applyNumberFormat="1" applyFont="1" applyFill="1" applyBorder="1">
      <alignment/>
      <protection/>
    </xf>
    <xf numFmtId="3" fontId="29" fillId="0" borderId="15" xfId="59" applyNumberFormat="1" applyFont="1" applyFill="1" applyBorder="1">
      <alignment/>
      <protection/>
    </xf>
    <xf numFmtId="3" fontId="29" fillId="0" borderId="27" xfId="59" applyNumberFormat="1" applyFont="1" applyFill="1" applyBorder="1">
      <alignment/>
      <protection/>
    </xf>
    <xf numFmtId="3" fontId="25" fillId="0" borderId="13" xfId="59" applyNumberFormat="1" applyFont="1" applyBorder="1" applyAlignment="1">
      <alignment vertical="center"/>
      <protection/>
    </xf>
    <xf numFmtId="3" fontId="25" fillId="0" borderId="14" xfId="59" applyNumberFormat="1" applyFont="1" applyBorder="1" applyAlignment="1">
      <alignment vertical="center"/>
      <protection/>
    </xf>
    <xf numFmtId="0" fontId="11" fillId="0" borderId="28" xfId="57" applyFont="1" applyBorder="1" applyAlignment="1">
      <alignment horizontal="center" vertical="center"/>
      <protection/>
    </xf>
    <xf numFmtId="3" fontId="29" fillId="0" borderId="28" xfId="59" applyNumberFormat="1" applyFont="1" applyFill="1" applyBorder="1">
      <alignment/>
      <protection/>
    </xf>
    <xf numFmtId="3" fontId="29" fillId="0" borderId="16" xfId="59" applyNumberFormat="1" applyFont="1" applyFill="1" applyBorder="1">
      <alignment/>
      <protection/>
    </xf>
    <xf numFmtId="3" fontId="29" fillId="0" borderId="17" xfId="59" applyNumberFormat="1" applyFont="1" applyFill="1" applyBorder="1">
      <alignment/>
      <protection/>
    </xf>
    <xf numFmtId="0" fontId="16" fillId="33" borderId="50" xfId="57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56" fillId="0" borderId="60" xfId="60" applyFont="1" applyFill="1" applyBorder="1" applyAlignment="1" applyProtection="1">
      <alignment horizontal="left" vertical="center" wrapText="1" indent="1"/>
      <protection/>
    </xf>
    <xf numFmtId="0" fontId="56" fillId="0" borderId="61" xfId="60" applyFont="1" applyFill="1" applyBorder="1" applyAlignment="1" applyProtection="1">
      <alignment horizontal="left" vertical="center" wrapText="1" indent="1"/>
      <protection/>
    </xf>
    <xf numFmtId="0" fontId="65" fillId="0" borderId="50" xfId="60" applyFont="1" applyFill="1" applyBorder="1" applyAlignment="1" applyProtection="1">
      <alignment horizontal="left" vertical="center" wrapText="1" indent="1"/>
      <protection/>
    </xf>
    <xf numFmtId="0" fontId="65" fillId="0" borderId="42" xfId="60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0" applyFont="1" applyFill="1" applyBorder="1" applyAlignment="1" applyProtection="1">
      <alignment horizontal="left" vertical="center" wrapText="1" indent="1"/>
      <protection/>
    </xf>
    <xf numFmtId="0" fontId="56" fillId="0" borderId="72" xfId="60" applyFont="1" applyFill="1" applyBorder="1" applyAlignment="1" applyProtection="1">
      <alignment horizontal="left" vertical="center" wrapText="1" indent="1"/>
      <protection/>
    </xf>
    <xf numFmtId="0" fontId="65" fillId="0" borderId="71" xfId="60" applyFont="1" applyFill="1" applyBorder="1" applyAlignment="1" applyProtection="1">
      <alignment horizontal="left" vertical="center" wrapText="1" indent="1"/>
      <protection/>
    </xf>
    <xf numFmtId="0" fontId="56" fillId="0" borderId="73" xfId="60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8" applyFont="1" applyBorder="1" applyAlignment="1">
      <alignment horizontal="center" vertical="center" wrapText="1"/>
      <protection/>
    </xf>
    <xf numFmtId="2" fontId="46" fillId="0" borderId="12" xfId="58" applyNumberFormat="1" applyFont="1" applyFill="1" applyBorder="1" applyAlignment="1">
      <alignment horizontal="center" vertical="center" wrapText="1"/>
      <protection/>
    </xf>
    <xf numFmtId="2" fontId="44" fillId="0" borderId="43" xfId="58" applyNumberFormat="1" applyFont="1" applyBorder="1" applyAlignment="1">
      <alignment horizontal="center" vertical="center"/>
      <protection/>
    </xf>
    <xf numFmtId="0" fontId="16" fillId="33" borderId="81" xfId="57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7" applyFont="1" applyBorder="1" applyAlignment="1">
      <alignment horizontal="center" vertical="center"/>
      <protection/>
    </xf>
    <xf numFmtId="0" fontId="16" fillId="0" borderId="50" xfId="57" applyFont="1" applyBorder="1" applyAlignment="1">
      <alignment horizontal="center" vertical="center"/>
      <protection/>
    </xf>
    <xf numFmtId="3" fontId="16" fillId="33" borderId="81" xfId="57" applyNumberFormat="1" applyFont="1" applyFill="1" applyBorder="1" applyAlignment="1">
      <alignment horizontal="center" vertical="center"/>
      <protection/>
    </xf>
    <xf numFmtId="10" fontId="15" fillId="0" borderId="61" xfId="57" applyNumberFormat="1" applyFont="1" applyFill="1" applyBorder="1" applyAlignment="1">
      <alignment vertical="center"/>
      <protection/>
    </xf>
    <xf numFmtId="10" fontId="12" fillId="0" borderId="50" xfId="57" applyNumberFormat="1" applyFont="1" applyFill="1" applyBorder="1" applyAlignment="1">
      <alignment horizontal="right" vertical="center"/>
      <protection/>
    </xf>
    <xf numFmtId="0" fontId="16" fillId="33" borderId="58" xfId="57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7" applyNumberFormat="1" applyFont="1" applyFill="1" applyBorder="1" applyAlignment="1">
      <alignment horizontal="center" vertical="center"/>
      <protection/>
    </xf>
    <xf numFmtId="3" fontId="15" fillId="0" borderId="83" xfId="57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7" applyNumberFormat="1" applyFont="1" applyFill="1" applyBorder="1" applyAlignment="1">
      <alignment horizontal="right" vertical="center"/>
      <protection/>
    </xf>
    <xf numFmtId="3" fontId="12" fillId="0" borderId="20" xfId="57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6" fillId="33" borderId="45" xfId="57" applyNumberFormat="1" applyFont="1" applyFill="1" applyBorder="1" applyAlignment="1">
      <alignment horizontal="center" vertical="center"/>
      <protection/>
    </xf>
    <xf numFmtId="3" fontId="16" fillId="33" borderId="56" xfId="57" applyNumberFormat="1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7" applyNumberFormat="1" applyFont="1" applyFill="1" applyBorder="1" applyAlignment="1">
      <alignment horizontal="right" vertical="center"/>
      <protection/>
    </xf>
    <xf numFmtId="3" fontId="12" fillId="0" borderId="13" xfId="57" applyNumberFormat="1" applyFont="1" applyFill="1" applyBorder="1" applyAlignment="1">
      <alignment horizontal="right" vertical="center"/>
      <protection/>
    </xf>
    <xf numFmtId="3" fontId="12" fillId="0" borderId="21" xfId="57" applyNumberFormat="1" applyFont="1" applyFill="1" applyBorder="1" applyAlignment="1">
      <alignment horizontal="right" vertical="center"/>
      <protection/>
    </xf>
    <xf numFmtId="3" fontId="16" fillId="33" borderId="56" xfId="57" applyNumberFormat="1" applyFont="1" applyFill="1" applyBorder="1" applyAlignment="1">
      <alignment horizontal="center" vertical="center"/>
      <protection/>
    </xf>
    <xf numFmtId="10" fontId="15" fillId="0" borderId="27" xfId="57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7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7" applyNumberFormat="1" applyFont="1" applyBorder="1" applyAlignment="1">
      <alignment horizontal="right" vertical="center"/>
      <protection/>
    </xf>
    <xf numFmtId="3" fontId="15" fillId="0" borderId="18" xfId="57" applyNumberFormat="1" applyFont="1" applyBorder="1" applyAlignment="1">
      <alignment vertical="center"/>
      <protection/>
    </xf>
    <xf numFmtId="3" fontId="15" fillId="0" borderId="12" xfId="57" applyNumberFormat="1" applyFont="1" applyBorder="1" applyAlignment="1">
      <alignment vertical="center"/>
      <protection/>
    </xf>
    <xf numFmtId="3" fontId="28" fillId="34" borderId="85" xfId="57" applyNumberFormat="1" applyFont="1" applyFill="1" applyBorder="1" applyAlignment="1">
      <alignment horizontal="center" vertical="center" wrapText="1"/>
      <protection/>
    </xf>
    <xf numFmtId="10" fontId="41" fillId="0" borderId="25" xfId="57" applyNumberFormat="1" applyFont="1" applyBorder="1" applyAlignment="1">
      <alignment horizontal="right" vertical="center" wrapText="1"/>
      <protection/>
    </xf>
    <xf numFmtId="10" fontId="41" fillId="0" borderId="27" xfId="57" applyNumberFormat="1" applyFont="1" applyBorder="1" applyAlignment="1">
      <alignment horizontal="right" vertical="center" wrapText="1"/>
      <protection/>
    </xf>
    <xf numFmtId="10" fontId="47" fillId="34" borderId="86" xfId="57" applyNumberFormat="1" applyFont="1" applyFill="1" applyBorder="1" applyAlignment="1">
      <alignment horizontal="right" vertical="center" wrapText="1"/>
      <protection/>
    </xf>
    <xf numFmtId="3" fontId="28" fillId="34" borderId="87" xfId="57" applyNumberFormat="1" applyFont="1" applyFill="1" applyBorder="1" applyAlignment="1">
      <alignment horizontal="center" vertical="center" wrapText="1"/>
      <protection/>
    </xf>
    <xf numFmtId="0" fontId="51" fillId="0" borderId="52" xfId="57" applyFont="1" applyBorder="1" applyAlignment="1">
      <alignment vertical="center"/>
      <protection/>
    </xf>
    <xf numFmtId="0" fontId="11" fillId="0" borderId="52" xfId="57" applyBorder="1" applyAlignment="1">
      <alignment vertical="center"/>
      <protection/>
    </xf>
    <xf numFmtId="0" fontId="11" fillId="0" borderId="52" xfId="57" applyFill="1" applyBorder="1" applyAlignment="1">
      <alignment vertical="center"/>
      <protection/>
    </xf>
    <xf numFmtId="0" fontId="11" fillId="0" borderId="52" xfId="57" applyFont="1" applyBorder="1">
      <alignment/>
      <protection/>
    </xf>
    <xf numFmtId="0" fontId="11" fillId="0" borderId="52" xfId="57" applyFont="1" applyFill="1" applyBorder="1">
      <alignment/>
      <protection/>
    </xf>
    <xf numFmtId="0" fontId="12" fillId="1" borderId="23" xfId="57" applyFont="1" applyFill="1" applyBorder="1" applyAlignment="1">
      <alignment horizontal="center" vertical="center" wrapText="1"/>
      <protection/>
    </xf>
    <xf numFmtId="3" fontId="39" fillId="0" borderId="0" xfId="61" applyNumberFormat="1" applyFill="1" applyProtection="1">
      <alignment/>
      <protection/>
    </xf>
    <xf numFmtId="3" fontId="39" fillId="0" borderId="0" xfId="61" applyNumberFormat="1" applyFill="1" applyAlignment="1" applyProtection="1">
      <alignment wrapText="1"/>
      <protection locked="0"/>
    </xf>
    <xf numFmtId="3" fontId="39" fillId="0" borderId="0" xfId="61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 wrapText="1"/>
      <protection/>
    </xf>
    <xf numFmtId="3" fontId="61" fillId="0" borderId="44" xfId="61" applyNumberFormat="1" applyFont="1" applyFill="1" applyBorder="1" applyAlignment="1" applyProtection="1">
      <alignment horizontal="center" vertical="center"/>
      <protection/>
    </xf>
    <xf numFmtId="3" fontId="61" fillId="0" borderId="53" xfId="61" applyNumberFormat="1" applyFont="1" applyFill="1" applyBorder="1" applyAlignment="1" applyProtection="1">
      <alignment horizontal="center" vertical="center"/>
      <protection/>
    </xf>
    <xf numFmtId="3" fontId="56" fillId="0" borderId="13" xfId="61" applyNumberFormat="1" applyFont="1" applyFill="1" applyBorder="1" applyAlignment="1" applyProtection="1">
      <alignment horizontal="left" vertical="center" indent="1"/>
      <protection/>
    </xf>
    <xf numFmtId="3" fontId="39" fillId="0" borderId="0" xfId="61" applyNumberFormat="1" applyFill="1" applyAlignment="1" applyProtection="1">
      <alignment vertical="center"/>
      <protection/>
    </xf>
    <xf numFmtId="3" fontId="56" fillId="0" borderId="45" xfId="61" applyNumberFormat="1" applyFont="1" applyFill="1" applyBorder="1" applyAlignment="1" applyProtection="1">
      <alignment horizontal="left" vertical="center" indent="1"/>
      <protection/>
    </xf>
    <xf numFmtId="3" fontId="56" fillId="0" borderId="36" xfId="61" applyNumberFormat="1" applyFont="1" applyFill="1" applyBorder="1" applyAlignment="1" applyProtection="1">
      <alignment horizontal="left" vertical="center" wrapText="1"/>
      <protection/>
    </xf>
    <xf numFmtId="3" fontId="56" fillId="0" borderId="36" xfId="61" applyNumberFormat="1" applyFont="1" applyFill="1" applyBorder="1" applyAlignment="1" applyProtection="1">
      <alignment vertical="center"/>
      <protection locked="0"/>
    </xf>
    <xf numFmtId="3" fontId="56" fillId="0" borderId="56" xfId="61" applyNumberFormat="1" applyFont="1" applyFill="1" applyBorder="1" applyAlignment="1" applyProtection="1">
      <alignment vertical="center"/>
      <protection/>
    </xf>
    <xf numFmtId="3" fontId="56" fillId="0" borderId="12" xfId="61" applyNumberFormat="1" applyFont="1" applyFill="1" applyBorder="1" applyAlignment="1" applyProtection="1">
      <alignment horizontal="left" vertical="center" indent="1"/>
      <protection/>
    </xf>
    <xf numFmtId="3" fontId="56" fillId="0" borderId="15" xfId="61" applyNumberFormat="1" applyFont="1" applyFill="1" applyBorder="1" applyAlignment="1" applyProtection="1">
      <alignment horizontal="left" vertical="center" wrapText="1"/>
      <protection/>
    </xf>
    <xf numFmtId="3" fontId="56" fillId="0" borderId="15" xfId="61" applyNumberFormat="1" applyFont="1" applyFill="1" applyBorder="1" applyAlignment="1" applyProtection="1">
      <alignment vertical="center"/>
      <protection locked="0"/>
    </xf>
    <xf numFmtId="3" fontId="56" fillId="0" borderId="27" xfId="61" applyNumberFormat="1" applyFont="1" applyFill="1" applyBorder="1" applyAlignment="1" applyProtection="1">
      <alignment vertical="center"/>
      <protection/>
    </xf>
    <xf numFmtId="3" fontId="39" fillId="0" borderId="0" xfId="61" applyNumberFormat="1" applyFill="1" applyAlignment="1" applyProtection="1">
      <alignment vertical="center"/>
      <protection locked="0"/>
    </xf>
    <xf numFmtId="3" fontId="56" fillId="0" borderId="23" xfId="61" applyNumberFormat="1" applyFont="1" applyFill="1" applyBorder="1" applyAlignment="1" applyProtection="1">
      <alignment horizontal="left" vertical="center" wrapText="1"/>
      <protection/>
    </xf>
    <xf numFmtId="3" fontId="56" fillId="0" borderId="23" xfId="61" applyNumberFormat="1" applyFont="1" applyFill="1" applyBorder="1" applyAlignment="1" applyProtection="1">
      <alignment vertical="center"/>
      <protection locked="0"/>
    </xf>
    <xf numFmtId="3" fontId="61" fillId="0" borderId="14" xfId="61" applyNumberFormat="1" applyFont="1" applyFill="1" applyBorder="1" applyAlignment="1" applyProtection="1">
      <alignment horizontal="left" vertical="center" wrapText="1"/>
      <protection/>
    </xf>
    <xf numFmtId="3" fontId="65" fillId="0" borderId="14" xfId="61" applyNumberFormat="1" applyFont="1" applyFill="1" applyBorder="1" applyAlignment="1" applyProtection="1">
      <alignment vertical="center"/>
      <protection/>
    </xf>
    <xf numFmtId="3" fontId="65" fillId="0" borderId="21" xfId="61" applyNumberFormat="1" applyFont="1" applyFill="1" applyBorder="1" applyAlignment="1" applyProtection="1">
      <alignment vertical="center"/>
      <protection/>
    </xf>
    <xf numFmtId="3" fontId="56" fillId="0" borderId="25" xfId="61" applyNumberFormat="1" applyFont="1" applyFill="1" applyBorder="1" applyAlignment="1" applyProtection="1">
      <alignment vertical="center"/>
      <protection/>
    </xf>
    <xf numFmtId="3" fontId="61" fillId="0" borderId="14" xfId="61" applyNumberFormat="1" applyFont="1" applyFill="1" applyBorder="1" applyAlignment="1" applyProtection="1">
      <alignment horizontal="left" wrapText="1"/>
      <protection/>
    </xf>
    <xf numFmtId="3" fontId="65" fillId="0" borderId="14" xfId="61" applyNumberFormat="1" applyFont="1" applyFill="1" applyBorder="1" applyProtection="1">
      <alignment/>
      <protection/>
    </xf>
    <xf numFmtId="3" fontId="65" fillId="0" borderId="21" xfId="61" applyNumberFormat="1" applyFont="1" applyFill="1" applyBorder="1" applyProtection="1">
      <alignment/>
      <protection/>
    </xf>
    <xf numFmtId="3" fontId="71" fillId="0" borderId="0" xfId="61" applyNumberFormat="1" applyFont="1" applyFill="1" applyProtection="1">
      <alignment/>
      <protection/>
    </xf>
    <xf numFmtId="3" fontId="35" fillId="0" borderId="0" xfId="61" applyNumberFormat="1" applyFont="1" applyFill="1" applyAlignment="1" applyProtection="1">
      <alignment wrapText="1"/>
      <protection locked="0"/>
    </xf>
    <xf numFmtId="3" fontId="57" fillId="0" borderId="0" xfId="61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7" applyBorder="1" applyAlignment="1">
      <alignment vertical="center" wrapText="1"/>
      <protection/>
    </xf>
    <xf numFmtId="3" fontId="25" fillId="0" borderId="21" xfId="59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82" fillId="0" borderId="0" xfId="56" applyFont="1" applyFill="1" applyBorder="1" applyAlignment="1" applyProtection="1">
      <alignment horizontal="center" vertical="center"/>
      <protection/>
    </xf>
    <xf numFmtId="0" fontId="83" fillId="0" borderId="0" xfId="56" applyFont="1" applyFill="1" applyBorder="1" applyAlignment="1" applyProtection="1">
      <alignment horizontal="right"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0" fontId="62" fillId="0" borderId="2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8" fillId="0" borderId="12" xfId="56" applyFont="1" applyBorder="1">
      <alignment/>
      <protection/>
    </xf>
    <xf numFmtId="3" fontId="78" fillId="0" borderId="25" xfId="56" applyNumberFormat="1" applyFont="1" applyBorder="1" applyAlignment="1">
      <alignment horizontal="right"/>
      <protection/>
    </xf>
    <xf numFmtId="0" fontId="70" fillId="0" borderId="0" xfId="56" applyFont="1" applyFill="1" applyAlignment="1">
      <alignment vertical="center"/>
      <protection/>
    </xf>
    <xf numFmtId="3" fontId="70" fillId="0" borderId="0" xfId="56" applyNumberFormat="1" applyFont="1" applyFill="1" applyAlignment="1">
      <alignment vertical="center"/>
      <protection/>
    </xf>
    <xf numFmtId="0" fontId="1" fillId="0" borderId="12" xfId="56" applyBorder="1">
      <alignment/>
      <protection/>
    </xf>
    <xf numFmtId="3" fontId="1" fillId="0" borderId="27" xfId="56" applyNumberFormat="1" applyFont="1" applyBorder="1" applyAlignment="1">
      <alignment horizontal="right"/>
      <protection/>
    </xf>
    <xf numFmtId="0" fontId="1" fillId="0" borderId="12" xfId="56" applyFont="1" applyBorder="1">
      <alignment/>
      <protection/>
    </xf>
    <xf numFmtId="3" fontId="78" fillId="0" borderId="27" xfId="56" applyNumberFormat="1" applyFont="1" applyBorder="1" applyAlignment="1">
      <alignment horizontal="right"/>
      <protection/>
    </xf>
    <xf numFmtId="0" fontId="78" fillId="0" borderId="26" xfId="56" applyFont="1" applyBorder="1">
      <alignment/>
      <protection/>
    </xf>
    <xf numFmtId="0" fontId="78" fillId="0" borderId="40" xfId="56" applyFont="1" applyBorder="1">
      <alignment/>
      <protection/>
    </xf>
    <xf numFmtId="3" fontId="78" fillId="0" borderId="55" xfId="56" applyNumberFormat="1" applyFont="1" applyBorder="1" applyAlignment="1">
      <alignment horizontal="right"/>
      <protection/>
    </xf>
    <xf numFmtId="0" fontId="78" fillId="0" borderId="11" xfId="56" applyFont="1" applyBorder="1" applyAlignment="1">
      <alignment vertical="center"/>
      <protection/>
    </xf>
    <xf numFmtId="3" fontId="78" fillId="0" borderId="21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78" fillId="0" borderId="11" xfId="56" applyFont="1" applyFill="1" applyBorder="1" applyAlignment="1">
      <alignment vertical="center"/>
      <protection/>
    </xf>
    <xf numFmtId="3" fontId="78" fillId="0" borderId="21" xfId="56" applyNumberFormat="1" applyFont="1" applyFill="1" applyBorder="1" applyAlignment="1">
      <alignment vertical="center"/>
      <protection/>
    </xf>
    <xf numFmtId="0" fontId="78" fillId="0" borderId="52" xfId="56" applyFont="1" applyFill="1" applyBorder="1">
      <alignment/>
      <protection/>
    </xf>
    <xf numFmtId="3" fontId="78" fillId="0" borderId="25" xfId="56" applyNumberFormat="1" applyFont="1" applyFill="1" applyBorder="1">
      <alignment/>
      <protection/>
    </xf>
    <xf numFmtId="3" fontId="78" fillId="0" borderId="55" xfId="56" applyNumberFormat="1" applyFont="1" applyFill="1" applyBorder="1">
      <alignment/>
      <protection/>
    </xf>
    <xf numFmtId="0" fontId="78" fillId="0" borderId="0" xfId="56" applyFont="1" applyFill="1">
      <alignment/>
      <protection/>
    </xf>
    <xf numFmtId="0" fontId="78" fillId="0" borderId="0" xfId="56" applyFont="1" applyFill="1" applyAlignment="1">
      <alignment vertical="center"/>
      <protection/>
    </xf>
    <xf numFmtId="0" fontId="78" fillId="0" borderId="11" xfId="56" applyFont="1" applyFill="1" applyBorder="1">
      <alignment/>
      <protection/>
    </xf>
    <xf numFmtId="3" fontId="78" fillId="0" borderId="21" xfId="56" applyNumberFormat="1" applyFont="1" applyFill="1" applyBorder="1">
      <alignment/>
      <protection/>
    </xf>
    <xf numFmtId="3" fontId="78" fillId="0" borderId="27" xfId="56" applyNumberFormat="1" applyFont="1" applyBorder="1">
      <alignment/>
      <protection/>
    </xf>
    <xf numFmtId="3" fontId="78" fillId="0" borderId="55" xfId="56" applyNumberFormat="1" applyFont="1" applyBorder="1">
      <alignment/>
      <protection/>
    </xf>
    <xf numFmtId="0" fontId="84" fillId="0" borderId="62" xfId="56" applyFont="1" applyBorder="1" applyAlignment="1">
      <alignment vertical="center"/>
      <protection/>
    </xf>
    <xf numFmtId="3" fontId="84" fillId="0" borderId="17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4" xfId="56" applyFont="1" applyFill="1" applyBorder="1" applyAlignment="1" applyProtection="1">
      <alignment horizontal="center" vertical="center" wrapText="1"/>
      <protection/>
    </xf>
    <xf numFmtId="3" fontId="78" fillId="0" borderId="23" xfId="56" applyNumberFormat="1" applyFont="1" applyBorder="1" applyAlignment="1">
      <alignment horizontal="right"/>
      <protection/>
    </xf>
    <xf numFmtId="3" fontId="1" fillId="0" borderId="15" xfId="56" applyNumberFormat="1" applyFont="1" applyBorder="1" applyAlignment="1">
      <alignment horizontal="right"/>
      <protection/>
    </xf>
    <xf numFmtId="3" fontId="78" fillId="0" borderId="15" xfId="56" applyNumberFormat="1" applyFont="1" applyBorder="1" applyAlignment="1">
      <alignment horizontal="right"/>
      <protection/>
    </xf>
    <xf numFmtId="3" fontId="78" fillId="0" borderId="34" xfId="56" applyNumberFormat="1" applyFont="1" applyBorder="1" applyAlignment="1">
      <alignment horizontal="right"/>
      <protection/>
    </xf>
    <xf numFmtId="3" fontId="78" fillId="0" borderId="14" xfId="56" applyNumberFormat="1" applyFont="1" applyBorder="1" applyAlignment="1">
      <alignment horizontal="right" vertical="center"/>
      <protection/>
    </xf>
    <xf numFmtId="3" fontId="78" fillId="0" borderId="14" xfId="56" applyNumberFormat="1" applyFont="1" applyFill="1" applyBorder="1" applyAlignment="1">
      <alignment vertical="center"/>
      <protection/>
    </xf>
    <xf numFmtId="3" fontId="78" fillId="0" borderId="23" xfId="56" applyNumberFormat="1" applyFont="1" applyFill="1" applyBorder="1">
      <alignment/>
      <protection/>
    </xf>
    <xf numFmtId="3" fontId="78" fillId="0" borderId="34" xfId="56" applyNumberFormat="1" applyFont="1" applyFill="1" applyBorder="1">
      <alignment/>
      <protection/>
    </xf>
    <xf numFmtId="3" fontId="78" fillId="0" borderId="14" xfId="56" applyNumberFormat="1" applyFont="1" applyFill="1" applyBorder="1">
      <alignment/>
      <protection/>
    </xf>
    <xf numFmtId="3" fontId="78" fillId="0" borderId="15" xfId="56" applyNumberFormat="1" applyFont="1" applyBorder="1">
      <alignment/>
      <protection/>
    </xf>
    <xf numFmtId="3" fontId="78" fillId="0" borderId="34" xfId="56" applyNumberFormat="1" applyFont="1" applyBorder="1">
      <alignment/>
      <protection/>
    </xf>
    <xf numFmtId="3" fontId="84" fillId="0" borderId="16" xfId="56" applyNumberFormat="1" applyFont="1" applyBorder="1" applyAlignment="1">
      <alignment vertical="center"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3" fillId="0" borderId="52" xfId="57" applyFont="1" applyBorder="1" applyAlignment="1">
      <alignment vertical="center"/>
      <protection/>
    </xf>
    <xf numFmtId="3" fontId="16" fillId="33" borderId="88" xfId="57" applyNumberFormat="1" applyFont="1" applyFill="1" applyBorder="1" applyAlignment="1">
      <alignment horizontal="center" vertical="center"/>
      <protection/>
    </xf>
    <xf numFmtId="3" fontId="16" fillId="33" borderId="80" xfId="57" applyNumberFormat="1" applyFont="1" applyFill="1" applyBorder="1" applyAlignment="1">
      <alignment horizontal="center" vertical="center" wrapText="1"/>
      <protection/>
    </xf>
    <xf numFmtId="3" fontId="15" fillId="0" borderId="79" xfId="0" applyNumberFormat="1" applyFont="1" applyFill="1" applyBorder="1" applyAlignment="1">
      <alignment horizontal="right" vertical="center"/>
    </xf>
    <xf numFmtId="0" fontId="11" fillId="0" borderId="52" xfId="57" applyFont="1" applyFill="1" applyBorder="1" applyAlignment="1">
      <alignment vertical="center"/>
      <protection/>
    </xf>
    <xf numFmtId="3" fontId="15" fillId="0" borderId="79" xfId="57" applyNumberFormat="1" applyFont="1" applyFill="1" applyBorder="1" applyAlignment="1">
      <alignment horizontal="right" vertical="center"/>
      <protection/>
    </xf>
    <xf numFmtId="0" fontId="51" fillId="0" borderId="52" xfId="57" applyFont="1" applyFill="1" applyBorder="1" applyAlignment="1">
      <alignment vertical="center"/>
      <protection/>
    </xf>
    <xf numFmtId="3" fontId="15" fillId="0" borderId="89" xfId="57" applyNumberFormat="1" applyFont="1" applyFill="1" applyBorder="1" applyAlignment="1">
      <alignment horizontal="right" vertical="center"/>
      <protection/>
    </xf>
    <xf numFmtId="3" fontId="12" fillId="0" borderId="78" xfId="57" applyNumberFormat="1" applyFont="1" applyFill="1" applyBorder="1" applyAlignment="1">
      <alignment horizontal="right" vertical="center"/>
      <protection/>
    </xf>
    <xf numFmtId="0" fontId="11" fillId="0" borderId="52" xfId="57" applyFont="1" applyBorder="1" applyAlignment="1">
      <alignment vertical="center"/>
      <protection/>
    </xf>
    <xf numFmtId="3" fontId="16" fillId="33" borderId="78" xfId="57" applyNumberFormat="1" applyFont="1" applyFill="1" applyBorder="1" applyAlignment="1">
      <alignment horizontal="center" vertical="center"/>
      <protection/>
    </xf>
    <xf numFmtId="3" fontId="16" fillId="33" borderId="78" xfId="57" applyNumberFormat="1" applyFont="1" applyFill="1" applyBorder="1" applyAlignment="1">
      <alignment horizontal="center" vertical="center" wrapText="1"/>
      <protection/>
    </xf>
    <xf numFmtId="3" fontId="15" fillId="0" borderId="90" xfId="57" applyNumberFormat="1" applyFont="1" applyFill="1" applyBorder="1" applyAlignment="1">
      <alignment horizontal="right" vertical="center"/>
      <protection/>
    </xf>
    <xf numFmtId="3" fontId="15" fillId="0" borderId="79" xfId="57" applyNumberFormat="1" applyFont="1" applyBorder="1" applyAlignment="1">
      <alignment horizontal="right" vertical="center"/>
      <protection/>
    </xf>
    <xf numFmtId="3" fontId="12" fillId="0" borderId="78" xfId="57" applyNumberFormat="1" applyFont="1" applyBorder="1" applyAlignment="1">
      <alignment horizontal="right" vertical="center"/>
      <protection/>
    </xf>
    <xf numFmtId="0" fontId="37" fillId="0" borderId="0" xfId="60" applyFont="1" applyFill="1">
      <alignment/>
      <protection/>
    </xf>
    <xf numFmtId="0" fontId="37" fillId="0" borderId="0" xfId="60" applyFont="1" applyFill="1" applyAlignment="1">
      <alignment vertical="center" wrapText="1"/>
      <protection/>
    </xf>
    <xf numFmtId="165" fontId="87" fillId="0" borderId="0" xfId="60" applyNumberFormat="1" applyFont="1" applyFill="1" applyBorder="1" applyAlignment="1" applyProtection="1">
      <alignment vertical="center" wrapText="1"/>
      <protection/>
    </xf>
    <xf numFmtId="165" fontId="35" fillId="0" borderId="0" xfId="60" applyNumberFormat="1" applyFont="1" applyFill="1" applyBorder="1" applyAlignment="1" applyProtection="1">
      <alignment horizontal="centerContinuous" vertical="center"/>
      <protection/>
    </xf>
    <xf numFmtId="165" fontId="35" fillId="0" borderId="0" xfId="60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0" applyFont="1" applyFill="1" applyBorder="1" applyAlignment="1">
      <alignment vertical="center" wrapText="1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14" xfId="60" applyFont="1" applyFill="1" applyBorder="1" applyAlignment="1">
      <alignment horizontal="center" vertical="center" wrapText="1"/>
      <protection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 applyProtection="1">
      <alignment vertical="center" wrapText="1"/>
      <protection locked="0"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 applyProtection="1">
      <alignment vertical="center" wrapText="1"/>
      <protection locked="0"/>
    </xf>
    <xf numFmtId="0" fontId="39" fillId="0" borderId="35" xfId="60" applyFont="1" applyFill="1" applyBorder="1" applyAlignment="1">
      <alignment horizontal="center" vertical="center"/>
      <protection/>
    </xf>
    <xf numFmtId="0" fontId="39" fillId="0" borderId="34" xfId="60" applyFont="1" applyFill="1" applyBorder="1" applyAlignment="1" applyProtection="1">
      <alignment vertical="center" wrapText="1"/>
      <protection locked="0"/>
    </xf>
    <xf numFmtId="0" fontId="57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vertical="center" wrapText="1"/>
      <protection/>
    </xf>
    <xf numFmtId="0" fontId="39" fillId="0" borderId="0" xfId="60" applyFont="1" applyFill="1" applyBorder="1" applyAlignment="1" applyProtection="1">
      <alignment vertical="center" wrapText="1"/>
      <protection locked="0"/>
    </xf>
    <xf numFmtId="0" fontId="37" fillId="0" borderId="0" xfId="60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0" applyFont="1" applyFill="1" applyBorder="1" applyAlignment="1" applyProtection="1">
      <alignment horizontal="center" vertical="center" wrapText="1"/>
      <protection/>
    </xf>
    <xf numFmtId="0" fontId="57" fillId="0" borderId="19" xfId="60" applyFont="1" applyFill="1" applyBorder="1" applyAlignment="1" applyProtection="1">
      <alignment horizontal="center" vertical="center" wrapText="1"/>
      <protection/>
    </xf>
    <xf numFmtId="0" fontId="57" fillId="0" borderId="30" xfId="60" applyFont="1" applyFill="1" applyBorder="1" applyAlignment="1" applyProtection="1">
      <alignment horizontal="center" vertical="center" wrapText="1"/>
      <protection/>
    </xf>
    <xf numFmtId="0" fontId="39" fillId="0" borderId="13" xfId="60" applyFont="1" applyFill="1" applyBorder="1" applyAlignment="1" applyProtection="1">
      <alignment horizontal="center" vertical="center"/>
      <protection/>
    </xf>
    <xf numFmtId="0" fontId="39" fillId="0" borderId="14" xfId="60" applyFont="1" applyFill="1" applyBorder="1" applyAlignment="1" applyProtection="1">
      <alignment horizontal="center" vertical="center"/>
      <protection/>
    </xf>
    <xf numFmtId="0" fontId="39" fillId="0" borderId="21" xfId="60" applyFont="1" applyFill="1" applyBorder="1" applyAlignment="1" applyProtection="1">
      <alignment horizontal="center" vertical="center"/>
      <protection/>
    </xf>
    <xf numFmtId="0" fontId="39" fillId="0" borderId="18" xfId="60" applyFont="1" applyFill="1" applyBorder="1" applyAlignment="1" applyProtection="1">
      <alignment horizontal="center" vertical="center"/>
      <protection/>
    </xf>
    <xf numFmtId="0" fontId="39" fillId="0" borderId="23" xfId="60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0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91" xfId="0" applyBorder="1" applyAlignment="1">
      <alignment/>
    </xf>
    <xf numFmtId="0" fontId="40" fillId="0" borderId="91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92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6" fillId="0" borderId="0" xfId="0" applyFont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0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33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4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7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7" applyFont="1" applyBorder="1" applyAlignment="1">
      <alignment horizontal="left" vertical="center" wrapText="1"/>
      <protection/>
    </xf>
    <xf numFmtId="0" fontId="11" fillId="0" borderId="0" xfId="57" applyFont="1" applyAlignment="1">
      <alignment horizontal="right"/>
      <protection/>
    </xf>
    <xf numFmtId="3" fontId="18" fillId="0" borderId="95" xfId="57" applyNumberFormat="1" applyFont="1" applyBorder="1" applyAlignment="1">
      <alignment horizontal="right"/>
      <protection/>
    </xf>
    <xf numFmtId="3" fontId="78" fillId="0" borderId="36" xfId="56" applyNumberFormat="1" applyFont="1" applyBorder="1" applyAlignment="1">
      <alignment horizontal="right"/>
      <protection/>
    </xf>
    <xf numFmtId="3" fontId="78" fillId="0" borderId="56" xfId="56" applyNumberFormat="1" applyFont="1" applyBorder="1" applyAlignment="1">
      <alignment horizontal="right"/>
      <protection/>
    </xf>
    <xf numFmtId="3" fontId="78" fillId="0" borderId="36" xfId="56" applyNumberFormat="1" applyFont="1" applyFill="1" applyBorder="1">
      <alignment/>
      <protection/>
    </xf>
    <xf numFmtId="3" fontId="78" fillId="0" borderId="56" xfId="56" applyNumberFormat="1" applyFont="1" applyFill="1" applyBorder="1">
      <alignment/>
      <protection/>
    </xf>
    <xf numFmtId="0" fontId="11" fillId="0" borderId="45" xfId="57" applyFont="1" applyBorder="1" applyAlignment="1">
      <alignment horizontal="center" vertical="center"/>
      <protection/>
    </xf>
    <xf numFmtId="3" fontId="29" fillId="0" borderId="45" xfId="59" applyNumberFormat="1" applyFont="1" applyFill="1" applyBorder="1">
      <alignment/>
      <protection/>
    </xf>
    <xf numFmtId="3" fontId="29" fillId="0" borderId="36" xfId="59" applyNumberFormat="1" applyFont="1" applyFill="1" applyBorder="1">
      <alignment/>
      <protection/>
    </xf>
    <xf numFmtId="0" fontId="57" fillId="0" borderId="57" xfId="60" applyFont="1" applyFill="1" applyBorder="1" applyAlignment="1">
      <alignment horizontal="center" vertical="center" wrapText="1"/>
      <protection/>
    </xf>
    <xf numFmtId="0" fontId="39" fillId="0" borderId="50" xfId="60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0" applyFont="1" applyFill="1" applyBorder="1" applyAlignment="1">
      <alignment horizontal="center" vertical="center" wrapText="1"/>
      <protection/>
    </xf>
    <xf numFmtId="0" fontId="57" fillId="0" borderId="0" xfId="60" applyFont="1" applyFill="1" applyBorder="1" applyAlignment="1">
      <alignment horizontal="center" vertical="center" wrapText="1"/>
      <protection/>
    </xf>
    <xf numFmtId="0" fontId="39" fillId="0" borderId="52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0" applyNumberFormat="1" applyFont="1" applyFill="1" applyBorder="1" applyAlignment="1">
      <alignment horizontal="right" vertical="center"/>
      <protection/>
    </xf>
    <xf numFmtId="166" fontId="39" fillId="0" borderId="0" xfId="60" applyNumberFormat="1" applyFont="1" applyFill="1" applyBorder="1" applyAlignment="1">
      <alignment horizontal="right" vertical="center"/>
      <protection/>
    </xf>
    <xf numFmtId="0" fontId="39" fillId="0" borderId="45" xfId="60" applyFont="1" applyFill="1" applyBorder="1" applyAlignment="1">
      <alignment horizontal="center" vertical="center"/>
      <protection/>
    </xf>
    <xf numFmtId="0" fontId="39" fillId="0" borderId="36" xfId="60" applyFont="1" applyFill="1" applyBorder="1" applyAlignment="1" applyProtection="1">
      <alignment vertical="center" wrapText="1"/>
      <protection locked="0"/>
    </xf>
    <xf numFmtId="166" fontId="39" fillId="0" borderId="81" xfId="40" applyNumberFormat="1" applyFont="1" applyFill="1" applyBorder="1" applyAlignment="1" applyProtection="1">
      <alignment horizontal="right" vertical="center"/>
      <protection locked="0"/>
    </xf>
    <xf numFmtId="3" fontId="29" fillId="0" borderId="35" xfId="59" applyNumberFormat="1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39" fillId="0" borderId="50" xfId="60" applyFont="1" applyFill="1" applyBorder="1" applyAlignment="1">
      <alignment horizontal="center" vertical="center" wrapText="1"/>
      <protection/>
    </xf>
    <xf numFmtId="0" fontId="39" fillId="0" borderId="60" xfId="60" applyFont="1" applyFill="1" applyBorder="1" applyAlignment="1" applyProtection="1">
      <alignment vertical="center" wrapText="1"/>
      <protection locked="0"/>
    </xf>
    <xf numFmtId="0" fontId="39" fillId="0" borderId="61" xfId="60" applyFont="1" applyFill="1" applyBorder="1" applyAlignment="1" applyProtection="1">
      <alignment vertical="center" wrapText="1"/>
      <protection locked="0"/>
    </xf>
    <xf numFmtId="0" fontId="39" fillId="0" borderId="57" xfId="60" applyFont="1" applyFill="1" applyBorder="1" applyAlignment="1" applyProtection="1">
      <alignment vertical="center" wrapText="1"/>
      <protection locked="0"/>
    </xf>
    <xf numFmtId="0" fontId="39" fillId="0" borderId="81" xfId="60" applyFont="1" applyFill="1" applyBorder="1" applyAlignment="1" applyProtection="1">
      <alignment vertical="center" wrapText="1"/>
      <protection locked="0"/>
    </xf>
    <xf numFmtId="0" fontId="57" fillId="0" borderId="50" xfId="60" applyFont="1" applyFill="1" applyBorder="1" applyAlignment="1">
      <alignment vertical="center" wrapText="1"/>
      <protection/>
    </xf>
    <xf numFmtId="165" fontId="86" fillId="0" borderId="0" xfId="60" applyNumberFormat="1" applyFont="1" applyFill="1" applyBorder="1" applyAlignment="1" applyProtection="1">
      <alignment vertical="center" wrapText="1"/>
      <protection/>
    </xf>
    <xf numFmtId="166" fontId="57" fillId="0" borderId="50" xfId="60" applyNumberFormat="1" applyFont="1" applyFill="1" applyBorder="1" applyAlignment="1">
      <alignment horizontal="right" vertical="center"/>
      <protection/>
    </xf>
    <xf numFmtId="0" fontId="78" fillId="0" borderId="62" xfId="56" applyFont="1" applyBorder="1">
      <alignment/>
      <protection/>
    </xf>
    <xf numFmtId="3" fontId="78" fillId="0" borderId="16" xfId="56" applyNumberFormat="1" applyFont="1" applyBorder="1" applyAlignment="1">
      <alignment horizontal="right"/>
      <protection/>
    </xf>
    <xf numFmtId="0" fontId="78" fillId="0" borderId="12" xfId="56" applyFont="1" applyFill="1" applyBorder="1">
      <alignment/>
      <protection/>
    </xf>
    <xf numFmtId="3" fontId="78" fillId="0" borderId="15" xfId="56" applyNumberFormat="1" applyFont="1" applyFill="1" applyBorder="1">
      <alignment/>
      <protection/>
    </xf>
    <xf numFmtId="0" fontId="1" fillId="0" borderId="26" xfId="56" applyFont="1" applyFill="1" applyBorder="1">
      <alignment/>
      <protection/>
    </xf>
    <xf numFmtId="3" fontId="1" fillId="0" borderId="15" xfId="56" applyNumberFormat="1" applyFont="1" applyFill="1" applyBorder="1">
      <alignment/>
      <protection/>
    </xf>
    <xf numFmtId="0" fontId="78" fillId="0" borderId="62" xfId="56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59" applyNumberFormat="1" applyFont="1" applyFill="1" applyBorder="1" applyAlignment="1">
      <alignment vertical="top"/>
      <protection/>
    </xf>
    <xf numFmtId="10" fontId="29" fillId="0" borderId="15" xfId="59" applyNumberFormat="1" applyFont="1" applyFill="1" applyBorder="1" applyAlignment="1">
      <alignment vertical="top"/>
      <protection/>
    </xf>
    <xf numFmtId="10" fontId="29" fillId="0" borderId="36" xfId="59" applyNumberFormat="1" applyFont="1" applyFill="1" applyBorder="1">
      <alignment/>
      <protection/>
    </xf>
    <xf numFmtId="10" fontId="29" fillId="0" borderId="16" xfId="59" applyNumberFormat="1" applyFont="1" applyFill="1" applyBorder="1">
      <alignment/>
      <protection/>
    </xf>
    <xf numFmtId="0" fontId="11" fillId="0" borderId="12" xfId="57" applyBorder="1">
      <alignment/>
      <protection/>
    </xf>
    <xf numFmtId="0" fontId="11" fillId="0" borderId="36" xfId="57" applyBorder="1">
      <alignment/>
      <protection/>
    </xf>
    <xf numFmtId="10" fontId="25" fillId="0" borderId="14" xfId="59" applyNumberFormat="1" applyFont="1" applyBorder="1" applyAlignment="1">
      <alignment vertical="center"/>
      <protection/>
    </xf>
    <xf numFmtId="3" fontId="22" fillId="0" borderId="96" xfId="59" applyNumberFormat="1" applyFont="1" applyBorder="1" applyAlignment="1">
      <alignment horizontal="center" vertical="center" wrapText="1"/>
      <protection/>
    </xf>
    <xf numFmtId="3" fontId="29" fillId="0" borderId="88" xfId="59" applyNumberFormat="1" applyFont="1" applyFill="1" applyBorder="1" applyAlignment="1">
      <alignment vertical="top"/>
      <protection/>
    </xf>
    <xf numFmtId="0" fontId="11" fillId="0" borderId="52" xfId="57" applyBorder="1">
      <alignment/>
      <protection/>
    </xf>
    <xf numFmtId="3" fontId="29" fillId="0" borderId="79" xfId="59" applyNumberFormat="1" applyFont="1" applyFill="1" applyBorder="1" applyAlignment="1">
      <alignment vertical="top"/>
      <protection/>
    </xf>
    <xf numFmtId="10" fontId="29" fillId="0" borderId="79" xfId="59" applyNumberFormat="1" applyFont="1" applyFill="1" applyBorder="1" applyAlignment="1">
      <alignment vertical="top"/>
      <protection/>
    </xf>
    <xf numFmtId="3" fontId="29" fillId="0" borderId="79" xfId="59" applyNumberFormat="1" applyFont="1" applyFill="1" applyBorder="1">
      <alignment/>
      <protection/>
    </xf>
    <xf numFmtId="3" fontId="29" fillId="0" borderId="95" xfId="59" applyNumberFormat="1" applyFont="1" applyFill="1" applyBorder="1">
      <alignment/>
      <protection/>
    </xf>
    <xf numFmtId="3" fontId="29" fillId="0" borderId="56" xfId="59" applyNumberFormat="1" applyFont="1" applyFill="1" applyBorder="1">
      <alignment/>
      <protection/>
    </xf>
    <xf numFmtId="3" fontId="29" fillId="0" borderId="97" xfId="59" applyNumberFormat="1" applyFont="1" applyFill="1" applyBorder="1">
      <alignment/>
      <protection/>
    </xf>
    <xf numFmtId="3" fontId="25" fillId="0" borderId="78" xfId="59" applyNumberFormat="1" applyFont="1" applyBorder="1" applyAlignment="1">
      <alignment vertical="center"/>
      <protection/>
    </xf>
    <xf numFmtId="10" fontId="25" fillId="0" borderId="78" xfId="59" applyNumberFormat="1" applyFont="1" applyBorder="1" applyAlignment="1">
      <alignment vertical="center"/>
      <protection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0" fontId="54" fillId="0" borderId="16" xfId="60" applyFont="1" applyFill="1" applyBorder="1" applyAlignment="1">
      <alignment horizontal="left"/>
      <protection/>
    </xf>
    <xf numFmtId="0" fontId="37" fillId="0" borderId="61" xfId="60" applyFont="1" applyFill="1" applyBorder="1" applyAlignment="1" applyProtection="1">
      <alignment horizontal="left" vertical="center" wrapText="1"/>
      <protection/>
    </xf>
    <xf numFmtId="0" fontId="37" fillId="0" borderId="38" xfId="60" applyFont="1" applyFill="1" applyBorder="1" applyAlignment="1" applyProtection="1">
      <alignment horizontal="left" vertical="center" wrapText="1"/>
      <protection/>
    </xf>
    <xf numFmtId="0" fontId="37" fillId="0" borderId="83" xfId="60" applyFont="1" applyFill="1" applyBorder="1" applyAlignment="1" applyProtection="1">
      <alignment horizontal="left" vertical="center" wrapText="1"/>
      <protection/>
    </xf>
    <xf numFmtId="0" fontId="37" fillId="0" borderId="73" xfId="60" applyFont="1" applyFill="1" applyBorder="1" applyAlignment="1" applyProtection="1">
      <alignment horizontal="left" vertical="center" wrapText="1"/>
      <protection/>
    </xf>
    <xf numFmtId="0" fontId="37" fillId="0" borderId="68" xfId="60" applyFont="1" applyFill="1" applyBorder="1" applyAlignment="1" applyProtection="1">
      <alignment horizontal="left" vertical="center" wrapText="1"/>
      <protection/>
    </xf>
    <xf numFmtId="0" fontId="37" fillId="0" borderId="92" xfId="60" applyFont="1" applyFill="1" applyBorder="1" applyAlignment="1" applyProtection="1">
      <alignment horizontal="left" vertical="center" wrapText="1"/>
      <protection/>
    </xf>
    <xf numFmtId="0" fontId="35" fillId="0" borderId="19" xfId="60" applyFont="1" applyFill="1" applyBorder="1" applyAlignment="1">
      <alignment horizontal="left"/>
      <protection/>
    </xf>
    <xf numFmtId="0" fontId="37" fillId="0" borderId="15" xfId="60" applyFont="1" applyFill="1" applyBorder="1" applyAlignment="1">
      <alignment horizontal="left"/>
      <protection/>
    </xf>
    <xf numFmtId="0" fontId="54" fillId="0" borderId="15" xfId="60" applyFont="1" applyFill="1" applyBorder="1" applyAlignment="1">
      <alignment horizontal="left"/>
      <protection/>
    </xf>
    <xf numFmtId="0" fontId="57" fillId="0" borderId="0" xfId="60" applyFont="1" applyFill="1" applyAlignment="1">
      <alignment horizontal="center" wrapText="1"/>
      <protection/>
    </xf>
    <xf numFmtId="0" fontId="57" fillId="0" borderId="0" xfId="60" applyFont="1" applyFill="1" applyBorder="1" applyAlignment="1">
      <alignment horizontal="center" wrapText="1"/>
      <protection/>
    </xf>
    <xf numFmtId="0" fontId="72" fillId="0" borderId="0" xfId="60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7" fillId="0" borderId="59" xfId="60" applyFont="1" applyFill="1" applyBorder="1" applyAlignment="1" applyProtection="1">
      <alignment horizontal="left" vertical="center" wrapText="1"/>
      <protection/>
    </xf>
    <xf numFmtId="0" fontId="37" fillId="0" borderId="51" xfId="60" applyFont="1" applyFill="1" applyBorder="1" applyAlignment="1" applyProtection="1">
      <alignment horizontal="left" vertical="center" wrapText="1"/>
      <protection/>
    </xf>
    <xf numFmtId="0" fontId="37" fillId="0" borderId="84" xfId="60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0" fontId="57" fillId="0" borderId="0" xfId="60" applyFont="1" applyFill="1" applyAlignment="1">
      <alignment horizontal="center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0" applyFont="1" applyFill="1" applyBorder="1" applyAlignment="1" applyProtection="1">
      <alignment horizontal="left" vertical="center" wrapText="1"/>
      <protection/>
    </xf>
    <xf numFmtId="0" fontId="35" fillId="0" borderId="42" xfId="60" applyFont="1" applyFill="1" applyBorder="1" applyAlignment="1" applyProtection="1">
      <alignment horizontal="left" vertical="center" wrapText="1"/>
      <protection/>
    </xf>
    <xf numFmtId="0" fontId="35" fillId="0" borderId="20" xfId="60" applyFont="1" applyFill="1" applyBorder="1" applyAlignment="1" applyProtection="1">
      <alignment horizontal="left" vertical="center" wrapText="1"/>
      <protection/>
    </xf>
    <xf numFmtId="165" fontId="72" fillId="0" borderId="10" xfId="60" applyNumberFormat="1" applyFont="1" applyFill="1" applyBorder="1" applyAlignment="1" applyProtection="1">
      <alignment horizontal="left" vertical="center"/>
      <protection/>
    </xf>
    <xf numFmtId="0" fontId="37" fillId="0" borderId="72" xfId="60" applyFont="1" applyFill="1" applyBorder="1" applyAlignment="1" applyProtection="1">
      <alignment horizontal="left" vertical="center" wrapText="1"/>
      <protection/>
    </xf>
    <xf numFmtId="0" fontId="37" fillId="0" borderId="10" xfId="60" applyFont="1" applyFill="1" applyBorder="1" applyAlignment="1" applyProtection="1">
      <alignment horizontal="left" vertical="center" wrapText="1"/>
      <protection/>
    </xf>
    <xf numFmtId="0" fontId="37" fillId="0" borderId="98" xfId="60" applyFont="1" applyFill="1" applyBorder="1" applyAlignment="1" applyProtection="1">
      <alignment horizontal="left" vertical="center" wrapText="1"/>
      <protection/>
    </xf>
    <xf numFmtId="165" fontId="72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0" fontId="10" fillId="0" borderId="0" xfId="57" applyFont="1" applyAlignment="1">
      <alignment horizontal="right" vertical="center"/>
      <protection/>
    </xf>
    <xf numFmtId="0" fontId="26" fillId="0" borderId="0" xfId="57" applyFont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8" applyFont="1" applyBorder="1" applyAlignment="1">
      <alignment horizontal="center" vertical="center" wrapText="1"/>
      <protection/>
    </xf>
    <xf numFmtId="0" fontId="45" fillId="0" borderId="30" xfId="58" applyFont="1" applyBorder="1" applyAlignment="1">
      <alignment horizontal="center" vertical="center" wrapText="1"/>
      <protection/>
    </xf>
    <xf numFmtId="0" fontId="30" fillId="0" borderId="94" xfId="58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8" applyNumberFormat="1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/>
      <protection/>
    </xf>
    <xf numFmtId="0" fontId="30" fillId="0" borderId="11" xfId="58" applyFont="1" applyBorder="1" applyAlignment="1">
      <alignment horizontal="left" vertical="center"/>
      <protection/>
    </xf>
    <xf numFmtId="0" fontId="30" fillId="0" borderId="42" xfId="58" applyFont="1" applyBorder="1" applyAlignment="1">
      <alignment horizontal="left" vertical="center"/>
      <protection/>
    </xf>
    <xf numFmtId="0" fontId="30" fillId="0" borderId="20" xfId="58" applyFont="1" applyBorder="1" applyAlignment="1">
      <alignment horizontal="left" vertical="center"/>
      <protection/>
    </xf>
    <xf numFmtId="0" fontId="76" fillId="0" borderId="0" xfId="58" applyFont="1" applyAlignment="1">
      <alignment horizontal="right" vertical="center"/>
      <protection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48" xfId="58" applyFont="1" applyBorder="1" applyAlignment="1">
      <alignment horizontal="center" vertical="center" wrapText="1"/>
      <protection/>
    </xf>
    <xf numFmtId="0" fontId="30" fillId="0" borderId="43" xfId="58" applyFont="1" applyBorder="1" applyAlignment="1">
      <alignment horizontal="center" vertical="center" wrapText="1"/>
      <protection/>
    </xf>
    <xf numFmtId="0" fontId="43" fillId="0" borderId="0" xfId="58" applyFont="1" applyAlignment="1">
      <alignment horizontal="center" vertical="center"/>
      <protection/>
    </xf>
    <xf numFmtId="0" fontId="16" fillId="33" borderId="13" xfId="57" applyFont="1" applyFill="1" applyBorder="1" applyAlignment="1">
      <alignment horizontal="center" vertical="center"/>
      <protection/>
    </xf>
    <xf numFmtId="0" fontId="16" fillId="33" borderId="14" xfId="57" applyFont="1" applyFill="1" applyBorder="1" applyAlignment="1">
      <alignment horizontal="center" vertical="center"/>
      <protection/>
    </xf>
    <xf numFmtId="0" fontId="16" fillId="33" borderId="21" xfId="57" applyFont="1" applyFill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42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3" fontId="16" fillId="33" borderId="13" xfId="57" applyNumberFormat="1" applyFont="1" applyFill="1" applyBorder="1" applyAlignment="1">
      <alignment horizontal="center" vertical="center"/>
      <protection/>
    </xf>
    <xf numFmtId="3" fontId="16" fillId="33" borderId="21" xfId="57" applyNumberFormat="1" applyFont="1" applyFill="1" applyBorder="1" applyAlignment="1">
      <alignment horizontal="center" vertical="center"/>
      <protection/>
    </xf>
    <xf numFmtId="0" fontId="16" fillId="33" borderId="78" xfId="57" applyFont="1" applyFill="1" applyBorder="1" applyAlignment="1">
      <alignment horizontal="center" vertical="center"/>
      <protection/>
    </xf>
    <xf numFmtId="3" fontId="16" fillId="33" borderId="42" xfId="57" applyNumberFormat="1" applyFont="1" applyFill="1" applyBorder="1" applyAlignment="1">
      <alignment horizontal="center" vertical="center"/>
      <protection/>
    </xf>
    <xf numFmtId="3" fontId="22" fillId="0" borderId="14" xfId="59" applyNumberFormat="1" applyFont="1" applyBorder="1" applyAlignment="1">
      <alignment horizontal="center" vertical="center" wrapText="1"/>
      <protection/>
    </xf>
    <xf numFmtId="3" fontId="22" fillId="0" borderId="21" xfId="59" applyNumberFormat="1" applyFont="1" applyBorder="1" applyAlignment="1">
      <alignment horizontal="center" vertical="center" wrapText="1"/>
      <protection/>
    </xf>
    <xf numFmtId="3" fontId="22" fillId="0" borderId="78" xfId="59" applyNumberFormat="1" applyFont="1" applyBorder="1" applyAlignment="1">
      <alignment horizontal="center" vertical="center" wrapText="1"/>
      <protection/>
    </xf>
    <xf numFmtId="164" fontId="23" fillId="0" borderId="73" xfId="59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7" applyBorder="1" applyAlignment="1">
      <alignment/>
      <protection/>
    </xf>
    <xf numFmtId="0" fontId="11" fillId="0" borderId="39" xfId="57" applyBorder="1" applyAlignment="1">
      <alignment/>
      <protection/>
    </xf>
    <xf numFmtId="0" fontId="23" fillId="0" borderId="38" xfId="59" applyFont="1" applyFill="1" applyBorder="1" applyAlignment="1">
      <alignment horizontal="left"/>
      <protection/>
    </xf>
    <xf numFmtId="164" fontId="23" fillId="0" borderId="57" xfId="59" applyNumberFormat="1" applyFont="1" applyBorder="1" applyAlignment="1">
      <alignment horizontal="left" wrapText="1"/>
      <protection/>
    </xf>
    <xf numFmtId="0" fontId="0" fillId="0" borderId="99" xfId="0" applyBorder="1" applyAlignment="1">
      <alignment horizontal="left" wrapText="1"/>
    </xf>
    <xf numFmtId="3" fontId="17" fillId="0" borderId="0" xfId="57" applyNumberFormat="1" applyFont="1" applyAlignment="1">
      <alignment horizontal="right"/>
      <protection/>
    </xf>
    <xf numFmtId="0" fontId="20" fillId="0" borderId="0" xfId="57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0" fontId="38" fillId="0" borderId="0" xfId="57" applyFont="1" applyAlignment="1">
      <alignment horizontal="center"/>
      <protection/>
    </xf>
    <xf numFmtId="3" fontId="22" fillId="0" borderId="13" xfId="59" applyNumberFormat="1" applyFont="1" applyBorder="1" applyAlignment="1">
      <alignment horizontal="center" vertical="center" wrapText="1"/>
      <protection/>
    </xf>
    <xf numFmtId="164" fontId="22" fillId="0" borderId="42" xfId="59" applyNumberFormat="1" applyFont="1" applyBorder="1" applyAlignment="1">
      <alignment horizontal="center" vertical="center" wrapText="1"/>
      <protection/>
    </xf>
    <xf numFmtId="0" fontId="23" fillId="0" borderId="59" xfId="59" applyFont="1" applyFill="1" applyBorder="1" applyAlignment="1">
      <alignment horizontal="left" wrapText="1"/>
      <protection/>
    </xf>
    <xf numFmtId="0" fontId="23" fillId="0" borderId="74" xfId="59" applyFont="1" applyFill="1" applyBorder="1" applyAlignment="1">
      <alignment horizontal="left" wrapText="1"/>
      <protection/>
    </xf>
    <xf numFmtId="0" fontId="25" fillId="0" borderId="42" xfId="59" applyFont="1" applyBorder="1" applyAlignment="1">
      <alignment horizontal="center" vertical="center" wrapText="1"/>
      <protection/>
    </xf>
    <xf numFmtId="164" fontId="23" fillId="0" borderId="38" xfId="59" applyNumberFormat="1" applyFont="1" applyBorder="1" applyAlignment="1">
      <alignment horizontal="left" wrapText="1"/>
      <protection/>
    </xf>
    <xf numFmtId="164" fontId="23" fillId="0" borderId="61" xfId="59" applyNumberFormat="1" applyFont="1" applyBorder="1" applyAlignment="1">
      <alignment horizontal="left" wrapText="1"/>
      <protection/>
    </xf>
    <xf numFmtId="164" fontId="23" fillId="0" borderId="41" xfId="59" applyNumberFormat="1" applyFont="1" applyBorder="1" applyAlignment="1">
      <alignment horizontal="left" wrapText="1"/>
      <protection/>
    </xf>
    <xf numFmtId="0" fontId="28" fillId="34" borderId="94" xfId="57" applyFont="1" applyFill="1" applyBorder="1" applyAlignment="1">
      <alignment horizontal="center" vertical="center" wrapText="1"/>
      <protection/>
    </xf>
    <xf numFmtId="0" fontId="28" fillId="34" borderId="26" xfId="57" applyFont="1" applyFill="1" applyBorder="1" applyAlignment="1">
      <alignment horizontal="center" vertical="center" wrapText="1"/>
      <protection/>
    </xf>
    <xf numFmtId="0" fontId="28" fillId="34" borderId="31" xfId="57" applyFont="1" applyFill="1" applyBorder="1" applyAlignment="1">
      <alignment horizontal="center" vertical="center" wrapText="1"/>
      <protection/>
    </xf>
    <xf numFmtId="0" fontId="29" fillId="0" borderId="0" xfId="57" applyFont="1" applyAlignment="1">
      <alignment horizontal="center" vertical="center"/>
      <protection/>
    </xf>
    <xf numFmtId="3" fontId="28" fillId="34" borderId="71" xfId="57" applyNumberFormat="1" applyFont="1" applyFill="1" applyBorder="1" applyAlignment="1">
      <alignment horizontal="center" vertical="center" wrapText="1"/>
      <protection/>
    </xf>
    <xf numFmtId="3" fontId="28" fillId="34" borderId="58" xfId="57" applyNumberFormat="1" applyFont="1" applyFill="1" applyBorder="1" applyAlignment="1">
      <alignment horizontal="center" vertical="center" wrapText="1"/>
      <protection/>
    </xf>
    <xf numFmtId="3" fontId="28" fillId="34" borderId="54" xfId="57" applyNumberFormat="1" applyFont="1" applyFill="1" applyBorder="1" applyAlignment="1">
      <alignment horizontal="center" vertical="center" wrapText="1"/>
      <protection/>
    </xf>
    <xf numFmtId="3" fontId="28" fillId="34" borderId="81" xfId="57" applyNumberFormat="1" applyFont="1" applyFill="1" applyBorder="1" applyAlignment="1">
      <alignment horizontal="center" vertical="center" wrapText="1"/>
      <protection/>
    </xf>
    <xf numFmtId="3" fontId="28" fillId="34" borderId="0" xfId="57" applyNumberFormat="1" applyFont="1" applyFill="1" applyBorder="1" applyAlignment="1">
      <alignment horizontal="center" vertical="center" wrapText="1"/>
      <protection/>
    </xf>
    <xf numFmtId="3" fontId="28" fillId="34" borderId="82" xfId="57" applyNumberFormat="1" applyFont="1" applyFill="1" applyBorder="1" applyAlignment="1">
      <alignment horizontal="center" vertical="center" wrapText="1"/>
      <protection/>
    </xf>
    <xf numFmtId="3" fontId="28" fillId="34" borderId="100" xfId="57" applyNumberFormat="1" applyFont="1" applyFill="1" applyBorder="1" applyAlignment="1">
      <alignment horizontal="center" vertical="center" wrapText="1"/>
      <protection/>
    </xf>
    <xf numFmtId="3" fontId="28" fillId="34" borderId="101" xfId="57" applyNumberFormat="1" applyFont="1" applyFill="1" applyBorder="1" applyAlignment="1">
      <alignment horizontal="center" vertical="center" wrapText="1"/>
      <protection/>
    </xf>
    <xf numFmtId="3" fontId="28" fillId="34" borderId="102" xfId="57" applyNumberFormat="1" applyFont="1" applyFill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left" vertical="center" wrapText="1"/>
      <protection/>
    </xf>
    <xf numFmtId="0" fontId="32" fillId="0" borderId="10" xfId="57" applyFont="1" applyBorder="1" applyAlignment="1">
      <alignment horizontal="left" vertical="center"/>
      <protection/>
    </xf>
    <xf numFmtId="3" fontId="28" fillId="34" borderId="69" xfId="57" applyNumberFormat="1" applyFont="1" applyFill="1" applyBorder="1" applyAlignment="1">
      <alignment horizontal="center" vertical="center" wrapText="1"/>
      <protection/>
    </xf>
    <xf numFmtId="3" fontId="28" fillId="34" borderId="93" xfId="57" applyNumberFormat="1" applyFont="1" applyFill="1" applyBorder="1" applyAlignment="1">
      <alignment horizontal="center" vertical="center" wrapText="1"/>
      <protection/>
    </xf>
    <xf numFmtId="3" fontId="28" fillId="34" borderId="103" xfId="57" applyNumberFormat="1" applyFont="1" applyFill="1" applyBorder="1" applyAlignment="1">
      <alignment horizontal="center" vertical="center" wrapText="1"/>
      <protection/>
    </xf>
    <xf numFmtId="3" fontId="17" fillId="0" borderId="0" xfId="57" applyNumberFormat="1" applyFont="1" applyAlignment="1">
      <alignment horizontal="right" vertical="center"/>
      <protection/>
    </xf>
    <xf numFmtId="0" fontId="28" fillId="34" borderId="44" xfId="57" applyFont="1" applyFill="1" applyBorder="1" applyAlignment="1">
      <alignment horizontal="center" vertical="center" wrapText="1"/>
      <protection/>
    </xf>
    <xf numFmtId="0" fontId="28" fillId="34" borderId="36" xfId="57" applyFont="1" applyFill="1" applyBorder="1" applyAlignment="1">
      <alignment horizontal="center" vertical="center" wrapText="1"/>
      <protection/>
    </xf>
    <xf numFmtId="0" fontId="28" fillId="34" borderId="104" xfId="57" applyFont="1" applyFill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12" fillId="0" borderId="0" xfId="57" applyFont="1" applyFill="1" applyAlignment="1">
      <alignment horizontal="center" vertical="center"/>
      <protection/>
    </xf>
    <xf numFmtId="0" fontId="19" fillId="0" borderId="0" xfId="57" applyFont="1" applyAlignment="1">
      <alignment horizontal="right"/>
      <protection/>
    </xf>
    <xf numFmtId="0" fontId="14" fillId="0" borderId="0" xfId="57" applyFont="1" applyAlignment="1">
      <alignment horizontal="center" wrapText="1"/>
      <protection/>
    </xf>
    <xf numFmtId="0" fontId="12" fillId="1" borderId="48" xfId="57" applyFont="1" applyFill="1" applyBorder="1" applyAlignment="1">
      <alignment horizontal="center" vertical="center" wrapText="1"/>
      <protection/>
    </xf>
    <xf numFmtId="0" fontId="12" fillId="1" borderId="29" xfId="57" applyFont="1" applyFill="1" applyBorder="1" applyAlignment="1">
      <alignment horizontal="center" vertical="center" wrapText="1"/>
      <protection/>
    </xf>
    <xf numFmtId="0" fontId="12" fillId="1" borderId="59" xfId="57" applyFont="1" applyFill="1" applyBorder="1" applyAlignment="1">
      <alignment horizontal="center" vertical="center"/>
      <protection/>
    </xf>
    <xf numFmtId="0" fontId="12" fillId="1" borderId="51" xfId="57" applyFont="1" applyFill="1" applyBorder="1" applyAlignment="1">
      <alignment horizontal="center" vertical="center"/>
      <protection/>
    </xf>
    <xf numFmtId="0" fontId="12" fillId="1" borderId="18" xfId="57" applyFont="1" applyFill="1" applyBorder="1" applyAlignment="1">
      <alignment horizontal="center" vertical="center"/>
      <protection/>
    </xf>
    <xf numFmtId="0" fontId="12" fillId="1" borderId="19" xfId="57" applyFont="1" applyFill="1" applyBorder="1" applyAlignment="1">
      <alignment horizontal="center" vertical="center"/>
      <protection/>
    </xf>
    <xf numFmtId="0" fontId="12" fillId="1" borderId="30" xfId="57" applyFont="1" applyFill="1" applyBorder="1" applyAlignment="1">
      <alignment horizontal="center" vertical="center"/>
      <protection/>
    </xf>
    <xf numFmtId="0" fontId="12" fillId="1" borderId="61" xfId="57" applyFont="1" applyFill="1" applyBorder="1" applyAlignment="1">
      <alignment horizontal="center" vertical="center"/>
      <protection/>
    </xf>
    <xf numFmtId="0" fontId="12" fillId="1" borderId="38" xfId="57" applyFont="1" applyFill="1" applyBorder="1" applyAlignment="1">
      <alignment horizontal="center" vertical="center"/>
      <protection/>
    </xf>
    <xf numFmtId="0" fontId="12" fillId="1" borderId="83" xfId="57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1" borderId="15" xfId="57" applyFont="1" applyFill="1" applyBorder="1" applyAlignment="1">
      <alignment horizontal="center" vertical="center"/>
      <protection/>
    </xf>
    <xf numFmtId="0" fontId="12" fillId="1" borderId="27" xfId="57" applyFont="1" applyFill="1" applyBorder="1" applyAlignment="1">
      <alignment horizontal="center" vertical="center"/>
      <protection/>
    </xf>
    <xf numFmtId="0" fontId="12" fillId="1" borderId="12" xfId="57" applyFont="1" applyFill="1" applyBorder="1" applyAlignment="1">
      <alignment horizontal="center" vertical="center"/>
      <protection/>
    </xf>
    <xf numFmtId="0" fontId="53" fillId="0" borderId="0" xfId="60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0" applyFont="1" applyFill="1" applyBorder="1" applyAlignment="1">
      <alignment horizontal="center" vertical="center" wrapText="1"/>
      <protection/>
    </xf>
    <xf numFmtId="0" fontId="57" fillId="0" borderId="35" xfId="60" applyFont="1" applyFill="1" applyBorder="1" applyAlignment="1">
      <alignment horizontal="center" vertical="center" wrapText="1"/>
      <protection/>
    </xf>
    <xf numFmtId="0" fontId="57" fillId="0" borderId="19" xfId="60" applyFont="1" applyFill="1" applyBorder="1" applyAlignment="1">
      <alignment horizontal="center" vertical="center" wrapText="1"/>
      <protection/>
    </xf>
    <xf numFmtId="0" fontId="57" fillId="0" borderId="34" xfId="60" applyFont="1" applyFill="1" applyBorder="1" applyAlignment="1">
      <alignment horizontal="center" vertical="center" wrapText="1"/>
      <protection/>
    </xf>
    <xf numFmtId="165" fontId="86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59" xfId="60" applyFont="1" applyFill="1" applyBorder="1" applyAlignment="1">
      <alignment horizontal="center" vertical="center" wrapText="1"/>
      <protection/>
    </xf>
    <xf numFmtId="0" fontId="57" fillId="0" borderId="51" xfId="60" applyFont="1" applyFill="1" applyBorder="1" applyAlignment="1">
      <alignment horizontal="center" vertical="center" wrapText="1"/>
      <protection/>
    </xf>
    <xf numFmtId="0" fontId="57" fillId="0" borderId="74" xfId="60" applyFont="1" applyFill="1" applyBorder="1" applyAlignment="1">
      <alignment horizontal="center" vertical="center" wrapText="1"/>
      <protection/>
    </xf>
    <xf numFmtId="165" fontId="88" fillId="0" borderId="0" xfId="60" applyNumberFormat="1" applyFont="1" applyFill="1" applyBorder="1" applyAlignment="1" applyProtection="1">
      <alignment horizontal="center" vertical="center" wrapText="1"/>
      <protection/>
    </xf>
    <xf numFmtId="0" fontId="57" fillId="0" borderId="13" xfId="60" applyFont="1" applyFill="1" applyBorder="1" applyAlignment="1" applyProtection="1">
      <alignment horizontal="left" vertical="center"/>
      <protection/>
    </xf>
    <xf numFmtId="0" fontId="57" fillId="0" borderId="14" xfId="60" applyFont="1" applyFill="1" applyBorder="1" applyAlignment="1" applyProtection="1">
      <alignment horizontal="left" vertical="center"/>
      <protection/>
    </xf>
    <xf numFmtId="0" fontId="56" fillId="0" borderId="58" xfId="60" applyFont="1" applyFill="1" applyBorder="1" applyAlignment="1">
      <alignment horizontal="justify" vertical="center" wrapText="1"/>
      <protection/>
    </xf>
    <xf numFmtId="3" fontId="80" fillId="0" borderId="0" xfId="61" applyNumberFormat="1" applyFont="1" applyFill="1" applyAlignment="1" applyProtection="1">
      <alignment horizontal="center"/>
      <protection locked="0"/>
    </xf>
    <xf numFmtId="3" fontId="57" fillId="0" borderId="0" xfId="61" applyNumberFormat="1" applyFont="1" applyFill="1" applyAlignment="1" applyProtection="1">
      <alignment horizontal="center" wrapText="1"/>
      <protection/>
    </xf>
    <xf numFmtId="3" fontId="57" fillId="0" borderId="0" xfId="61" applyNumberFormat="1" applyFont="1" applyFill="1" applyAlignment="1" applyProtection="1">
      <alignment horizontal="center"/>
      <protection/>
    </xf>
    <xf numFmtId="3" fontId="72" fillId="0" borderId="50" xfId="61" applyNumberFormat="1" applyFont="1" applyFill="1" applyBorder="1" applyAlignment="1" applyProtection="1">
      <alignment horizontal="left" vertical="center" indent="1"/>
      <protection/>
    </xf>
    <xf numFmtId="3" fontId="72" fillId="0" borderId="42" xfId="61" applyNumberFormat="1" applyFont="1" applyFill="1" applyBorder="1" applyAlignment="1" applyProtection="1">
      <alignment horizontal="left" vertical="center" indent="1"/>
      <protection/>
    </xf>
    <xf numFmtId="3" fontId="72" fillId="0" borderId="49" xfId="61" applyNumberFormat="1" applyFont="1" applyFill="1" applyBorder="1" applyAlignment="1" applyProtection="1">
      <alignment horizontal="left" vertical="center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81" fillId="0" borderId="0" xfId="56" applyFont="1" applyFill="1" applyAlignment="1">
      <alignment horizontal="right" vertical="center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84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zoomScalePageLayoutView="0" workbookViewId="0" topLeftCell="A1">
      <selection activeCell="E34" sqref="E34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2" bestFit="1" customWidth="1"/>
    <col min="5" max="5" width="22.57421875" style="403" customWidth="1"/>
    <col min="6" max="7" width="13.00390625" style="403" hidden="1" customWidth="1"/>
    <col min="8" max="9" width="10.8515625" style="403" hidden="1" customWidth="1"/>
    <col min="10" max="10" width="13.140625" style="403" hidden="1" customWidth="1"/>
    <col min="11" max="11" width="22.7109375" style="404" customWidth="1"/>
    <col min="12" max="13" width="13.00390625" style="404" hidden="1" customWidth="1"/>
    <col min="14" max="16" width="10.8515625" style="404" hidden="1" customWidth="1"/>
    <col min="17" max="17" width="20.8515625" style="405" customWidth="1"/>
    <col min="18" max="18" width="8.28125" style="404" hidden="1" customWidth="1"/>
    <col min="19" max="19" width="8.8515625" style="404" hidden="1" customWidth="1"/>
    <col min="20" max="20" width="11.00390625" style="404" hidden="1" customWidth="1"/>
    <col min="21" max="21" width="12.7109375" style="405" hidden="1" customWidth="1"/>
    <col min="22" max="22" width="11.8515625" style="405" hidden="1" customWidth="1"/>
    <col min="23" max="16384" width="9.140625" style="405" customWidth="1"/>
  </cols>
  <sheetData>
    <row r="1" spans="1:17" ht="12.75">
      <c r="A1" s="133"/>
      <c r="B1" s="133"/>
      <c r="C1" s="133"/>
      <c r="D1" s="134"/>
      <c r="Q1" s="72" t="s">
        <v>66</v>
      </c>
    </row>
    <row r="2" spans="1:20" s="407" customFormat="1" ht="34.5" customHeight="1">
      <c r="A2" s="1054" t="s">
        <v>543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293"/>
      <c r="S2" s="406"/>
      <c r="T2" s="406"/>
    </row>
    <row r="3" spans="1:17" ht="13.5" thickBot="1">
      <c r="A3" s="135"/>
      <c r="B3" s="135"/>
      <c r="C3" s="135"/>
      <c r="D3" s="131"/>
      <c r="K3" s="102"/>
      <c r="L3" s="102"/>
      <c r="M3" s="102"/>
      <c r="N3" s="102"/>
      <c r="O3" s="102"/>
      <c r="P3" s="102"/>
      <c r="Q3" s="57" t="s">
        <v>2</v>
      </c>
    </row>
    <row r="4" spans="1:22" ht="45.75" customHeight="1" thickBot="1">
      <c r="A4" s="1055" t="s">
        <v>6</v>
      </c>
      <c r="B4" s="1056"/>
      <c r="C4" s="1056"/>
      <c r="D4" s="415" t="s">
        <v>9</v>
      </c>
      <c r="E4" s="1058" t="s">
        <v>5</v>
      </c>
      <c r="F4" s="1059"/>
      <c r="G4" s="1059"/>
      <c r="H4" s="1059"/>
      <c r="I4" s="1059"/>
      <c r="J4" s="1060"/>
      <c r="K4" s="1058" t="s">
        <v>80</v>
      </c>
      <c r="L4" s="1059"/>
      <c r="M4" s="1059"/>
      <c r="N4" s="1059"/>
      <c r="O4" s="1059"/>
      <c r="P4" s="1060"/>
      <c r="Q4" s="1058" t="s">
        <v>81</v>
      </c>
      <c r="R4" s="1059"/>
      <c r="S4" s="1059"/>
      <c r="T4" s="1059"/>
      <c r="U4" s="1059"/>
      <c r="V4" s="1060"/>
    </row>
    <row r="5" spans="1:22" ht="45.75" customHeight="1" thickBot="1">
      <c r="A5" s="366"/>
      <c r="B5" s="367"/>
      <c r="C5" s="367"/>
      <c r="D5" s="415"/>
      <c r="E5" s="450" t="s">
        <v>86</v>
      </c>
      <c r="F5" s="451" t="s">
        <v>266</v>
      </c>
      <c r="G5" s="451" t="s">
        <v>272</v>
      </c>
      <c r="H5" s="451" t="s">
        <v>277</v>
      </c>
      <c r="I5" s="451" t="s">
        <v>303</v>
      </c>
      <c r="J5" s="452" t="s">
        <v>346</v>
      </c>
      <c r="K5" s="450" t="s">
        <v>86</v>
      </c>
      <c r="L5" s="451" t="s">
        <v>266</v>
      </c>
      <c r="M5" s="451" t="s">
        <v>272</v>
      </c>
      <c r="N5" s="451" t="s">
        <v>277</v>
      </c>
      <c r="O5" s="451" t="s">
        <v>303</v>
      </c>
      <c r="P5" s="452" t="s">
        <v>346</v>
      </c>
      <c r="Q5" s="450" t="s">
        <v>86</v>
      </c>
      <c r="R5" s="451" t="s">
        <v>266</v>
      </c>
      <c r="S5" s="451" t="s">
        <v>272</v>
      </c>
      <c r="T5" s="451" t="s">
        <v>277</v>
      </c>
      <c r="U5" s="451" t="s">
        <v>303</v>
      </c>
      <c r="V5" s="452" t="s">
        <v>346</v>
      </c>
    </row>
    <row r="6" spans="1:22" s="7" customFormat="1" ht="21.75" customHeight="1" thickBot="1">
      <c r="A6" s="146"/>
      <c r="B6" s="1057"/>
      <c r="C6" s="1057"/>
      <c r="D6" s="1057"/>
      <c r="E6" s="453"/>
      <c r="F6" s="340"/>
      <c r="G6" s="340"/>
      <c r="H6" s="340"/>
      <c r="I6" s="340"/>
      <c r="J6" s="340"/>
      <c r="K6" s="453"/>
      <c r="L6" s="340"/>
      <c r="M6" s="340"/>
      <c r="N6" s="340"/>
      <c r="O6" s="340"/>
      <c r="P6" s="340"/>
      <c r="Q6" s="453"/>
      <c r="R6" s="340"/>
      <c r="S6" s="340"/>
      <c r="T6" s="340"/>
      <c r="U6" s="340"/>
      <c r="V6" s="340"/>
    </row>
    <row r="7" spans="1:22" s="7" customFormat="1" ht="21.75" customHeight="1" thickBot="1">
      <c r="A7" s="146" t="s">
        <v>32</v>
      </c>
      <c r="B7" s="1057" t="s">
        <v>432</v>
      </c>
      <c r="C7" s="1057"/>
      <c r="D7" s="1057"/>
      <c r="E7" s="453">
        <f>E8+E13+E16+E17+E20</f>
        <v>1250</v>
      </c>
      <c r="F7" s="340">
        <f aca="true" t="shared" si="0" ref="F7:V7">F8+F13+F16</f>
        <v>0</v>
      </c>
      <c r="G7" s="340">
        <f t="shared" si="0"/>
        <v>0</v>
      </c>
      <c r="H7" s="340">
        <f t="shared" si="0"/>
        <v>0</v>
      </c>
      <c r="I7" s="340">
        <f t="shared" si="0"/>
        <v>0</v>
      </c>
      <c r="J7" s="340">
        <f t="shared" si="0"/>
        <v>0</v>
      </c>
      <c r="K7" s="453">
        <f>K8+K13+K16+K17+K20</f>
        <v>429</v>
      </c>
      <c r="L7" s="340">
        <f t="shared" si="0"/>
        <v>0</v>
      </c>
      <c r="M7" s="340">
        <f t="shared" si="0"/>
        <v>0</v>
      </c>
      <c r="N7" s="340">
        <f t="shared" si="0"/>
        <v>0</v>
      </c>
      <c r="O7" s="340">
        <f t="shared" si="0"/>
        <v>0</v>
      </c>
      <c r="P7" s="340">
        <f t="shared" si="0"/>
        <v>0</v>
      </c>
      <c r="Q7" s="453">
        <f>Q8+Q13+Q16+Q17+Q20</f>
        <v>821</v>
      </c>
      <c r="R7" s="340">
        <f t="shared" si="0"/>
        <v>0</v>
      </c>
      <c r="S7" s="340">
        <f t="shared" si="0"/>
        <v>0</v>
      </c>
      <c r="T7" s="340">
        <f t="shared" si="0"/>
        <v>0</v>
      </c>
      <c r="U7" s="340">
        <f t="shared" si="0"/>
        <v>0</v>
      </c>
      <c r="V7" s="340">
        <f t="shared" si="0"/>
        <v>0</v>
      </c>
    </row>
    <row r="8" spans="1:22" ht="21.75" customHeight="1">
      <c r="A8" s="980"/>
      <c r="B8" s="295" t="s">
        <v>43</v>
      </c>
      <c r="C8" s="1079" t="s">
        <v>433</v>
      </c>
      <c r="D8" s="1079"/>
      <c r="E8" s="589">
        <f aca="true" t="shared" si="1" ref="E8:P8">SUM(E9:E12)</f>
        <v>850</v>
      </c>
      <c r="F8" s="590">
        <f t="shared" si="1"/>
        <v>0</v>
      </c>
      <c r="G8" s="590">
        <f t="shared" si="1"/>
        <v>0</v>
      </c>
      <c r="H8" s="590">
        <f t="shared" si="1"/>
        <v>0</v>
      </c>
      <c r="I8" s="590">
        <f t="shared" si="1"/>
        <v>0</v>
      </c>
      <c r="J8" s="590">
        <f t="shared" si="1"/>
        <v>0</v>
      </c>
      <c r="K8" s="589">
        <f>SUM(K9:K12)</f>
        <v>29</v>
      </c>
      <c r="L8" s="590">
        <f t="shared" si="1"/>
        <v>0</v>
      </c>
      <c r="M8" s="590">
        <f t="shared" si="1"/>
        <v>0</v>
      </c>
      <c r="N8" s="590">
        <f t="shared" si="1"/>
        <v>0</v>
      </c>
      <c r="O8" s="590">
        <f t="shared" si="1"/>
        <v>0</v>
      </c>
      <c r="P8" s="590">
        <f t="shared" si="1"/>
        <v>0</v>
      </c>
      <c r="Q8" s="589">
        <f>SUM(Q9:Q12)</f>
        <v>821</v>
      </c>
      <c r="R8" s="341"/>
      <c r="S8" s="341"/>
      <c r="T8" s="341"/>
      <c r="U8" s="341"/>
      <c r="V8" s="341"/>
    </row>
    <row r="9" spans="1:22" ht="21.75" customHeight="1">
      <c r="A9" s="143"/>
      <c r="B9" s="139"/>
      <c r="C9" s="139" t="s">
        <v>438</v>
      </c>
      <c r="D9" s="416" t="s">
        <v>434</v>
      </c>
      <c r="E9" s="455">
        <f>'3.sz.m Önk  bev.'!E9</f>
        <v>0</v>
      </c>
      <c r="F9" s="342"/>
      <c r="G9" s="342"/>
      <c r="H9" s="342"/>
      <c r="I9" s="342"/>
      <c r="J9" s="342"/>
      <c r="K9" s="455">
        <f>'3.sz.m Önk  bev.'!K9</f>
        <v>0</v>
      </c>
      <c r="L9" s="342"/>
      <c r="M9" s="342"/>
      <c r="N9" s="342"/>
      <c r="O9" s="342"/>
      <c r="P9" s="342"/>
      <c r="Q9" s="455">
        <f>'3.sz.m Önk  bev.'!Q9</f>
        <v>0</v>
      </c>
      <c r="R9" s="342"/>
      <c r="S9" s="342"/>
      <c r="T9" s="342"/>
      <c r="U9" s="342"/>
      <c r="V9" s="342"/>
    </row>
    <row r="10" spans="1:22" ht="21.75" customHeight="1">
      <c r="A10" s="143"/>
      <c r="B10" s="139"/>
      <c r="C10" s="139" t="s">
        <v>439</v>
      </c>
      <c r="D10" s="416" t="s">
        <v>413</v>
      </c>
      <c r="E10" s="455">
        <f>'3.sz.m Önk  bev.'!E10</f>
        <v>0</v>
      </c>
      <c r="F10" s="342"/>
      <c r="G10" s="342"/>
      <c r="H10" s="342"/>
      <c r="I10" s="342"/>
      <c r="J10" s="342"/>
      <c r="K10" s="455">
        <f>'3.sz.m Önk  bev.'!K10</f>
        <v>0</v>
      </c>
      <c r="L10" s="342"/>
      <c r="M10" s="342"/>
      <c r="N10" s="342"/>
      <c r="O10" s="342"/>
      <c r="P10" s="342"/>
      <c r="Q10" s="455">
        <f>'3.sz.m Önk  bev.'!Q10</f>
        <v>0</v>
      </c>
      <c r="R10" s="342"/>
      <c r="S10" s="342"/>
      <c r="T10" s="342"/>
      <c r="U10" s="342"/>
      <c r="V10" s="342"/>
    </row>
    <row r="11" spans="1:22" ht="21.75" customHeight="1">
      <c r="A11" s="143"/>
      <c r="B11" s="139"/>
      <c r="C11" s="139" t="s">
        <v>440</v>
      </c>
      <c r="D11" s="416" t="s">
        <v>410</v>
      </c>
      <c r="E11" s="455">
        <f>'3.sz.m Önk  bev.'!E11</f>
        <v>850</v>
      </c>
      <c r="F11" s="342"/>
      <c r="G11" s="342"/>
      <c r="H11" s="342"/>
      <c r="I11" s="342"/>
      <c r="J11" s="342"/>
      <c r="K11" s="455">
        <f>'3.sz.m Önk  bev.'!K11</f>
        <v>29</v>
      </c>
      <c r="L11" s="342"/>
      <c r="M11" s="342"/>
      <c r="N11" s="342"/>
      <c r="O11" s="342"/>
      <c r="P11" s="342"/>
      <c r="Q11" s="455">
        <f>'3.sz.m Önk  bev.'!Q11</f>
        <v>821</v>
      </c>
      <c r="R11" s="342"/>
      <c r="S11" s="342"/>
      <c r="T11" s="342"/>
      <c r="U11" s="342"/>
      <c r="V11" s="342"/>
    </row>
    <row r="12" spans="1:32" ht="21.75" customHeight="1" hidden="1">
      <c r="A12" s="143"/>
      <c r="B12" s="139"/>
      <c r="C12" s="139"/>
      <c r="D12" s="416"/>
      <c r="E12" s="455"/>
      <c r="F12" s="342"/>
      <c r="G12" s="342"/>
      <c r="H12" s="342"/>
      <c r="I12" s="342"/>
      <c r="J12" s="342"/>
      <c r="K12" s="455"/>
      <c r="L12" s="342"/>
      <c r="M12" s="342"/>
      <c r="N12" s="342"/>
      <c r="O12" s="342"/>
      <c r="P12" s="342"/>
      <c r="Q12" s="455"/>
      <c r="R12" s="342"/>
      <c r="S12" s="342"/>
      <c r="T12" s="342"/>
      <c r="U12" s="342"/>
      <c r="V12" s="342"/>
      <c r="AF12" s="405" t="s">
        <v>297</v>
      </c>
    </row>
    <row r="13" spans="1:22" ht="21.75" customHeight="1">
      <c r="A13" s="143"/>
      <c r="B13" s="139" t="s">
        <v>44</v>
      </c>
      <c r="C13" s="1080" t="s">
        <v>435</v>
      </c>
      <c r="D13" s="1080"/>
      <c r="E13" s="455">
        <f>SUM(E14:E15)</f>
        <v>0</v>
      </c>
      <c r="F13" s="342"/>
      <c r="G13" s="342"/>
      <c r="H13" s="342"/>
      <c r="I13" s="342"/>
      <c r="J13" s="342"/>
      <c r="K13" s="455">
        <f>SUM(K14:K15)</f>
        <v>0</v>
      </c>
      <c r="L13" s="342"/>
      <c r="M13" s="342"/>
      <c r="N13" s="342"/>
      <c r="O13" s="342"/>
      <c r="P13" s="342"/>
      <c r="Q13" s="455">
        <f>SUM(Q14:Q15)</f>
        <v>0</v>
      </c>
      <c r="R13" s="342"/>
      <c r="S13" s="342"/>
      <c r="T13" s="342"/>
      <c r="U13" s="342"/>
      <c r="V13" s="342"/>
    </row>
    <row r="14" spans="1:22" ht="21.75" customHeight="1">
      <c r="A14" s="143"/>
      <c r="B14" s="139"/>
      <c r="C14" s="139" t="s">
        <v>436</v>
      </c>
      <c r="D14" s="786" t="s">
        <v>441</v>
      </c>
      <c r="E14" s="455">
        <f>'3.sz.m Önk  bev.'!E14</f>
        <v>0</v>
      </c>
      <c r="F14" s="342"/>
      <c r="G14" s="342"/>
      <c r="H14" s="342"/>
      <c r="I14" s="342"/>
      <c r="J14" s="342"/>
      <c r="K14" s="455">
        <f>'3.sz.m Önk  bev.'!K14</f>
        <v>0</v>
      </c>
      <c r="L14" s="342"/>
      <c r="M14" s="342"/>
      <c r="N14" s="342"/>
      <c r="O14" s="342"/>
      <c r="P14" s="342"/>
      <c r="Q14" s="455">
        <f>'3.sz.m Önk  bev.'!Q14</f>
        <v>0</v>
      </c>
      <c r="R14" s="456"/>
      <c r="S14" s="456"/>
      <c r="T14" s="456"/>
      <c r="U14" s="456"/>
      <c r="V14" s="456"/>
    </row>
    <row r="15" spans="1:22" ht="21.75" customHeight="1">
      <c r="A15" s="143"/>
      <c r="B15" s="139"/>
      <c r="C15" s="139" t="s">
        <v>437</v>
      </c>
      <c r="D15" s="786" t="s">
        <v>442</v>
      </c>
      <c r="E15" s="455">
        <f>'3.sz.m Önk  bev.'!E15</f>
        <v>0</v>
      </c>
      <c r="F15" s="342"/>
      <c r="G15" s="342"/>
      <c r="H15" s="342"/>
      <c r="I15" s="342"/>
      <c r="J15" s="342"/>
      <c r="K15" s="455">
        <f>'3.sz.m Önk  bev.'!K15</f>
        <v>0</v>
      </c>
      <c r="L15" s="342"/>
      <c r="M15" s="342"/>
      <c r="N15" s="342"/>
      <c r="O15" s="342"/>
      <c r="P15" s="342"/>
      <c r="Q15" s="455">
        <f>'3.sz.m Önk  bev.'!Q15</f>
        <v>0</v>
      </c>
      <c r="R15" s="456"/>
      <c r="S15" s="456"/>
      <c r="T15" s="456"/>
      <c r="U15" s="456"/>
      <c r="V15" s="456"/>
    </row>
    <row r="16" spans="1:22" ht="21.75" customHeight="1">
      <c r="A16" s="143"/>
      <c r="B16" s="139" t="s">
        <v>135</v>
      </c>
      <c r="C16" s="1080" t="s">
        <v>443</v>
      </c>
      <c r="D16" s="1080"/>
      <c r="E16" s="455">
        <f>'3.sz.m Önk  bev.'!E16</f>
        <v>300</v>
      </c>
      <c r="F16" s="342"/>
      <c r="G16" s="342"/>
      <c r="H16" s="981"/>
      <c r="I16" s="981"/>
      <c r="J16" s="981"/>
      <c r="K16" s="455">
        <f>'3.sz.m Önk  bev.'!K16</f>
        <v>300</v>
      </c>
      <c r="L16" s="342"/>
      <c r="M16" s="342"/>
      <c r="N16" s="981"/>
      <c r="O16" s="981"/>
      <c r="P16" s="981"/>
      <c r="Q16" s="455">
        <f>'3.sz.m Önk  bev.'!Q16</f>
        <v>0</v>
      </c>
      <c r="R16" s="456"/>
      <c r="S16" s="456"/>
      <c r="T16" s="523"/>
      <c r="U16" s="523"/>
      <c r="V16" s="523"/>
    </row>
    <row r="17" spans="1:22" ht="21.75" customHeight="1">
      <c r="A17" s="143"/>
      <c r="B17" s="139" t="s">
        <v>59</v>
      </c>
      <c r="C17" s="1063" t="s">
        <v>444</v>
      </c>
      <c r="D17" s="1064"/>
      <c r="E17" s="455">
        <f>SUM(E18:E19)</f>
        <v>100</v>
      </c>
      <c r="F17" s="342"/>
      <c r="G17" s="342"/>
      <c r="H17" s="981"/>
      <c r="I17" s="981"/>
      <c r="J17" s="981"/>
      <c r="K17" s="455">
        <f>SUM(K18:K19)</f>
        <v>100</v>
      </c>
      <c r="L17" s="342"/>
      <c r="M17" s="342"/>
      <c r="N17" s="981"/>
      <c r="O17" s="981"/>
      <c r="P17" s="981"/>
      <c r="Q17" s="455">
        <f>SUM(Q18:Q19)</f>
        <v>0</v>
      </c>
      <c r="R17" s="978"/>
      <c r="S17" s="978"/>
      <c r="T17" s="979"/>
      <c r="U17" s="979"/>
      <c r="V17" s="979"/>
    </row>
    <row r="18" spans="1:22" ht="21.75" customHeight="1">
      <c r="A18" s="143"/>
      <c r="B18" s="139"/>
      <c r="C18" s="139" t="s">
        <v>445</v>
      </c>
      <c r="D18" s="786" t="s">
        <v>447</v>
      </c>
      <c r="E18" s="455">
        <f>'3.sz.m Önk  bev.'!E18</f>
        <v>0</v>
      </c>
      <c r="F18" s="342"/>
      <c r="G18" s="342"/>
      <c r="H18" s="981"/>
      <c r="I18" s="981"/>
      <c r="J18" s="981"/>
      <c r="K18" s="455">
        <f>'3.sz.m Önk  bev.'!K18</f>
        <v>0</v>
      </c>
      <c r="L18" s="342"/>
      <c r="M18" s="342"/>
      <c r="N18" s="981"/>
      <c r="O18" s="981"/>
      <c r="P18" s="981"/>
      <c r="Q18" s="455">
        <f>'3.sz.m Önk  bev.'!Q18</f>
        <v>0</v>
      </c>
      <c r="R18" s="978"/>
      <c r="S18" s="978"/>
      <c r="T18" s="979"/>
      <c r="U18" s="979"/>
      <c r="V18" s="979"/>
    </row>
    <row r="19" spans="1:22" ht="21.75" customHeight="1">
      <c r="A19" s="143"/>
      <c r="B19" s="139"/>
      <c r="C19" s="139" t="s">
        <v>446</v>
      </c>
      <c r="D19" s="786" t="s">
        <v>414</v>
      </c>
      <c r="E19" s="455">
        <f>'3.sz.m Önk  bev.'!E19</f>
        <v>100</v>
      </c>
      <c r="F19" s="342"/>
      <c r="G19" s="342"/>
      <c r="H19" s="981"/>
      <c r="I19" s="981"/>
      <c r="J19" s="981"/>
      <c r="K19" s="455">
        <f>'3.sz.m Önk  bev.'!K19</f>
        <v>100</v>
      </c>
      <c r="L19" s="342"/>
      <c r="M19" s="342"/>
      <c r="N19" s="981"/>
      <c r="O19" s="981"/>
      <c r="P19" s="981"/>
      <c r="Q19" s="455">
        <f>'3.sz.m Önk  bev.'!Q19</f>
        <v>0</v>
      </c>
      <c r="R19" s="978"/>
      <c r="S19" s="978"/>
      <c r="T19" s="979"/>
      <c r="U19" s="979"/>
      <c r="V19" s="979"/>
    </row>
    <row r="20" spans="1:22" ht="21.75" customHeight="1" thickBot="1">
      <c r="A20" s="593"/>
      <c r="B20" s="982" t="s">
        <v>60</v>
      </c>
      <c r="C20" s="1065" t="s">
        <v>448</v>
      </c>
      <c r="D20" s="1066"/>
      <c r="E20" s="455">
        <f>'3.sz.m Önk  bev.'!E20</f>
        <v>0</v>
      </c>
      <c r="F20" s="592"/>
      <c r="G20" s="592"/>
      <c r="H20" s="983"/>
      <c r="I20" s="983"/>
      <c r="J20" s="983"/>
      <c r="K20" s="455">
        <f>'3.sz.m Önk  bev.'!K20</f>
        <v>0</v>
      </c>
      <c r="L20" s="592"/>
      <c r="M20" s="592"/>
      <c r="N20" s="983"/>
      <c r="O20" s="983"/>
      <c r="P20" s="983"/>
      <c r="Q20" s="455">
        <f>'3.sz.m Önk  bev.'!Q20</f>
        <v>0</v>
      </c>
      <c r="R20" s="978"/>
      <c r="S20" s="978"/>
      <c r="T20" s="979"/>
      <c r="U20" s="979"/>
      <c r="V20" s="979"/>
    </row>
    <row r="21" spans="1:22" ht="21.75" customHeight="1" thickBot="1">
      <c r="A21" s="146" t="s">
        <v>449</v>
      </c>
      <c r="B21" s="1057" t="s">
        <v>450</v>
      </c>
      <c r="C21" s="1057"/>
      <c r="D21" s="1057"/>
      <c r="E21" s="453">
        <f>E22+E23+E24+E28+E29+E30+E31</f>
        <v>107</v>
      </c>
      <c r="F21" s="340">
        <f aca="true" t="shared" si="2" ref="F21:V21">SUM(F22:F31)</f>
        <v>0</v>
      </c>
      <c r="G21" s="340">
        <f t="shared" si="2"/>
        <v>0</v>
      </c>
      <c r="H21" s="524">
        <f t="shared" si="2"/>
        <v>0</v>
      </c>
      <c r="I21" s="524">
        <f t="shared" si="2"/>
        <v>0</v>
      </c>
      <c r="J21" s="524">
        <f t="shared" si="2"/>
        <v>0</v>
      </c>
      <c r="K21" s="453">
        <f>K22+K23+K24+K28+K29+K30+K31</f>
        <v>107</v>
      </c>
      <c r="L21" s="340">
        <f t="shared" si="2"/>
        <v>0</v>
      </c>
      <c r="M21" s="340">
        <f t="shared" si="2"/>
        <v>0</v>
      </c>
      <c r="N21" s="524">
        <f t="shared" si="2"/>
        <v>0</v>
      </c>
      <c r="O21" s="524">
        <f t="shared" si="2"/>
        <v>0</v>
      </c>
      <c r="P21" s="524">
        <f t="shared" si="2"/>
        <v>0</v>
      </c>
      <c r="Q21" s="453">
        <f>Q22+Q23+Q24+Q28+Q29+Q30+Q31</f>
        <v>0</v>
      </c>
      <c r="R21" s="340">
        <f t="shared" si="2"/>
        <v>0</v>
      </c>
      <c r="S21" s="340">
        <f t="shared" si="2"/>
        <v>0</v>
      </c>
      <c r="T21" s="524">
        <f t="shared" si="2"/>
        <v>0</v>
      </c>
      <c r="U21" s="524">
        <f t="shared" si="2"/>
        <v>0</v>
      </c>
      <c r="V21" s="524">
        <f t="shared" si="2"/>
        <v>870</v>
      </c>
    </row>
    <row r="22" spans="1:22" ht="21.75" customHeight="1">
      <c r="A22" s="144"/>
      <c r="B22" s="145" t="s">
        <v>46</v>
      </c>
      <c r="C22" s="1062" t="s">
        <v>451</v>
      </c>
      <c r="D22" s="1062"/>
      <c r="E22" s="454">
        <f>'3.sz.m Önk  bev.'!E22+'üres lap3'!D9</f>
        <v>0</v>
      </c>
      <c r="F22" s="341"/>
      <c r="G22" s="341"/>
      <c r="H22" s="525"/>
      <c r="I22" s="525"/>
      <c r="J22" s="525"/>
      <c r="K22" s="454">
        <f>'3.sz.m Önk  bev.'!K22+'üres lap3'!J9</f>
        <v>0</v>
      </c>
      <c r="L22" s="341"/>
      <c r="M22" s="341"/>
      <c r="N22" s="525"/>
      <c r="O22" s="525"/>
      <c r="P22" s="525"/>
      <c r="Q22" s="454">
        <f>'3.sz.m Önk  bev.'!Q22+'üres lap3'!P9</f>
        <v>0</v>
      </c>
      <c r="R22" s="341"/>
      <c r="S22" s="341"/>
      <c r="T22" s="525"/>
      <c r="U22" s="525"/>
      <c r="V22" s="525">
        <v>600</v>
      </c>
    </row>
    <row r="23" spans="1:22" ht="21.75" customHeight="1">
      <c r="A23" s="143"/>
      <c r="B23" s="139" t="s">
        <v>47</v>
      </c>
      <c r="C23" s="1067" t="s">
        <v>452</v>
      </c>
      <c r="D23" s="1067"/>
      <c r="E23" s="460">
        <f>'3.sz.m Önk  bev.'!E23</f>
        <v>4</v>
      </c>
      <c r="F23" s="344"/>
      <c r="G23" s="344"/>
      <c r="H23" s="344"/>
      <c r="I23" s="344"/>
      <c r="J23" s="344"/>
      <c r="K23" s="460">
        <f>'3.sz.m Önk  bev.'!K23</f>
        <v>4</v>
      </c>
      <c r="L23" s="344"/>
      <c r="M23" s="344"/>
      <c r="N23" s="344"/>
      <c r="O23" s="344"/>
      <c r="P23" s="344"/>
      <c r="Q23" s="460">
        <f>'3.sz.m Önk  bev.'!Q23</f>
        <v>0</v>
      </c>
      <c r="R23" s="344"/>
      <c r="S23" s="344"/>
      <c r="T23" s="344"/>
      <c r="U23" s="344"/>
      <c r="V23" s="344"/>
    </row>
    <row r="24" spans="1:22" ht="21.75" customHeight="1">
      <c r="A24" s="143"/>
      <c r="B24" s="139" t="s">
        <v>48</v>
      </c>
      <c r="C24" s="1067" t="s">
        <v>453</v>
      </c>
      <c r="D24" s="1067"/>
      <c r="E24" s="460">
        <f>SUM(E25:E27)</f>
        <v>102</v>
      </c>
      <c r="F24" s="344"/>
      <c r="G24" s="344"/>
      <c r="H24" s="344"/>
      <c r="I24" s="344"/>
      <c r="J24" s="344"/>
      <c r="K24" s="460">
        <f>SUM(K25:K27)</f>
        <v>102</v>
      </c>
      <c r="L24" s="344"/>
      <c r="M24" s="344"/>
      <c r="N24" s="344"/>
      <c r="O24" s="344"/>
      <c r="P24" s="344"/>
      <c r="Q24" s="460">
        <f>SUM(Q25:Q27)</f>
        <v>0</v>
      </c>
      <c r="R24" s="344"/>
      <c r="S24" s="344"/>
      <c r="T24" s="344"/>
      <c r="U24" s="344"/>
      <c r="V24" s="344"/>
    </row>
    <row r="25" spans="1:22" ht="21.75" customHeight="1">
      <c r="A25" s="143"/>
      <c r="B25" s="139"/>
      <c r="C25" s="139" t="s">
        <v>118</v>
      </c>
      <c r="D25" s="416" t="s">
        <v>454</v>
      </c>
      <c r="E25" s="460">
        <f>'3.sz.m Önk  bev.'!E25</f>
        <v>102</v>
      </c>
      <c r="F25" s="344"/>
      <c r="G25" s="344"/>
      <c r="H25" s="344"/>
      <c r="I25" s="344"/>
      <c r="J25" s="344"/>
      <c r="K25" s="460">
        <f>'3.sz.m Önk  bev.'!K25</f>
        <v>102</v>
      </c>
      <c r="L25" s="344"/>
      <c r="M25" s="344"/>
      <c r="N25" s="344"/>
      <c r="O25" s="344"/>
      <c r="P25" s="344"/>
      <c r="Q25" s="460">
        <f>'3.sz.m Önk  bev.'!Q25</f>
        <v>0</v>
      </c>
      <c r="R25" s="344"/>
      <c r="S25" s="344"/>
      <c r="T25" s="344"/>
      <c r="U25" s="344"/>
      <c r="V25" s="344"/>
    </row>
    <row r="26" spans="1:22" ht="41.25" customHeight="1">
      <c r="A26" s="143"/>
      <c r="B26" s="139"/>
      <c r="C26" s="139" t="s">
        <v>119</v>
      </c>
      <c r="D26" s="416" t="s">
        <v>455</v>
      </c>
      <c r="E26" s="460">
        <f>'3.sz.m Önk  bev.'!E26</f>
        <v>0</v>
      </c>
      <c r="F26" s="344"/>
      <c r="G26" s="344"/>
      <c r="H26" s="344"/>
      <c r="I26" s="344"/>
      <c r="J26" s="344"/>
      <c r="K26" s="460">
        <f>'3.sz.m Önk  bev.'!K26</f>
        <v>0</v>
      </c>
      <c r="L26" s="344"/>
      <c r="M26" s="344"/>
      <c r="N26" s="344"/>
      <c r="O26" s="344"/>
      <c r="P26" s="344"/>
      <c r="Q26" s="460">
        <f>'3.sz.m Önk  bev.'!Q26</f>
        <v>0</v>
      </c>
      <c r="R26" s="344"/>
      <c r="S26" s="344"/>
      <c r="T26" s="344"/>
      <c r="U26" s="344"/>
      <c r="V26" s="344"/>
    </row>
    <row r="27" spans="1:22" ht="21.75" customHeight="1">
      <c r="A27" s="143"/>
      <c r="B27" s="139"/>
      <c r="C27" s="139" t="s">
        <v>120</v>
      </c>
      <c r="D27" s="416" t="s">
        <v>456</v>
      </c>
      <c r="E27" s="460">
        <f>'3.sz.m Önk  bev.'!E27</f>
        <v>0</v>
      </c>
      <c r="F27" s="344"/>
      <c r="G27" s="344"/>
      <c r="H27" s="344"/>
      <c r="I27" s="344"/>
      <c r="J27" s="344"/>
      <c r="K27" s="460">
        <f>'3.sz.m Önk  bev.'!K27</f>
        <v>0</v>
      </c>
      <c r="L27" s="344"/>
      <c r="M27" s="344"/>
      <c r="N27" s="344"/>
      <c r="O27" s="344"/>
      <c r="P27" s="344"/>
      <c r="Q27" s="460">
        <f>'3.sz.m Önk  bev.'!Q27</f>
        <v>0</v>
      </c>
      <c r="R27" s="344"/>
      <c r="S27" s="344"/>
      <c r="T27" s="344"/>
      <c r="U27" s="344"/>
      <c r="V27" s="344"/>
    </row>
    <row r="28" spans="1:22" ht="21.75" customHeight="1">
      <c r="A28" s="143"/>
      <c r="B28" s="139" t="s">
        <v>419</v>
      </c>
      <c r="C28" s="1067" t="s">
        <v>457</v>
      </c>
      <c r="D28" s="1067"/>
      <c r="E28" s="460">
        <f>'3.sz.m Önk  bev.'!E28</f>
        <v>1</v>
      </c>
      <c r="F28" s="344"/>
      <c r="G28" s="344"/>
      <c r="H28" s="344"/>
      <c r="I28" s="344"/>
      <c r="J28" s="344"/>
      <c r="K28" s="460">
        <f>'3.sz.m Önk  bev.'!K28</f>
        <v>1</v>
      </c>
      <c r="L28" s="344"/>
      <c r="M28" s="344"/>
      <c r="N28" s="344"/>
      <c r="O28" s="344"/>
      <c r="P28" s="344"/>
      <c r="Q28" s="460">
        <f>'3.sz.m Önk  bev.'!Q28</f>
        <v>0</v>
      </c>
      <c r="R28" s="344"/>
      <c r="S28" s="344"/>
      <c r="T28" s="344"/>
      <c r="U28" s="344"/>
      <c r="V28" s="344">
        <v>270</v>
      </c>
    </row>
    <row r="29" spans="1:22" ht="21.75" customHeight="1">
      <c r="A29" s="147"/>
      <c r="B29" s="148" t="s">
        <v>458</v>
      </c>
      <c r="C29" s="1067" t="s">
        <v>459</v>
      </c>
      <c r="D29" s="1068"/>
      <c r="E29" s="460">
        <f>'3.sz.m Önk  bev.'!E29</f>
        <v>0</v>
      </c>
      <c r="F29" s="344"/>
      <c r="G29" s="344"/>
      <c r="H29" s="344"/>
      <c r="I29" s="344"/>
      <c r="J29" s="344"/>
      <c r="K29" s="460">
        <f>'3.sz.m Önk  bev.'!K29</f>
        <v>0</v>
      </c>
      <c r="L29" s="344"/>
      <c r="M29" s="344"/>
      <c r="N29" s="344"/>
      <c r="O29" s="344"/>
      <c r="P29" s="344"/>
      <c r="Q29" s="460">
        <f>'3.sz.m Önk  bev.'!Q29</f>
        <v>0</v>
      </c>
      <c r="R29" s="344"/>
      <c r="S29" s="344"/>
      <c r="T29" s="344"/>
      <c r="U29" s="344"/>
      <c r="V29" s="344"/>
    </row>
    <row r="30" spans="1:22" ht="21.75" customHeight="1">
      <c r="A30" s="147"/>
      <c r="B30" s="148" t="s">
        <v>460</v>
      </c>
      <c r="C30" s="1067" t="s">
        <v>461</v>
      </c>
      <c r="D30" s="1068"/>
      <c r="E30" s="460">
        <f>'3.sz.m Önk  bev.'!E30</f>
        <v>0</v>
      </c>
      <c r="F30" s="344"/>
      <c r="G30" s="344"/>
      <c r="H30" s="344"/>
      <c r="I30" s="344"/>
      <c r="J30" s="344"/>
      <c r="K30" s="460">
        <f>'3.sz.m Önk  bev.'!K30</f>
        <v>0</v>
      </c>
      <c r="L30" s="344"/>
      <c r="M30" s="344"/>
      <c r="N30" s="344"/>
      <c r="O30" s="344"/>
      <c r="P30" s="344"/>
      <c r="Q30" s="460">
        <f>'3.sz.m Önk  bev.'!Q30</f>
        <v>0</v>
      </c>
      <c r="R30" s="344"/>
      <c r="S30" s="344"/>
      <c r="T30" s="344"/>
      <c r="U30" s="344"/>
      <c r="V30" s="344"/>
    </row>
    <row r="31" spans="1:22" ht="21.75" customHeight="1" thickBot="1">
      <c r="A31" s="147"/>
      <c r="B31" s="148" t="s">
        <v>91</v>
      </c>
      <c r="C31" s="1076" t="s">
        <v>92</v>
      </c>
      <c r="D31" s="1076"/>
      <c r="E31" s="460">
        <f>'3.sz.m Önk  bev.'!E31</f>
        <v>0</v>
      </c>
      <c r="F31" s="344"/>
      <c r="G31" s="344"/>
      <c r="H31" s="344"/>
      <c r="I31" s="344"/>
      <c r="J31" s="344"/>
      <c r="K31" s="460">
        <f>'3.sz.m Önk  bev.'!K31</f>
        <v>0</v>
      </c>
      <c r="L31" s="344"/>
      <c r="M31" s="344"/>
      <c r="N31" s="344"/>
      <c r="O31" s="344"/>
      <c r="P31" s="344"/>
      <c r="Q31" s="460">
        <f>'3.sz.m Önk  bev.'!Q31</f>
        <v>0</v>
      </c>
      <c r="R31" s="344"/>
      <c r="S31" s="344"/>
      <c r="T31" s="344"/>
      <c r="U31" s="344"/>
      <c r="V31" s="344"/>
    </row>
    <row r="32" spans="1:22" ht="21.75" customHeight="1" thickBot="1">
      <c r="A32" s="150" t="s">
        <v>10</v>
      </c>
      <c r="B32" s="1057" t="s">
        <v>462</v>
      </c>
      <c r="C32" s="1057"/>
      <c r="D32" s="1057"/>
      <c r="E32" s="448">
        <f>SUM(E33:E36)</f>
        <v>12032</v>
      </c>
      <c r="F32" s="153"/>
      <c r="G32" s="153"/>
      <c r="H32" s="153"/>
      <c r="I32" s="153"/>
      <c r="J32" s="153"/>
      <c r="K32" s="448">
        <f>SUM(K33:K36)</f>
        <v>12032</v>
      </c>
      <c r="L32" s="153"/>
      <c r="M32" s="153"/>
      <c r="N32" s="153"/>
      <c r="O32" s="153"/>
      <c r="P32" s="153"/>
      <c r="Q32" s="448">
        <f>SUM(Q33:Q36)</f>
        <v>0</v>
      </c>
      <c r="R32" s="153"/>
      <c r="S32" s="153"/>
      <c r="T32" s="153"/>
      <c r="U32" s="153"/>
      <c r="V32" s="153"/>
    </row>
    <row r="33" spans="1:22" ht="21.75" customHeight="1" thickBot="1">
      <c r="A33" s="144"/>
      <c r="B33" s="148" t="s">
        <v>49</v>
      </c>
      <c r="C33" s="1069" t="s">
        <v>463</v>
      </c>
      <c r="D33" s="1070"/>
      <c r="E33" s="460">
        <f>'3.sz.m Önk  bev.'!E33</f>
        <v>10147</v>
      </c>
      <c r="F33" s="986"/>
      <c r="G33" s="986"/>
      <c r="H33" s="986"/>
      <c r="I33" s="986"/>
      <c r="J33" s="986"/>
      <c r="K33" s="460">
        <f>'3.sz.m Önk  bev.'!K33</f>
        <v>10147</v>
      </c>
      <c r="L33" s="986"/>
      <c r="M33" s="986"/>
      <c r="N33" s="986"/>
      <c r="O33" s="986"/>
      <c r="P33" s="986"/>
      <c r="Q33" s="460">
        <f>'3.sz.m Önk  bev.'!Q33</f>
        <v>0</v>
      </c>
      <c r="R33" s="153"/>
      <c r="S33" s="153"/>
      <c r="T33" s="153"/>
      <c r="U33" s="153"/>
      <c r="V33" s="153"/>
    </row>
    <row r="34" spans="1:22" ht="21.75" customHeight="1" thickBot="1">
      <c r="A34" s="143"/>
      <c r="B34" s="148" t="s">
        <v>50</v>
      </c>
      <c r="C34" s="1067" t="s">
        <v>464</v>
      </c>
      <c r="D34" s="1068"/>
      <c r="E34" s="460">
        <f>'3.sz.m Önk  bev.'!E34</f>
        <v>0</v>
      </c>
      <c r="F34" s="988"/>
      <c r="G34" s="988"/>
      <c r="H34" s="988"/>
      <c r="I34" s="988"/>
      <c r="J34" s="988"/>
      <c r="K34" s="460">
        <f>'3.sz.m Önk  bev.'!K34</f>
        <v>0</v>
      </c>
      <c r="L34" s="988"/>
      <c r="M34" s="988"/>
      <c r="N34" s="988"/>
      <c r="O34" s="988"/>
      <c r="P34" s="988"/>
      <c r="Q34" s="460">
        <f>'3.sz.m Önk  bev.'!Q34</f>
        <v>0</v>
      </c>
      <c r="R34" s="153"/>
      <c r="S34" s="153"/>
      <c r="T34" s="153"/>
      <c r="U34" s="153"/>
      <c r="V34" s="153"/>
    </row>
    <row r="35" spans="1:22" ht="21.75" customHeight="1" thickBot="1">
      <c r="A35" s="143"/>
      <c r="B35" s="148" t="s">
        <v>89</v>
      </c>
      <c r="C35" s="1067" t="s">
        <v>465</v>
      </c>
      <c r="D35" s="1068"/>
      <c r="E35" s="460">
        <f>'3.sz.m Önk  bev.'!E35</f>
        <v>0</v>
      </c>
      <c r="F35" s="988"/>
      <c r="G35" s="988"/>
      <c r="H35" s="988"/>
      <c r="I35" s="988"/>
      <c r="J35" s="988"/>
      <c r="K35" s="460">
        <f>'3.sz.m Önk  bev.'!K35</f>
        <v>0</v>
      </c>
      <c r="L35" s="988"/>
      <c r="M35" s="988"/>
      <c r="N35" s="988"/>
      <c r="O35" s="988"/>
      <c r="P35" s="988"/>
      <c r="Q35" s="460">
        <f>'3.sz.m Önk  bev.'!Q35</f>
        <v>0</v>
      </c>
      <c r="R35" s="153"/>
      <c r="S35" s="153"/>
      <c r="T35" s="153"/>
      <c r="U35" s="153"/>
      <c r="V35" s="153"/>
    </row>
    <row r="36" spans="1:22" ht="21.75" customHeight="1" thickBot="1">
      <c r="A36" s="143"/>
      <c r="B36" s="148" t="s">
        <v>90</v>
      </c>
      <c r="C36" s="1067" t="s">
        <v>466</v>
      </c>
      <c r="D36" s="1068"/>
      <c r="E36" s="460">
        <f>SUM(E37:E39)</f>
        <v>1885</v>
      </c>
      <c r="F36" s="988"/>
      <c r="G36" s="988"/>
      <c r="H36" s="988"/>
      <c r="I36" s="988"/>
      <c r="J36" s="988"/>
      <c r="K36" s="460">
        <f>SUM(K37:K39)</f>
        <v>1885</v>
      </c>
      <c r="L36" s="988"/>
      <c r="M36" s="988"/>
      <c r="N36" s="988"/>
      <c r="O36" s="988"/>
      <c r="P36" s="988"/>
      <c r="Q36" s="460">
        <f>SUM(Q37:Q39)</f>
        <v>0</v>
      </c>
      <c r="R36" s="153"/>
      <c r="S36" s="153"/>
      <c r="T36" s="153"/>
      <c r="U36" s="153"/>
      <c r="V36" s="153"/>
    </row>
    <row r="37" spans="1:22" ht="21.75" customHeight="1" thickBot="1">
      <c r="A37" s="143"/>
      <c r="B37" s="148"/>
      <c r="C37" s="145" t="s">
        <v>467</v>
      </c>
      <c r="D37" s="984" t="s">
        <v>38</v>
      </c>
      <c r="E37" s="460">
        <f>'3.sz.m Önk  bev.'!E37</f>
        <v>0</v>
      </c>
      <c r="F37" s="988"/>
      <c r="G37" s="988"/>
      <c r="H37" s="988"/>
      <c r="I37" s="988"/>
      <c r="J37" s="988"/>
      <c r="K37" s="460">
        <f>'3.sz.m Önk  bev.'!K37</f>
        <v>0</v>
      </c>
      <c r="L37" s="988"/>
      <c r="M37" s="988"/>
      <c r="N37" s="988"/>
      <c r="O37" s="988"/>
      <c r="P37" s="988"/>
      <c r="Q37" s="460">
        <f>'3.sz.m Önk  bev.'!Q37</f>
        <v>0</v>
      </c>
      <c r="R37" s="153"/>
      <c r="S37" s="153"/>
      <c r="T37" s="153"/>
      <c r="U37" s="153"/>
      <c r="V37" s="153"/>
    </row>
    <row r="38" spans="1:22" ht="21.75" customHeight="1" thickBot="1">
      <c r="A38" s="143"/>
      <c r="B38" s="148"/>
      <c r="C38" s="139" t="s">
        <v>468</v>
      </c>
      <c r="D38" s="416" t="s">
        <v>37</v>
      </c>
      <c r="E38" s="460">
        <f>'3.sz.m Önk  bev.'!E38+'üres lap3'!D12</f>
        <v>0</v>
      </c>
      <c r="F38" s="988"/>
      <c r="G38" s="988"/>
      <c r="H38" s="988"/>
      <c r="I38" s="988"/>
      <c r="J38" s="988"/>
      <c r="K38" s="460">
        <f>'3.sz.m Önk  bev.'!K38+'üres lap3'!J12</f>
        <v>0</v>
      </c>
      <c r="L38" s="988"/>
      <c r="M38" s="988"/>
      <c r="N38" s="988"/>
      <c r="O38" s="988"/>
      <c r="P38" s="988"/>
      <c r="Q38" s="460">
        <f>'3.sz.m Önk  bev.'!Q38+'üres lap3'!P12</f>
        <v>0</v>
      </c>
      <c r="R38" s="153"/>
      <c r="S38" s="153"/>
      <c r="T38" s="153"/>
      <c r="U38" s="153"/>
      <c r="V38" s="153"/>
    </row>
    <row r="39" spans="1:22" ht="21.75" customHeight="1" thickBot="1">
      <c r="A39" s="143"/>
      <c r="B39" s="148"/>
      <c r="C39" s="139" t="s">
        <v>469</v>
      </c>
      <c r="D39" s="416" t="s">
        <v>39</v>
      </c>
      <c r="E39" s="460">
        <f>'3.sz.m Önk  bev.'!E39</f>
        <v>1885</v>
      </c>
      <c r="F39" s="990"/>
      <c r="G39" s="990"/>
      <c r="H39" s="990"/>
      <c r="I39" s="990"/>
      <c r="J39" s="990"/>
      <c r="K39" s="460">
        <f>'3.sz.m Önk  bev.'!K39</f>
        <v>1885</v>
      </c>
      <c r="L39" s="990"/>
      <c r="M39" s="990"/>
      <c r="N39" s="990"/>
      <c r="O39" s="990"/>
      <c r="P39" s="990"/>
      <c r="Q39" s="460">
        <f>'3.sz.m Önk  bev.'!Q39</f>
        <v>0</v>
      </c>
      <c r="R39" s="153"/>
      <c r="S39" s="153"/>
      <c r="T39" s="153"/>
      <c r="U39" s="153"/>
      <c r="V39" s="153"/>
    </row>
    <row r="40" spans="1:22" ht="21.75" customHeight="1" thickBot="1">
      <c r="A40" s="150" t="s">
        <v>11</v>
      </c>
      <c r="B40" s="1061" t="s">
        <v>470</v>
      </c>
      <c r="C40" s="1061"/>
      <c r="D40" s="1061"/>
      <c r="E40" s="448">
        <f>SUM(E41:E42)</f>
        <v>0</v>
      </c>
      <c r="F40" s="153">
        <f>SUM(F41:F45)</f>
        <v>0</v>
      </c>
      <c r="G40" s="153">
        <f>SUM(G41:G45)</f>
        <v>0</v>
      </c>
      <c r="H40" s="153">
        <f>SUM(H41:H45)</f>
        <v>0</v>
      </c>
      <c r="I40" s="153">
        <f>SUM(I41:I45)</f>
        <v>0</v>
      </c>
      <c r="J40" s="153">
        <f>SUM(J41:J47)</f>
        <v>0</v>
      </c>
      <c r="K40" s="448">
        <f>SUM(K41:K42)</f>
        <v>0</v>
      </c>
      <c r="L40" s="153">
        <f>SUM(L41:L45)</f>
        <v>0</v>
      </c>
      <c r="M40" s="153">
        <f>SUM(M41:M45)</f>
        <v>0</v>
      </c>
      <c r="N40" s="153">
        <f>SUM(N41:N45)</f>
        <v>0</v>
      </c>
      <c r="O40" s="153">
        <f>SUM(O41:O45)</f>
        <v>0</v>
      </c>
      <c r="P40" s="153">
        <f>SUM(P41:P47)</f>
        <v>0</v>
      </c>
      <c r="Q40" s="448">
        <f>SUM(Q41:Q42)</f>
        <v>0</v>
      </c>
      <c r="R40" s="153"/>
      <c r="S40" s="153"/>
      <c r="T40" s="153"/>
      <c r="U40" s="153"/>
      <c r="V40" s="153"/>
    </row>
    <row r="41" spans="1:22" ht="21.75" customHeight="1">
      <c r="A41" s="144"/>
      <c r="B41" s="151" t="s">
        <v>471</v>
      </c>
      <c r="C41" s="1062" t="s">
        <v>473</v>
      </c>
      <c r="D41" s="1062"/>
      <c r="E41" s="460">
        <f>'3.sz.m Önk  bev.'!E41</f>
        <v>0</v>
      </c>
      <c r="F41" s="458"/>
      <c r="G41" s="458"/>
      <c r="H41" s="458"/>
      <c r="I41" s="458"/>
      <c r="J41" s="458"/>
      <c r="K41" s="460">
        <f>'3.sz.m Önk  bev.'!K41</f>
        <v>0</v>
      </c>
      <c r="L41" s="458"/>
      <c r="M41" s="458"/>
      <c r="N41" s="458"/>
      <c r="O41" s="458"/>
      <c r="P41" s="458"/>
      <c r="Q41" s="460">
        <f>'3.sz.m Önk  bev.'!Q41</f>
        <v>0</v>
      </c>
      <c r="R41" s="458"/>
      <c r="S41" s="458"/>
      <c r="T41" s="458"/>
      <c r="U41" s="458"/>
      <c r="V41" s="458"/>
    </row>
    <row r="42" spans="1:22" ht="21.75" customHeight="1">
      <c r="A42" s="143"/>
      <c r="B42" s="140" t="s">
        <v>472</v>
      </c>
      <c r="C42" s="1067" t="s">
        <v>474</v>
      </c>
      <c r="D42" s="1067"/>
      <c r="E42" s="460">
        <f>SUM(E43:E45)</f>
        <v>0</v>
      </c>
      <c r="F42" s="344"/>
      <c r="G42" s="344"/>
      <c r="H42" s="344"/>
      <c r="I42" s="344"/>
      <c r="J42" s="344"/>
      <c r="K42" s="460">
        <f>SUM(K43:K45)</f>
        <v>0</v>
      </c>
      <c r="L42" s="344"/>
      <c r="M42" s="344"/>
      <c r="N42" s="344"/>
      <c r="O42" s="344"/>
      <c r="P42" s="344"/>
      <c r="Q42" s="460">
        <f>SUM(Q43:Q45)</f>
        <v>0</v>
      </c>
      <c r="R42" s="344"/>
      <c r="S42" s="344"/>
      <c r="T42" s="344"/>
      <c r="U42" s="344"/>
      <c r="V42" s="344"/>
    </row>
    <row r="43" spans="1:22" ht="21.75" customHeight="1">
      <c r="A43" s="143"/>
      <c r="B43" s="151"/>
      <c r="C43" s="145" t="s">
        <v>475</v>
      </c>
      <c r="D43" s="984" t="s">
        <v>38</v>
      </c>
      <c r="E43" s="460">
        <f>'3.sz.m Önk  bev.'!E43</f>
        <v>0</v>
      </c>
      <c r="F43" s="344"/>
      <c r="G43" s="344"/>
      <c r="H43" s="344"/>
      <c r="I43" s="344"/>
      <c r="J43" s="344"/>
      <c r="K43" s="460">
        <f>'3.sz.m Önk  bev.'!K43</f>
        <v>0</v>
      </c>
      <c r="L43" s="344"/>
      <c r="M43" s="344"/>
      <c r="N43" s="344"/>
      <c r="O43" s="344"/>
      <c r="P43" s="344"/>
      <c r="Q43" s="460">
        <f>'3.sz.m Önk  bev.'!Q43</f>
        <v>0</v>
      </c>
      <c r="R43" s="344"/>
      <c r="S43" s="344"/>
      <c r="T43" s="344"/>
      <c r="U43" s="344"/>
      <c r="V43" s="344"/>
    </row>
    <row r="44" spans="1:22" ht="21.75" customHeight="1">
      <c r="A44" s="143"/>
      <c r="B44" s="140"/>
      <c r="C44" s="139" t="s">
        <v>476</v>
      </c>
      <c r="D44" s="984" t="s">
        <v>37</v>
      </c>
      <c r="E44" s="460">
        <f>'3.sz.m Önk  bev.'!E44</f>
        <v>0</v>
      </c>
      <c r="F44" s="344"/>
      <c r="G44" s="344"/>
      <c r="H44" s="344"/>
      <c r="I44" s="344"/>
      <c r="J44" s="787"/>
      <c r="K44" s="460">
        <f>'3.sz.m Önk  bev.'!K44</f>
        <v>0</v>
      </c>
      <c r="L44" s="344"/>
      <c r="M44" s="344"/>
      <c r="N44" s="344"/>
      <c r="O44" s="344"/>
      <c r="P44" s="787"/>
      <c r="Q44" s="460">
        <f>'3.sz.m Önk  bev.'!Q44</f>
        <v>0</v>
      </c>
      <c r="R44" s="344"/>
      <c r="S44" s="344"/>
      <c r="T44" s="344"/>
      <c r="U44" s="344"/>
      <c r="V44" s="344"/>
    </row>
    <row r="45" spans="1:22" ht="21.75" customHeight="1" thickBot="1">
      <c r="A45" s="147"/>
      <c r="B45" s="151"/>
      <c r="C45" s="145" t="s">
        <v>477</v>
      </c>
      <c r="D45" s="984" t="s">
        <v>478</v>
      </c>
      <c r="E45" s="460">
        <f>'3.sz.m Önk  bev.'!E45</f>
        <v>0</v>
      </c>
      <c r="F45" s="344"/>
      <c r="G45" s="344"/>
      <c r="H45" s="344"/>
      <c r="I45" s="344"/>
      <c r="J45" s="787"/>
      <c r="K45" s="460">
        <f>'3.sz.m Önk  bev.'!K45</f>
        <v>0</v>
      </c>
      <c r="L45" s="344"/>
      <c r="M45" s="344"/>
      <c r="N45" s="344"/>
      <c r="O45" s="344"/>
      <c r="P45" s="787"/>
      <c r="Q45" s="460">
        <f>'3.sz.m Önk  bev.'!Q45</f>
        <v>0</v>
      </c>
      <c r="R45" s="522"/>
      <c r="S45" s="522"/>
      <c r="T45" s="522"/>
      <c r="U45" s="522"/>
      <c r="V45" s="522"/>
    </row>
    <row r="46" spans="1:22" ht="21.75" customHeight="1" hidden="1">
      <c r="A46" s="469"/>
      <c r="B46" s="140"/>
      <c r="C46" s="1067"/>
      <c r="D46" s="1068"/>
      <c r="E46" s="460"/>
      <c r="F46" s="344"/>
      <c r="G46" s="344"/>
      <c r="H46" s="344"/>
      <c r="I46" s="344"/>
      <c r="J46" s="787"/>
      <c r="K46" s="460"/>
      <c r="L46" s="344"/>
      <c r="M46" s="344"/>
      <c r="N46" s="344"/>
      <c r="O46" s="344"/>
      <c r="P46" s="787"/>
      <c r="Q46" s="460"/>
      <c r="R46" s="470"/>
      <c r="S46" s="470"/>
      <c r="T46" s="470"/>
      <c r="U46" s="470"/>
      <c r="V46" s="470"/>
    </row>
    <row r="47" spans="1:22" ht="21.75" customHeight="1" hidden="1" thickBot="1">
      <c r="A47" s="469"/>
      <c r="B47" s="151"/>
      <c r="C47" s="1077"/>
      <c r="D47" s="1078"/>
      <c r="E47" s="788"/>
      <c r="F47" s="789"/>
      <c r="G47" s="789"/>
      <c r="H47" s="789"/>
      <c r="I47" s="789"/>
      <c r="J47" s="790"/>
      <c r="K47" s="788"/>
      <c r="L47" s="789"/>
      <c r="M47" s="789"/>
      <c r="N47" s="789"/>
      <c r="O47" s="789"/>
      <c r="P47" s="790"/>
      <c r="Q47" s="788"/>
      <c r="R47" s="470"/>
      <c r="S47" s="470"/>
      <c r="T47" s="470"/>
      <c r="U47" s="470"/>
      <c r="V47" s="470"/>
    </row>
    <row r="48" spans="1:22" ht="21.75" customHeight="1" thickBot="1">
      <c r="A48" s="150" t="s">
        <v>12</v>
      </c>
      <c r="B48" s="1057" t="s">
        <v>96</v>
      </c>
      <c r="C48" s="1057"/>
      <c r="D48" s="1057"/>
      <c r="E48" s="448">
        <f aca="true" t="shared" si="3" ref="E48:V48">E49+E50</f>
        <v>0</v>
      </c>
      <c r="F48" s="153">
        <f t="shared" si="3"/>
        <v>0</v>
      </c>
      <c r="G48" s="153">
        <f t="shared" si="3"/>
        <v>0</v>
      </c>
      <c r="H48" s="153">
        <f t="shared" si="3"/>
        <v>0</v>
      </c>
      <c r="I48" s="153">
        <f t="shared" si="3"/>
        <v>0</v>
      </c>
      <c r="J48" s="153">
        <f t="shared" si="3"/>
        <v>0</v>
      </c>
      <c r="K48" s="448">
        <f>K49+K50</f>
        <v>0</v>
      </c>
      <c r="L48" s="153">
        <f t="shared" si="3"/>
        <v>0</v>
      </c>
      <c r="M48" s="153">
        <f t="shared" si="3"/>
        <v>0</v>
      </c>
      <c r="N48" s="153">
        <f t="shared" si="3"/>
        <v>0</v>
      </c>
      <c r="O48" s="153">
        <f t="shared" si="3"/>
        <v>0</v>
      </c>
      <c r="P48" s="153">
        <f t="shared" si="3"/>
        <v>0</v>
      </c>
      <c r="Q48" s="448">
        <f>Q49+Q50</f>
        <v>0</v>
      </c>
      <c r="R48" s="153" t="e">
        <f t="shared" si="3"/>
        <v>#REF!</v>
      </c>
      <c r="S48" s="153" t="e">
        <f t="shared" si="3"/>
        <v>#REF!</v>
      </c>
      <c r="T48" s="153" t="e">
        <f t="shared" si="3"/>
        <v>#REF!</v>
      </c>
      <c r="U48" s="153" t="e">
        <f t="shared" si="3"/>
        <v>#REF!</v>
      </c>
      <c r="V48" s="153" t="e">
        <f t="shared" si="3"/>
        <v>#REF!</v>
      </c>
    </row>
    <row r="49" spans="1:22" s="7" customFormat="1" ht="21.75" customHeight="1">
      <c r="A49" s="152"/>
      <c r="B49" s="151" t="s">
        <v>51</v>
      </c>
      <c r="C49" s="1062" t="s">
        <v>94</v>
      </c>
      <c r="D49" s="1062"/>
      <c r="E49" s="460">
        <f>'3.sz.m Önk  bev.'!E49</f>
        <v>0</v>
      </c>
      <c r="F49" s="343"/>
      <c r="G49" s="343"/>
      <c r="H49" s="343"/>
      <c r="I49" s="343"/>
      <c r="J49" s="343"/>
      <c r="K49" s="460">
        <f>'3.sz.m Önk  bev.'!K49</f>
        <v>0</v>
      </c>
      <c r="L49" s="343"/>
      <c r="M49" s="343"/>
      <c r="N49" s="343"/>
      <c r="O49" s="343"/>
      <c r="P49" s="343"/>
      <c r="Q49" s="460">
        <f>'3.sz.m Önk  bev.'!Q49</f>
        <v>0</v>
      </c>
      <c r="R49" s="343" t="e">
        <f>SUM(#REF!)</f>
        <v>#REF!</v>
      </c>
      <c r="S49" s="343" t="e">
        <f>SUM(#REF!)</f>
        <v>#REF!</v>
      </c>
      <c r="T49" s="343" t="e">
        <f>SUM(#REF!)</f>
        <v>#REF!</v>
      </c>
      <c r="U49" s="343" t="e">
        <f>SUM(#REF!)</f>
        <v>#REF!</v>
      </c>
      <c r="V49" s="343" t="e">
        <f>SUM(#REF!)</f>
        <v>#REF!</v>
      </c>
    </row>
    <row r="50" spans="1:22" ht="21.75" customHeight="1" thickBot="1">
      <c r="A50" s="143"/>
      <c r="B50" s="139" t="s">
        <v>52</v>
      </c>
      <c r="C50" s="1067" t="s">
        <v>95</v>
      </c>
      <c r="D50" s="1067"/>
      <c r="E50" s="460">
        <f>'3.sz.m Önk  bev.'!E50</f>
        <v>0</v>
      </c>
      <c r="F50" s="345"/>
      <c r="G50" s="345"/>
      <c r="H50" s="345"/>
      <c r="I50" s="345"/>
      <c r="J50" s="345"/>
      <c r="K50" s="460">
        <f>'3.sz.m Önk  bev.'!K50</f>
        <v>0</v>
      </c>
      <c r="L50" s="345"/>
      <c r="M50" s="345"/>
      <c r="N50" s="345"/>
      <c r="O50" s="345"/>
      <c r="P50" s="345"/>
      <c r="Q50" s="460">
        <f>'3.sz.m Önk  bev.'!Q50</f>
        <v>0</v>
      </c>
      <c r="R50" s="345" t="e">
        <f>SUM(#REF!)</f>
        <v>#REF!</v>
      </c>
      <c r="S50" s="345" t="e">
        <f>SUM(#REF!)</f>
        <v>#REF!</v>
      </c>
      <c r="T50" s="345" t="e">
        <f>SUM(#REF!)</f>
        <v>#REF!</v>
      </c>
      <c r="U50" s="345" t="e">
        <f>SUM(#REF!)</f>
        <v>#REF!</v>
      </c>
      <c r="V50" s="345" t="e">
        <f>SUM(#REF!)</f>
        <v>#REF!</v>
      </c>
    </row>
    <row r="51" spans="1:22" ht="21.75" customHeight="1" thickBot="1">
      <c r="A51" s="150" t="s">
        <v>13</v>
      </c>
      <c r="B51" s="1057" t="s">
        <v>479</v>
      </c>
      <c r="C51" s="1057"/>
      <c r="D51" s="1057"/>
      <c r="E51" s="443">
        <f aca="true" t="shared" si="4" ref="E51:V51">SUM(E52:E53)</f>
        <v>300</v>
      </c>
      <c r="F51" s="347">
        <f t="shared" si="4"/>
        <v>0</v>
      </c>
      <c r="G51" s="347">
        <f t="shared" si="4"/>
        <v>0</v>
      </c>
      <c r="H51" s="347">
        <f t="shared" si="4"/>
        <v>0</v>
      </c>
      <c r="I51" s="347">
        <f t="shared" si="4"/>
        <v>0</v>
      </c>
      <c r="J51" s="347">
        <f t="shared" si="4"/>
        <v>0</v>
      </c>
      <c r="K51" s="443">
        <f>SUM(K52:K53)</f>
        <v>300</v>
      </c>
      <c r="L51" s="347">
        <f t="shared" si="4"/>
        <v>0</v>
      </c>
      <c r="M51" s="347">
        <f t="shared" si="4"/>
        <v>0</v>
      </c>
      <c r="N51" s="347">
        <f t="shared" si="4"/>
        <v>0</v>
      </c>
      <c r="O51" s="347">
        <f t="shared" si="4"/>
        <v>0</v>
      </c>
      <c r="P51" s="347">
        <f t="shared" si="4"/>
        <v>0</v>
      </c>
      <c r="Q51" s="443">
        <f>SUM(Q52:Q53)</f>
        <v>0</v>
      </c>
      <c r="R51" s="347">
        <f t="shared" si="4"/>
        <v>0</v>
      </c>
      <c r="S51" s="347">
        <f t="shared" si="4"/>
        <v>0</v>
      </c>
      <c r="T51" s="347">
        <f t="shared" si="4"/>
        <v>0</v>
      </c>
      <c r="U51" s="347">
        <f t="shared" si="4"/>
        <v>0</v>
      </c>
      <c r="V51" s="347">
        <f t="shared" si="4"/>
        <v>0</v>
      </c>
    </row>
    <row r="52" spans="1:22" s="7" customFormat="1" ht="21.75" customHeight="1">
      <c r="A52" s="152"/>
      <c r="B52" s="145" t="s">
        <v>53</v>
      </c>
      <c r="C52" s="1062" t="s">
        <v>481</v>
      </c>
      <c r="D52" s="1062"/>
      <c r="E52" s="463">
        <f>'3.sz.m Önk  bev.'!E52</f>
        <v>300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463">
        <f>'3.sz.m Önk  bev.'!K52</f>
        <v>300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463">
        <f>'3.sz.m Önk  bev.'!Q52</f>
        <v>0</v>
      </c>
      <c r="R52" s="348"/>
      <c r="S52" s="348"/>
      <c r="T52" s="348"/>
      <c r="U52" s="348"/>
      <c r="V52" s="348"/>
    </row>
    <row r="53" spans="1:22" ht="21.75" customHeight="1" thickBot="1">
      <c r="A53" s="147"/>
      <c r="B53" s="148" t="s">
        <v>480</v>
      </c>
      <c r="C53" s="1076" t="s">
        <v>482</v>
      </c>
      <c r="D53" s="1076"/>
      <c r="E53" s="461">
        <v>0</v>
      </c>
      <c r="F53" s="462">
        <v>0</v>
      </c>
      <c r="G53" s="462">
        <v>0</v>
      </c>
      <c r="H53" s="462">
        <v>0</v>
      </c>
      <c r="I53" s="462">
        <v>0</v>
      </c>
      <c r="J53" s="462">
        <v>0</v>
      </c>
      <c r="K53" s="461">
        <v>0</v>
      </c>
      <c r="L53" s="462">
        <v>0</v>
      </c>
      <c r="M53" s="462">
        <v>0</v>
      </c>
      <c r="N53" s="462">
        <v>0</v>
      </c>
      <c r="O53" s="462">
        <v>0</v>
      </c>
      <c r="P53" s="462">
        <v>0</v>
      </c>
      <c r="Q53" s="461">
        <v>0</v>
      </c>
      <c r="R53" s="462"/>
      <c r="S53" s="462"/>
      <c r="T53" s="462"/>
      <c r="U53" s="462"/>
      <c r="V53" s="462"/>
    </row>
    <row r="54" spans="1:22" ht="21.75" customHeight="1" thickBot="1">
      <c r="A54" s="150" t="s">
        <v>14</v>
      </c>
      <c r="B54" s="1073" t="s">
        <v>98</v>
      </c>
      <c r="C54" s="1073"/>
      <c r="D54" s="1073"/>
      <c r="E54" s="443">
        <f>E7+E21+E40+E48+E51+E32</f>
        <v>13689</v>
      </c>
      <c r="F54" s="443">
        <f aca="true" t="shared" si="5" ref="F54:P54">F7+F21+F40+F48+F51+F32</f>
        <v>0</v>
      </c>
      <c r="G54" s="443">
        <f t="shared" si="5"/>
        <v>0</v>
      </c>
      <c r="H54" s="443">
        <f t="shared" si="5"/>
        <v>0</v>
      </c>
      <c r="I54" s="443">
        <f t="shared" si="5"/>
        <v>0</v>
      </c>
      <c r="J54" s="443">
        <f t="shared" si="5"/>
        <v>0</v>
      </c>
      <c r="K54" s="443">
        <f>K7+K21+K40+K48+K51+K32</f>
        <v>12868</v>
      </c>
      <c r="L54" s="443">
        <f t="shared" si="5"/>
        <v>0</v>
      </c>
      <c r="M54" s="443">
        <f t="shared" si="5"/>
        <v>0</v>
      </c>
      <c r="N54" s="443">
        <f t="shared" si="5"/>
        <v>0</v>
      </c>
      <c r="O54" s="443">
        <f t="shared" si="5"/>
        <v>0</v>
      </c>
      <c r="P54" s="443">
        <f t="shared" si="5"/>
        <v>0</v>
      </c>
      <c r="Q54" s="443">
        <f>Q7+Q21+Q40+Q48+Q51+Q32</f>
        <v>821</v>
      </c>
      <c r="R54" s="347" t="e">
        <f>R7+R21+R40+R48+R51+#REF!+#REF!+R32</f>
        <v>#REF!</v>
      </c>
      <c r="S54" s="347" t="e">
        <f>S7+S21+S40+S48+S51+#REF!+#REF!+S32</f>
        <v>#REF!</v>
      </c>
      <c r="T54" s="347" t="e">
        <f>T7+T21+T40+T48+T51+#REF!+#REF!+T32</f>
        <v>#REF!</v>
      </c>
      <c r="U54" s="347" t="e">
        <f>U7+U21+U40+U48+U51+#REF!+#REF!+U32</f>
        <v>#REF!</v>
      </c>
      <c r="V54" s="347" t="e">
        <f>V7+V21+V40+V48+V51+#REF!+#REF!+V32</f>
        <v>#REF!</v>
      </c>
    </row>
    <row r="55" spans="1:22" ht="24" customHeight="1" thickBot="1">
      <c r="A55" s="146" t="s">
        <v>72</v>
      </c>
      <c r="B55" s="1057" t="s">
        <v>483</v>
      </c>
      <c r="C55" s="1057"/>
      <c r="D55" s="1057"/>
      <c r="E55" s="443">
        <f>SUM(E56:E58)</f>
        <v>3540</v>
      </c>
      <c r="F55" s="443">
        <f aca="true" t="shared" si="6" ref="F55:P55">SUM(F56:F58)</f>
        <v>0</v>
      </c>
      <c r="G55" s="443">
        <f t="shared" si="6"/>
        <v>0</v>
      </c>
      <c r="H55" s="443">
        <f t="shared" si="6"/>
        <v>0</v>
      </c>
      <c r="I55" s="443">
        <f t="shared" si="6"/>
        <v>0</v>
      </c>
      <c r="J55" s="443">
        <f t="shared" si="6"/>
        <v>0</v>
      </c>
      <c r="K55" s="443">
        <f>SUM(K56:K58)</f>
        <v>3540</v>
      </c>
      <c r="L55" s="443">
        <f t="shared" si="6"/>
        <v>0</v>
      </c>
      <c r="M55" s="443">
        <f t="shared" si="6"/>
        <v>0</v>
      </c>
      <c r="N55" s="443">
        <f t="shared" si="6"/>
        <v>0</v>
      </c>
      <c r="O55" s="443">
        <f t="shared" si="6"/>
        <v>0</v>
      </c>
      <c r="P55" s="443">
        <f t="shared" si="6"/>
        <v>0</v>
      </c>
      <c r="Q55" s="443">
        <f>SUM(Q56:Q58)</f>
        <v>0</v>
      </c>
      <c r="R55" s="347" t="e">
        <f>R56+#REF!</f>
        <v>#REF!</v>
      </c>
      <c r="S55" s="347" t="e">
        <f>S56+#REF!</f>
        <v>#REF!</v>
      </c>
      <c r="T55" s="347" t="e">
        <f>T56+#REF!</f>
        <v>#REF!</v>
      </c>
      <c r="U55" s="347" t="e">
        <f>U56+#REF!</f>
        <v>#REF!</v>
      </c>
      <c r="V55" s="347" t="e">
        <f>V56+#REF!</f>
        <v>#REF!</v>
      </c>
    </row>
    <row r="56" spans="1:22" ht="21.75" customHeight="1">
      <c r="A56" s="144"/>
      <c r="B56" s="145" t="s">
        <v>55</v>
      </c>
      <c r="C56" s="1062" t="s">
        <v>484</v>
      </c>
      <c r="D56" s="1062"/>
      <c r="E56" s="460">
        <f>'3.sz.m Önk  bev.'!E56</f>
        <v>1925</v>
      </c>
      <c r="F56" s="348"/>
      <c r="G56" s="348"/>
      <c r="H56" s="348"/>
      <c r="I56" s="348"/>
      <c r="J56" s="348"/>
      <c r="K56" s="460">
        <f>'3.sz.m Önk  bev.'!K56</f>
        <v>1925</v>
      </c>
      <c r="L56" s="348"/>
      <c r="M56" s="348"/>
      <c r="N56" s="348"/>
      <c r="O56" s="348"/>
      <c r="P56" s="348"/>
      <c r="Q56" s="460">
        <f>'3.sz.m Önk  bev.'!Q56</f>
        <v>0</v>
      </c>
      <c r="R56" s="348">
        <f>SUM(R57:R58)</f>
        <v>0</v>
      </c>
      <c r="S56" s="348">
        <f>SUM(S57:S58)</f>
        <v>0</v>
      </c>
      <c r="T56" s="348">
        <f>SUM(T57:T58)</f>
        <v>0</v>
      </c>
      <c r="U56" s="348">
        <f>SUM(U57:U58)</f>
        <v>0</v>
      </c>
      <c r="V56" s="348">
        <f>SUM(V57:V58)</f>
        <v>0</v>
      </c>
    </row>
    <row r="57" spans="1:22" ht="21.75" customHeight="1">
      <c r="A57" s="143"/>
      <c r="B57" s="140" t="s">
        <v>56</v>
      </c>
      <c r="C57" s="1062" t="s">
        <v>485</v>
      </c>
      <c r="D57" s="1062"/>
      <c r="E57" s="460">
        <f>'3.sz.m Önk  bev.'!E57</f>
        <v>0</v>
      </c>
      <c r="F57" s="346"/>
      <c r="G57" s="346"/>
      <c r="H57" s="346"/>
      <c r="I57" s="346"/>
      <c r="J57" s="346"/>
      <c r="K57" s="460">
        <f>'3.sz.m Önk  bev.'!K57</f>
        <v>0</v>
      </c>
      <c r="L57" s="346"/>
      <c r="M57" s="346"/>
      <c r="N57" s="346"/>
      <c r="O57" s="346"/>
      <c r="P57" s="346"/>
      <c r="Q57" s="460">
        <f>'3.sz.m Önk  bev.'!Q57</f>
        <v>0</v>
      </c>
      <c r="R57" s="346"/>
      <c r="S57" s="346"/>
      <c r="T57" s="346"/>
      <c r="U57" s="346"/>
      <c r="V57" s="346"/>
    </row>
    <row r="58" spans="1:22" ht="21.75" customHeight="1" thickBot="1">
      <c r="A58" s="143"/>
      <c r="B58" s="140" t="s">
        <v>97</v>
      </c>
      <c r="C58" s="1062" t="s">
        <v>486</v>
      </c>
      <c r="D58" s="1062"/>
      <c r="E58" s="460">
        <f>'3.sz.m Önk  bev.'!E58+'üres lap2'!D22+'üres lap3'!D21</f>
        <v>1615</v>
      </c>
      <c r="F58" s="346"/>
      <c r="G58" s="346"/>
      <c r="H58" s="346"/>
      <c r="I58" s="346"/>
      <c r="J58" s="346"/>
      <c r="K58" s="460">
        <f>'3.sz.m Önk  bev.'!K58+'üres lap2'!J22+'üres lap3'!J21</f>
        <v>1615</v>
      </c>
      <c r="L58" s="346"/>
      <c r="M58" s="346"/>
      <c r="N58" s="346"/>
      <c r="O58" s="346"/>
      <c r="P58" s="346"/>
      <c r="Q58" s="460">
        <f>'3.sz.m Önk  bev.'!Q58+'üres lap2'!P22+'üres lap3'!P21</f>
        <v>0</v>
      </c>
      <c r="R58" s="346"/>
      <c r="S58" s="346"/>
      <c r="T58" s="346"/>
      <c r="U58" s="346"/>
      <c r="V58" s="346"/>
    </row>
    <row r="59" spans="1:22" ht="35.25" customHeight="1" thickBot="1">
      <c r="A59" s="150" t="s">
        <v>73</v>
      </c>
      <c r="B59" s="1072" t="s">
        <v>99</v>
      </c>
      <c r="C59" s="1072"/>
      <c r="D59" s="1072"/>
      <c r="E59" s="445">
        <f>E54+E55</f>
        <v>17229</v>
      </c>
      <c r="F59" s="98">
        <f aca="true" t="shared" si="7" ref="F59:V59">F54+F55</f>
        <v>0</v>
      </c>
      <c r="G59" s="98">
        <f t="shared" si="7"/>
        <v>0</v>
      </c>
      <c r="H59" s="98">
        <f t="shared" si="7"/>
        <v>0</v>
      </c>
      <c r="I59" s="98">
        <f t="shared" si="7"/>
        <v>0</v>
      </c>
      <c r="J59" s="98">
        <f t="shared" si="7"/>
        <v>0</v>
      </c>
      <c r="K59" s="445">
        <f>K54+K55</f>
        <v>16408</v>
      </c>
      <c r="L59" s="98">
        <f t="shared" si="7"/>
        <v>0</v>
      </c>
      <c r="M59" s="98">
        <f t="shared" si="7"/>
        <v>0</v>
      </c>
      <c r="N59" s="98">
        <f t="shared" si="7"/>
        <v>0</v>
      </c>
      <c r="O59" s="98">
        <f t="shared" si="7"/>
        <v>0</v>
      </c>
      <c r="P59" s="98">
        <f t="shared" si="7"/>
        <v>0</v>
      </c>
      <c r="Q59" s="445">
        <f>Q54+Q55</f>
        <v>821</v>
      </c>
      <c r="R59" s="98" t="e">
        <f t="shared" si="7"/>
        <v>#REF!</v>
      </c>
      <c r="S59" s="98" t="e">
        <f t="shared" si="7"/>
        <v>#REF!</v>
      </c>
      <c r="T59" s="98" t="e">
        <f t="shared" si="7"/>
        <v>#REF!</v>
      </c>
      <c r="U59" s="98" t="e">
        <f t="shared" si="7"/>
        <v>#REF!</v>
      </c>
      <c r="V59" s="98" t="e">
        <f t="shared" si="7"/>
        <v>#REF!</v>
      </c>
    </row>
    <row r="60" spans="1:22" ht="21.75" customHeight="1" hidden="1" thickBot="1">
      <c r="A60" s="1074" t="s">
        <v>298</v>
      </c>
      <c r="B60" s="1075"/>
      <c r="C60" s="1075"/>
      <c r="D60" s="1075"/>
      <c r="E60" s="791"/>
      <c r="F60" s="792"/>
      <c r="G60" s="792"/>
      <c r="H60" s="792"/>
      <c r="I60" s="792"/>
      <c r="J60" s="793"/>
      <c r="K60" s="791"/>
      <c r="L60" s="792"/>
      <c r="M60" s="792"/>
      <c r="N60" s="792"/>
      <c r="O60" s="792"/>
      <c r="P60" s="793"/>
      <c r="Q60" s="791"/>
      <c r="R60" s="792"/>
      <c r="S60" s="792"/>
      <c r="T60" s="792"/>
      <c r="U60" s="792"/>
      <c r="V60" s="793"/>
    </row>
    <row r="61" spans="1:22" ht="21.75" customHeight="1" hidden="1" thickBot="1">
      <c r="A61" s="1071" t="s">
        <v>7</v>
      </c>
      <c r="B61" s="1072"/>
      <c r="C61" s="1072"/>
      <c r="D61" s="1072"/>
      <c r="E61" s="526"/>
      <c r="F61" s="527"/>
      <c r="G61" s="527"/>
      <c r="H61" s="527"/>
      <c r="I61" s="527"/>
      <c r="J61" s="528"/>
      <c r="K61" s="526"/>
      <c r="L61" s="527"/>
      <c r="M61" s="527"/>
      <c r="N61" s="527"/>
      <c r="O61" s="527"/>
      <c r="P61" s="528"/>
      <c r="Q61" s="526"/>
      <c r="R61" s="527"/>
      <c r="S61" s="527"/>
      <c r="T61" s="527"/>
      <c r="U61" s="527"/>
      <c r="V61" s="529"/>
    </row>
    <row r="62" spans="1:22" ht="21.75" customHeight="1">
      <c r="A62" s="794"/>
      <c r="B62" s="795"/>
      <c r="C62" s="795"/>
      <c r="D62" s="795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</row>
    <row r="63" spans="1:20" ht="21.75" customHeight="1">
      <c r="A63" s="128"/>
      <c r="B63" s="176"/>
      <c r="C63" s="176"/>
      <c r="D63" s="176"/>
      <c r="E63" s="405"/>
      <c r="F63" s="405"/>
      <c r="G63" s="405"/>
      <c r="H63" s="405"/>
      <c r="I63" s="405"/>
      <c r="J63" s="405"/>
      <c r="K63" s="405"/>
      <c r="R63" s="405"/>
      <c r="S63" s="405"/>
      <c r="T63" s="405"/>
    </row>
    <row r="64" spans="1:20" ht="35.25" customHeight="1">
      <c r="A64" s="128"/>
      <c r="B64" s="176"/>
      <c r="C64" s="176"/>
      <c r="D64" s="176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R64" s="405"/>
      <c r="S64" s="405"/>
      <c r="T64" s="405"/>
    </row>
    <row r="65" spans="1:20" ht="35.25" customHeight="1">
      <c r="A65" s="128"/>
      <c r="B65" s="176"/>
      <c r="C65" s="176"/>
      <c r="D65" s="176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R65" s="405"/>
      <c r="S65" s="405"/>
      <c r="T65" s="405"/>
    </row>
    <row r="66" spans="5:20" ht="12.75"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R66" s="405"/>
      <c r="S66" s="405"/>
      <c r="T66" s="405"/>
    </row>
    <row r="67" spans="5:20" ht="12.75"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R67" s="405"/>
      <c r="S67" s="405"/>
      <c r="T67" s="405"/>
    </row>
    <row r="68" spans="5:20" ht="12.75"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R68" s="405"/>
      <c r="S68" s="405"/>
      <c r="T68" s="405"/>
    </row>
    <row r="69" spans="4:20" ht="12.75">
      <c r="D69" s="137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R69" s="405"/>
      <c r="S69" s="405"/>
      <c r="T69" s="405"/>
    </row>
    <row r="70" spans="4:20" ht="48.75" customHeight="1">
      <c r="D70" s="137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R70" s="405"/>
      <c r="S70" s="405"/>
      <c r="T70" s="405"/>
    </row>
    <row r="71" spans="4:20" ht="46.5" customHeight="1">
      <c r="D71" s="137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R71" s="405"/>
      <c r="S71" s="405"/>
      <c r="T71" s="405"/>
    </row>
    <row r="72" spans="5:20" ht="41.25" customHeight="1"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R72" s="405"/>
      <c r="S72" s="405"/>
      <c r="T72" s="405"/>
    </row>
    <row r="73" spans="5:20" ht="12.75"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R73" s="405"/>
      <c r="S73" s="405"/>
      <c r="T73" s="405"/>
    </row>
    <row r="74" spans="5:20" ht="12.75"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R74" s="405"/>
      <c r="S74" s="405"/>
      <c r="T74" s="405"/>
    </row>
    <row r="75" spans="5:20" ht="12.75"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R75" s="405"/>
      <c r="S75" s="405"/>
      <c r="T75" s="405"/>
    </row>
    <row r="76" spans="5:20" ht="12.75"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R76" s="405"/>
      <c r="S76" s="405"/>
      <c r="T76" s="405"/>
    </row>
    <row r="77" spans="5:20" ht="12.75"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R77" s="405"/>
      <c r="S77" s="405"/>
      <c r="T77" s="405"/>
    </row>
    <row r="78" spans="5:20" ht="12.75"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R78" s="405"/>
      <c r="S78" s="405"/>
      <c r="T78" s="405"/>
    </row>
    <row r="79" spans="5:20" ht="12.75"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R79" s="405"/>
      <c r="S79" s="405"/>
      <c r="T79" s="405"/>
    </row>
    <row r="80" spans="5:20" ht="12.75"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R80" s="405"/>
      <c r="S80" s="405"/>
      <c r="T80" s="405"/>
    </row>
    <row r="81" spans="5:20" ht="12.75"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R81" s="405"/>
      <c r="S81" s="405"/>
      <c r="T81" s="405"/>
    </row>
    <row r="82" spans="5:20" ht="12.75"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R82" s="405"/>
      <c r="S82" s="405"/>
      <c r="T82" s="405"/>
    </row>
    <row r="83" spans="5:20" ht="12.75"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R83" s="405"/>
      <c r="S83" s="405"/>
      <c r="T83" s="405"/>
    </row>
    <row r="84" spans="5:20" ht="12.75"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R84" s="405"/>
      <c r="S84" s="405"/>
      <c r="T84" s="405"/>
    </row>
    <row r="85" spans="5:20" ht="12.75"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R85" s="405"/>
      <c r="S85" s="405"/>
      <c r="T85" s="405"/>
    </row>
    <row r="86" spans="5:20" ht="12.75"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R86" s="405"/>
      <c r="S86" s="405"/>
      <c r="T86" s="405"/>
    </row>
    <row r="87" spans="5:20" ht="12.75"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R87" s="405"/>
      <c r="S87" s="405"/>
      <c r="T87" s="405"/>
    </row>
    <row r="88" spans="5:20" ht="12.75"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R88" s="405"/>
      <c r="S88" s="405"/>
      <c r="T88" s="405"/>
    </row>
    <row r="89" spans="5:20" ht="12.75"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R89" s="405"/>
      <c r="S89" s="405"/>
      <c r="T89" s="405"/>
    </row>
    <row r="90" spans="5:20" ht="12.75"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R90" s="405"/>
      <c r="S90" s="405"/>
      <c r="T90" s="405"/>
    </row>
    <row r="91" spans="5:20" ht="12.75"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R91" s="405"/>
      <c r="S91" s="405"/>
      <c r="T91" s="405"/>
    </row>
    <row r="92" spans="5:20" ht="12.75"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R92" s="405"/>
      <c r="S92" s="405"/>
      <c r="T92" s="405"/>
    </row>
    <row r="93" spans="5:20" ht="12.75"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R93" s="405"/>
      <c r="S93" s="405"/>
      <c r="T93" s="405"/>
    </row>
    <row r="94" spans="5:20" ht="12.75"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R94" s="405"/>
      <c r="S94" s="405"/>
      <c r="T94" s="405"/>
    </row>
    <row r="95" spans="5:20" ht="12.75"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R95" s="405"/>
      <c r="S95" s="405"/>
      <c r="T95" s="405"/>
    </row>
    <row r="96" spans="5:20" ht="12.75"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R96" s="405"/>
      <c r="S96" s="405"/>
      <c r="T96" s="405"/>
    </row>
    <row r="97" spans="5:20" ht="12.75"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R97" s="405"/>
      <c r="S97" s="405"/>
      <c r="T97" s="405"/>
    </row>
    <row r="98" spans="5:20" ht="12.75"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R98" s="405"/>
      <c r="S98" s="405"/>
      <c r="T98" s="405"/>
    </row>
    <row r="99" spans="5:20" ht="12.75"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R99" s="405"/>
      <c r="S99" s="405"/>
      <c r="T99" s="405"/>
    </row>
    <row r="100" spans="5:20" ht="12.75"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R100" s="405"/>
      <c r="S100" s="405"/>
      <c r="T100" s="405"/>
    </row>
    <row r="101" spans="5:20" ht="12.75"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R101" s="405"/>
      <c r="S101" s="405"/>
      <c r="T101" s="405"/>
    </row>
    <row r="102" spans="5:20" ht="12.75"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R102" s="405"/>
      <c r="S102" s="405"/>
      <c r="T102" s="405"/>
    </row>
    <row r="103" spans="5:20" ht="12.75"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R103" s="405"/>
      <c r="S103" s="405"/>
      <c r="T103" s="405"/>
    </row>
    <row r="104" spans="5:20" ht="12.75"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R104" s="405"/>
      <c r="S104" s="405"/>
      <c r="T104" s="405"/>
    </row>
    <row r="105" spans="5:20" ht="12.75"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R105" s="405"/>
      <c r="S105" s="405"/>
      <c r="T105" s="405"/>
    </row>
    <row r="106" spans="5:20" ht="12.75"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R106" s="405"/>
      <c r="S106" s="405"/>
      <c r="T106" s="405"/>
    </row>
    <row r="107" spans="5:20" ht="12.75"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R107" s="405"/>
      <c r="S107" s="405"/>
      <c r="T107" s="405"/>
    </row>
    <row r="108" spans="5:20" ht="12.75"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R108" s="405"/>
      <c r="S108" s="405"/>
      <c r="T108" s="405"/>
    </row>
    <row r="109" spans="5:20" ht="12.75"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R109" s="405"/>
      <c r="S109" s="405"/>
      <c r="T109" s="405"/>
    </row>
    <row r="110" spans="5:20" ht="12.75"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R110" s="405"/>
      <c r="S110" s="405"/>
      <c r="T110" s="405"/>
    </row>
  </sheetData>
  <sheetProtection/>
  <mergeCells count="44">
    <mergeCell ref="C8:D8"/>
    <mergeCell ref="C28:D28"/>
    <mergeCell ref="C31:D31"/>
    <mergeCell ref="C13:D13"/>
    <mergeCell ref="C16:D16"/>
    <mergeCell ref="B21:D21"/>
    <mergeCell ref="C24:D24"/>
    <mergeCell ref="C42:D42"/>
    <mergeCell ref="C46:D46"/>
    <mergeCell ref="C34:D34"/>
    <mergeCell ref="C35:D35"/>
    <mergeCell ref="C52:D52"/>
    <mergeCell ref="C53:D53"/>
    <mergeCell ref="C47:D47"/>
    <mergeCell ref="C36:D36"/>
    <mergeCell ref="B48:D48"/>
    <mergeCell ref="B51:D51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B40:D40"/>
    <mergeCell ref="C41:D41"/>
    <mergeCell ref="C17:D17"/>
    <mergeCell ref="C20:D20"/>
    <mergeCell ref="C29:D29"/>
    <mergeCell ref="C30:D30"/>
    <mergeCell ref="B32:D32"/>
    <mergeCell ref="C33:D33"/>
    <mergeCell ref="C22:D22"/>
    <mergeCell ref="C23:D23"/>
    <mergeCell ref="A2:Q2"/>
    <mergeCell ref="A4:C4"/>
    <mergeCell ref="B6:D6"/>
    <mergeCell ref="B7:D7"/>
    <mergeCell ref="E4:J4"/>
    <mergeCell ref="Q4:V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47.421875" style="383" customWidth="1"/>
    <col min="2" max="2" width="14.8515625" style="17" customWidth="1"/>
    <col min="3" max="4" width="9.8515625" style="17" hidden="1" customWidth="1"/>
    <col min="5" max="5" width="11.7109375" style="17" hidden="1" customWidth="1"/>
    <col min="6" max="6" width="16.00390625" style="17" hidden="1" customWidth="1"/>
    <col min="7" max="7" width="19.57421875" style="17" customWidth="1"/>
    <col min="8" max="9" width="9.8515625" style="17" hidden="1" customWidth="1"/>
    <col min="10" max="10" width="11.7109375" style="17" hidden="1" customWidth="1"/>
    <col min="11" max="11" width="9.8515625" style="17" hidden="1" customWidth="1"/>
    <col min="12" max="12" width="16.7109375" style="17" customWidth="1"/>
    <col min="13" max="13" width="8.421875" style="17" hidden="1" customWidth="1"/>
    <col min="14" max="14" width="9.28125" style="17" hidden="1" customWidth="1"/>
    <col min="15" max="15" width="11.7109375" style="17" hidden="1" customWidth="1"/>
    <col min="16" max="16" width="8.57421875" style="17" hidden="1" customWidth="1"/>
    <col min="17" max="17" width="22.140625" style="17" customWidth="1"/>
    <col min="18" max="18" width="8.421875" style="17" hidden="1" customWidth="1"/>
    <col min="19" max="19" width="12.140625" style="17" hidden="1" customWidth="1"/>
    <col min="20" max="20" width="11.7109375" style="17" hidden="1" customWidth="1"/>
    <col min="21" max="21" width="8.57421875" style="17" hidden="1" customWidth="1"/>
    <col min="22" max="16384" width="9.140625" style="17" customWidth="1"/>
  </cols>
  <sheetData>
    <row r="1" spans="12:17" ht="12.75" customHeight="1">
      <c r="L1" s="1200" t="s">
        <v>228</v>
      </c>
      <c r="M1" s="1200"/>
      <c r="N1" s="1200"/>
      <c r="O1" s="1200"/>
      <c r="P1" s="1200"/>
      <c r="Q1" s="1200"/>
    </row>
    <row r="2" spans="1:17" ht="19.5">
      <c r="A2" s="1212" t="s">
        <v>24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</row>
    <row r="3" spans="1:17" ht="15.75">
      <c r="A3" s="1213" t="s">
        <v>548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1213"/>
    </row>
    <row r="4" spans="1:17" ht="14.25">
      <c r="A4" s="1214" t="s">
        <v>222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4"/>
      <c r="P4" s="1214"/>
      <c r="Q4" s="1214"/>
    </row>
    <row r="5" ht="13.5" thickBot="1">
      <c r="Q5" s="12" t="s">
        <v>2</v>
      </c>
    </row>
    <row r="6" spans="1:22" ht="24.75" customHeight="1">
      <c r="A6" s="1202" t="s">
        <v>25</v>
      </c>
      <c r="B6" s="1204" t="s">
        <v>26</v>
      </c>
      <c r="C6" s="1205"/>
      <c r="D6" s="1205"/>
      <c r="E6" s="1205"/>
      <c r="F6" s="1205"/>
      <c r="G6" s="1205"/>
      <c r="H6" s="1205"/>
      <c r="I6" s="1205"/>
      <c r="J6" s="1205"/>
      <c r="K6" s="1205"/>
      <c r="L6" s="1206" t="s">
        <v>27</v>
      </c>
      <c r="M6" s="1207"/>
      <c r="N6" s="1207"/>
      <c r="O6" s="1207"/>
      <c r="P6" s="1207"/>
      <c r="Q6" s="1207"/>
      <c r="R6" s="1207"/>
      <c r="S6" s="1207"/>
      <c r="T6" s="1207"/>
      <c r="U6" s="1208"/>
      <c r="V6" s="752"/>
    </row>
    <row r="7" spans="1:22" ht="24.75" customHeight="1">
      <c r="A7" s="1203"/>
      <c r="B7" s="1209" t="s">
        <v>84</v>
      </c>
      <c r="C7" s="1210"/>
      <c r="D7" s="1210"/>
      <c r="E7" s="1210"/>
      <c r="F7" s="1211"/>
      <c r="G7" s="1209" t="s">
        <v>85</v>
      </c>
      <c r="H7" s="1210"/>
      <c r="I7" s="1210"/>
      <c r="J7" s="1210"/>
      <c r="K7" s="1210"/>
      <c r="L7" s="1217" t="s">
        <v>84</v>
      </c>
      <c r="M7" s="1215"/>
      <c r="N7" s="1215"/>
      <c r="O7" s="1215"/>
      <c r="P7" s="1215"/>
      <c r="Q7" s="1215" t="s">
        <v>85</v>
      </c>
      <c r="R7" s="1215"/>
      <c r="S7" s="1215"/>
      <c r="T7" s="1215"/>
      <c r="U7" s="1216"/>
      <c r="V7" s="752"/>
    </row>
    <row r="8" spans="1:22" ht="42" customHeight="1" hidden="1">
      <c r="A8" s="364"/>
      <c r="B8" s="365" t="s">
        <v>268</v>
      </c>
      <c r="C8" s="365" t="s">
        <v>266</v>
      </c>
      <c r="D8" s="754" t="s">
        <v>299</v>
      </c>
      <c r="E8" s="365" t="s">
        <v>303</v>
      </c>
      <c r="F8" s="365" t="s">
        <v>346</v>
      </c>
      <c r="G8" s="365" t="s">
        <v>268</v>
      </c>
      <c r="H8" s="365" t="s">
        <v>266</v>
      </c>
      <c r="I8" s="754" t="s">
        <v>299</v>
      </c>
      <c r="J8" s="365" t="s">
        <v>303</v>
      </c>
      <c r="K8" s="365" t="s">
        <v>346</v>
      </c>
      <c r="L8" s="506" t="s">
        <v>268</v>
      </c>
      <c r="M8" s="408" t="s">
        <v>266</v>
      </c>
      <c r="N8" s="754" t="s">
        <v>306</v>
      </c>
      <c r="O8" s="365" t="s">
        <v>303</v>
      </c>
      <c r="P8" s="365" t="s">
        <v>346</v>
      </c>
      <c r="Q8" s="408" t="s">
        <v>268</v>
      </c>
      <c r="R8" s="408" t="s">
        <v>266</v>
      </c>
      <c r="S8" s="754" t="s">
        <v>299</v>
      </c>
      <c r="T8" s="365" t="s">
        <v>350</v>
      </c>
      <c r="U8" s="365" t="s">
        <v>346</v>
      </c>
      <c r="V8" s="752"/>
    </row>
    <row r="9" spans="1:22" ht="18" hidden="1">
      <c r="A9" s="62" t="s">
        <v>252</v>
      </c>
      <c r="B9" s="66"/>
      <c r="C9" s="66"/>
      <c r="D9" s="66"/>
      <c r="E9" s="66"/>
      <c r="F9" s="66"/>
      <c r="G9" s="66"/>
      <c r="H9" s="66"/>
      <c r="I9" s="66"/>
      <c r="J9" s="66"/>
      <c r="K9" s="504"/>
      <c r="L9" s="507"/>
      <c r="M9" s="67"/>
      <c r="N9" s="67"/>
      <c r="O9" s="67"/>
      <c r="P9" s="67"/>
      <c r="Q9" s="69"/>
      <c r="R9" s="69"/>
      <c r="S9" s="69"/>
      <c r="T9" s="66"/>
      <c r="U9" s="104"/>
      <c r="V9" s="752"/>
    </row>
    <row r="10" spans="1:22" ht="30.75" hidden="1">
      <c r="A10" s="62" t="s">
        <v>294</v>
      </c>
      <c r="B10" s="66"/>
      <c r="C10" s="66"/>
      <c r="D10" s="66"/>
      <c r="E10" s="66"/>
      <c r="F10" s="66"/>
      <c r="G10" s="66"/>
      <c r="H10" s="66"/>
      <c r="I10" s="66"/>
      <c r="J10" s="66"/>
      <c r="K10" s="504"/>
      <c r="L10" s="507"/>
      <c r="M10" s="67"/>
      <c r="N10" s="67"/>
      <c r="O10" s="67"/>
      <c r="P10" s="67"/>
      <c r="Q10" s="69"/>
      <c r="R10" s="69"/>
      <c r="S10" s="69"/>
      <c r="T10" s="66"/>
      <c r="U10" s="104"/>
      <c r="V10" s="752"/>
    </row>
    <row r="11" spans="1:22" ht="18" hidden="1">
      <c r="A11" s="62" t="s">
        <v>269</v>
      </c>
      <c r="B11" s="66"/>
      <c r="C11" s="66"/>
      <c r="D11" s="66"/>
      <c r="E11" s="66"/>
      <c r="F11" s="66"/>
      <c r="G11" s="66"/>
      <c r="H11" s="66"/>
      <c r="I11" s="66"/>
      <c r="J11" s="66"/>
      <c r="K11" s="504"/>
      <c r="L11" s="507"/>
      <c r="M11" s="67"/>
      <c r="N11" s="67"/>
      <c r="O11" s="67"/>
      <c r="P11" s="67"/>
      <c r="Q11" s="69"/>
      <c r="R11" s="69"/>
      <c r="S11" s="69"/>
      <c r="T11" s="66"/>
      <c r="U11" s="104"/>
      <c r="V11" s="752"/>
    </row>
    <row r="12" spans="1:22" ht="18" hidden="1">
      <c r="A12" s="63" t="s">
        <v>253</v>
      </c>
      <c r="B12" s="66"/>
      <c r="C12" s="66"/>
      <c r="D12" s="66"/>
      <c r="E12" s="66"/>
      <c r="F12" s="66"/>
      <c r="G12" s="66"/>
      <c r="H12" s="66"/>
      <c r="I12" s="66"/>
      <c r="J12" s="66"/>
      <c r="K12" s="504"/>
      <c r="L12" s="507"/>
      <c r="M12" s="67"/>
      <c r="N12" s="67"/>
      <c r="O12" s="67"/>
      <c r="P12" s="67"/>
      <c r="Q12" s="69"/>
      <c r="R12" s="69"/>
      <c r="S12" s="69"/>
      <c r="T12" s="66"/>
      <c r="U12" s="104"/>
      <c r="V12" s="752"/>
    </row>
    <row r="13" spans="1:22" ht="18">
      <c r="A13" s="63" t="s">
        <v>254</v>
      </c>
      <c r="B13" s="66"/>
      <c r="C13" s="66"/>
      <c r="D13" s="66"/>
      <c r="E13" s="66"/>
      <c r="F13" s="66"/>
      <c r="G13" s="66">
        <v>50</v>
      </c>
      <c r="H13" s="66"/>
      <c r="I13" s="66"/>
      <c r="J13" s="66"/>
      <c r="K13" s="504"/>
      <c r="L13" s="507"/>
      <c r="M13" s="67"/>
      <c r="N13" s="67"/>
      <c r="O13" s="67"/>
      <c r="P13" s="67"/>
      <c r="Q13" s="69"/>
      <c r="R13" s="69"/>
      <c r="S13" s="69"/>
      <c r="T13" s="66"/>
      <c r="U13" s="104"/>
      <c r="V13" s="752"/>
    </row>
    <row r="14" spans="1:22" ht="18">
      <c r="A14" s="63" t="s">
        <v>255</v>
      </c>
      <c r="B14" s="66"/>
      <c r="C14" s="66"/>
      <c r="D14" s="66"/>
      <c r="E14" s="66"/>
      <c r="F14" s="66"/>
      <c r="G14" s="66"/>
      <c r="H14" s="66"/>
      <c r="I14" s="66"/>
      <c r="J14" s="66"/>
      <c r="K14" s="504"/>
      <c r="L14" s="507"/>
      <c r="M14" s="67"/>
      <c r="N14" s="67"/>
      <c r="O14" s="67"/>
      <c r="P14" s="67"/>
      <c r="Q14" s="69">
        <v>300</v>
      </c>
      <c r="R14" s="69"/>
      <c r="S14" s="69"/>
      <c r="T14" s="66"/>
      <c r="U14" s="104"/>
      <c r="V14" s="752"/>
    </row>
    <row r="15" spans="1:22" ht="17.25" customHeight="1" hidden="1">
      <c r="A15" s="63" t="s">
        <v>256</v>
      </c>
      <c r="B15" s="66"/>
      <c r="C15" s="66"/>
      <c r="D15" s="66"/>
      <c r="E15" s="66"/>
      <c r="F15" s="66"/>
      <c r="G15" s="66"/>
      <c r="H15" s="66"/>
      <c r="I15" s="66"/>
      <c r="J15" s="66"/>
      <c r="K15" s="504"/>
      <c r="L15" s="508"/>
      <c r="M15" s="69"/>
      <c r="N15" s="69"/>
      <c r="O15" s="69"/>
      <c r="P15" s="69"/>
      <c r="Q15" s="69"/>
      <c r="R15" s="69"/>
      <c r="S15" s="69"/>
      <c r="T15" s="66"/>
      <c r="U15" s="104"/>
      <c r="V15" s="752"/>
    </row>
    <row r="16" spans="1:22" ht="17.25" customHeight="1">
      <c r="A16" s="63" t="s">
        <v>531</v>
      </c>
      <c r="B16" s="66"/>
      <c r="C16" s="66"/>
      <c r="D16" s="66"/>
      <c r="E16" s="66"/>
      <c r="F16" s="66"/>
      <c r="G16" s="66">
        <v>30</v>
      </c>
      <c r="H16" s="66"/>
      <c r="I16" s="66"/>
      <c r="J16" s="66"/>
      <c r="K16" s="504"/>
      <c r="L16" s="508"/>
      <c r="M16" s="69"/>
      <c r="N16" s="69"/>
      <c r="O16" s="69"/>
      <c r="P16" s="69"/>
      <c r="Q16" s="69"/>
      <c r="R16" s="69"/>
      <c r="S16" s="69"/>
      <c r="T16" s="66"/>
      <c r="U16" s="104"/>
      <c r="V16" s="752"/>
    </row>
    <row r="17" spans="1:22" ht="17.25" customHeight="1">
      <c r="A17" s="63" t="s">
        <v>532</v>
      </c>
      <c r="B17" s="66"/>
      <c r="C17" s="66"/>
      <c r="D17" s="66"/>
      <c r="E17" s="66"/>
      <c r="F17" s="66"/>
      <c r="G17" s="66">
        <v>30</v>
      </c>
      <c r="H17" s="66"/>
      <c r="I17" s="66"/>
      <c r="J17" s="66"/>
      <c r="K17" s="504"/>
      <c r="L17" s="508"/>
      <c r="M17" s="69"/>
      <c r="N17" s="69"/>
      <c r="O17" s="69"/>
      <c r="P17" s="69"/>
      <c r="Q17" s="69"/>
      <c r="R17" s="69"/>
      <c r="S17" s="69"/>
      <c r="T17" s="66"/>
      <c r="U17" s="104"/>
      <c r="V17" s="752"/>
    </row>
    <row r="18" spans="1:22" ht="17.25" customHeight="1">
      <c r="A18" s="63" t="s">
        <v>533</v>
      </c>
      <c r="B18" s="66"/>
      <c r="C18" s="66"/>
      <c r="D18" s="66"/>
      <c r="E18" s="66"/>
      <c r="F18" s="66"/>
      <c r="G18" s="66">
        <v>50</v>
      </c>
      <c r="H18" s="66"/>
      <c r="I18" s="66"/>
      <c r="J18" s="66"/>
      <c r="K18" s="504"/>
      <c r="L18" s="508"/>
      <c r="M18" s="69"/>
      <c r="N18" s="69"/>
      <c r="O18" s="69"/>
      <c r="P18" s="69"/>
      <c r="Q18" s="69"/>
      <c r="R18" s="69"/>
      <c r="S18" s="69"/>
      <c r="T18" s="66"/>
      <c r="U18" s="104"/>
      <c r="V18" s="752"/>
    </row>
    <row r="19" spans="1:22" ht="17.25" customHeight="1">
      <c r="A19" s="63" t="s">
        <v>534</v>
      </c>
      <c r="B19" s="66"/>
      <c r="C19" s="66"/>
      <c r="D19" s="66"/>
      <c r="E19" s="66"/>
      <c r="F19" s="66"/>
      <c r="G19" s="66">
        <v>10</v>
      </c>
      <c r="H19" s="66"/>
      <c r="I19" s="66"/>
      <c r="J19" s="66"/>
      <c r="K19" s="504"/>
      <c r="L19" s="508"/>
      <c r="M19" s="69"/>
      <c r="N19" s="69"/>
      <c r="O19" s="69"/>
      <c r="P19" s="69"/>
      <c r="Q19" s="69"/>
      <c r="R19" s="69"/>
      <c r="S19" s="69"/>
      <c r="T19" s="66"/>
      <c r="U19" s="104"/>
      <c r="V19" s="752"/>
    </row>
    <row r="20" spans="1:22" ht="17.25" customHeight="1">
      <c r="A20" s="63" t="s">
        <v>535</v>
      </c>
      <c r="B20" s="66"/>
      <c r="C20" s="66"/>
      <c r="D20" s="66"/>
      <c r="E20" s="66"/>
      <c r="F20" s="66"/>
      <c r="G20" s="66">
        <v>20</v>
      </c>
      <c r="H20" s="66"/>
      <c r="I20" s="66"/>
      <c r="J20" s="66"/>
      <c r="K20" s="504"/>
      <c r="L20" s="508"/>
      <c r="M20" s="69"/>
      <c r="N20" s="69"/>
      <c r="O20" s="69"/>
      <c r="P20" s="69"/>
      <c r="Q20" s="69"/>
      <c r="R20" s="69"/>
      <c r="S20" s="69"/>
      <c r="T20" s="66"/>
      <c r="U20" s="104"/>
      <c r="V20" s="752"/>
    </row>
    <row r="21" spans="1:22" ht="17.25" customHeight="1">
      <c r="A21" s="63" t="s">
        <v>536</v>
      </c>
      <c r="B21" s="66"/>
      <c r="C21" s="66"/>
      <c r="D21" s="66"/>
      <c r="E21" s="66"/>
      <c r="F21" s="66"/>
      <c r="G21" s="66">
        <v>20</v>
      </c>
      <c r="H21" s="66"/>
      <c r="I21" s="66"/>
      <c r="J21" s="66"/>
      <c r="K21" s="504"/>
      <c r="L21" s="508"/>
      <c r="M21" s="69"/>
      <c r="N21" s="69"/>
      <c r="O21" s="69"/>
      <c r="P21" s="69"/>
      <c r="Q21" s="69"/>
      <c r="R21" s="69"/>
      <c r="S21" s="69"/>
      <c r="T21" s="66"/>
      <c r="U21" s="104"/>
      <c r="V21" s="752"/>
    </row>
    <row r="22" spans="1:22" ht="17.25" customHeight="1">
      <c r="A22" s="63" t="s">
        <v>537</v>
      </c>
      <c r="B22" s="66">
        <v>10</v>
      </c>
      <c r="C22" s="66"/>
      <c r="D22" s="66"/>
      <c r="E22" s="66"/>
      <c r="F22" s="66"/>
      <c r="G22" s="66"/>
      <c r="H22" s="66"/>
      <c r="I22" s="66"/>
      <c r="J22" s="66"/>
      <c r="K22" s="504"/>
      <c r="L22" s="508"/>
      <c r="M22" s="69"/>
      <c r="N22" s="69"/>
      <c r="O22" s="69"/>
      <c r="P22" s="69"/>
      <c r="Q22" s="69"/>
      <c r="R22" s="69"/>
      <c r="S22" s="69"/>
      <c r="T22" s="66"/>
      <c r="U22" s="104"/>
      <c r="V22" s="752"/>
    </row>
    <row r="23" spans="1:22" ht="17.25" customHeight="1" hidden="1">
      <c r="A23" s="63"/>
      <c r="B23" s="66"/>
      <c r="C23" s="66"/>
      <c r="D23" s="66"/>
      <c r="E23" s="66"/>
      <c r="F23" s="66"/>
      <c r="G23" s="66"/>
      <c r="H23" s="66"/>
      <c r="I23" s="66"/>
      <c r="J23" s="66"/>
      <c r="K23" s="504"/>
      <c r="L23" s="508"/>
      <c r="M23" s="69"/>
      <c r="N23" s="69"/>
      <c r="O23" s="69"/>
      <c r="P23" s="69"/>
      <c r="Q23" s="69"/>
      <c r="R23" s="69"/>
      <c r="S23" s="69"/>
      <c r="T23" s="66"/>
      <c r="U23" s="104"/>
      <c r="V23" s="752"/>
    </row>
    <row r="24" spans="1:22" s="20" customFormat="1" ht="18" hidden="1">
      <c r="A24" s="63" t="s">
        <v>257</v>
      </c>
      <c r="B24" s="66"/>
      <c r="C24" s="66"/>
      <c r="D24" s="66"/>
      <c r="E24" s="66"/>
      <c r="F24" s="66"/>
      <c r="G24" s="66"/>
      <c r="H24" s="66"/>
      <c r="I24" s="66"/>
      <c r="J24" s="66"/>
      <c r="K24" s="504"/>
      <c r="L24" s="509"/>
      <c r="M24" s="66"/>
      <c r="N24" s="66"/>
      <c r="O24" s="66"/>
      <c r="P24" s="66"/>
      <c r="Q24" s="66"/>
      <c r="R24" s="66"/>
      <c r="S24" s="66"/>
      <c r="T24" s="66"/>
      <c r="U24" s="104"/>
      <c r="V24" s="753"/>
    </row>
    <row r="25" spans="1:22" ht="18" hidden="1">
      <c r="A25" s="62"/>
      <c r="B25" s="69"/>
      <c r="C25" s="69"/>
      <c r="D25" s="69"/>
      <c r="E25" s="69"/>
      <c r="F25" s="69"/>
      <c r="G25" s="69"/>
      <c r="H25" s="69"/>
      <c r="I25" s="69"/>
      <c r="J25" s="69"/>
      <c r="K25" s="505"/>
      <c r="L25" s="509"/>
      <c r="M25" s="66"/>
      <c r="N25" s="66"/>
      <c r="O25" s="66"/>
      <c r="P25" s="66"/>
      <c r="Q25" s="69"/>
      <c r="R25" s="69"/>
      <c r="S25" s="69"/>
      <c r="T25" s="69"/>
      <c r="U25" s="68"/>
      <c r="V25" s="752"/>
    </row>
    <row r="26" spans="1:22" ht="18" hidden="1">
      <c r="A26" s="62"/>
      <c r="B26" s="69"/>
      <c r="C26" s="69"/>
      <c r="D26" s="69"/>
      <c r="E26" s="69"/>
      <c r="F26" s="69"/>
      <c r="G26" s="69"/>
      <c r="H26" s="69"/>
      <c r="I26" s="69"/>
      <c r="J26" s="69"/>
      <c r="K26" s="505"/>
      <c r="L26" s="509"/>
      <c r="M26" s="66"/>
      <c r="N26" s="66"/>
      <c r="O26" s="66"/>
      <c r="P26" s="66"/>
      <c r="Q26" s="69"/>
      <c r="R26" s="69"/>
      <c r="S26" s="69"/>
      <c r="T26" s="69"/>
      <c r="U26" s="68"/>
      <c r="V26" s="752"/>
    </row>
    <row r="27" spans="1:22" ht="23.25" customHeight="1" thickBot="1">
      <c r="A27" s="64" t="s">
        <v>1</v>
      </c>
      <c r="B27" s="70">
        <f aca="true" t="shared" si="0" ref="B27:U27">SUM(B9:B26)</f>
        <v>10</v>
      </c>
      <c r="C27" s="70">
        <f t="shared" si="0"/>
        <v>0</v>
      </c>
      <c r="D27" s="70">
        <f t="shared" si="0"/>
        <v>0</v>
      </c>
      <c r="E27" s="70">
        <f t="shared" si="0"/>
        <v>0</v>
      </c>
      <c r="F27" s="70">
        <f t="shared" si="0"/>
        <v>0</v>
      </c>
      <c r="G27" s="70">
        <f t="shared" si="0"/>
        <v>210</v>
      </c>
      <c r="H27" s="70">
        <f t="shared" si="0"/>
        <v>0</v>
      </c>
      <c r="I27" s="70">
        <f t="shared" si="0"/>
        <v>0</v>
      </c>
      <c r="J27" s="70">
        <f t="shared" si="0"/>
        <v>0</v>
      </c>
      <c r="K27" s="70">
        <f t="shared" si="0"/>
        <v>0</v>
      </c>
      <c r="L27" s="510">
        <f t="shared" si="0"/>
        <v>0</v>
      </c>
      <c r="M27" s="70">
        <f t="shared" si="0"/>
        <v>0</v>
      </c>
      <c r="N27" s="70">
        <f t="shared" si="0"/>
        <v>0</v>
      </c>
      <c r="O27" s="70">
        <f t="shared" si="0"/>
        <v>0</v>
      </c>
      <c r="P27" s="70">
        <f t="shared" si="0"/>
        <v>0</v>
      </c>
      <c r="Q27" s="70">
        <v>300</v>
      </c>
      <c r="R27" s="70">
        <f t="shared" si="0"/>
        <v>0</v>
      </c>
      <c r="S27" s="70">
        <f t="shared" si="0"/>
        <v>0</v>
      </c>
      <c r="T27" s="70">
        <f t="shared" si="0"/>
        <v>0</v>
      </c>
      <c r="U27" s="70">
        <f t="shared" si="0"/>
        <v>0</v>
      </c>
      <c r="V27" s="752"/>
    </row>
    <row r="28" spans="1:21" ht="15">
      <c r="A28" s="61"/>
      <c r="B28" s="15"/>
      <c r="C28" s="15"/>
      <c r="D28" s="15"/>
      <c r="E28" s="15"/>
      <c r="F28" s="15"/>
      <c r="G28" s="350"/>
      <c r="H28" s="350"/>
      <c r="I28" s="350"/>
      <c r="J28" s="350"/>
      <c r="K28" s="350"/>
      <c r="L28" s="15"/>
      <c r="M28" s="15"/>
      <c r="N28" s="15"/>
      <c r="O28" s="15"/>
      <c r="P28" s="15"/>
      <c r="Q28" s="350"/>
      <c r="T28" s="502"/>
      <c r="U28" s="502"/>
    </row>
    <row r="29" spans="1:17" ht="14.25">
      <c r="A29" s="1201" t="s">
        <v>260</v>
      </c>
      <c r="B29" s="1201"/>
      <c r="C29" s="1201"/>
      <c r="D29" s="1201"/>
      <c r="E29" s="1201"/>
      <c r="F29" s="1201"/>
      <c r="G29" s="1201"/>
      <c r="H29" s="1201"/>
      <c r="I29" s="1201"/>
      <c r="J29" s="1201"/>
      <c r="K29" s="1201"/>
      <c r="L29" s="1201"/>
      <c r="M29" s="1201"/>
      <c r="N29" s="1201"/>
      <c r="O29" s="1201"/>
      <c r="P29" s="1201"/>
      <c r="Q29" s="1201"/>
    </row>
    <row r="30" ht="13.5" thickBot="1">
      <c r="Q30" s="12"/>
    </row>
    <row r="31" spans="1:22" ht="29.25" customHeight="1">
      <c r="A31" s="1202" t="s">
        <v>259</v>
      </c>
      <c r="B31" s="1204" t="s">
        <v>26</v>
      </c>
      <c r="C31" s="1205"/>
      <c r="D31" s="1205"/>
      <c r="E31" s="1205"/>
      <c r="F31" s="1205"/>
      <c r="G31" s="1205"/>
      <c r="H31" s="1205"/>
      <c r="I31" s="1205"/>
      <c r="J31" s="1205"/>
      <c r="K31" s="1205"/>
      <c r="L31" s="1206" t="s">
        <v>27</v>
      </c>
      <c r="M31" s="1207"/>
      <c r="N31" s="1207"/>
      <c r="O31" s="1207"/>
      <c r="P31" s="1207"/>
      <c r="Q31" s="1207"/>
      <c r="R31" s="1207"/>
      <c r="S31" s="1207"/>
      <c r="T31" s="1207"/>
      <c r="U31" s="1208"/>
      <c r="V31" s="752"/>
    </row>
    <row r="32" spans="1:22" ht="29.25" customHeight="1">
      <c r="A32" s="1203"/>
      <c r="B32" s="1209" t="s">
        <v>84</v>
      </c>
      <c r="C32" s="1210"/>
      <c r="D32" s="1210"/>
      <c r="E32" s="1210"/>
      <c r="F32" s="1211"/>
      <c r="G32" s="1209" t="s">
        <v>85</v>
      </c>
      <c r="H32" s="1210"/>
      <c r="I32" s="1210"/>
      <c r="J32" s="1210"/>
      <c r="K32" s="1210"/>
      <c r="L32" s="1217" t="s">
        <v>84</v>
      </c>
      <c r="M32" s="1215"/>
      <c r="N32" s="1215"/>
      <c r="O32" s="1215"/>
      <c r="P32" s="1215"/>
      <c r="Q32" s="1215" t="s">
        <v>85</v>
      </c>
      <c r="R32" s="1215"/>
      <c r="S32" s="1215"/>
      <c r="T32" s="1215"/>
      <c r="U32" s="1216"/>
      <c r="V32" s="752"/>
    </row>
    <row r="33" spans="1:22" ht="29.25" customHeight="1" hidden="1">
      <c r="A33" s="364"/>
      <c r="B33" s="365" t="s">
        <v>268</v>
      </c>
      <c r="C33" s="365" t="s">
        <v>266</v>
      </c>
      <c r="D33" s="754" t="s">
        <v>299</v>
      </c>
      <c r="E33" s="365" t="s">
        <v>303</v>
      </c>
      <c r="F33" s="365" t="s">
        <v>346</v>
      </c>
      <c r="G33" s="365" t="s">
        <v>268</v>
      </c>
      <c r="H33" s="365" t="s">
        <v>266</v>
      </c>
      <c r="I33" s="365" t="s">
        <v>274</v>
      </c>
      <c r="J33" s="365" t="s">
        <v>281</v>
      </c>
      <c r="K33" s="365" t="s">
        <v>346</v>
      </c>
      <c r="L33" s="506" t="s">
        <v>268</v>
      </c>
      <c r="M33" s="408" t="s">
        <v>266</v>
      </c>
      <c r="N33" s="408" t="s">
        <v>274</v>
      </c>
      <c r="O33" s="365" t="s">
        <v>303</v>
      </c>
      <c r="P33" s="365" t="s">
        <v>346</v>
      </c>
      <c r="Q33" s="408" t="s">
        <v>268</v>
      </c>
      <c r="R33" s="408" t="s">
        <v>266</v>
      </c>
      <c r="S33" s="754" t="s">
        <v>299</v>
      </c>
      <c r="T33" s="365" t="s">
        <v>303</v>
      </c>
      <c r="U33" s="365" t="s">
        <v>346</v>
      </c>
      <c r="V33" s="752"/>
    </row>
    <row r="34" spans="1:22" ht="18" hidden="1">
      <c r="A34" s="62" t="s">
        <v>261</v>
      </c>
      <c r="B34" s="69"/>
      <c r="C34" s="69"/>
      <c r="D34" s="69"/>
      <c r="E34" s="69"/>
      <c r="F34" s="69"/>
      <c r="G34" s="69"/>
      <c r="H34" s="69"/>
      <c r="I34" s="69"/>
      <c r="J34" s="69"/>
      <c r="K34" s="505"/>
      <c r="L34" s="509"/>
      <c r="M34" s="66"/>
      <c r="N34" s="66"/>
      <c r="O34" s="66"/>
      <c r="P34" s="66"/>
      <c r="Q34" s="69"/>
      <c r="R34" s="69"/>
      <c r="S34" s="69"/>
      <c r="T34" s="66"/>
      <c r="U34" s="104"/>
      <c r="V34" s="752"/>
    </row>
    <row r="35" spans="1:22" ht="18" hidden="1">
      <c r="A35" s="118" t="s">
        <v>262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11"/>
      <c r="L35" s="509"/>
      <c r="M35" s="66"/>
      <c r="N35" s="66"/>
      <c r="O35" s="66"/>
      <c r="P35" s="66"/>
      <c r="Q35" s="69"/>
      <c r="R35" s="69"/>
      <c r="S35" s="69"/>
      <c r="T35" s="66"/>
      <c r="U35" s="104"/>
      <c r="V35" s="752"/>
    </row>
    <row r="36" spans="1:22" ht="18">
      <c r="A36" s="118" t="s">
        <v>263</v>
      </c>
      <c r="B36" s="117"/>
      <c r="C36" s="117"/>
      <c r="D36" s="117"/>
      <c r="E36" s="117"/>
      <c r="F36" s="117"/>
      <c r="G36" s="117">
        <v>9</v>
      </c>
      <c r="H36" s="117"/>
      <c r="I36" s="117"/>
      <c r="J36" s="117"/>
      <c r="K36" s="511"/>
      <c r="L36" s="509"/>
      <c r="M36" s="66"/>
      <c r="N36" s="66"/>
      <c r="O36" s="66"/>
      <c r="P36" s="66"/>
      <c r="Q36" s="69"/>
      <c r="R36" s="69"/>
      <c r="S36" s="69"/>
      <c r="T36" s="66"/>
      <c r="U36" s="104"/>
      <c r="V36" s="752"/>
    </row>
    <row r="37" spans="1:22" ht="18">
      <c r="A37" s="118" t="s">
        <v>264</v>
      </c>
      <c r="B37" s="117"/>
      <c r="C37" s="117"/>
      <c r="D37" s="117"/>
      <c r="E37" s="117"/>
      <c r="F37" s="117"/>
      <c r="G37" s="117">
        <v>14</v>
      </c>
      <c r="H37" s="117"/>
      <c r="I37" s="117"/>
      <c r="J37" s="117"/>
      <c r="K37" s="511"/>
      <c r="L37" s="509"/>
      <c r="M37" s="66"/>
      <c r="N37" s="66"/>
      <c r="O37" s="66"/>
      <c r="P37" s="66"/>
      <c r="Q37" s="69"/>
      <c r="R37" s="69"/>
      <c r="S37" s="69"/>
      <c r="T37" s="66"/>
      <c r="U37" s="104"/>
      <c r="V37" s="752"/>
    </row>
    <row r="38" spans="1:22" ht="18">
      <c r="A38" s="118" t="s">
        <v>506</v>
      </c>
      <c r="B38" s="117"/>
      <c r="C38" s="117"/>
      <c r="D38" s="117"/>
      <c r="E38" s="117"/>
      <c r="F38" s="117"/>
      <c r="G38" s="117">
        <v>15</v>
      </c>
      <c r="H38" s="117"/>
      <c r="I38" s="117"/>
      <c r="J38" s="117"/>
      <c r="K38" s="511"/>
      <c r="L38" s="509"/>
      <c r="M38" s="66"/>
      <c r="N38" s="66"/>
      <c r="O38" s="66"/>
      <c r="P38" s="66"/>
      <c r="Q38" s="69"/>
      <c r="R38" s="69"/>
      <c r="S38" s="69"/>
      <c r="T38" s="66"/>
      <c r="U38" s="104"/>
      <c r="V38" s="752"/>
    </row>
    <row r="39" spans="1:22" ht="18">
      <c r="A39" s="118" t="s">
        <v>507</v>
      </c>
      <c r="B39" s="117"/>
      <c r="C39" s="117"/>
      <c r="D39" s="117"/>
      <c r="E39" s="117"/>
      <c r="F39" s="117"/>
      <c r="G39" s="117">
        <v>3</v>
      </c>
      <c r="H39" s="117"/>
      <c r="I39" s="117"/>
      <c r="J39" s="117"/>
      <c r="K39" s="511"/>
      <c r="L39" s="509"/>
      <c r="M39" s="66"/>
      <c r="N39" s="66"/>
      <c r="O39" s="66"/>
      <c r="P39" s="66"/>
      <c r="Q39" s="69"/>
      <c r="R39" s="69"/>
      <c r="S39" s="69"/>
      <c r="T39" s="66"/>
      <c r="U39" s="104"/>
      <c r="V39" s="752"/>
    </row>
    <row r="40" spans="1:22" ht="18">
      <c r="A40" s="118" t="s">
        <v>265</v>
      </c>
      <c r="B40" s="117"/>
      <c r="C40" s="117"/>
      <c r="D40" s="117"/>
      <c r="E40" s="117"/>
      <c r="F40" s="117"/>
      <c r="G40" s="117">
        <v>3</v>
      </c>
      <c r="H40" s="117"/>
      <c r="I40" s="117"/>
      <c r="J40" s="117"/>
      <c r="K40" s="511"/>
      <c r="L40" s="509"/>
      <c r="M40" s="66"/>
      <c r="N40" s="66"/>
      <c r="O40" s="66"/>
      <c r="P40" s="66"/>
      <c r="Q40" s="69"/>
      <c r="R40" s="69"/>
      <c r="S40" s="69"/>
      <c r="T40" s="66"/>
      <c r="U40" s="104"/>
      <c r="V40" s="752"/>
    </row>
    <row r="41" spans="1:22" ht="18">
      <c r="A41" s="118" t="s">
        <v>292</v>
      </c>
      <c r="B41" s="117"/>
      <c r="C41" s="117"/>
      <c r="D41" s="117"/>
      <c r="E41" s="117"/>
      <c r="F41" s="117"/>
      <c r="G41" s="117">
        <v>12</v>
      </c>
      <c r="H41" s="117"/>
      <c r="I41" s="117"/>
      <c r="J41" s="117"/>
      <c r="K41" s="511"/>
      <c r="L41" s="509"/>
      <c r="M41" s="66"/>
      <c r="N41" s="66"/>
      <c r="O41" s="66"/>
      <c r="P41" s="66"/>
      <c r="Q41" s="69"/>
      <c r="R41" s="69"/>
      <c r="S41" s="69"/>
      <c r="T41" s="66"/>
      <c r="U41" s="104"/>
      <c r="V41" s="752"/>
    </row>
    <row r="42" spans="1:22" ht="18">
      <c r="A42" s="62" t="s">
        <v>252</v>
      </c>
      <c r="B42" s="117">
        <v>30</v>
      </c>
      <c r="C42" s="117"/>
      <c r="D42" s="117"/>
      <c r="E42" s="117"/>
      <c r="F42" s="117"/>
      <c r="G42" s="117"/>
      <c r="H42" s="117"/>
      <c r="I42" s="117"/>
      <c r="J42" s="117"/>
      <c r="K42" s="511"/>
      <c r="L42" s="509"/>
      <c r="M42" s="66"/>
      <c r="N42" s="66"/>
      <c r="O42" s="66"/>
      <c r="P42" s="66"/>
      <c r="Q42" s="69"/>
      <c r="R42" s="69"/>
      <c r="S42" s="69"/>
      <c r="T42" s="66"/>
      <c r="U42" s="104"/>
      <c r="V42" s="752"/>
    </row>
    <row r="43" spans="1:22" ht="47.25" customHeight="1" hidden="1">
      <c r="A43" s="118" t="s">
        <v>293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511"/>
      <c r="L43" s="509"/>
      <c r="M43" s="66"/>
      <c r="N43" s="66"/>
      <c r="O43" s="66"/>
      <c r="P43" s="66"/>
      <c r="Q43" s="69"/>
      <c r="R43" s="69"/>
      <c r="S43" s="69"/>
      <c r="T43" s="66"/>
      <c r="U43" s="104"/>
      <c r="V43" s="752"/>
    </row>
    <row r="44" spans="1:22" ht="39" customHeight="1" hidden="1">
      <c r="A44" s="298"/>
      <c r="B44" s="117"/>
      <c r="C44" s="117"/>
      <c r="D44" s="117"/>
      <c r="E44" s="117"/>
      <c r="F44" s="117"/>
      <c r="G44" s="117"/>
      <c r="H44" s="117"/>
      <c r="I44" s="117"/>
      <c r="J44" s="117"/>
      <c r="K44" s="511"/>
      <c r="L44" s="509"/>
      <c r="M44" s="66"/>
      <c r="N44" s="66"/>
      <c r="O44" s="66"/>
      <c r="P44" s="66"/>
      <c r="Q44" s="69"/>
      <c r="R44" s="69"/>
      <c r="S44" s="69"/>
      <c r="T44" s="66"/>
      <c r="U44" s="104"/>
      <c r="V44" s="752"/>
    </row>
    <row r="45" spans="1:22" ht="39" customHeight="1" hidden="1">
      <c r="A45" s="298"/>
      <c r="B45" s="117"/>
      <c r="C45" s="117"/>
      <c r="D45" s="117"/>
      <c r="E45" s="117"/>
      <c r="F45" s="117"/>
      <c r="G45" s="117"/>
      <c r="H45" s="117"/>
      <c r="I45" s="117"/>
      <c r="J45" s="117"/>
      <c r="K45" s="511"/>
      <c r="L45" s="509"/>
      <c r="M45" s="66"/>
      <c r="N45" s="66"/>
      <c r="O45" s="66"/>
      <c r="P45" s="66"/>
      <c r="Q45" s="69"/>
      <c r="R45" s="69"/>
      <c r="S45" s="69"/>
      <c r="T45" s="66"/>
      <c r="U45" s="104"/>
      <c r="V45" s="752"/>
    </row>
    <row r="46" spans="1:22" ht="39" customHeight="1" hidden="1">
      <c r="A46" s="298"/>
      <c r="B46" s="117"/>
      <c r="C46" s="117"/>
      <c r="D46" s="117"/>
      <c r="E46" s="117"/>
      <c r="F46" s="117"/>
      <c r="G46" s="117"/>
      <c r="H46" s="117"/>
      <c r="I46" s="117"/>
      <c r="J46" s="117"/>
      <c r="K46" s="511"/>
      <c r="L46" s="509"/>
      <c r="M46" s="66"/>
      <c r="N46" s="66"/>
      <c r="O46" s="66"/>
      <c r="P46" s="66"/>
      <c r="Q46" s="69"/>
      <c r="R46" s="69"/>
      <c r="S46" s="69"/>
      <c r="T46" s="66"/>
      <c r="U46" s="104"/>
      <c r="V46" s="752"/>
    </row>
    <row r="47" spans="1:22" ht="39" customHeight="1" hidden="1">
      <c r="A47" s="298"/>
      <c r="B47" s="117"/>
      <c r="C47" s="117"/>
      <c r="D47" s="117"/>
      <c r="E47" s="117"/>
      <c r="F47" s="117"/>
      <c r="G47" s="117"/>
      <c r="H47" s="117"/>
      <c r="I47" s="117"/>
      <c r="J47" s="117"/>
      <c r="K47" s="511"/>
      <c r="L47" s="509"/>
      <c r="M47" s="66"/>
      <c r="N47" s="66"/>
      <c r="O47" s="66"/>
      <c r="P47" s="66"/>
      <c r="Q47" s="69"/>
      <c r="R47" s="69"/>
      <c r="S47" s="69"/>
      <c r="T47" s="66"/>
      <c r="U47" s="104"/>
      <c r="V47" s="752"/>
    </row>
    <row r="48" spans="1:22" ht="39" customHeight="1" hidden="1">
      <c r="A48" s="298"/>
      <c r="B48" s="117"/>
      <c r="C48" s="117"/>
      <c r="D48" s="117"/>
      <c r="E48" s="117"/>
      <c r="F48" s="117"/>
      <c r="G48" s="117"/>
      <c r="H48" s="117"/>
      <c r="I48" s="117"/>
      <c r="J48" s="117"/>
      <c r="K48" s="511"/>
      <c r="L48" s="509"/>
      <c r="M48" s="66"/>
      <c r="N48" s="66"/>
      <c r="O48" s="66"/>
      <c r="P48" s="66"/>
      <c r="Q48" s="69"/>
      <c r="R48" s="69"/>
      <c r="S48" s="69"/>
      <c r="T48" s="66"/>
      <c r="U48" s="104"/>
      <c r="V48" s="752"/>
    </row>
    <row r="49" spans="1:22" ht="39" customHeight="1" hidden="1">
      <c r="A49" s="298"/>
      <c r="B49" s="117"/>
      <c r="C49" s="117"/>
      <c r="D49" s="117"/>
      <c r="E49" s="117"/>
      <c r="F49" s="117"/>
      <c r="G49" s="117"/>
      <c r="H49" s="117"/>
      <c r="I49" s="117"/>
      <c r="J49" s="117"/>
      <c r="K49" s="511"/>
      <c r="L49" s="509"/>
      <c r="M49" s="66"/>
      <c r="N49" s="66"/>
      <c r="O49" s="66"/>
      <c r="P49" s="66"/>
      <c r="Q49" s="69"/>
      <c r="R49" s="69"/>
      <c r="S49" s="69"/>
      <c r="T49" s="66"/>
      <c r="U49" s="104"/>
      <c r="V49" s="752"/>
    </row>
    <row r="50" spans="1:22" s="16" customFormat="1" ht="27" customHeight="1" thickBot="1">
      <c r="A50" s="65" t="s">
        <v>1</v>
      </c>
      <c r="B50" s="71">
        <f>SUM(B34:B44)</f>
        <v>30</v>
      </c>
      <c r="C50" s="71">
        <f aca="true" t="shared" si="1" ref="C50:Q50">SUM(C34:C44)</f>
        <v>0</v>
      </c>
      <c r="D50" s="71">
        <f t="shared" si="1"/>
        <v>0</v>
      </c>
      <c r="E50" s="71">
        <f t="shared" si="1"/>
        <v>0</v>
      </c>
      <c r="F50" s="71">
        <f t="shared" si="1"/>
        <v>0</v>
      </c>
      <c r="G50" s="326">
        <f t="shared" si="1"/>
        <v>56</v>
      </c>
      <c r="H50" s="995">
        <f t="shared" si="1"/>
        <v>0</v>
      </c>
      <c r="I50" s="995">
        <f t="shared" si="1"/>
        <v>0</v>
      </c>
      <c r="J50" s="995">
        <f t="shared" si="1"/>
        <v>0</v>
      </c>
      <c r="K50" s="995">
        <f t="shared" si="1"/>
        <v>0</v>
      </c>
      <c r="L50" s="512">
        <f t="shared" si="1"/>
        <v>0</v>
      </c>
      <c r="M50" s="71">
        <f t="shared" si="1"/>
        <v>0</v>
      </c>
      <c r="N50" s="71">
        <f t="shared" si="1"/>
        <v>0</v>
      </c>
      <c r="O50" s="71">
        <f t="shared" si="1"/>
        <v>0</v>
      </c>
      <c r="P50" s="71">
        <f t="shared" si="1"/>
        <v>0</v>
      </c>
      <c r="Q50" s="71">
        <f t="shared" si="1"/>
        <v>0</v>
      </c>
      <c r="R50" s="71"/>
      <c r="S50" s="71"/>
      <c r="T50" s="71"/>
      <c r="U50" s="326"/>
      <c r="V50" s="752"/>
    </row>
    <row r="51" spans="7:17" ht="15">
      <c r="G51" s="350">
        <f>SUM(B50:G50)</f>
        <v>86</v>
      </c>
      <c r="Q51" s="350">
        <f>SUM(L50:Q50)</f>
        <v>0</v>
      </c>
    </row>
    <row r="54" ht="12.75">
      <c r="A54" s="384"/>
    </row>
  </sheetData>
  <sheetProtection/>
  <mergeCells count="19">
    <mergeCell ref="Q7:U7"/>
    <mergeCell ref="Q32:U32"/>
    <mergeCell ref="G32:K32"/>
    <mergeCell ref="B7:F7"/>
    <mergeCell ref="G7:K7"/>
    <mergeCell ref="L7:P7"/>
    <mergeCell ref="L32:P32"/>
    <mergeCell ref="L31:U31"/>
    <mergeCell ref="B31:K31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1" max="1" width="9.00390625" style="871" customWidth="1"/>
    <col min="2" max="2" width="58.57421875" style="872" customWidth="1"/>
    <col min="3" max="5" width="13.57421875" style="872" customWidth="1"/>
    <col min="6" max="6" width="14.7109375" style="871" customWidth="1"/>
    <col min="7" max="7" width="4.00390625" style="871" customWidth="1"/>
    <col min="8" max="9" width="14.7109375" style="871" customWidth="1"/>
    <col min="10" max="16384" width="9.140625" style="871" customWidth="1"/>
  </cols>
  <sheetData>
    <row r="1" spans="4:6" ht="15">
      <c r="D1" s="1218" t="s">
        <v>229</v>
      </c>
      <c r="E1" s="1218"/>
      <c r="F1" s="1218"/>
    </row>
    <row r="2" spans="1:9" ht="48.75" customHeight="1">
      <c r="A2" s="1224" t="s">
        <v>374</v>
      </c>
      <c r="B2" s="1224"/>
      <c r="C2" s="1224"/>
      <c r="D2" s="1224"/>
      <c r="E2" s="1224"/>
      <c r="F2" s="1224"/>
      <c r="G2" s="1026"/>
      <c r="H2" s="1026"/>
      <c r="I2" s="873"/>
    </row>
    <row r="3" spans="1:10" ht="15.75" customHeight="1" thickBot="1">
      <c r="A3" s="874"/>
      <c r="B3" s="875"/>
      <c r="C3" s="875"/>
      <c r="D3" s="1219" t="s">
        <v>70</v>
      </c>
      <c r="E3" s="1219"/>
      <c r="F3" s="1219"/>
      <c r="J3" s="876"/>
    </row>
    <row r="4" spans="1:9" ht="63" customHeight="1">
      <c r="A4" s="1220" t="s">
        <v>308</v>
      </c>
      <c r="B4" s="1222" t="s">
        <v>375</v>
      </c>
      <c r="C4" s="1225" t="s">
        <v>522</v>
      </c>
      <c r="D4" s="1226"/>
      <c r="E4" s="1226"/>
      <c r="F4" s="1227"/>
      <c r="G4" s="1007"/>
      <c r="H4" s="1008"/>
      <c r="I4" s="877"/>
    </row>
    <row r="5" spans="1:8" ht="16.5" thickBot="1">
      <c r="A5" s="1221"/>
      <c r="B5" s="1223"/>
      <c r="C5" s="1003" t="s">
        <v>523</v>
      </c>
      <c r="D5" s="1003" t="s">
        <v>524</v>
      </c>
      <c r="E5" s="1003" t="s">
        <v>529</v>
      </c>
      <c r="F5" s="1003" t="s">
        <v>542</v>
      </c>
      <c r="G5" s="1007"/>
      <c r="H5" s="1008"/>
    </row>
    <row r="6" spans="1:8" ht="16.5" thickBot="1">
      <c r="A6" s="878">
        <v>1</v>
      </c>
      <c r="B6" s="879">
        <v>2</v>
      </c>
      <c r="C6" s="1020">
        <v>3</v>
      </c>
      <c r="D6" s="1020">
        <v>4</v>
      </c>
      <c r="E6" s="1020">
        <v>5</v>
      </c>
      <c r="F6" s="1004">
        <v>6</v>
      </c>
      <c r="G6" s="1009"/>
      <c r="H6" s="1010"/>
    </row>
    <row r="7" spans="1:8" ht="27" customHeight="1" thickBot="1">
      <c r="A7" s="880">
        <v>2</v>
      </c>
      <c r="B7" s="881" t="s">
        <v>539</v>
      </c>
      <c r="C7" s="1021">
        <v>0</v>
      </c>
      <c r="D7" s="1021">
        <v>642</v>
      </c>
      <c r="E7" s="1021">
        <v>642</v>
      </c>
      <c r="F7" s="1005">
        <v>641</v>
      </c>
      <c r="G7" s="1011"/>
      <c r="H7" s="1012"/>
    </row>
    <row r="8" spans="1:8" ht="27.75" customHeight="1" hidden="1">
      <c r="A8" s="882" t="s">
        <v>33</v>
      </c>
      <c r="B8" s="881"/>
      <c r="C8" s="1021"/>
      <c r="D8" s="1021"/>
      <c r="E8" s="1021"/>
      <c r="F8" s="1005"/>
      <c r="G8" s="1011"/>
      <c r="H8" s="1012"/>
    </row>
    <row r="9" spans="1:8" ht="29.25" customHeight="1" hidden="1">
      <c r="A9" s="882" t="s">
        <v>10</v>
      </c>
      <c r="B9" s="883"/>
      <c r="C9" s="1022"/>
      <c r="D9" s="1022"/>
      <c r="E9" s="1022"/>
      <c r="F9" s="1005"/>
      <c r="G9" s="1011"/>
      <c r="H9" s="1012"/>
    </row>
    <row r="10" spans="1:8" ht="24.75" customHeight="1" hidden="1">
      <c r="A10" s="882">
        <v>4</v>
      </c>
      <c r="B10" s="883"/>
      <c r="C10" s="1022"/>
      <c r="D10" s="1022"/>
      <c r="E10" s="1022"/>
      <c r="F10" s="1005"/>
      <c r="G10" s="1011"/>
      <c r="H10" s="1012"/>
    </row>
    <row r="11" spans="1:8" ht="27" customHeight="1" hidden="1">
      <c r="A11" s="882">
        <v>5</v>
      </c>
      <c r="B11" s="883"/>
      <c r="C11" s="1022"/>
      <c r="D11" s="1022"/>
      <c r="E11" s="1022"/>
      <c r="F11" s="1005"/>
      <c r="G11" s="1011"/>
      <c r="H11" s="1012"/>
    </row>
    <row r="12" spans="1:8" ht="32.25" customHeight="1" hidden="1" thickBot="1">
      <c r="A12" s="884" t="s">
        <v>12</v>
      </c>
      <c r="B12" s="885"/>
      <c r="C12" s="1023"/>
      <c r="D12" s="1023"/>
      <c r="E12" s="1023"/>
      <c r="F12" s="1006"/>
      <c r="G12" s="1011"/>
      <c r="H12" s="1012"/>
    </row>
    <row r="13" spans="1:8" ht="32.25" customHeight="1" hidden="1" thickBot="1">
      <c r="A13" s="1015" t="s">
        <v>13</v>
      </c>
      <c r="B13" s="1016"/>
      <c r="C13" s="1024"/>
      <c r="D13" s="1024"/>
      <c r="E13" s="1024"/>
      <c r="F13" s="1017"/>
      <c r="G13" s="1011"/>
      <c r="H13" s="1012"/>
    </row>
    <row r="14" spans="1:8" ht="27" customHeight="1" thickBot="1">
      <c r="A14" s="878">
        <v>3</v>
      </c>
      <c r="B14" s="886" t="s">
        <v>525</v>
      </c>
      <c r="C14" s="1025">
        <f>SUM(C7)</f>
        <v>0</v>
      </c>
      <c r="D14" s="1025">
        <f>SUM(D7)</f>
        <v>642</v>
      </c>
      <c r="E14" s="1025">
        <f>SUM(E7)</f>
        <v>642</v>
      </c>
      <c r="F14" s="1027">
        <f>SUM(F7:F13)</f>
        <v>641</v>
      </c>
      <c r="G14" s="1013"/>
      <c r="H14" s="1014"/>
    </row>
    <row r="17" spans="2:5" ht="15">
      <c r="B17" s="887"/>
      <c r="C17" s="887"/>
      <c r="D17" s="887"/>
      <c r="E17" s="887"/>
    </row>
    <row r="18" spans="2:5" ht="15.75">
      <c r="B18" s="888"/>
      <c r="C18" s="888"/>
      <c r="D18" s="888"/>
      <c r="E18" s="888"/>
    </row>
    <row r="19" spans="2:5" ht="15">
      <c r="B19" s="887"/>
      <c r="C19" s="887"/>
      <c r="D19" s="887"/>
      <c r="E19" s="887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8.140625" style="889" customWidth="1"/>
    <col min="2" max="2" width="64.00390625" style="889" customWidth="1"/>
    <col min="3" max="3" width="16.7109375" style="889" customWidth="1"/>
    <col min="4" max="4" width="12.7109375" style="889" hidden="1" customWidth="1"/>
    <col min="5" max="16384" width="9.140625" style="889" customWidth="1"/>
  </cols>
  <sheetData>
    <row r="1" ht="15">
      <c r="C1" s="890" t="s">
        <v>69</v>
      </c>
    </row>
    <row r="2" spans="1:3" ht="47.25" customHeight="1">
      <c r="A2" s="1228" t="s">
        <v>376</v>
      </c>
      <c r="B2" s="1228"/>
      <c r="C2" s="1228"/>
    </row>
    <row r="3" spans="1:4" ht="15.75" customHeight="1" thickBot="1">
      <c r="A3" s="874"/>
      <c r="B3" s="874"/>
      <c r="C3" s="891" t="s">
        <v>70</v>
      </c>
      <c r="D3" s="892"/>
    </row>
    <row r="4" spans="1:4" ht="44.25" customHeight="1" thickBot="1">
      <c r="A4" s="893" t="s">
        <v>308</v>
      </c>
      <c r="B4" s="894" t="s">
        <v>377</v>
      </c>
      <c r="C4" s="895" t="s">
        <v>549</v>
      </c>
      <c r="D4" s="895" t="s">
        <v>378</v>
      </c>
    </row>
    <row r="5" spans="1:4" ht="26.25" customHeight="1" thickBot="1">
      <c r="A5" s="896">
        <v>1</v>
      </c>
      <c r="B5" s="897">
        <v>2</v>
      </c>
      <c r="C5" s="898">
        <v>3</v>
      </c>
      <c r="D5" s="898">
        <v>3</v>
      </c>
    </row>
    <row r="6" spans="1:4" ht="26.25" customHeight="1">
      <c r="A6" s="899" t="s">
        <v>32</v>
      </c>
      <c r="B6" s="900" t="s">
        <v>433</v>
      </c>
      <c r="C6" s="901">
        <f>'1.sz.m-önk.össze.bev'!E8</f>
        <v>850</v>
      </c>
      <c r="D6" s="901"/>
    </row>
    <row r="7" spans="1:4" ht="26.25" customHeight="1">
      <c r="A7" s="902" t="s">
        <v>33</v>
      </c>
      <c r="B7" s="900" t="s">
        <v>518</v>
      </c>
      <c r="C7" s="903">
        <f>'1.sz.m-önk.össze.bev'!E17</f>
        <v>100</v>
      </c>
      <c r="D7" s="903"/>
    </row>
    <row r="8" spans="1:4" ht="33.75" customHeight="1">
      <c r="A8" s="904" t="s">
        <v>10</v>
      </c>
      <c r="B8" s="905" t="s">
        <v>519</v>
      </c>
      <c r="C8" s="906">
        <f>'1.sz.m-önk.össze.bev'!E24</f>
        <v>102</v>
      </c>
      <c r="D8" s="906"/>
    </row>
    <row r="9" spans="1:4" ht="33" customHeight="1" thickBot="1">
      <c r="A9" s="902" t="s">
        <v>11</v>
      </c>
      <c r="B9" s="907" t="s">
        <v>520</v>
      </c>
      <c r="C9" s="906">
        <f>'1.sz.m-önk.össze.bev'!E52</f>
        <v>300</v>
      </c>
      <c r="D9" s="906"/>
    </row>
    <row r="10" spans="1:4" ht="26.25" customHeight="1" hidden="1">
      <c r="A10" s="904" t="s">
        <v>12</v>
      </c>
      <c r="B10" s="907" t="s">
        <v>379</v>
      </c>
      <c r="C10" s="908"/>
      <c r="D10" s="908"/>
    </row>
    <row r="11" spans="1:4" ht="26.25" customHeight="1" hidden="1" thickBot="1">
      <c r="A11" s="904" t="s">
        <v>13</v>
      </c>
      <c r="B11" s="909" t="s">
        <v>380</v>
      </c>
      <c r="C11" s="906"/>
      <c r="D11" s="906"/>
    </row>
    <row r="12" spans="1:4" ht="26.25" customHeight="1" thickBot="1">
      <c r="A12" s="1229" t="s">
        <v>381</v>
      </c>
      <c r="B12" s="1230"/>
      <c r="C12" s="910">
        <f>SUM(C6:C11)</f>
        <v>1352</v>
      </c>
      <c r="D12" s="910">
        <f>SUM(D6:D11)</f>
        <v>0</v>
      </c>
    </row>
    <row r="13" spans="1:3" ht="23.25" customHeight="1">
      <c r="A13" s="1231"/>
      <c r="B13" s="1231"/>
      <c r="C13" s="1231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57421875" style="755" customWidth="1"/>
    <col min="2" max="2" width="24.7109375" style="756" customWidth="1"/>
    <col min="3" max="4" width="7.7109375" style="757" customWidth="1"/>
    <col min="5" max="5" width="8.140625" style="757" customWidth="1"/>
    <col min="6" max="6" width="7.57421875" style="757" customWidth="1"/>
    <col min="7" max="7" width="7.421875" style="757" customWidth="1"/>
    <col min="8" max="8" width="7.57421875" style="757" customWidth="1"/>
    <col min="9" max="9" width="7.00390625" style="757" customWidth="1"/>
    <col min="10" max="14" width="8.140625" style="757" customWidth="1"/>
    <col min="15" max="15" width="10.8515625" style="755" customWidth="1"/>
    <col min="16" max="17" width="0" style="757" hidden="1" customWidth="1"/>
    <col min="18" max="16384" width="9.140625" style="757" customWidth="1"/>
  </cols>
  <sheetData>
    <row r="1" spans="13:15" ht="15.75">
      <c r="M1" s="1232" t="s">
        <v>280</v>
      </c>
      <c r="N1" s="1232"/>
      <c r="O1" s="1232"/>
    </row>
    <row r="2" spans="1:15" ht="31.5" customHeight="1">
      <c r="A2" s="1233" t="s">
        <v>550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ht="16.5" thickBot="1">
      <c r="O3" s="758" t="s">
        <v>307</v>
      </c>
    </row>
    <row r="4" spans="1:15" s="755" customFormat="1" ht="35.25" customHeight="1" thickBot="1">
      <c r="A4" s="759" t="s">
        <v>308</v>
      </c>
      <c r="B4" s="760" t="s">
        <v>4</v>
      </c>
      <c r="C4" s="761" t="s">
        <v>309</v>
      </c>
      <c r="D4" s="761" t="s">
        <v>310</v>
      </c>
      <c r="E4" s="761" t="s">
        <v>311</v>
      </c>
      <c r="F4" s="761" t="s">
        <v>312</v>
      </c>
      <c r="G4" s="761" t="s">
        <v>313</v>
      </c>
      <c r="H4" s="761" t="s">
        <v>314</v>
      </c>
      <c r="I4" s="761" t="s">
        <v>315</v>
      </c>
      <c r="J4" s="761" t="s">
        <v>316</v>
      </c>
      <c r="K4" s="761" t="s">
        <v>317</v>
      </c>
      <c r="L4" s="761" t="s">
        <v>318</v>
      </c>
      <c r="M4" s="761" t="s">
        <v>319</v>
      </c>
      <c r="N4" s="761" t="s">
        <v>320</v>
      </c>
      <c r="O4" s="762" t="s">
        <v>23</v>
      </c>
    </row>
    <row r="5" spans="1:15" s="764" customFormat="1" ht="15" customHeight="1" thickBot="1">
      <c r="A5" s="763" t="s">
        <v>32</v>
      </c>
      <c r="B5" s="1235" t="s">
        <v>131</v>
      </c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7"/>
    </row>
    <row r="6" spans="1:16" s="764" customFormat="1" ht="15" customHeight="1">
      <c r="A6" s="765" t="s">
        <v>33</v>
      </c>
      <c r="B6" s="766" t="s">
        <v>321</v>
      </c>
      <c r="C6" s="767"/>
      <c r="D6" s="767"/>
      <c r="E6" s="767">
        <v>625</v>
      </c>
      <c r="F6" s="767"/>
      <c r="G6" s="767"/>
      <c r="H6" s="767"/>
      <c r="I6" s="767"/>
      <c r="J6" s="767"/>
      <c r="K6" s="767">
        <v>625</v>
      </c>
      <c r="L6" s="767"/>
      <c r="M6" s="767"/>
      <c r="N6" s="767"/>
      <c r="O6" s="768">
        <f aca="true" t="shared" si="0" ref="O6:O14">SUM(C6:N6)</f>
        <v>1250</v>
      </c>
      <c r="P6" s="764">
        <v>105070</v>
      </c>
    </row>
    <row r="7" spans="1:16" s="773" customFormat="1" ht="13.5" customHeight="1">
      <c r="A7" s="769" t="s">
        <v>10</v>
      </c>
      <c r="B7" s="770" t="s">
        <v>322</v>
      </c>
      <c r="C7" s="771">
        <v>9</v>
      </c>
      <c r="D7" s="771">
        <v>9</v>
      </c>
      <c r="E7" s="771">
        <v>9</v>
      </c>
      <c r="F7" s="771">
        <v>9</v>
      </c>
      <c r="G7" s="771">
        <v>9</v>
      </c>
      <c r="H7" s="771">
        <v>9</v>
      </c>
      <c r="I7" s="771">
        <v>9</v>
      </c>
      <c r="J7" s="771">
        <v>9</v>
      </c>
      <c r="K7" s="771">
        <v>9</v>
      </c>
      <c r="L7" s="771">
        <v>9</v>
      </c>
      <c r="M7" s="771">
        <v>9</v>
      </c>
      <c r="N7" s="771">
        <v>8</v>
      </c>
      <c r="O7" s="772">
        <f t="shared" si="0"/>
        <v>107</v>
      </c>
      <c r="P7" s="773">
        <v>73977</v>
      </c>
    </row>
    <row r="8" spans="1:16" s="773" customFormat="1" ht="27" customHeight="1">
      <c r="A8" s="769" t="s">
        <v>11</v>
      </c>
      <c r="B8" s="774" t="s">
        <v>323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2">
        <f t="shared" si="0"/>
        <v>0</v>
      </c>
      <c r="P8" s="773">
        <v>13700</v>
      </c>
    </row>
    <row r="9" spans="1:16" s="773" customFormat="1" ht="21.75" customHeight="1">
      <c r="A9" s="769" t="s">
        <v>12</v>
      </c>
      <c r="B9" s="774" t="s">
        <v>324</v>
      </c>
      <c r="C9" s="775">
        <v>1003</v>
      </c>
      <c r="D9" s="775">
        <v>1003</v>
      </c>
      <c r="E9" s="775">
        <v>1003</v>
      </c>
      <c r="F9" s="775">
        <v>1002</v>
      </c>
      <c r="G9" s="775">
        <v>1003</v>
      </c>
      <c r="H9" s="775">
        <v>1003</v>
      </c>
      <c r="I9" s="775">
        <v>1003</v>
      </c>
      <c r="J9" s="775">
        <v>1002</v>
      </c>
      <c r="K9" s="775">
        <v>1002</v>
      </c>
      <c r="L9" s="775">
        <v>1003</v>
      </c>
      <c r="M9" s="775">
        <v>1003</v>
      </c>
      <c r="N9" s="775">
        <v>1002</v>
      </c>
      <c r="O9" s="772">
        <f t="shared" si="0"/>
        <v>12032</v>
      </c>
      <c r="P9" s="773">
        <v>246945</v>
      </c>
    </row>
    <row r="10" spans="1:16" s="773" customFormat="1" ht="23.25" customHeight="1">
      <c r="A10" s="769" t="s">
        <v>12</v>
      </c>
      <c r="B10" s="770" t="s">
        <v>325</v>
      </c>
      <c r="C10" s="771"/>
      <c r="D10" s="771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2">
        <f t="shared" si="0"/>
        <v>0</v>
      </c>
      <c r="P10" s="773">
        <v>118427</v>
      </c>
    </row>
    <row r="11" spans="1:16" s="773" customFormat="1" ht="23.25" customHeight="1">
      <c r="A11" s="769" t="s">
        <v>13</v>
      </c>
      <c r="B11" s="770" t="s">
        <v>326</v>
      </c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2">
        <f t="shared" si="0"/>
        <v>0</v>
      </c>
      <c r="P11" s="773">
        <v>0</v>
      </c>
    </row>
    <row r="12" spans="1:16" s="773" customFormat="1" ht="23.25" customHeight="1">
      <c r="A12" s="769" t="s">
        <v>14</v>
      </c>
      <c r="B12" s="770" t="s">
        <v>327</v>
      </c>
      <c r="C12" s="771"/>
      <c r="D12" s="771"/>
      <c r="E12" s="771"/>
      <c r="F12" s="771"/>
      <c r="G12" s="771"/>
      <c r="H12" s="771">
        <v>300</v>
      </c>
      <c r="I12" s="771"/>
      <c r="J12" s="771"/>
      <c r="K12" s="771"/>
      <c r="L12" s="771"/>
      <c r="M12" s="771"/>
      <c r="N12" s="771"/>
      <c r="O12" s="772">
        <f t="shared" si="0"/>
        <v>300</v>
      </c>
      <c r="P12" s="773">
        <v>7592</v>
      </c>
    </row>
    <row r="13" spans="1:16" s="773" customFormat="1" ht="23.25" customHeight="1">
      <c r="A13" s="769" t="s">
        <v>72</v>
      </c>
      <c r="B13" s="770" t="s">
        <v>328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2">
        <f t="shared" si="0"/>
        <v>0</v>
      </c>
      <c r="P13" s="773">
        <v>0</v>
      </c>
    </row>
    <row r="14" spans="1:16" s="773" customFormat="1" ht="13.5" customHeight="1" thickBot="1">
      <c r="A14" s="769" t="s">
        <v>73</v>
      </c>
      <c r="B14" s="770" t="s">
        <v>329</v>
      </c>
      <c r="C14" s="771">
        <v>1615</v>
      </c>
      <c r="D14" s="771"/>
      <c r="E14" s="771"/>
      <c r="F14" s="771">
        <v>1925</v>
      </c>
      <c r="G14" s="771"/>
      <c r="H14" s="771"/>
      <c r="I14" s="771"/>
      <c r="J14" s="771"/>
      <c r="K14" s="771"/>
      <c r="L14" s="771"/>
      <c r="M14" s="771"/>
      <c r="N14" s="771"/>
      <c r="O14" s="772">
        <f t="shared" si="0"/>
        <v>3540</v>
      </c>
      <c r="P14" s="773">
        <v>156053</v>
      </c>
    </row>
    <row r="15" spans="1:17" s="764" customFormat="1" ht="15.75" customHeight="1" thickBot="1">
      <c r="A15" s="769" t="s">
        <v>74</v>
      </c>
      <c r="B15" s="776" t="s">
        <v>330</v>
      </c>
      <c r="C15" s="777">
        <f aca="true" t="shared" si="1" ref="C15:O15">SUM(C6:C14)</f>
        <v>2627</v>
      </c>
      <c r="D15" s="777">
        <f t="shared" si="1"/>
        <v>1012</v>
      </c>
      <c r="E15" s="777">
        <f t="shared" si="1"/>
        <v>1637</v>
      </c>
      <c r="F15" s="777">
        <f t="shared" si="1"/>
        <v>2936</v>
      </c>
      <c r="G15" s="777">
        <f t="shared" si="1"/>
        <v>1012</v>
      </c>
      <c r="H15" s="777">
        <f t="shared" si="1"/>
        <v>1312</v>
      </c>
      <c r="I15" s="777">
        <f t="shared" si="1"/>
        <v>1012</v>
      </c>
      <c r="J15" s="777">
        <f t="shared" si="1"/>
        <v>1011</v>
      </c>
      <c r="K15" s="777">
        <f t="shared" si="1"/>
        <v>1636</v>
      </c>
      <c r="L15" s="777">
        <f t="shared" si="1"/>
        <v>1012</v>
      </c>
      <c r="M15" s="777">
        <f t="shared" si="1"/>
        <v>1012</v>
      </c>
      <c r="N15" s="777">
        <f t="shared" si="1"/>
        <v>1010</v>
      </c>
      <c r="O15" s="778">
        <f t="shared" si="1"/>
        <v>17229</v>
      </c>
      <c r="Q15" s="764">
        <f>SUM(P6:P14)</f>
        <v>721764</v>
      </c>
    </row>
    <row r="16" spans="1:15" s="764" customFormat="1" ht="15" customHeight="1" thickBot="1">
      <c r="A16" s="769" t="s">
        <v>75</v>
      </c>
      <c r="B16" s="1235" t="s">
        <v>158</v>
      </c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7"/>
    </row>
    <row r="17" spans="1:16" s="773" customFormat="1" ht="13.5" customHeight="1">
      <c r="A17" s="769" t="s">
        <v>76</v>
      </c>
      <c r="B17" s="774" t="s">
        <v>331</v>
      </c>
      <c r="C17" s="775">
        <v>1067</v>
      </c>
      <c r="D17" s="775">
        <v>1067</v>
      </c>
      <c r="E17" s="775">
        <v>1067</v>
      </c>
      <c r="F17" s="775">
        <v>1067</v>
      </c>
      <c r="G17" s="775">
        <v>1067</v>
      </c>
      <c r="H17" s="775">
        <v>1067</v>
      </c>
      <c r="I17" s="775">
        <v>1067</v>
      </c>
      <c r="J17" s="775">
        <v>1067</v>
      </c>
      <c r="K17" s="775">
        <v>1067</v>
      </c>
      <c r="L17" s="775">
        <v>1067</v>
      </c>
      <c r="M17" s="775">
        <v>1067</v>
      </c>
      <c r="N17" s="775">
        <v>1068</v>
      </c>
      <c r="O17" s="779">
        <f>SUM(C17:N17)</f>
        <v>12805</v>
      </c>
      <c r="P17" s="773">
        <v>550166</v>
      </c>
    </row>
    <row r="18" spans="1:16" s="773" customFormat="1" ht="27" customHeight="1">
      <c r="A18" s="769" t="s">
        <v>332</v>
      </c>
      <c r="B18" s="770" t="s">
        <v>333</v>
      </c>
      <c r="C18" s="771"/>
      <c r="D18" s="771"/>
      <c r="E18" s="771"/>
      <c r="F18" s="771">
        <v>1925</v>
      </c>
      <c r="G18" s="771"/>
      <c r="H18" s="771">
        <v>300</v>
      </c>
      <c r="I18" s="771"/>
      <c r="J18" s="771"/>
      <c r="K18" s="771"/>
      <c r="L18" s="771"/>
      <c r="M18" s="771"/>
      <c r="N18" s="771"/>
      <c r="O18" s="772">
        <f>SUM(C18:N18)</f>
        <v>2225</v>
      </c>
      <c r="P18" s="773">
        <v>124458</v>
      </c>
    </row>
    <row r="19" spans="1:16" s="773" customFormat="1" ht="13.5" customHeight="1">
      <c r="A19" s="769" t="s">
        <v>334</v>
      </c>
      <c r="B19" s="770" t="s">
        <v>335</v>
      </c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2">
        <f>SUM(C19:N19)</f>
        <v>0</v>
      </c>
      <c r="P19" s="773">
        <v>0</v>
      </c>
    </row>
    <row r="20" spans="1:16" s="773" customFormat="1" ht="13.5" customHeight="1">
      <c r="A20" s="769" t="s">
        <v>336</v>
      </c>
      <c r="B20" s="770" t="s">
        <v>337</v>
      </c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>
        <v>2199</v>
      </c>
      <c r="O20" s="772">
        <f>SUM(C20:N20)</f>
        <v>2199</v>
      </c>
      <c r="P20" s="773">
        <v>47140</v>
      </c>
    </row>
    <row r="21" spans="1:16" s="773" customFormat="1" ht="13.5" customHeight="1" thickBot="1">
      <c r="A21" s="769" t="s">
        <v>338</v>
      </c>
      <c r="B21" s="770" t="s">
        <v>339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2">
        <f>SUM(C21:N21)</f>
        <v>0</v>
      </c>
      <c r="P21" s="773">
        <v>0</v>
      </c>
    </row>
    <row r="22" spans="1:17" s="764" customFormat="1" ht="15.75" customHeight="1" thickBot="1">
      <c r="A22" s="769" t="s">
        <v>340</v>
      </c>
      <c r="B22" s="776" t="s">
        <v>341</v>
      </c>
      <c r="C22" s="777">
        <f aca="true" t="shared" si="2" ref="C22:O22">SUM(C17:C21)</f>
        <v>1067</v>
      </c>
      <c r="D22" s="777">
        <f t="shared" si="2"/>
        <v>1067</v>
      </c>
      <c r="E22" s="777">
        <f t="shared" si="2"/>
        <v>1067</v>
      </c>
      <c r="F22" s="777">
        <f t="shared" si="2"/>
        <v>2992</v>
      </c>
      <c r="G22" s="777">
        <f t="shared" si="2"/>
        <v>1067</v>
      </c>
      <c r="H22" s="777">
        <f t="shared" si="2"/>
        <v>1367</v>
      </c>
      <c r="I22" s="777">
        <f t="shared" si="2"/>
        <v>1067</v>
      </c>
      <c r="J22" s="777">
        <f t="shared" si="2"/>
        <v>1067</v>
      </c>
      <c r="K22" s="777">
        <f t="shared" si="2"/>
        <v>1067</v>
      </c>
      <c r="L22" s="777">
        <f t="shared" si="2"/>
        <v>1067</v>
      </c>
      <c r="M22" s="777">
        <f t="shared" si="2"/>
        <v>1067</v>
      </c>
      <c r="N22" s="777">
        <f t="shared" si="2"/>
        <v>3267</v>
      </c>
      <c r="O22" s="778">
        <f t="shared" si="2"/>
        <v>17229</v>
      </c>
      <c r="Q22" s="764">
        <f>SUM(P17:P21)</f>
        <v>721764</v>
      </c>
    </row>
    <row r="23" spans="1:15" ht="16.5" thickBot="1">
      <c r="A23" s="769" t="s">
        <v>342</v>
      </c>
      <c r="B23" s="780" t="s">
        <v>343</v>
      </c>
      <c r="C23" s="781">
        <f>C15-C22</f>
        <v>1560</v>
      </c>
      <c r="D23" s="781">
        <f>C15+D15-C22-D22</f>
        <v>1505</v>
      </c>
      <c r="E23" s="781">
        <f>C15+D15+E15-C22-D22-E22</f>
        <v>2075</v>
      </c>
      <c r="F23" s="781">
        <f>C15+D15+E15+F15-C22-D22-E22-F22</f>
        <v>2019</v>
      </c>
      <c r="G23" s="781">
        <f>(SUM(C15:G15))-(SUM(C22:G22))</f>
        <v>1964</v>
      </c>
      <c r="H23" s="781">
        <f>(SUM(C15:H15))-(SUM(C22:H22))</f>
        <v>1909</v>
      </c>
      <c r="I23" s="781">
        <f>(SUM(C15:I15))-(SUM(C22:I22))</f>
        <v>1854</v>
      </c>
      <c r="J23" s="781">
        <f>(SUM(C15:J15))-(SUM(C22:J22))</f>
        <v>1798</v>
      </c>
      <c r="K23" s="781">
        <f>(SUM(C15:K15))-(SUM(C22:K22))</f>
        <v>2367</v>
      </c>
      <c r="L23" s="781">
        <f>(SUM(C15:L15))-(SUM(C22:L22))</f>
        <v>2312</v>
      </c>
      <c r="M23" s="781">
        <f>(SUM(C15:M15))-(SUM(C22:M22))</f>
        <v>2257</v>
      </c>
      <c r="N23" s="781">
        <f>(SUM(C15:N15))-(SUM(C22:N22))</f>
        <v>0</v>
      </c>
      <c r="O23" s="782">
        <f>O15-O22</f>
        <v>0</v>
      </c>
    </row>
    <row r="24" ht="15.75">
      <c r="A24" s="783"/>
    </row>
    <row r="25" spans="2:4" ht="15.75">
      <c r="B25" s="784"/>
      <c r="C25" s="785"/>
      <c r="D25" s="785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76.00390625" style="804" customWidth="1"/>
    <col min="2" max="2" width="22.7109375" style="804" customWidth="1"/>
    <col min="3" max="3" width="13.140625" style="804" hidden="1" customWidth="1"/>
    <col min="4" max="4" width="13.28125" style="804" hidden="1" customWidth="1"/>
    <col min="5" max="5" width="12.140625" style="804" hidden="1" customWidth="1"/>
    <col min="6" max="6" width="9.140625" style="804" customWidth="1"/>
    <col min="7" max="7" width="10.421875" style="804" bestFit="1" customWidth="1"/>
    <col min="8" max="16384" width="9.140625" style="804" customWidth="1"/>
  </cols>
  <sheetData>
    <row r="1" spans="2:5" ht="21" customHeight="1">
      <c r="B1" s="1239" t="s">
        <v>528</v>
      </c>
      <c r="C1" s="1239"/>
      <c r="D1" s="1239"/>
      <c r="E1" s="1239"/>
    </row>
    <row r="2" spans="1:4" s="805" customFormat="1" ht="51.75" customHeight="1">
      <c r="A2" s="1238" t="s">
        <v>541</v>
      </c>
      <c r="B2" s="1238"/>
      <c r="C2" s="1238"/>
      <c r="D2" s="1238"/>
    </row>
    <row r="3" spans="1:5" ht="15.75" customHeight="1" thickBot="1">
      <c r="A3" s="806"/>
      <c r="B3" s="1019" t="s">
        <v>521</v>
      </c>
      <c r="E3" s="807" t="s">
        <v>351</v>
      </c>
    </row>
    <row r="4" spans="1:5" s="810" customFormat="1" ht="24" customHeight="1" thickBot="1">
      <c r="A4" s="808" t="s">
        <v>352</v>
      </c>
      <c r="B4" s="840" t="s">
        <v>353</v>
      </c>
      <c r="C4" s="840" t="s">
        <v>266</v>
      </c>
      <c r="D4" s="840" t="s">
        <v>368</v>
      </c>
      <c r="E4" s="809" t="s">
        <v>346</v>
      </c>
    </row>
    <row r="5" spans="1:7" s="813" customFormat="1" ht="21" customHeight="1">
      <c r="A5" s="811" t="s">
        <v>354</v>
      </c>
      <c r="B5" s="841">
        <v>0</v>
      </c>
      <c r="C5" s="841"/>
      <c r="D5" s="841"/>
      <c r="E5" s="812"/>
      <c r="G5" s="814">
        <f>B6+B7+B8+B9+B12+B13</f>
        <v>5992</v>
      </c>
    </row>
    <row r="6" spans="1:5" s="813" customFormat="1" ht="21" customHeight="1">
      <c r="A6" s="815" t="s">
        <v>355</v>
      </c>
      <c r="B6" s="842">
        <v>949</v>
      </c>
      <c r="C6" s="842"/>
      <c r="D6" s="842"/>
      <c r="E6" s="816"/>
    </row>
    <row r="7" spans="1:5" s="813" customFormat="1" ht="21" customHeight="1">
      <c r="A7" s="815" t="s">
        <v>356</v>
      </c>
      <c r="B7" s="842">
        <v>576</v>
      </c>
      <c r="C7" s="842"/>
      <c r="D7" s="842"/>
      <c r="E7" s="816"/>
    </row>
    <row r="8" spans="1:5" s="813" customFormat="1" ht="21" customHeight="1">
      <c r="A8" s="815" t="s">
        <v>357</v>
      </c>
      <c r="B8" s="842">
        <v>100</v>
      </c>
      <c r="C8" s="842"/>
      <c r="D8" s="842"/>
      <c r="E8" s="816"/>
    </row>
    <row r="9" spans="1:5" s="813" customFormat="1" ht="21" customHeight="1">
      <c r="A9" s="817" t="s">
        <v>358</v>
      </c>
      <c r="B9" s="842">
        <v>406</v>
      </c>
      <c r="C9" s="842"/>
      <c r="D9" s="842"/>
      <c r="E9" s="816"/>
    </row>
    <row r="10" spans="1:5" s="813" customFormat="1" ht="21" customHeight="1">
      <c r="A10" s="811" t="s">
        <v>359</v>
      </c>
      <c r="B10" s="843">
        <f>SUM(B6:B9)</f>
        <v>2031</v>
      </c>
      <c r="C10" s="843">
        <f>SUM(C6:C9)</f>
        <v>0</v>
      </c>
      <c r="D10" s="843">
        <f>SUM(D6:D9)</f>
        <v>0</v>
      </c>
      <c r="E10" s="818">
        <f>SUM(E6:E9)</f>
        <v>0</v>
      </c>
    </row>
    <row r="11" spans="1:5" s="813" customFormat="1" ht="21" customHeight="1" hidden="1">
      <c r="A11" s="819" t="s">
        <v>360</v>
      </c>
      <c r="B11" s="843"/>
      <c r="C11" s="843"/>
      <c r="D11" s="843"/>
      <c r="E11" s="818"/>
    </row>
    <row r="12" spans="1:5" s="813" customFormat="1" ht="21" customHeight="1">
      <c r="A12" s="819" t="s">
        <v>500</v>
      </c>
      <c r="B12" s="843">
        <v>3958</v>
      </c>
      <c r="C12" s="844"/>
      <c r="D12" s="844"/>
      <c r="E12" s="821"/>
    </row>
    <row r="13" spans="1:5" s="813" customFormat="1" ht="21" customHeight="1">
      <c r="A13" s="819" t="s">
        <v>559</v>
      </c>
      <c r="B13" s="844">
        <v>3</v>
      </c>
      <c r="C13" s="996"/>
      <c r="D13" s="996"/>
      <c r="E13" s="997"/>
    </row>
    <row r="14" spans="1:5" s="813" customFormat="1" ht="21" customHeight="1" thickBot="1">
      <c r="A14" s="1028" t="s">
        <v>540</v>
      </c>
      <c r="B14" s="1029">
        <v>349</v>
      </c>
      <c r="C14" s="996"/>
      <c r="D14" s="996"/>
      <c r="E14" s="997"/>
    </row>
    <row r="15" spans="1:5" s="824" customFormat="1" ht="24.75" customHeight="1" thickBot="1">
      <c r="A15" s="822" t="s">
        <v>499</v>
      </c>
      <c r="B15" s="845">
        <f>B5+B10-B11+B12+B14+B13</f>
        <v>6341</v>
      </c>
      <c r="C15" s="845">
        <f>C5+C10-C11+C12</f>
        <v>0</v>
      </c>
      <c r="D15" s="845">
        <f>D5+D10-D11+D12</f>
        <v>0</v>
      </c>
      <c r="E15" s="823">
        <f>E5+E10-E11+E12</f>
        <v>0</v>
      </c>
    </row>
    <row r="16" spans="1:5" ht="24.75" customHeight="1">
      <c r="A16" s="827" t="s">
        <v>560</v>
      </c>
      <c r="B16" s="847">
        <v>106</v>
      </c>
      <c r="C16" s="847"/>
      <c r="D16" s="847"/>
      <c r="E16" s="828"/>
    </row>
    <row r="17" spans="1:5" s="830" customFormat="1" ht="24.75" customHeight="1">
      <c r="A17" s="1030" t="s">
        <v>361</v>
      </c>
      <c r="B17" s="1031">
        <f>SUM(B18:B19)</f>
        <v>2500</v>
      </c>
      <c r="C17" s="848" t="e">
        <f>SUM(#REF!,#REF!)</f>
        <v>#REF!</v>
      </c>
      <c r="D17" s="848" t="e">
        <f>SUM(#REF!,#REF!)</f>
        <v>#REF!</v>
      </c>
      <c r="E17" s="829"/>
    </row>
    <row r="18" spans="1:5" s="830" customFormat="1" ht="24.75" customHeight="1">
      <c r="A18" s="1032" t="s">
        <v>508</v>
      </c>
      <c r="B18" s="1033">
        <v>2500</v>
      </c>
      <c r="C18" s="998"/>
      <c r="D18" s="998"/>
      <c r="E18" s="999"/>
    </row>
    <row r="19" spans="1:5" s="830" customFormat="1" ht="24.75" customHeight="1" hidden="1">
      <c r="A19" s="1032" t="s">
        <v>509</v>
      </c>
      <c r="B19" s="1033">
        <v>0</v>
      </c>
      <c r="C19" s="998"/>
      <c r="D19" s="998"/>
      <c r="E19" s="999"/>
    </row>
    <row r="20" spans="1:5" s="830" customFormat="1" ht="24.75" customHeight="1" thickBot="1">
      <c r="A20" s="1034" t="s">
        <v>561</v>
      </c>
      <c r="B20" s="1035">
        <v>1200</v>
      </c>
      <c r="C20" s="998"/>
      <c r="D20" s="998"/>
      <c r="E20" s="999"/>
    </row>
    <row r="21" spans="1:5" s="831" customFormat="1" ht="24.75" customHeight="1" hidden="1" thickBot="1">
      <c r="A21" s="825" t="s">
        <v>501</v>
      </c>
      <c r="B21" s="846"/>
      <c r="C21" s="846" t="e">
        <f>C16+#REF!+C17</f>
        <v>#REF!</v>
      </c>
      <c r="D21" s="846" t="e">
        <f>D16+#REF!+D17</f>
        <v>#REF!</v>
      </c>
      <c r="E21" s="826" t="e">
        <f>E16+#REF!+E17</f>
        <v>#REF!</v>
      </c>
    </row>
    <row r="22" spans="1:5" s="830" customFormat="1" ht="24.75" customHeight="1" hidden="1" thickBot="1">
      <c r="A22" s="832" t="s">
        <v>502</v>
      </c>
      <c r="B22" s="849"/>
      <c r="C22" s="849"/>
      <c r="D22" s="849"/>
      <c r="E22" s="833"/>
    </row>
    <row r="23" spans="1:5" ht="24.75" customHeight="1" hidden="1">
      <c r="A23" s="819" t="s">
        <v>362</v>
      </c>
      <c r="B23" s="850"/>
      <c r="C23" s="850"/>
      <c r="D23" s="850"/>
      <c r="E23" s="834"/>
    </row>
    <row r="24" spans="1:5" ht="24.75" customHeight="1" hidden="1">
      <c r="A24" s="820" t="s">
        <v>363</v>
      </c>
      <c r="B24" s="851"/>
      <c r="C24" s="851"/>
      <c r="D24" s="851"/>
      <c r="E24" s="835"/>
    </row>
    <row r="25" spans="1:5" ht="24.75" customHeight="1" hidden="1">
      <c r="A25" s="820" t="s">
        <v>364</v>
      </c>
      <c r="B25" s="851"/>
      <c r="C25" s="851"/>
      <c r="D25" s="851"/>
      <c r="E25" s="835"/>
    </row>
    <row r="26" spans="1:5" ht="24.75" customHeight="1" hidden="1">
      <c r="A26" s="820" t="s">
        <v>365</v>
      </c>
      <c r="B26" s="851"/>
      <c r="C26" s="851"/>
      <c r="D26" s="851"/>
      <c r="E26" s="835"/>
    </row>
    <row r="27" spans="1:5" ht="24.75" customHeight="1" hidden="1">
      <c r="A27" s="820" t="s">
        <v>366</v>
      </c>
      <c r="B27" s="851"/>
      <c r="C27" s="851"/>
      <c r="D27" s="851"/>
      <c r="E27" s="835"/>
    </row>
    <row r="28" spans="1:5" ht="24.75" customHeight="1" hidden="1">
      <c r="A28" s="820" t="s">
        <v>369</v>
      </c>
      <c r="B28" s="851"/>
      <c r="C28" s="851"/>
      <c r="D28" s="851"/>
      <c r="E28" s="835"/>
    </row>
    <row r="29" spans="1:5" ht="24.75" customHeight="1" hidden="1">
      <c r="A29" s="820" t="s">
        <v>367</v>
      </c>
      <c r="B29" s="851"/>
      <c r="C29" s="851"/>
      <c r="D29" s="851"/>
      <c r="E29" s="835"/>
    </row>
    <row r="30" spans="1:5" ht="24.75" customHeight="1" hidden="1">
      <c r="A30" s="820" t="s">
        <v>370</v>
      </c>
      <c r="B30" s="851"/>
      <c r="C30" s="851"/>
      <c r="D30" s="851"/>
      <c r="E30" s="835"/>
    </row>
    <row r="31" spans="1:5" s="838" customFormat="1" ht="26.25" customHeight="1" thickBot="1">
      <c r="A31" s="836" t="s">
        <v>29</v>
      </c>
      <c r="B31" s="852">
        <f>B15+B16+B17+B20</f>
        <v>10147</v>
      </c>
      <c r="C31" s="852" t="e">
        <f>#REF!+C23+C24</f>
        <v>#REF!</v>
      </c>
      <c r="D31" s="852" t="e">
        <f>#REF!+D23+D24+D26+D27+D29+D25</f>
        <v>#REF!</v>
      </c>
      <c r="E31" s="837" t="e">
        <f>#REF!+E23+E24+E26+E27+E29+E25+E28+E30</f>
        <v>#REF!</v>
      </c>
    </row>
    <row r="33" ht="15">
      <c r="A33" s="839"/>
    </row>
  </sheetData>
  <sheetProtection/>
  <mergeCells count="2">
    <mergeCell ref="A2:D2"/>
    <mergeCell ref="B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2.140625" style="939" customWidth="1"/>
    <col min="2" max="2" width="18.28125" style="940" customWidth="1"/>
    <col min="3" max="7" width="14.28125" style="940" customWidth="1"/>
    <col min="8" max="8" width="13.57421875" style="940" customWidth="1"/>
    <col min="9" max="16384" width="9.140625" style="940" customWidth="1"/>
  </cols>
  <sheetData>
    <row r="1" spans="6:7" ht="15">
      <c r="F1" s="1258" t="s">
        <v>382</v>
      </c>
      <c r="G1" s="1258"/>
    </row>
    <row r="2" spans="1:7" ht="24.75" customHeight="1">
      <c r="A2" s="1259" t="s">
        <v>401</v>
      </c>
      <c r="B2" s="1259"/>
      <c r="C2" s="1259"/>
      <c r="D2" s="1259"/>
      <c r="E2" s="1259"/>
      <c r="F2" s="1259"/>
      <c r="G2" s="1259"/>
    </row>
    <row r="3" spans="1:7" ht="18.75" customHeight="1">
      <c r="A3" s="1260" t="s">
        <v>523</v>
      </c>
      <c r="B3" s="1260"/>
      <c r="C3" s="1260"/>
      <c r="D3" s="1260"/>
      <c r="E3" s="1260"/>
      <c r="F3" s="1260"/>
      <c r="G3" s="1260"/>
    </row>
    <row r="4" spans="1:7" ht="24.75" customHeight="1">
      <c r="A4" s="1261" t="s">
        <v>402</v>
      </c>
      <c r="B4" s="1261"/>
      <c r="C4" s="1261"/>
      <c r="D4" s="1261"/>
      <c r="E4" s="1261"/>
      <c r="F4" s="1261"/>
      <c r="G4" s="1261"/>
    </row>
    <row r="5" ht="15.75" thickBot="1">
      <c r="G5" s="941" t="s">
        <v>2</v>
      </c>
    </row>
    <row r="6" spans="1:7" ht="24.75" customHeight="1">
      <c r="A6" s="1253" t="s">
        <v>403</v>
      </c>
      <c r="B6" s="1255" t="s">
        <v>404</v>
      </c>
      <c r="C6" s="1255"/>
      <c r="D6" s="1255"/>
      <c r="E6" s="1256" t="s">
        <v>405</v>
      </c>
      <c r="F6" s="1255"/>
      <c r="G6" s="1257"/>
    </row>
    <row r="7" spans="1:7" ht="24.75" customHeight="1" thickBot="1">
      <c r="A7" s="1254"/>
      <c r="B7" s="942" t="s">
        <v>406</v>
      </c>
      <c r="C7" s="942" t="s">
        <v>407</v>
      </c>
      <c r="D7" s="942" t="s">
        <v>408</v>
      </c>
      <c r="E7" s="943" t="s">
        <v>406</v>
      </c>
      <c r="F7" s="942" t="s">
        <v>409</v>
      </c>
      <c r="G7" s="944" t="s">
        <v>408</v>
      </c>
    </row>
    <row r="8" spans="1:7" ht="33.75" customHeight="1">
      <c r="A8" s="945" t="s">
        <v>410</v>
      </c>
      <c r="B8" s="946"/>
      <c r="C8" s="946">
        <v>4463</v>
      </c>
      <c r="D8" s="946">
        <v>4463</v>
      </c>
      <c r="E8" s="947"/>
      <c r="F8" s="947">
        <v>1319</v>
      </c>
      <c r="G8" s="948">
        <v>1319</v>
      </c>
    </row>
    <row r="9" spans="1:7" ht="33.75" customHeight="1">
      <c r="A9" s="949" t="s">
        <v>411</v>
      </c>
      <c r="B9" s="950"/>
      <c r="C9" s="950"/>
      <c r="D9" s="946"/>
      <c r="E9" s="951"/>
      <c r="F9" s="951"/>
      <c r="G9" s="952"/>
    </row>
    <row r="10" spans="1:7" ht="33.75" customHeight="1">
      <c r="A10" s="949" t="s">
        <v>412</v>
      </c>
      <c r="B10" s="950">
        <v>12</v>
      </c>
      <c r="C10" s="950"/>
      <c r="D10" s="946">
        <v>12</v>
      </c>
      <c r="E10" s="951"/>
      <c r="F10" s="951"/>
      <c r="G10" s="952"/>
    </row>
    <row r="11" spans="1:7" ht="33.75" customHeight="1">
      <c r="A11" s="953" t="s">
        <v>413</v>
      </c>
      <c r="B11" s="954"/>
      <c r="C11" s="954"/>
      <c r="D11" s="946"/>
      <c r="E11" s="955"/>
      <c r="F11" s="955"/>
      <c r="G11" s="952"/>
    </row>
    <row r="12" spans="1:7" ht="33.75" customHeight="1" thickBot="1">
      <c r="A12" s="956" t="s">
        <v>414</v>
      </c>
      <c r="B12" s="957"/>
      <c r="C12" s="957"/>
      <c r="D12" s="957"/>
      <c r="E12" s="958"/>
      <c r="F12" s="958"/>
      <c r="G12" s="959"/>
    </row>
    <row r="13" spans="1:7" ht="33.75" customHeight="1" thickBot="1">
      <c r="A13" s="960" t="s">
        <v>1</v>
      </c>
      <c r="B13" s="961">
        <f aca="true" t="shared" si="0" ref="B13:G13">SUM(B8:B12)</f>
        <v>12</v>
      </c>
      <c r="C13" s="961">
        <f t="shared" si="0"/>
        <v>4463</v>
      </c>
      <c r="D13" s="961">
        <f t="shared" si="0"/>
        <v>4475</v>
      </c>
      <c r="E13" s="961">
        <f t="shared" si="0"/>
        <v>0</v>
      </c>
      <c r="F13" s="961">
        <f t="shared" si="0"/>
        <v>1319</v>
      </c>
      <c r="G13" s="962">
        <f t="shared" si="0"/>
        <v>1319</v>
      </c>
    </row>
    <row r="15" spans="1:7" ht="28.5" customHeight="1" hidden="1">
      <c r="A15" s="1244" t="s">
        <v>415</v>
      </c>
      <c r="B15" s="1244"/>
      <c r="C15" s="1244"/>
      <c r="D15" s="1244"/>
      <c r="E15" s="1244"/>
      <c r="F15" s="1244"/>
      <c r="G15" s="1244"/>
    </row>
    <row r="16" ht="15.75" hidden="1" thickBot="1">
      <c r="E16" s="941"/>
    </row>
    <row r="17" spans="2:4" ht="19.5" customHeight="1" hidden="1">
      <c r="B17" s="1245" t="s">
        <v>352</v>
      </c>
      <c r="C17" s="1247" t="s">
        <v>416</v>
      </c>
      <c r="D17" s="1248"/>
    </row>
    <row r="18" spans="2:4" ht="30" customHeight="1" hidden="1" thickBot="1">
      <c r="B18" s="1246"/>
      <c r="C18" s="1249"/>
      <c r="D18" s="1250"/>
    </row>
    <row r="19" spans="2:4" ht="29.25" customHeight="1" hidden="1">
      <c r="B19" s="963" t="s">
        <v>417</v>
      </c>
      <c r="C19" s="1251"/>
      <c r="D19" s="1252"/>
    </row>
    <row r="20" spans="2:4" ht="28.5" customHeight="1" hidden="1" thickBot="1">
      <c r="B20" s="964" t="s">
        <v>418</v>
      </c>
      <c r="C20" s="1240"/>
      <c r="D20" s="1241"/>
    </row>
    <row r="21" spans="2:4" s="966" customFormat="1" ht="27.75" customHeight="1" hidden="1" thickBot="1">
      <c r="B21" s="965" t="s">
        <v>1</v>
      </c>
      <c r="C21" s="1242">
        <f>SUM(C19:D20)</f>
        <v>0</v>
      </c>
      <c r="D21" s="1243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391" customWidth="1"/>
    <col min="2" max="2" width="8.28125" style="385" customWidth="1"/>
    <col min="3" max="3" width="52.00390625" style="385" customWidth="1"/>
    <col min="4" max="6" width="8.28125" style="385" bestFit="1" customWidth="1"/>
    <col min="7" max="7" width="7.421875" style="385" bestFit="1" customWidth="1"/>
    <col min="8" max="8" width="8.421875" style="385" bestFit="1" customWidth="1"/>
    <col min="9" max="9" width="8.8515625" style="385" hidden="1" customWidth="1"/>
    <col min="10" max="12" width="8.28125" style="385" bestFit="1" customWidth="1"/>
    <col min="13" max="13" width="7.421875" style="385" bestFit="1" customWidth="1"/>
    <col min="14" max="14" width="8.421875" style="385" bestFit="1" customWidth="1"/>
    <col min="15" max="15" width="8.8515625" style="385" hidden="1" customWidth="1"/>
    <col min="16" max="16" width="12.421875" style="385" bestFit="1" customWidth="1"/>
    <col min="17" max="17" width="4.57421875" style="385" hidden="1" customWidth="1"/>
    <col min="18" max="18" width="0" style="385" hidden="1" customWidth="1"/>
    <col min="19" max="19" width="10.00390625" style="385" hidden="1" customWidth="1"/>
    <col min="20" max="20" width="0" style="385" hidden="1" customWidth="1"/>
    <col min="21" max="16384" width="9.140625" style="385" customWidth="1"/>
  </cols>
  <sheetData>
    <row r="1" spans="1:16" s="186" customFormat="1" ht="21" customHeight="1" hidden="1">
      <c r="A1" s="182"/>
      <c r="B1" s="183"/>
      <c r="C1" s="184"/>
      <c r="D1" s="185"/>
      <c r="E1" s="185"/>
      <c r="F1" s="185"/>
      <c r="G1" s="185"/>
      <c r="H1" s="185"/>
      <c r="I1" s="185"/>
      <c r="J1" s="1265"/>
      <c r="K1" s="1265"/>
      <c r="L1" s="1265"/>
      <c r="M1" s="1265"/>
      <c r="N1" s="1265"/>
      <c r="O1" s="1265"/>
      <c r="P1" s="1265"/>
    </row>
    <row r="2" spans="1:16" s="189" customFormat="1" ht="25.5" customHeight="1" hidden="1" thickBot="1">
      <c r="A2" s="1264"/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</row>
    <row r="3" spans="1:20" s="192" customFormat="1" ht="40.5" customHeight="1" hidden="1" thickBot="1">
      <c r="A3" s="190"/>
      <c r="B3" s="190"/>
      <c r="C3" s="190"/>
      <c r="D3" s="1270" t="s">
        <v>5</v>
      </c>
      <c r="E3" s="1271"/>
      <c r="F3" s="1271"/>
      <c r="G3" s="1271"/>
      <c r="H3" s="1271"/>
      <c r="I3" s="1272"/>
      <c r="J3" s="1270" t="s">
        <v>127</v>
      </c>
      <c r="K3" s="1271"/>
      <c r="L3" s="1271"/>
      <c r="M3" s="1271"/>
      <c r="N3" s="1271"/>
      <c r="O3" s="1272"/>
      <c r="P3" s="1267" t="s">
        <v>175</v>
      </c>
      <c r="Q3" s="1268"/>
      <c r="R3" s="1268"/>
      <c r="S3" s="1269"/>
      <c r="T3" s="680"/>
    </row>
    <row r="4" spans="1:19" ht="24.75" hidden="1" thickBot="1">
      <c r="A4" s="1262" t="s">
        <v>129</v>
      </c>
      <c r="B4" s="1263"/>
      <c r="C4" s="658" t="s">
        <v>130</v>
      </c>
      <c r="D4" s="647" t="s">
        <v>86</v>
      </c>
      <c r="E4" s="193" t="s">
        <v>267</v>
      </c>
      <c r="F4" s="193" t="s">
        <v>271</v>
      </c>
      <c r="G4" s="193" t="s">
        <v>276</v>
      </c>
      <c r="H4" s="193" t="s">
        <v>300</v>
      </c>
      <c r="I4" s="615" t="s">
        <v>282</v>
      </c>
      <c r="J4" s="647" t="s">
        <v>86</v>
      </c>
      <c r="K4" s="193" t="s">
        <v>267</v>
      </c>
      <c r="L4" s="193" t="s">
        <v>271</v>
      </c>
      <c r="M4" s="193" t="s">
        <v>276</v>
      </c>
      <c r="N4" s="193" t="s">
        <v>300</v>
      </c>
      <c r="O4" s="615" t="s">
        <v>282</v>
      </c>
      <c r="P4" s="647" t="s">
        <v>302</v>
      </c>
      <c r="Q4" s="193" t="s">
        <v>296</v>
      </c>
      <c r="R4" s="193" t="s">
        <v>271</v>
      </c>
      <c r="S4" s="615" t="s">
        <v>271</v>
      </c>
    </row>
    <row r="5" spans="1:19" s="198" customFormat="1" ht="12.75" customHeight="1" hidden="1" thickBot="1">
      <c r="A5" s="195">
        <v>1</v>
      </c>
      <c r="B5" s="196">
        <v>2</v>
      </c>
      <c r="C5" s="361">
        <v>3</v>
      </c>
      <c r="D5" s="195"/>
      <c r="E5" s="196"/>
      <c r="F5" s="196"/>
      <c r="G5" s="196"/>
      <c r="H5" s="196"/>
      <c r="I5" s="197"/>
      <c r="J5" s="195"/>
      <c r="K5" s="196"/>
      <c r="L5" s="196"/>
      <c r="M5" s="196"/>
      <c r="N5" s="196"/>
      <c r="O5" s="197"/>
      <c r="P5" s="195"/>
      <c r="Q5" s="196"/>
      <c r="R5" s="196"/>
      <c r="S5" s="197"/>
    </row>
    <row r="6" spans="1:19" s="198" customFormat="1" ht="15.75" customHeight="1" hidden="1" thickBot="1">
      <c r="A6" s="199"/>
      <c r="B6" s="200"/>
      <c r="C6" s="200" t="s">
        <v>131</v>
      </c>
      <c r="D6" s="623"/>
      <c r="E6" s="266"/>
      <c r="F6" s="266"/>
      <c r="G6" s="266"/>
      <c r="H6" s="266"/>
      <c r="I6" s="338"/>
      <c r="J6" s="623"/>
      <c r="K6" s="266"/>
      <c r="L6" s="266"/>
      <c r="M6" s="266"/>
      <c r="N6" s="266"/>
      <c r="O6" s="338"/>
      <c r="P6" s="623"/>
      <c r="Q6" s="266"/>
      <c r="R6" s="266"/>
      <c r="S6" s="338"/>
    </row>
    <row r="7" spans="1:19" s="204" customFormat="1" ht="12" customHeight="1" hidden="1" thickBot="1">
      <c r="A7" s="195" t="s">
        <v>32</v>
      </c>
      <c r="B7" s="201"/>
      <c r="C7" s="659" t="s">
        <v>132</v>
      </c>
      <c r="D7" s="624"/>
      <c r="E7" s="267"/>
      <c r="F7" s="267"/>
      <c r="G7" s="267"/>
      <c r="H7" s="689"/>
      <c r="I7" s="503"/>
      <c r="J7" s="624"/>
      <c r="K7" s="267"/>
      <c r="L7" s="267"/>
      <c r="M7" s="267"/>
      <c r="N7" s="689"/>
      <c r="O7" s="503"/>
      <c r="P7" s="624"/>
      <c r="Q7" s="267"/>
      <c r="R7" s="267"/>
      <c r="S7" s="203"/>
    </row>
    <row r="8" spans="1:19" s="204" customFormat="1" ht="12" customHeight="1" hidden="1" thickBot="1">
      <c r="A8" s="195" t="s">
        <v>10</v>
      </c>
      <c r="B8" s="201"/>
      <c r="C8" s="659" t="s">
        <v>138</v>
      </c>
      <c r="D8" s="624">
        <f aca="true" t="shared" si="0" ref="D8:M8">SUM(D9:D12)</f>
        <v>0</v>
      </c>
      <c r="E8" s="267">
        <f t="shared" si="0"/>
        <v>0</v>
      </c>
      <c r="F8" s="267">
        <f t="shared" si="0"/>
        <v>0</v>
      </c>
      <c r="G8" s="267">
        <f>SUM(G9:G12)</f>
        <v>0</v>
      </c>
      <c r="H8" s="689">
        <f>SUM(H9:H12)</f>
        <v>0</v>
      </c>
      <c r="I8" s="503"/>
      <c r="J8" s="624">
        <f t="shared" si="0"/>
        <v>0</v>
      </c>
      <c r="K8" s="267">
        <f t="shared" si="0"/>
        <v>0</v>
      </c>
      <c r="L8" s="267">
        <f t="shared" si="0"/>
        <v>0</v>
      </c>
      <c r="M8" s="267">
        <f t="shared" si="0"/>
        <v>0</v>
      </c>
      <c r="N8" s="689" t="s">
        <v>304</v>
      </c>
      <c r="O8" s="503"/>
      <c r="P8" s="624"/>
      <c r="Q8" s="267"/>
      <c r="R8" s="267"/>
      <c r="S8" s="203"/>
    </row>
    <row r="9" spans="1:19" s="210" customFormat="1" ht="12" customHeight="1" hidden="1">
      <c r="A9" s="207"/>
      <c r="B9" s="206" t="s">
        <v>139</v>
      </c>
      <c r="C9" s="636" t="s">
        <v>94</v>
      </c>
      <c r="D9" s="626"/>
      <c r="E9" s="268"/>
      <c r="F9" s="268"/>
      <c r="G9" s="268"/>
      <c r="H9" s="690"/>
      <c r="I9" s="646"/>
      <c r="J9" s="626"/>
      <c r="K9" s="268"/>
      <c r="L9" s="268"/>
      <c r="M9" s="268"/>
      <c r="N9" s="690"/>
      <c r="O9" s="646"/>
      <c r="P9" s="626"/>
      <c r="Q9" s="268"/>
      <c r="R9" s="268"/>
      <c r="S9" s="209"/>
    </row>
    <row r="10" spans="1:19" s="210" customFormat="1" ht="12" customHeight="1" hidden="1">
      <c r="A10" s="207"/>
      <c r="B10" s="206" t="s">
        <v>140</v>
      </c>
      <c r="C10" s="637" t="s">
        <v>141</v>
      </c>
      <c r="D10" s="626"/>
      <c r="E10" s="268"/>
      <c r="F10" s="268"/>
      <c r="G10" s="268"/>
      <c r="H10" s="690"/>
      <c r="I10" s="675"/>
      <c r="J10" s="626"/>
      <c r="K10" s="268"/>
      <c r="L10" s="268"/>
      <c r="M10" s="268"/>
      <c r="N10" s="690"/>
      <c r="O10" s="675"/>
      <c r="P10" s="626"/>
      <c r="Q10" s="268"/>
      <c r="R10" s="268"/>
      <c r="S10" s="209"/>
    </row>
    <row r="11" spans="1:19" s="210" customFormat="1" ht="12" customHeight="1" hidden="1">
      <c r="A11" s="207"/>
      <c r="B11" s="206" t="s">
        <v>142</v>
      </c>
      <c r="C11" s="637" t="s">
        <v>95</v>
      </c>
      <c r="D11" s="626"/>
      <c r="E11" s="268"/>
      <c r="F11" s="268"/>
      <c r="G11" s="268"/>
      <c r="H11" s="690"/>
      <c r="I11" s="675"/>
      <c r="J11" s="626"/>
      <c r="K11" s="268"/>
      <c r="L11" s="268"/>
      <c r="M11" s="268"/>
      <c r="N11" s="690"/>
      <c r="O11" s="675"/>
      <c r="P11" s="626"/>
      <c r="Q11" s="268"/>
      <c r="R11" s="268"/>
      <c r="S11" s="209"/>
    </row>
    <row r="12" spans="1:19" s="210" customFormat="1" ht="12" customHeight="1" hidden="1" thickBot="1">
      <c r="A12" s="207"/>
      <c r="B12" s="206" t="s">
        <v>143</v>
      </c>
      <c r="C12" s="637" t="s">
        <v>141</v>
      </c>
      <c r="D12" s="626"/>
      <c r="E12" s="268"/>
      <c r="F12" s="268"/>
      <c r="G12" s="268"/>
      <c r="H12" s="690"/>
      <c r="I12" s="681"/>
      <c r="J12" s="626"/>
      <c r="K12" s="268"/>
      <c r="L12" s="268"/>
      <c r="M12" s="268"/>
      <c r="N12" s="690"/>
      <c r="O12" s="681"/>
      <c r="P12" s="626"/>
      <c r="Q12" s="268"/>
      <c r="R12" s="268"/>
      <c r="S12" s="209"/>
    </row>
    <row r="13" spans="1:19" s="210" customFormat="1" ht="12" customHeight="1" hidden="1" thickBot="1">
      <c r="A13" s="215" t="s">
        <v>11</v>
      </c>
      <c r="B13" s="216"/>
      <c r="C13" s="635" t="s">
        <v>144</v>
      </c>
      <c r="D13" s="624">
        <f aca="true" t="shared" si="1" ref="D13:M13">SUM(D14:D15)</f>
        <v>0</v>
      </c>
      <c r="E13" s="267">
        <f t="shared" si="1"/>
        <v>0</v>
      </c>
      <c r="F13" s="267">
        <f t="shared" si="1"/>
        <v>0</v>
      </c>
      <c r="G13" s="267">
        <f>SUM(G14:G15)</f>
        <v>0</v>
      </c>
      <c r="H13" s="689"/>
      <c r="I13" s="503"/>
      <c r="J13" s="624">
        <f t="shared" si="1"/>
        <v>0</v>
      </c>
      <c r="K13" s="267">
        <f t="shared" si="1"/>
        <v>0</v>
      </c>
      <c r="L13" s="267">
        <f t="shared" si="1"/>
        <v>0</v>
      </c>
      <c r="M13" s="267">
        <f t="shared" si="1"/>
        <v>0</v>
      </c>
      <c r="N13" s="689"/>
      <c r="O13" s="503"/>
      <c r="P13" s="624"/>
      <c r="Q13" s="267"/>
      <c r="R13" s="267"/>
      <c r="S13" s="203"/>
    </row>
    <row r="14" spans="1:19" s="204" customFormat="1" ht="12" customHeight="1" hidden="1">
      <c r="A14" s="217"/>
      <c r="B14" s="218" t="s">
        <v>145</v>
      </c>
      <c r="C14" s="660" t="s">
        <v>146</v>
      </c>
      <c r="D14" s="627"/>
      <c r="E14" s="269"/>
      <c r="F14" s="269"/>
      <c r="G14" s="269"/>
      <c r="H14" s="691"/>
      <c r="I14" s="646"/>
      <c r="J14" s="627"/>
      <c r="K14" s="269"/>
      <c r="L14" s="269"/>
      <c r="M14" s="269"/>
      <c r="N14" s="691"/>
      <c r="O14" s="646"/>
      <c r="P14" s="627"/>
      <c r="Q14" s="269"/>
      <c r="R14" s="269"/>
      <c r="S14" s="220"/>
    </row>
    <row r="15" spans="1:19" s="204" customFormat="1" ht="12" customHeight="1" hidden="1" thickBot="1">
      <c r="A15" s="221"/>
      <c r="B15" s="222" t="s">
        <v>147</v>
      </c>
      <c r="C15" s="661" t="s">
        <v>148</v>
      </c>
      <c r="D15" s="628"/>
      <c r="E15" s="270"/>
      <c r="F15" s="270"/>
      <c r="G15" s="270"/>
      <c r="H15" s="692"/>
      <c r="I15" s="681"/>
      <c r="J15" s="628"/>
      <c r="K15" s="270"/>
      <c r="L15" s="270"/>
      <c r="M15" s="270"/>
      <c r="N15" s="692"/>
      <c r="O15" s="681"/>
      <c r="P15" s="628"/>
      <c r="Q15" s="270"/>
      <c r="R15" s="270"/>
      <c r="S15" s="224"/>
    </row>
    <row r="16" spans="1:19" s="204" customFormat="1" ht="12" customHeight="1" hidden="1" thickBot="1">
      <c r="A16" s="215" t="s">
        <v>12</v>
      </c>
      <c r="B16" s="201"/>
      <c r="C16" s="635" t="s">
        <v>149</v>
      </c>
      <c r="D16" s="629"/>
      <c r="E16" s="271"/>
      <c r="F16" s="271"/>
      <c r="G16" s="271"/>
      <c r="H16" s="693"/>
      <c r="I16" s="503"/>
      <c r="J16" s="629"/>
      <c r="K16" s="271"/>
      <c r="L16" s="271"/>
      <c r="M16" s="271"/>
      <c r="N16" s="693" t="s">
        <v>304</v>
      </c>
      <c r="O16" s="503"/>
      <c r="P16" s="629"/>
      <c r="Q16" s="271"/>
      <c r="R16" s="271"/>
      <c r="S16" s="225"/>
    </row>
    <row r="17" spans="1:19" s="204" customFormat="1" ht="12" customHeight="1" hidden="1" thickBot="1">
      <c r="A17" s="195" t="s">
        <v>13</v>
      </c>
      <c r="B17" s="226"/>
      <c r="C17" s="635" t="s">
        <v>150</v>
      </c>
      <c r="D17" s="624">
        <f aca="true" t="shared" si="2" ref="D17:M17">D7+D8+D13+D16</f>
        <v>0</v>
      </c>
      <c r="E17" s="267">
        <f t="shared" si="2"/>
        <v>0</v>
      </c>
      <c r="F17" s="267">
        <f t="shared" si="2"/>
        <v>0</v>
      </c>
      <c r="G17" s="267">
        <f t="shared" si="2"/>
        <v>0</v>
      </c>
      <c r="H17" s="689" t="s">
        <v>304</v>
      </c>
      <c r="I17" s="503"/>
      <c r="J17" s="624">
        <f t="shared" si="2"/>
        <v>0</v>
      </c>
      <c r="K17" s="267">
        <f t="shared" si="2"/>
        <v>0</v>
      </c>
      <c r="L17" s="267">
        <f t="shared" si="2"/>
        <v>0</v>
      </c>
      <c r="M17" s="267">
        <f t="shared" si="2"/>
        <v>0</v>
      </c>
      <c r="N17" s="689" t="s">
        <v>304</v>
      </c>
      <c r="O17" s="503"/>
      <c r="P17" s="624"/>
      <c r="Q17" s="267"/>
      <c r="R17" s="267"/>
      <c r="S17" s="203"/>
    </row>
    <row r="18" spans="1:19" s="210" customFormat="1" ht="12" customHeight="1" hidden="1" thickBot="1">
      <c r="A18" s="227" t="s">
        <v>14</v>
      </c>
      <c r="B18" s="228"/>
      <c r="C18" s="662" t="s">
        <v>151</v>
      </c>
      <c r="D18" s="630">
        <f aca="true" t="shared" si="3" ref="D18:M18">SUM(D19:D20)</f>
        <v>0</v>
      </c>
      <c r="E18" s="272">
        <f t="shared" si="3"/>
        <v>0</v>
      </c>
      <c r="F18" s="272">
        <f t="shared" si="3"/>
        <v>0</v>
      </c>
      <c r="G18" s="272">
        <f>SUM(G19:G20)</f>
        <v>0</v>
      </c>
      <c r="H18" s="694" t="s">
        <v>304</v>
      </c>
      <c r="I18" s="503"/>
      <c r="J18" s="630">
        <f t="shared" si="3"/>
        <v>0</v>
      </c>
      <c r="K18" s="272">
        <f t="shared" si="3"/>
        <v>0</v>
      </c>
      <c r="L18" s="272">
        <f t="shared" si="3"/>
        <v>0</v>
      </c>
      <c r="M18" s="272">
        <f t="shared" si="3"/>
        <v>0</v>
      </c>
      <c r="N18" s="694" t="s">
        <v>304</v>
      </c>
      <c r="O18" s="503"/>
      <c r="P18" s="624"/>
      <c r="Q18" s="267"/>
      <c r="R18" s="267"/>
      <c r="S18" s="203"/>
    </row>
    <row r="19" spans="1:19" s="210" customFormat="1" ht="15" customHeight="1" hidden="1">
      <c r="A19" s="205"/>
      <c r="B19" s="230" t="s">
        <v>152</v>
      </c>
      <c r="C19" s="660" t="s">
        <v>153</v>
      </c>
      <c r="D19" s="627"/>
      <c r="E19" s="269"/>
      <c r="F19" s="269"/>
      <c r="G19" s="269"/>
      <c r="H19" s="691"/>
      <c r="I19" s="646"/>
      <c r="J19" s="627"/>
      <c r="K19" s="269"/>
      <c r="L19" s="269"/>
      <c r="M19" s="269"/>
      <c r="N19" s="691" t="s">
        <v>304</v>
      </c>
      <c r="O19" s="646"/>
      <c r="P19" s="633"/>
      <c r="Q19" s="634"/>
      <c r="R19" s="634"/>
      <c r="S19" s="335"/>
    </row>
    <row r="20" spans="1:19" s="210" customFormat="1" ht="15" customHeight="1" hidden="1" thickBot="1">
      <c r="A20" s="231"/>
      <c r="B20" s="232" t="s">
        <v>154</v>
      </c>
      <c r="C20" s="663" t="s">
        <v>155</v>
      </c>
      <c r="D20" s="631"/>
      <c r="E20" s="273"/>
      <c r="F20" s="273"/>
      <c r="G20" s="273"/>
      <c r="H20" s="695"/>
      <c r="I20" s="681"/>
      <c r="J20" s="631"/>
      <c r="K20" s="273"/>
      <c r="L20" s="273"/>
      <c r="M20" s="273"/>
      <c r="N20" s="695"/>
      <c r="O20" s="681"/>
      <c r="P20" s="631"/>
      <c r="Q20" s="273"/>
      <c r="R20" s="273"/>
      <c r="S20" s="234"/>
    </row>
    <row r="21" spans="1:19" ht="13.5" hidden="1" thickBot="1">
      <c r="A21" s="235" t="s">
        <v>72</v>
      </c>
      <c r="B21" s="386"/>
      <c r="C21" s="639" t="s">
        <v>156</v>
      </c>
      <c r="D21" s="629"/>
      <c r="E21" s="271"/>
      <c r="F21" s="271"/>
      <c r="G21" s="271"/>
      <c r="H21" s="693"/>
      <c r="I21" s="503"/>
      <c r="J21" s="629"/>
      <c r="K21" s="271"/>
      <c r="L21" s="271"/>
      <c r="M21" s="271"/>
      <c r="N21" s="693"/>
      <c r="O21" s="503"/>
      <c r="P21" s="629"/>
      <c r="Q21" s="271"/>
      <c r="R21" s="271"/>
      <c r="S21" s="225"/>
    </row>
    <row r="22" spans="1:19" s="198" customFormat="1" ht="16.5" customHeight="1" hidden="1" thickBot="1">
      <c r="A22" s="235" t="s">
        <v>73</v>
      </c>
      <c r="B22" s="387"/>
      <c r="C22" s="664" t="s">
        <v>157</v>
      </c>
      <c r="D22" s="632">
        <f aca="true" t="shared" si="4" ref="D22:M22">D17+D21+D18</f>
        <v>0</v>
      </c>
      <c r="E22" s="274">
        <f t="shared" si="4"/>
        <v>0</v>
      </c>
      <c r="F22" s="274">
        <f t="shared" si="4"/>
        <v>0</v>
      </c>
      <c r="G22" s="274">
        <f t="shared" si="4"/>
        <v>0</v>
      </c>
      <c r="H22" s="696" t="s">
        <v>304</v>
      </c>
      <c r="I22" s="503"/>
      <c r="J22" s="632">
        <f t="shared" si="4"/>
        <v>0</v>
      </c>
      <c r="K22" s="274">
        <f t="shared" si="4"/>
        <v>0</v>
      </c>
      <c r="L22" s="274">
        <f t="shared" si="4"/>
        <v>0</v>
      </c>
      <c r="M22" s="274">
        <f t="shared" si="4"/>
        <v>0</v>
      </c>
      <c r="N22" s="696" t="s">
        <v>304</v>
      </c>
      <c r="O22" s="503"/>
      <c r="P22" s="632"/>
      <c r="Q22" s="274"/>
      <c r="R22" s="274"/>
      <c r="S22" s="258"/>
    </row>
    <row r="23" spans="1:19" s="244" customFormat="1" ht="12" customHeight="1" hidden="1">
      <c r="A23" s="241"/>
      <c r="B23" s="241"/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  <row r="24" spans="1:18" ht="12" customHeight="1" hidden="1" thickBot="1">
      <c r="A24" s="245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9" ht="12" customHeight="1" hidden="1" thickBot="1">
      <c r="A25" s="248"/>
      <c r="B25" s="249"/>
      <c r="C25" s="250" t="s">
        <v>158</v>
      </c>
      <c r="D25" s="265"/>
      <c r="E25" s="265"/>
      <c r="F25" s="265"/>
      <c r="G25" s="265"/>
      <c r="H25" s="265"/>
      <c r="I25" s="265"/>
      <c r="J25" s="274"/>
      <c r="K25" s="274"/>
      <c r="L25" s="265"/>
      <c r="M25" s="265"/>
      <c r="N25" s="265"/>
      <c r="O25" s="265"/>
      <c r="P25" s="240"/>
      <c r="Q25" s="240"/>
      <c r="R25" s="240"/>
      <c r="S25" s="240"/>
    </row>
    <row r="26" spans="1:19" ht="12" customHeight="1" hidden="1" thickBot="1">
      <c r="A26" s="215" t="s">
        <v>32</v>
      </c>
      <c r="B26" s="251"/>
      <c r="C26" s="635" t="s">
        <v>159</v>
      </c>
      <c r="D26" s="624">
        <f aca="true" t="shared" si="5" ref="D26:M26">SUM(D27:D31)</f>
        <v>0</v>
      </c>
      <c r="E26" s="267">
        <f t="shared" si="5"/>
        <v>0</v>
      </c>
      <c r="F26" s="267">
        <f t="shared" si="5"/>
        <v>0</v>
      </c>
      <c r="G26" s="267">
        <f>SUM(G27:G31)</f>
        <v>0</v>
      </c>
      <c r="H26" s="697" t="s">
        <v>304</v>
      </c>
      <c r="I26" s="620"/>
      <c r="J26" s="624">
        <f t="shared" si="5"/>
        <v>0</v>
      </c>
      <c r="K26" s="267">
        <f t="shared" si="5"/>
        <v>0</v>
      </c>
      <c r="L26" s="267">
        <f t="shared" si="5"/>
        <v>0</v>
      </c>
      <c r="M26" s="267">
        <f t="shared" si="5"/>
        <v>0</v>
      </c>
      <c r="N26" s="697" t="s">
        <v>304</v>
      </c>
      <c r="O26" s="620"/>
      <c r="P26" s="682"/>
      <c r="Q26" s="616"/>
      <c r="R26" s="203"/>
      <c r="S26" s="203"/>
    </row>
    <row r="27" spans="1:19" ht="12" customHeight="1" hidden="1">
      <c r="A27" s="252"/>
      <c r="B27" s="253" t="s">
        <v>133</v>
      </c>
      <c r="C27" s="636" t="s">
        <v>160</v>
      </c>
      <c r="D27" s="642"/>
      <c r="E27" s="276"/>
      <c r="F27" s="276"/>
      <c r="G27" s="276"/>
      <c r="H27" s="698"/>
      <c r="I27" s="621"/>
      <c r="J27" s="642"/>
      <c r="K27" s="276"/>
      <c r="L27" s="276"/>
      <c r="M27" s="276"/>
      <c r="N27" s="698"/>
      <c r="O27" s="621"/>
      <c r="P27" s="683"/>
      <c r="Q27" s="650"/>
      <c r="R27" s="209"/>
      <c r="S27" s="209"/>
    </row>
    <row r="28" spans="1:19" ht="12" customHeight="1" hidden="1">
      <c r="A28" s="254"/>
      <c r="B28" s="255" t="s">
        <v>134</v>
      </c>
      <c r="C28" s="637" t="s">
        <v>61</v>
      </c>
      <c r="D28" s="644"/>
      <c r="E28" s="277"/>
      <c r="F28" s="277"/>
      <c r="G28" s="277"/>
      <c r="H28" s="699"/>
      <c r="I28" s="671"/>
      <c r="J28" s="644"/>
      <c r="K28" s="277"/>
      <c r="L28" s="277"/>
      <c r="M28" s="277"/>
      <c r="N28" s="699"/>
      <c r="O28" s="671"/>
      <c r="P28" s="683"/>
      <c r="Q28" s="650"/>
      <c r="R28" s="209"/>
      <c r="S28" s="209"/>
    </row>
    <row r="29" spans="1:19" ht="12" customHeight="1" hidden="1">
      <c r="A29" s="254"/>
      <c r="B29" s="255" t="s">
        <v>135</v>
      </c>
      <c r="C29" s="637" t="s">
        <v>161</v>
      </c>
      <c r="D29" s="644"/>
      <c r="E29" s="277"/>
      <c r="F29" s="277"/>
      <c r="G29" s="277"/>
      <c r="H29" s="699"/>
      <c r="I29" s="671"/>
      <c r="J29" s="644"/>
      <c r="K29" s="277"/>
      <c r="L29" s="277"/>
      <c r="M29" s="277"/>
      <c r="N29" s="699"/>
      <c r="O29" s="671"/>
      <c r="P29" s="683"/>
      <c r="Q29" s="650"/>
      <c r="R29" s="209"/>
      <c r="S29" s="209"/>
    </row>
    <row r="30" spans="1:19" s="244" customFormat="1" ht="12" customHeight="1" hidden="1">
      <c r="A30" s="254"/>
      <c r="B30" s="255" t="s">
        <v>136</v>
      </c>
      <c r="C30" s="637" t="s">
        <v>103</v>
      </c>
      <c r="D30" s="644"/>
      <c r="E30" s="277"/>
      <c r="F30" s="277"/>
      <c r="G30" s="277"/>
      <c r="H30" s="699"/>
      <c r="I30" s="672"/>
      <c r="J30" s="644"/>
      <c r="K30" s="277"/>
      <c r="L30" s="277"/>
      <c r="M30" s="277"/>
      <c r="N30" s="699"/>
      <c r="O30" s="672"/>
      <c r="P30" s="683"/>
      <c r="Q30" s="650"/>
      <c r="R30" s="209"/>
      <c r="S30" s="209"/>
    </row>
    <row r="31" spans="1:19" ht="12" customHeight="1" hidden="1" thickBot="1">
      <c r="A31" s="254"/>
      <c r="B31" s="255" t="s">
        <v>60</v>
      </c>
      <c r="C31" s="637" t="s">
        <v>105</v>
      </c>
      <c r="D31" s="644"/>
      <c r="E31" s="277"/>
      <c r="F31" s="277"/>
      <c r="G31" s="277"/>
      <c r="H31" s="699"/>
      <c r="I31" s="673"/>
      <c r="J31" s="644"/>
      <c r="K31" s="277"/>
      <c r="L31" s="277"/>
      <c r="M31" s="277"/>
      <c r="N31" s="699"/>
      <c r="O31" s="673"/>
      <c r="P31" s="684"/>
      <c r="Q31" s="651"/>
      <c r="R31" s="256"/>
      <c r="S31" s="256"/>
    </row>
    <row r="32" spans="1:19" ht="12" customHeight="1" hidden="1" thickBot="1">
      <c r="A32" s="215" t="s">
        <v>33</v>
      </c>
      <c r="B32" s="251"/>
      <c r="C32" s="635" t="s">
        <v>162</v>
      </c>
      <c r="D32" s="624">
        <f>SUM(D33:D36)</f>
        <v>0</v>
      </c>
      <c r="E32" s="267">
        <f>SUM(E33:E36)</f>
        <v>0</v>
      </c>
      <c r="F32" s="267">
        <f>SUM(F33:F36)</f>
        <v>0</v>
      </c>
      <c r="G32" s="267">
        <f>SUM(G33:G36)</f>
        <v>0</v>
      </c>
      <c r="H32" s="697"/>
      <c r="I32" s="622"/>
      <c r="J32" s="624"/>
      <c r="K32" s="267"/>
      <c r="L32" s="267">
        <f>SUM(L33:L36)</f>
        <v>0</v>
      </c>
      <c r="M32" s="267">
        <f>SUM(M33:M36)</f>
        <v>0</v>
      </c>
      <c r="N32" s="697"/>
      <c r="O32" s="622"/>
      <c r="P32" s="682"/>
      <c r="Q32" s="616"/>
      <c r="R32" s="203"/>
      <c r="S32" s="203"/>
    </row>
    <row r="33" spans="1:19" ht="12" customHeight="1" hidden="1">
      <c r="A33" s="252"/>
      <c r="B33" s="253" t="s">
        <v>163</v>
      </c>
      <c r="C33" s="636" t="s">
        <v>115</v>
      </c>
      <c r="D33" s="642"/>
      <c r="E33" s="276"/>
      <c r="F33" s="276"/>
      <c r="G33" s="276"/>
      <c r="H33" s="698"/>
      <c r="I33" s="672"/>
      <c r="J33" s="642"/>
      <c r="K33" s="276"/>
      <c r="L33" s="276"/>
      <c r="M33" s="276"/>
      <c r="N33" s="698"/>
      <c r="O33" s="672"/>
      <c r="P33" s="683"/>
      <c r="Q33" s="650"/>
      <c r="R33" s="209"/>
      <c r="S33" s="209"/>
    </row>
    <row r="34" spans="1:19" ht="12" customHeight="1" hidden="1">
      <c r="A34" s="254"/>
      <c r="B34" s="255" t="s">
        <v>164</v>
      </c>
      <c r="C34" s="637" t="s">
        <v>116</v>
      </c>
      <c r="D34" s="644">
        <v>0</v>
      </c>
      <c r="E34" s="277">
        <v>0</v>
      </c>
      <c r="F34" s="277">
        <v>0</v>
      </c>
      <c r="G34" s="277">
        <v>0</v>
      </c>
      <c r="H34" s="699"/>
      <c r="I34" s="673"/>
      <c r="J34" s="644"/>
      <c r="K34" s="277"/>
      <c r="L34" s="277">
        <v>0</v>
      </c>
      <c r="M34" s="277">
        <v>0</v>
      </c>
      <c r="N34" s="699"/>
      <c r="O34" s="673"/>
      <c r="P34" s="684"/>
      <c r="Q34" s="651"/>
      <c r="R34" s="256"/>
      <c r="S34" s="256"/>
    </row>
    <row r="35" spans="1:19" ht="15" customHeight="1" hidden="1">
      <c r="A35" s="254"/>
      <c r="B35" s="255" t="s">
        <v>165</v>
      </c>
      <c r="C35" s="637" t="s">
        <v>166</v>
      </c>
      <c r="D35" s="644"/>
      <c r="E35" s="277"/>
      <c r="F35" s="277"/>
      <c r="G35" s="277"/>
      <c r="H35" s="699"/>
      <c r="I35" s="673"/>
      <c r="J35" s="644"/>
      <c r="K35" s="277"/>
      <c r="L35" s="277"/>
      <c r="M35" s="277"/>
      <c r="N35" s="699"/>
      <c r="O35" s="673"/>
      <c r="P35" s="684"/>
      <c r="Q35" s="651"/>
      <c r="R35" s="256"/>
      <c r="S35" s="256"/>
    </row>
    <row r="36" spans="1:19" ht="13.5" hidden="1" thickBot="1">
      <c r="A36" s="254"/>
      <c r="B36" s="255" t="s">
        <v>167</v>
      </c>
      <c r="C36" s="637" t="s">
        <v>168</v>
      </c>
      <c r="D36" s="644"/>
      <c r="E36" s="277"/>
      <c r="F36" s="277"/>
      <c r="G36" s="277"/>
      <c r="H36" s="699"/>
      <c r="I36" s="673"/>
      <c r="J36" s="644"/>
      <c r="K36" s="277"/>
      <c r="L36" s="277"/>
      <c r="M36" s="277"/>
      <c r="N36" s="699"/>
      <c r="O36" s="673"/>
      <c r="P36" s="684"/>
      <c r="Q36" s="651"/>
      <c r="R36" s="256"/>
      <c r="S36" s="256"/>
    </row>
    <row r="37" spans="1:19" ht="15" customHeight="1" hidden="1" thickBot="1">
      <c r="A37" s="215" t="s">
        <v>10</v>
      </c>
      <c r="B37" s="251"/>
      <c r="C37" s="638" t="s">
        <v>279</v>
      </c>
      <c r="D37" s="629"/>
      <c r="E37" s="271"/>
      <c r="F37" s="271"/>
      <c r="G37" s="271"/>
      <c r="H37" s="700" t="s">
        <v>304</v>
      </c>
      <c r="I37" s="620"/>
      <c r="J37" s="629"/>
      <c r="K37" s="271"/>
      <c r="L37" s="271"/>
      <c r="M37" s="271"/>
      <c r="N37" s="700" t="s">
        <v>304</v>
      </c>
      <c r="O37" s="620"/>
      <c r="P37" s="685"/>
      <c r="Q37" s="618"/>
      <c r="R37" s="225"/>
      <c r="S37" s="225"/>
    </row>
    <row r="38" spans="1:19" ht="14.25" customHeight="1" hidden="1" thickBot="1">
      <c r="A38" s="235" t="s">
        <v>11</v>
      </c>
      <c r="B38" s="386"/>
      <c r="C38" s="639" t="s">
        <v>170</v>
      </c>
      <c r="D38" s="629"/>
      <c r="E38" s="271"/>
      <c r="F38" s="271"/>
      <c r="G38" s="271"/>
      <c r="H38" s="700"/>
      <c r="I38" s="620"/>
      <c r="J38" s="629"/>
      <c r="K38" s="271"/>
      <c r="L38" s="271"/>
      <c r="M38" s="271"/>
      <c r="N38" s="700"/>
      <c r="O38" s="620"/>
      <c r="P38" s="685"/>
      <c r="Q38" s="618"/>
      <c r="R38" s="225"/>
      <c r="S38" s="225"/>
    </row>
    <row r="39" spans="1:19" ht="13.5" hidden="1" thickBot="1">
      <c r="A39" s="215" t="s">
        <v>12</v>
      </c>
      <c r="B39" s="257"/>
      <c r="C39" s="640" t="s">
        <v>171</v>
      </c>
      <c r="D39" s="632">
        <f aca="true" t="shared" si="6" ref="D39:M39">D26+D32+D37+D38</f>
        <v>0</v>
      </c>
      <c r="E39" s="274">
        <f t="shared" si="6"/>
        <v>0</v>
      </c>
      <c r="F39" s="274">
        <f t="shared" si="6"/>
        <v>0</v>
      </c>
      <c r="G39" s="274">
        <f t="shared" si="6"/>
        <v>0</v>
      </c>
      <c r="H39" s="701" t="s">
        <v>304</v>
      </c>
      <c r="I39" s="620"/>
      <c r="J39" s="632">
        <f t="shared" si="6"/>
        <v>0</v>
      </c>
      <c r="K39" s="274">
        <f t="shared" si="6"/>
        <v>0</v>
      </c>
      <c r="L39" s="274">
        <f t="shared" si="6"/>
        <v>0</v>
      </c>
      <c r="M39" s="274">
        <f t="shared" si="6"/>
        <v>0</v>
      </c>
      <c r="N39" s="701" t="s">
        <v>304</v>
      </c>
      <c r="O39" s="620"/>
      <c r="P39" s="686"/>
      <c r="Q39" s="240"/>
      <c r="R39" s="258"/>
      <c r="S39" s="258"/>
    </row>
    <row r="40" spans="1:19" ht="13.5" hidden="1" thickBot="1">
      <c r="A40" s="388"/>
      <c r="B40" s="389"/>
      <c r="C40" s="389"/>
      <c r="D40" s="677"/>
      <c r="E40" s="678"/>
      <c r="F40" s="678"/>
      <c r="G40" s="678"/>
      <c r="H40" s="702"/>
      <c r="I40" s="390"/>
      <c r="J40" s="677"/>
      <c r="K40" s="678"/>
      <c r="L40" s="678"/>
      <c r="M40" s="678"/>
      <c r="N40" s="702"/>
      <c r="O40" s="390"/>
      <c r="P40" s="687"/>
      <c r="Q40" s="390"/>
      <c r="R40" s="390"/>
      <c r="S40" s="390"/>
    </row>
    <row r="41" spans="1:19" ht="13.5" hidden="1" thickBot="1">
      <c r="A41" s="262" t="s">
        <v>172</v>
      </c>
      <c r="B41" s="263"/>
      <c r="C41" s="641"/>
      <c r="D41" s="657"/>
      <c r="E41" s="280"/>
      <c r="F41" s="280"/>
      <c r="G41" s="280"/>
      <c r="H41" s="703"/>
      <c r="I41" s="620"/>
      <c r="J41" s="657"/>
      <c r="K41" s="280"/>
      <c r="L41" s="280"/>
      <c r="M41" s="280"/>
      <c r="N41" s="703"/>
      <c r="O41" s="620"/>
      <c r="P41" s="688"/>
      <c r="Q41" s="279"/>
      <c r="R41" s="279"/>
      <c r="S41" s="279"/>
    </row>
    <row r="42" spans="1:19" ht="13.5" hidden="1" thickBot="1">
      <c r="A42" s="262" t="s">
        <v>173</v>
      </c>
      <c r="B42" s="263"/>
      <c r="C42" s="641"/>
      <c r="D42" s="657"/>
      <c r="E42" s="280"/>
      <c r="F42" s="280"/>
      <c r="G42" s="280"/>
      <c r="H42" s="703"/>
      <c r="I42" s="620"/>
      <c r="J42" s="657"/>
      <c r="K42" s="280"/>
      <c r="L42" s="280"/>
      <c r="M42" s="280"/>
      <c r="N42" s="703"/>
      <c r="O42" s="620"/>
      <c r="P42" s="688"/>
      <c r="Q42" s="279"/>
      <c r="R42" s="279"/>
      <c r="S42" s="279"/>
    </row>
    <row r="43" ht="12.75" hidden="1"/>
    <row r="44" spans="1:9" ht="12.75" hidden="1">
      <c r="A44" s="1266" t="s">
        <v>174</v>
      </c>
      <c r="B44" s="1266"/>
      <c r="C44" s="1266"/>
      <c r="D44" s="1266"/>
      <c r="E44" s="360"/>
      <c r="F44" s="360"/>
      <c r="G44" s="360"/>
      <c r="H44" s="360"/>
      <c r="I44" s="360"/>
    </row>
    <row r="45" spans="1:9" ht="12.75" hidden="1">
      <c r="A45" s="1266"/>
      <c r="B45" s="1266"/>
      <c r="C45" s="1266"/>
      <c r="E45" s="392"/>
      <c r="F45" s="392"/>
      <c r="G45" s="392"/>
      <c r="H45" s="392"/>
      <c r="I45" s="392"/>
    </row>
    <row r="46" spans="4:9" ht="12.75" hidden="1">
      <c r="D46" s="392">
        <v>0</v>
      </c>
      <c r="E46" s="392"/>
      <c r="F46" s="392"/>
      <c r="G46" s="392"/>
      <c r="H46" s="392"/>
      <c r="I46" s="39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G39" sqref="AG39"/>
    </sheetView>
  </sheetViews>
  <sheetFormatPr defaultColWidth="9.140625" defaultRowHeight="12.75"/>
  <cols>
    <col min="1" max="1" width="4.28125" style="264" hidden="1" customWidth="1"/>
    <col min="2" max="2" width="4.7109375" style="194" hidden="1" customWidth="1"/>
    <col min="3" max="3" width="45.421875" style="194" hidden="1" customWidth="1"/>
    <col min="4" max="4" width="15.00390625" style="194" hidden="1" customWidth="1"/>
    <col min="5" max="9" width="8.28125" style="194" hidden="1" customWidth="1"/>
    <col min="10" max="10" width="15.421875" style="194" hidden="1" customWidth="1"/>
    <col min="11" max="15" width="8.28125" style="194" hidden="1" customWidth="1"/>
    <col min="16" max="16" width="14.140625" style="194" hidden="1" customWidth="1"/>
    <col min="17" max="17" width="6.57421875" style="194" hidden="1" customWidth="1"/>
    <col min="18" max="18" width="6.7109375" style="194" hidden="1" customWidth="1"/>
    <col min="19" max="19" width="10.00390625" style="194" hidden="1" customWidth="1"/>
    <col min="20" max="23" width="0" style="194" hidden="1" customWidth="1"/>
    <col min="24" max="16384" width="9.140625" style="194" customWidth="1"/>
  </cols>
  <sheetData>
    <row r="1" spans="1:16" s="186" customFormat="1" ht="21" customHeight="1">
      <c r="A1" s="182"/>
      <c r="B1" s="183"/>
      <c r="C1" s="184"/>
      <c r="D1" s="185"/>
      <c r="E1" s="185"/>
      <c r="F1" s="185"/>
      <c r="G1" s="185"/>
      <c r="H1" s="185"/>
      <c r="I1" s="185"/>
      <c r="J1" s="1265" t="s">
        <v>225</v>
      </c>
      <c r="K1" s="1265"/>
      <c r="L1" s="1265"/>
      <c r="M1" s="1265"/>
      <c r="N1" s="1265"/>
      <c r="O1" s="1265"/>
      <c r="P1" s="1265"/>
    </row>
    <row r="2" spans="1:9" s="186" customFormat="1" ht="21" customHeight="1">
      <c r="A2" s="302"/>
      <c r="B2" s="183"/>
      <c r="C2" s="188"/>
      <c r="D2" s="187"/>
      <c r="E2" s="187"/>
      <c r="F2" s="187"/>
      <c r="G2" s="187"/>
      <c r="H2" s="187"/>
      <c r="I2" s="187"/>
    </row>
    <row r="3" spans="1:16" s="189" customFormat="1" ht="25.5" customHeight="1">
      <c r="A3" s="1264" t="s">
        <v>258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</row>
    <row r="4" spans="1:16" s="192" customFormat="1" ht="15.75" customHeight="1" thickBot="1">
      <c r="A4" s="190"/>
      <c r="B4" s="190"/>
      <c r="C4" s="190"/>
      <c r="P4" s="191" t="s">
        <v>70</v>
      </c>
    </row>
    <row r="5" spans="1:21" ht="36.75" customHeight="1" thickBot="1">
      <c r="A5" s="1262" t="s">
        <v>129</v>
      </c>
      <c r="B5" s="1263"/>
      <c r="C5" s="193" t="s">
        <v>130</v>
      </c>
      <c r="D5" s="1273" t="s">
        <v>5</v>
      </c>
      <c r="E5" s="1274"/>
      <c r="F5" s="1274"/>
      <c r="G5" s="1274"/>
      <c r="H5" s="1274"/>
      <c r="I5" s="1274"/>
      <c r="J5" s="1275" t="s">
        <v>127</v>
      </c>
      <c r="K5" s="1276"/>
      <c r="L5" s="1276"/>
      <c r="M5" s="1276"/>
      <c r="N5" s="1276"/>
      <c r="O5" s="1273"/>
      <c r="P5" s="1275" t="s">
        <v>175</v>
      </c>
      <c r="Q5" s="1276"/>
      <c r="R5" s="1276"/>
      <c r="S5" s="1276"/>
      <c r="T5" s="1276"/>
      <c r="U5" s="1277"/>
    </row>
    <row r="6" spans="1:22" ht="13.5" thickBot="1">
      <c r="A6" s="368"/>
      <c r="B6" s="369"/>
      <c r="C6" s="193"/>
      <c r="D6" s="193" t="s">
        <v>270</v>
      </c>
      <c r="E6" s="193" t="s">
        <v>267</v>
      </c>
      <c r="F6" s="193" t="s">
        <v>271</v>
      </c>
      <c r="G6" s="193" t="s">
        <v>276</v>
      </c>
      <c r="H6" s="193" t="s">
        <v>300</v>
      </c>
      <c r="I6" s="615" t="s">
        <v>345</v>
      </c>
      <c r="J6" s="647" t="s">
        <v>270</v>
      </c>
      <c r="K6" s="193" t="s">
        <v>267</v>
      </c>
      <c r="L6" s="193" t="s">
        <v>271</v>
      </c>
      <c r="M6" s="193" t="s">
        <v>276</v>
      </c>
      <c r="N6" s="193" t="s">
        <v>300</v>
      </c>
      <c r="O6" s="619" t="s">
        <v>345</v>
      </c>
      <c r="P6" s="647" t="s">
        <v>270</v>
      </c>
      <c r="Q6" s="193" t="s">
        <v>267</v>
      </c>
      <c r="R6" s="193" t="s">
        <v>271</v>
      </c>
      <c r="S6" s="193" t="s">
        <v>271</v>
      </c>
      <c r="T6" s="193" t="s">
        <v>300</v>
      </c>
      <c r="U6" s="615" t="s">
        <v>282</v>
      </c>
      <c r="V6" s="193" t="s">
        <v>345</v>
      </c>
    </row>
    <row r="7" spans="1:22" s="198" customFormat="1" ht="12.75" customHeight="1" thickBot="1">
      <c r="A7" s="195">
        <v>1</v>
      </c>
      <c r="B7" s="196">
        <v>2</v>
      </c>
      <c r="C7" s="196">
        <v>3</v>
      </c>
      <c r="D7" s="196"/>
      <c r="E7" s="196"/>
      <c r="F7" s="196"/>
      <c r="G7" s="196"/>
      <c r="H7" s="196"/>
      <c r="I7" s="197"/>
      <c r="J7" s="195"/>
      <c r="K7" s="196"/>
      <c r="L7" s="196"/>
      <c r="M7" s="196"/>
      <c r="N7" s="196"/>
      <c r="O7" s="361"/>
      <c r="P7" s="195"/>
      <c r="Q7" s="196"/>
      <c r="R7" s="196"/>
      <c r="S7" s="196"/>
      <c r="T7" s="196"/>
      <c r="U7" s="197"/>
      <c r="V7" s="196"/>
    </row>
    <row r="8" spans="1:22" s="198" customFormat="1" ht="15.75" customHeight="1" thickBot="1">
      <c r="A8" s="199"/>
      <c r="B8" s="200"/>
      <c r="C8" s="200" t="s">
        <v>131</v>
      </c>
      <c r="D8" s="337"/>
      <c r="E8" s="266"/>
      <c r="F8" s="266"/>
      <c r="G8" s="266"/>
      <c r="H8" s="266"/>
      <c r="I8" s="338"/>
      <c r="J8" s="623"/>
      <c r="K8" s="266"/>
      <c r="L8" s="266"/>
      <c r="M8" s="266"/>
      <c r="N8" s="266"/>
      <c r="O8" s="362"/>
      <c r="P8" s="623"/>
      <c r="Q8" s="266"/>
      <c r="R8" s="266"/>
      <c r="S8" s="266"/>
      <c r="T8" s="266"/>
      <c r="U8" s="338"/>
      <c r="V8" s="266"/>
    </row>
    <row r="9" spans="1:22" s="204" customFormat="1" ht="12" customHeight="1" thickBot="1">
      <c r="A9" s="195" t="s">
        <v>32</v>
      </c>
      <c r="B9" s="201"/>
      <c r="C9" s="202" t="s">
        <v>495</v>
      </c>
      <c r="D9" s="267"/>
      <c r="E9" s="267"/>
      <c r="F9" s="267"/>
      <c r="G9" s="267"/>
      <c r="H9" s="267"/>
      <c r="I9" s="203"/>
      <c r="J9" s="624"/>
      <c r="K9" s="267"/>
      <c r="L9" s="267"/>
      <c r="M9" s="267"/>
      <c r="N9" s="267"/>
      <c r="O9" s="203"/>
      <c r="P9" s="624"/>
      <c r="Q9" s="267"/>
      <c r="R9" s="267"/>
      <c r="S9" s="267"/>
      <c r="T9" s="267"/>
      <c r="U9" s="203"/>
      <c r="V9" s="267"/>
    </row>
    <row r="10" spans="1:22" s="210" customFormat="1" ht="12" customHeight="1" hidden="1" thickBot="1">
      <c r="A10" s="211" t="s">
        <v>33</v>
      </c>
      <c r="B10" s="212"/>
      <c r="C10" s="213" t="s">
        <v>137</v>
      </c>
      <c r="D10" s="278"/>
      <c r="E10" s="278"/>
      <c r="F10" s="278"/>
      <c r="G10" s="278"/>
      <c r="H10" s="278"/>
      <c r="I10" s="339"/>
      <c r="J10" s="625"/>
      <c r="K10" s="278"/>
      <c r="L10" s="278"/>
      <c r="M10" s="278"/>
      <c r="N10" s="278"/>
      <c r="O10" s="339"/>
      <c r="P10" s="625"/>
      <c r="Q10" s="278"/>
      <c r="R10" s="278"/>
      <c r="S10" s="278"/>
      <c r="T10" s="278"/>
      <c r="U10" s="339"/>
      <c r="V10" s="278"/>
    </row>
    <row r="11" spans="1:22" s="204" customFormat="1" ht="12" customHeight="1" thickBot="1">
      <c r="A11" s="195" t="s">
        <v>33</v>
      </c>
      <c r="B11" s="201"/>
      <c r="C11" s="202" t="s">
        <v>138</v>
      </c>
      <c r="D11" s="267">
        <f aca="true" t="shared" si="0" ref="D11:L11">SUM(D12:D15)</f>
        <v>0</v>
      </c>
      <c r="E11" s="267">
        <f t="shared" si="0"/>
        <v>0</v>
      </c>
      <c r="F11" s="267">
        <f t="shared" si="0"/>
        <v>0</v>
      </c>
      <c r="G11" s="267">
        <f>SUM(G12:G15)</f>
        <v>0</v>
      </c>
      <c r="H11" s="267">
        <f>SUM(H12:H15)</f>
        <v>0</v>
      </c>
      <c r="I11" s="203">
        <f>SUM(I12:I15)</f>
        <v>0</v>
      </c>
      <c r="J11" s="624">
        <f t="shared" si="0"/>
        <v>0</v>
      </c>
      <c r="K11" s="267">
        <f t="shared" si="0"/>
        <v>0</v>
      </c>
      <c r="L11" s="267">
        <f t="shared" si="0"/>
        <v>0</v>
      </c>
      <c r="M11" s="267">
        <f>SUM(M12:M15)</f>
        <v>0</v>
      </c>
      <c r="N11" s="267">
        <f>SUM(N12:N15)</f>
        <v>0</v>
      </c>
      <c r="O11" s="203">
        <f>SUM(O12:O15)</f>
        <v>0</v>
      </c>
      <c r="P11" s="624"/>
      <c r="Q11" s="267"/>
      <c r="R11" s="267"/>
      <c r="S11" s="267"/>
      <c r="T11" s="267"/>
      <c r="U11" s="203"/>
      <c r="V11" s="267"/>
    </row>
    <row r="12" spans="1:22" s="210" customFormat="1" ht="12" customHeight="1">
      <c r="A12" s="207"/>
      <c r="B12" s="206" t="s">
        <v>46</v>
      </c>
      <c r="C12" s="214" t="s">
        <v>94</v>
      </c>
      <c r="D12" s="268"/>
      <c r="E12" s="268"/>
      <c r="F12" s="268"/>
      <c r="G12" s="268"/>
      <c r="H12" s="268"/>
      <c r="I12" s="209"/>
      <c r="J12" s="626"/>
      <c r="K12" s="268"/>
      <c r="L12" s="268"/>
      <c r="M12" s="268"/>
      <c r="N12" s="268"/>
      <c r="O12" s="209"/>
      <c r="P12" s="626"/>
      <c r="Q12" s="268"/>
      <c r="R12" s="268"/>
      <c r="S12" s="268"/>
      <c r="T12" s="268"/>
      <c r="U12" s="209"/>
      <c r="V12" s="268"/>
    </row>
    <row r="13" spans="1:22" s="210" customFormat="1" ht="12" customHeight="1">
      <c r="A13" s="207"/>
      <c r="B13" s="206" t="s">
        <v>47</v>
      </c>
      <c r="C13" s="208" t="s">
        <v>141</v>
      </c>
      <c r="D13" s="268"/>
      <c r="E13" s="268"/>
      <c r="F13" s="268"/>
      <c r="G13" s="268"/>
      <c r="H13" s="268"/>
      <c r="I13" s="209"/>
      <c r="J13" s="626"/>
      <c r="K13" s="268"/>
      <c r="L13" s="268"/>
      <c r="M13" s="268"/>
      <c r="N13" s="268"/>
      <c r="O13" s="209"/>
      <c r="P13" s="626"/>
      <c r="Q13" s="268"/>
      <c r="R13" s="268"/>
      <c r="S13" s="268"/>
      <c r="T13" s="268"/>
      <c r="U13" s="209"/>
      <c r="V13" s="268"/>
    </row>
    <row r="14" spans="1:22" s="210" customFormat="1" ht="12" customHeight="1">
      <c r="A14" s="207"/>
      <c r="B14" s="206" t="s">
        <v>48</v>
      </c>
      <c r="C14" s="208" t="s">
        <v>95</v>
      </c>
      <c r="D14" s="268"/>
      <c r="E14" s="268"/>
      <c r="F14" s="268"/>
      <c r="G14" s="268"/>
      <c r="H14" s="268"/>
      <c r="I14" s="209"/>
      <c r="J14" s="626"/>
      <c r="K14" s="268"/>
      <c r="L14" s="268"/>
      <c r="M14" s="268"/>
      <c r="N14" s="268"/>
      <c r="O14" s="209"/>
      <c r="P14" s="626"/>
      <c r="Q14" s="268"/>
      <c r="R14" s="268"/>
      <c r="S14" s="268"/>
      <c r="T14" s="268"/>
      <c r="U14" s="209"/>
      <c r="V14" s="268"/>
    </row>
    <row r="15" spans="1:22" s="210" customFormat="1" ht="12" customHeight="1" thickBot="1">
      <c r="A15" s="207"/>
      <c r="B15" s="206" t="s">
        <v>419</v>
      </c>
      <c r="C15" s="208" t="s">
        <v>141</v>
      </c>
      <c r="D15" s="268"/>
      <c r="E15" s="268"/>
      <c r="F15" s="268"/>
      <c r="G15" s="268"/>
      <c r="H15" s="268"/>
      <c r="I15" s="209"/>
      <c r="J15" s="626"/>
      <c r="K15" s="268"/>
      <c r="L15" s="268"/>
      <c r="M15" s="268"/>
      <c r="N15" s="268"/>
      <c r="O15" s="209"/>
      <c r="P15" s="626"/>
      <c r="Q15" s="268"/>
      <c r="R15" s="268"/>
      <c r="S15" s="268"/>
      <c r="T15" s="268"/>
      <c r="U15" s="209"/>
      <c r="V15" s="268"/>
    </row>
    <row r="16" spans="1:22" s="210" customFormat="1" ht="12" customHeight="1" thickBot="1">
      <c r="A16" s="215" t="s">
        <v>10</v>
      </c>
      <c r="B16" s="216"/>
      <c r="C16" s="216" t="s">
        <v>144</v>
      </c>
      <c r="D16" s="267">
        <f aca="true" t="shared" si="1" ref="D16:L16">SUM(D17:D18)</f>
        <v>0</v>
      </c>
      <c r="E16" s="267">
        <f t="shared" si="1"/>
        <v>0</v>
      </c>
      <c r="F16" s="267">
        <f t="shared" si="1"/>
        <v>0</v>
      </c>
      <c r="G16" s="267">
        <f>SUM(G17:G18)</f>
        <v>0</v>
      </c>
      <c r="H16" s="267"/>
      <c r="I16" s="203"/>
      <c r="J16" s="624">
        <f t="shared" si="1"/>
        <v>0</v>
      </c>
      <c r="K16" s="267">
        <f t="shared" si="1"/>
        <v>0</v>
      </c>
      <c r="L16" s="267">
        <f t="shared" si="1"/>
        <v>0</v>
      </c>
      <c r="M16" s="267">
        <f>SUM(M17:M18)</f>
        <v>0</v>
      </c>
      <c r="N16" s="267">
        <f>SUM(N17:N18)</f>
        <v>0</v>
      </c>
      <c r="O16" s="203"/>
      <c r="P16" s="624"/>
      <c r="Q16" s="267"/>
      <c r="R16" s="267"/>
      <c r="S16" s="267"/>
      <c r="T16" s="267"/>
      <c r="U16" s="203"/>
      <c r="V16" s="267"/>
    </row>
    <row r="17" spans="1:22" s="204" customFormat="1" ht="12" customHeight="1">
      <c r="A17" s="217"/>
      <c r="B17" s="218" t="s">
        <v>49</v>
      </c>
      <c r="C17" s="219" t="s">
        <v>146</v>
      </c>
      <c r="D17" s="269"/>
      <c r="E17" s="269"/>
      <c r="F17" s="269"/>
      <c r="G17" s="269"/>
      <c r="H17" s="269"/>
      <c r="I17" s="220"/>
      <c r="J17" s="627"/>
      <c r="K17" s="269"/>
      <c r="L17" s="269"/>
      <c r="M17" s="269"/>
      <c r="N17" s="269"/>
      <c r="O17" s="220"/>
      <c r="P17" s="627"/>
      <c r="Q17" s="269"/>
      <c r="R17" s="269"/>
      <c r="S17" s="269"/>
      <c r="T17" s="269"/>
      <c r="U17" s="220"/>
      <c r="V17" s="269"/>
    </row>
    <row r="18" spans="1:22" s="204" customFormat="1" ht="12" customHeight="1" thickBot="1">
      <c r="A18" s="221"/>
      <c r="B18" s="222" t="s">
        <v>50</v>
      </c>
      <c r="C18" s="223" t="s">
        <v>148</v>
      </c>
      <c r="D18" s="270"/>
      <c r="E18" s="270"/>
      <c r="F18" s="270"/>
      <c r="G18" s="270"/>
      <c r="H18" s="270"/>
      <c r="I18" s="224"/>
      <c r="J18" s="628"/>
      <c r="K18" s="270"/>
      <c r="L18" s="270"/>
      <c r="M18" s="270"/>
      <c r="N18" s="270"/>
      <c r="O18" s="224"/>
      <c r="P18" s="628"/>
      <c r="Q18" s="270"/>
      <c r="R18" s="270"/>
      <c r="S18" s="270"/>
      <c r="T18" s="270"/>
      <c r="U18" s="224"/>
      <c r="V18" s="270"/>
    </row>
    <row r="19" spans="1:22" s="204" customFormat="1" ht="12" customHeight="1" hidden="1" thickBot="1">
      <c r="A19" s="215" t="s">
        <v>11</v>
      </c>
      <c r="B19" s="201"/>
      <c r="D19" s="271"/>
      <c r="E19" s="271"/>
      <c r="F19" s="271"/>
      <c r="G19" s="271"/>
      <c r="H19" s="271"/>
      <c r="I19" s="225"/>
      <c r="J19" s="629"/>
      <c r="K19" s="271"/>
      <c r="L19" s="271"/>
      <c r="M19" s="271"/>
      <c r="N19" s="271"/>
      <c r="O19" s="225"/>
      <c r="P19" s="629"/>
      <c r="Q19" s="271"/>
      <c r="R19" s="271"/>
      <c r="S19" s="271"/>
      <c r="T19" s="271"/>
      <c r="U19" s="225"/>
      <c r="V19" s="271"/>
    </row>
    <row r="20" spans="1:22" s="204" customFormat="1" ht="12" customHeight="1" thickBot="1">
      <c r="A20" s="195" t="s">
        <v>11</v>
      </c>
      <c r="B20" s="226"/>
      <c r="C20" s="216" t="s">
        <v>150</v>
      </c>
      <c r="D20" s="333">
        <f aca="true" t="shared" si="2" ref="D20:O20">D9+D10+D11+D16+D19</f>
        <v>0</v>
      </c>
      <c r="E20" s="267">
        <f t="shared" si="2"/>
        <v>0</v>
      </c>
      <c r="F20" s="267">
        <f t="shared" si="2"/>
        <v>0</v>
      </c>
      <c r="G20" s="267">
        <f t="shared" si="2"/>
        <v>0</v>
      </c>
      <c r="H20" s="267">
        <f t="shared" si="2"/>
        <v>0</v>
      </c>
      <c r="I20" s="203">
        <f t="shared" si="2"/>
        <v>0</v>
      </c>
      <c r="J20" s="624">
        <f t="shared" si="2"/>
        <v>0</v>
      </c>
      <c r="K20" s="267">
        <f t="shared" si="2"/>
        <v>0</v>
      </c>
      <c r="L20" s="267">
        <f t="shared" si="2"/>
        <v>0</v>
      </c>
      <c r="M20" s="267">
        <f t="shared" si="2"/>
        <v>0</v>
      </c>
      <c r="N20" s="267">
        <f t="shared" si="2"/>
        <v>0</v>
      </c>
      <c r="O20" s="616">
        <f t="shared" si="2"/>
        <v>0</v>
      </c>
      <c r="P20" s="624"/>
      <c r="Q20" s="267"/>
      <c r="R20" s="267"/>
      <c r="S20" s="267"/>
      <c r="T20" s="267"/>
      <c r="U20" s="203"/>
      <c r="V20" s="267"/>
    </row>
    <row r="21" spans="1:22" s="210" customFormat="1" ht="12" customHeight="1" thickBot="1">
      <c r="A21" s="227" t="s">
        <v>12</v>
      </c>
      <c r="B21" s="228"/>
      <c r="C21" s="229" t="s">
        <v>151</v>
      </c>
      <c r="D21" s="334">
        <f aca="true" t="shared" si="3" ref="D21:L21">SUM(D22:D24)</f>
        <v>0</v>
      </c>
      <c r="E21" s="272">
        <f t="shared" si="3"/>
        <v>0</v>
      </c>
      <c r="F21" s="272">
        <f t="shared" si="3"/>
        <v>0</v>
      </c>
      <c r="G21" s="272">
        <f t="shared" si="3"/>
        <v>0</v>
      </c>
      <c r="H21" s="272">
        <f t="shared" si="3"/>
        <v>0</v>
      </c>
      <c r="I21" s="854">
        <f>SUM(I22:I24)</f>
        <v>0</v>
      </c>
      <c r="J21" s="630">
        <f t="shared" si="3"/>
        <v>0</v>
      </c>
      <c r="K21" s="272">
        <f t="shared" si="3"/>
        <v>0</v>
      </c>
      <c r="L21" s="272">
        <f t="shared" si="3"/>
        <v>0</v>
      </c>
      <c r="M21" s="272">
        <f>SUM(M22:M24)</f>
        <v>0</v>
      </c>
      <c r="N21" s="272">
        <f>SUM(N22:N24)</f>
        <v>0</v>
      </c>
      <c r="O21" s="617">
        <f>SUM(O22:O24)</f>
        <v>0</v>
      </c>
      <c r="P21" s="624"/>
      <c r="Q21" s="267"/>
      <c r="R21" s="267"/>
      <c r="S21" s="267"/>
      <c r="T21" s="267"/>
      <c r="U21" s="203"/>
      <c r="V21" s="267"/>
    </row>
    <row r="22" spans="1:22" s="210" customFormat="1" ht="15" customHeight="1" thickBot="1">
      <c r="A22" s="205"/>
      <c r="B22" s="230" t="s">
        <v>51</v>
      </c>
      <c r="C22" s="219" t="s">
        <v>153</v>
      </c>
      <c r="D22" s="269"/>
      <c r="E22" s="269"/>
      <c r="F22" s="269"/>
      <c r="G22" s="269"/>
      <c r="H22" s="269"/>
      <c r="I22" s="220"/>
      <c r="J22" s="627"/>
      <c r="K22" s="269"/>
      <c r="L22" s="269">
        <v>0</v>
      </c>
      <c r="M22" s="269">
        <v>0</v>
      </c>
      <c r="N22" s="269">
        <v>0</v>
      </c>
      <c r="O22" s="220"/>
      <c r="P22" s="633"/>
      <c r="Q22" s="634"/>
      <c r="R22" s="634"/>
      <c r="S22" s="634"/>
      <c r="T22" s="634"/>
      <c r="U22" s="335"/>
      <c r="V22" s="634"/>
    </row>
    <row r="23" spans="1:22" s="210" customFormat="1" ht="15" customHeight="1">
      <c r="A23" s="968"/>
      <c r="B23" s="969" t="s">
        <v>52</v>
      </c>
      <c r="C23" s="660" t="s">
        <v>422</v>
      </c>
      <c r="D23" s="971"/>
      <c r="E23" s="971"/>
      <c r="F23" s="971"/>
      <c r="G23" s="971"/>
      <c r="H23" s="971"/>
      <c r="I23" s="976"/>
      <c r="J23" s="970"/>
      <c r="K23" s="971"/>
      <c r="L23" s="971"/>
      <c r="M23" s="971"/>
      <c r="N23" s="971"/>
      <c r="O23" s="976"/>
      <c r="P23" s="972"/>
      <c r="Q23" s="973"/>
      <c r="R23" s="973"/>
      <c r="S23" s="973"/>
      <c r="T23" s="973"/>
      <c r="U23" s="974"/>
      <c r="V23" s="973"/>
    </row>
    <row r="24" spans="1:22" s="210" customFormat="1" ht="15" customHeight="1" thickBot="1">
      <c r="A24" s="231"/>
      <c r="B24" s="232" t="s">
        <v>93</v>
      </c>
      <c r="C24" s="233" t="s">
        <v>155</v>
      </c>
      <c r="D24" s="273"/>
      <c r="E24" s="273"/>
      <c r="F24" s="273"/>
      <c r="G24" s="273"/>
      <c r="H24" s="273"/>
      <c r="I24" s="234"/>
      <c r="J24" s="631"/>
      <c r="K24" s="273"/>
      <c r="L24" s="273"/>
      <c r="M24" s="273"/>
      <c r="N24" s="273"/>
      <c r="O24" s="234"/>
      <c r="P24" s="631"/>
      <c r="Q24" s="273"/>
      <c r="R24" s="273"/>
      <c r="S24" s="273"/>
      <c r="T24" s="273"/>
      <c r="U24" s="234"/>
      <c r="V24" s="273"/>
    </row>
    <row r="25" spans="1:22" ht="13.5" hidden="1" thickBot="1">
      <c r="A25" s="235" t="s">
        <v>13</v>
      </c>
      <c r="B25" s="236"/>
      <c r="C25" s="237" t="s">
        <v>156</v>
      </c>
      <c r="D25" s="330"/>
      <c r="E25" s="271"/>
      <c r="F25" s="271"/>
      <c r="G25" s="271"/>
      <c r="H25" s="271"/>
      <c r="I25" s="225"/>
      <c r="J25" s="629"/>
      <c r="K25" s="271"/>
      <c r="L25" s="271"/>
      <c r="M25" s="271"/>
      <c r="N25" s="271"/>
      <c r="O25" s="618"/>
      <c r="P25" s="629"/>
      <c r="Q25" s="271"/>
      <c r="R25" s="271"/>
      <c r="S25" s="271"/>
      <c r="T25" s="271"/>
      <c r="U25" s="225"/>
      <c r="V25" s="271"/>
    </row>
    <row r="26" spans="1:22" s="198" customFormat="1" ht="16.5" customHeight="1" thickBot="1">
      <c r="A26" s="235" t="s">
        <v>13</v>
      </c>
      <c r="B26" s="238"/>
      <c r="C26" s="239" t="s">
        <v>423</v>
      </c>
      <c r="D26" s="336">
        <f aca="true" t="shared" si="4" ref="D26:L26">D20+D25+D21</f>
        <v>0</v>
      </c>
      <c r="E26" s="274">
        <f t="shared" si="4"/>
        <v>0</v>
      </c>
      <c r="F26" s="274">
        <f t="shared" si="4"/>
        <v>0</v>
      </c>
      <c r="G26" s="274">
        <f t="shared" si="4"/>
        <v>0</v>
      </c>
      <c r="H26" s="274">
        <f t="shared" si="4"/>
        <v>0</v>
      </c>
      <c r="I26" s="258">
        <f t="shared" si="4"/>
        <v>0</v>
      </c>
      <c r="J26" s="632">
        <f t="shared" si="4"/>
        <v>0</v>
      </c>
      <c r="K26" s="274">
        <f t="shared" si="4"/>
        <v>0</v>
      </c>
      <c r="L26" s="274">
        <f t="shared" si="4"/>
        <v>0</v>
      </c>
      <c r="M26" s="274">
        <f>M20+M25+M21</f>
        <v>0</v>
      </c>
      <c r="N26" s="274">
        <f>N20+N25+N21</f>
        <v>0</v>
      </c>
      <c r="O26" s="240">
        <f>O20+O25+O21</f>
        <v>0</v>
      </c>
      <c r="P26" s="632"/>
      <c r="Q26" s="274"/>
      <c r="R26" s="274"/>
      <c r="S26" s="274"/>
      <c r="T26" s="274"/>
      <c r="U26" s="258"/>
      <c r="V26" s="274"/>
    </row>
    <row r="27" spans="1:16" s="244" customFormat="1" ht="12" customHeight="1">
      <c r="A27" s="241"/>
      <c r="B27" s="241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</row>
    <row r="28" spans="1:16" ht="12" customHeight="1" thickBot="1">
      <c r="A28" s="245"/>
      <c r="B28" s="246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21" ht="12" customHeight="1" thickBot="1">
      <c r="A29" s="248"/>
      <c r="B29" s="249"/>
      <c r="C29" s="250" t="s">
        <v>158</v>
      </c>
      <c r="D29" s="265"/>
      <c r="E29" s="265"/>
      <c r="F29" s="265"/>
      <c r="G29" s="265"/>
      <c r="H29" s="265"/>
      <c r="I29" s="265"/>
      <c r="J29" s="274"/>
      <c r="K29" s="265"/>
      <c r="L29" s="265"/>
      <c r="M29" s="265"/>
      <c r="N29" s="265"/>
      <c r="O29" s="265"/>
      <c r="P29" s="632"/>
      <c r="Q29" s="274"/>
      <c r="R29" s="274"/>
      <c r="S29" s="274"/>
      <c r="T29" s="258"/>
      <c r="U29" s="240"/>
    </row>
    <row r="30" spans="1:22" ht="12" customHeight="1" thickBot="1">
      <c r="A30" s="215" t="s">
        <v>32</v>
      </c>
      <c r="B30" s="251"/>
      <c r="C30" s="635" t="s">
        <v>159</v>
      </c>
      <c r="D30" s="624">
        <f aca="true" t="shared" si="5" ref="D30:T30">SUM(D31:D35)</f>
        <v>0</v>
      </c>
      <c r="E30" s="267">
        <f t="shared" si="5"/>
        <v>0</v>
      </c>
      <c r="F30" s="267">
        <f t="shared" si="5"/>
        <v>0</v>
      </c>
      <c r="G30" s="267">
        <f t="shared" si="5"/>
        <v>0</v>
      </c>
      <c r="H30" s="267">
        <f t="shared" si="5"/>
        <v>0</v>
      </c>
      <c r="I30" s="203">
        <f t="shared" si="5"/>
        <v>0</v>
      </c>
      <c r="J30" s="267">
        <f t="shared" si="5"/>
        <v>0</v>
      </c>
      <c r="K30" s="267">
        <f t="shared" si="5"/>
        <v>0</v>
      </c>
      <c r="L30" s="267">
        <f t="shared" si="5"/>
        <v>0</v>
      </c>
      <c r="M30" s="267">
        <f t="shared" si="5"/>
        <v>0</v>
      </c>
      <c r="N30" s="267">
        <f t="shared" si="5"/>
        <v>0</v>
      </c>
      <c r="O30" s="267">
        <f t="shared" si="5"/>
        <v>0</v>
      </c>
      <c r="P30" s="624">
        <f t="shared" si="5"/>
        <v>0</v>
      </c>
      <c r="Q30" s="267">
        <f t="shared" si="5"/>
        <v>0</v>
      </c>
      <c r="R30" s="267">
        <f t="shared" si="5"/>
        <v>0</v>
      </c>
      <c r="S30" s="267">
        <f t="shared" si="5"/>
        <v>0</v>
      </c>
      <c r="T30" s="203">
        <f t="shared" si="5"/>
        <v>0</v>
      </c>
      <c r="U30" s="648"/>
      <c r="V30" s="203">
        <f>SUM(V31:V35)</f>
        <v>0</v>
      </c>
    </row>
    <row r="31" spans="1:22" ht="12" customHeight="1">
      <c r="A31" s="252"/>
      <c r="B31" s="253" t="s">
        <v>133</v>
      </c>
      <c r="C31" s="636" t="s">
        <v>160</v>
      </c>
      <c r="D31" s="642"/>
      <c r="E31" s="276"/>
      <c r="F31" s="276"/>
      <c r="G31" s="276"/>
      <c r="H31" s="276"/>
      <c r="I31" s="643"/>
      <c r="J31" s="276"/>
      <c r="K31" s="276"/>
      <c r="L31" s="276"/>
      <c r="M31" s="276"/>
      <c r="N31" s="276"/>
      <c r="O31" s="276"/>
      <c r="P31" s="626"/>
      <c r="Q31" s="268"/>
      <c r="R31" s="268"/>
      <c r="S31" s="268"/>
      <c r="T31" s="209"/>
      <c r="U31" s="649"/>
      <c r="V31" s="209"/>
    </row>
    <row r="32" spans="1:22" ht="12" customHeight="1">
      <c r="A32" s="254"/>
      <c r="B32" s="255" t="s">
        <v>134</v>
      </c>
      <c r="C32" s="637" t="s">
        <v>61</v>
      </c>
      <c r="D32" s="644"/>
      <c r="E32" s="277"/>
      <c r="F32" s="277"/>
      <c r="G32" s="277"/>
      <c r="H32" s="277"/>
      <c r="I32" s="256"/>
      <c r="J32" s="277"/>
      <c r="K32" s="277"/>
      <c r="L32" s="277"/>
      <c r="M32" s="277"/>
      <c r="N32" s="277"/>
      <c r="O32" s="277"/>
      <c r="P32" s="626"/>
      <c r="Q32" s="268"/>
      <c r="R32" s="268"/>
      <c r="S32" s="268"/>
      <c r="T32" s="209"/>
      <c r="U32" s="649"/>
      <c r="V32" s="209"/>
    </row>
    <row r="33" spans="1:22" ht="12" customHeight="1">
      <c r="A33" s="254"/>
      <c r="B33" s="255" t="s">
        <v>135</v>
      </c>
      <c r="C33" s="637" t="s">
        <v>161</v>
      </c>
      <c r="D33" s="644"/>
      <c r="E33" s="277"/>
      <c r="F33" s="277"/>
      <c r="G33" s="277"/>
      <c r="H33" s="277"/>
      <c r="I33" s="256"/>
      <c r="J33" s="277"/>
      <c r="K33" s="277"/>
      <c r="L33" s="277"/>
      <c r="M33" s="277"/>
      <c r="N33" s="277"/>
      <c r="O33" s="277"/>
      <c r="P33" s="626"/>
      <c r="Q33" s="268"/>
      <c r="R33" s="268"/>
      <c r="S33" s="268"/>
      <c r="T33" s="209"/>
      <c r="U33" s="649"/>
      <c r="V33" s="209"/>
    </row>
    <row r="34" spans="1:22" s="244" customFormat="1" ht="12" customHeight="1">
      <c r="A34" s="254"/>
      <c r="B34" s="255" t="s">
        <v>136</v>
      </c>
      <c r="C34" s="637" t="s">
        <v>103</v>
      </c>
      <c r="D34" s="644"/>
      <c r="E34" s="277"/>
      <c r="F34" s="277"/>
      <c r="G34" s="277"/>
      <c r="H34" s="277"/>
      <c r="I34" s="256"/>
      <c r="J34" s="277"/>
      <c r="K34" s="277"/>
      <c r="L34" s="277"/>
      <c r="M34" s="277"/>
      <c r="N34" s="277"/>
      <c r="O34" s="277"/>
      <c r="P34" s="626"/>
      <c r="Q34" s="268"/>
      <c r="R34" s="268"/>
      <c r="S34" s="268"/>
      <c r="T34" s="209"/>
      <c r="U34" s="650"/>
      <c r="V34" s="209"/>
    </row>
    <row r="35" spans="1:22" ht="12" customHeight="1" thickBot="1">
      <c r="A35" s="254"/>
      <c r="B35" s="255" t="s">
        <v>60</v>
      </c>
      <c r="C35" s="637" t="s">
        <v>105</v>
      </c>
      <c r="D35" s="644"/>
      <c r="E35" s="277"/>
      <c r="F35" s="277"/>
      <c r="G35" s="277"/>
      <c r="H35" s="277"/>
      <c r="I35" s="256"/>
      <c r="J35" s="277"/>
      <c r="K35" s="277"/>
      <c r="L35" s="277"/>
      <c r="M35" s="277"/>
      <c r="N35" s="277"/>
      <c r="O35" s="277"/>
      <c r="P35" s="644"/>
      <c r="Q35" s="277"/>
      <c r="R35" s="277"/>
      <c r="S35" s="277"/>
      <c r="T35" s="256"/>
      <c r="U35" s="651"/>
      <c r="V35" s="256"/>
    </row>
    <row r="36" spans="1:22" ht="12" customHeight="1" thickBot="1">
      <c r="A36" s="215" t="s">
        <v>33</v>
      </c>
      <c r="B36" s="251"/>
      <c r="C36" s="635" t="s">
        <v>162</v>
      </c>
      <c r="D36" s="624">
        <f aca="true" t="shared" si="6" ref="D36:T36">SUM(D37:D40)</f>
        <v>0</v>
      </c>
      <c r="E36" s="267">
        <f t="shared" si="6"/>
        <v>0</v>
      </c>
      <c r="F36" s="267">
        <f t="shared" si="6"/>
        <v>0</v>
      </c>
      <c r="G36" s="267">
        <f t="shared" si="6"/>
        <v>0</v>
      </c>
      <c r="H36" s="267">
        <f t="shared" si="6"/>
        <v>0</v>
      </c>
      <c r="I36" s="203">
        <f t="shared" si="6"/>
        <v>0</v>
      </c>
      <c r="J36" s="267">
        <f t="shared" si="6"/>
        <v>0</v>
      </c>
      <c r="K36" s="267">
        <f t="shared" si="6"/>
        <v>0</v>
      </c>
      <c r="L36" s="267">
        <f t="shared" si="6"/>
        <v>0</v>
      </c>
      <c r="M36" s="267">
        <f t="shared" si="6"/>
        <v>0</v>
      </c>
      <c r="N36" s="267">
        <f t="shared" si="6"/>
        <v>0</v>
      </c>
      <c r="O36" s="267">
        <f t="shared" si="6"/>
        <v>0</v>
      </c>
      <c r="P36" s="624">
        <f t="shared" si="6"/>
        <v>0</v>
      </c>
      <c r="Q36" s="267">
        <f t="shared" si="6"/>
        <v>0</v>
      </c>
      <c r="R36" s="267">
        <f t="shared" si="6"/>
        <v>0</v>
      </c>
      <c r="S36" s="267">
        <f t="shared" si="6"/>
        <v>0</v>
      </c>
      <c r="T36" s="203">
        <f t="shared" si="6"/>
        <v>0</v>
      </c>
      <c r="U36" s="616"/>
      <c r="V36" s="203">
        <f>SUM(V37:V40)</f>
        <v>0</v>
      </c>
    </row>
    <row r="37" spans="1:22" ht="12" customHeight="1">
      <c r="A37" s="252"/>
      <c r="B37" s="253" t="s">
        <v>163</v>
      </c>
      <c r="C37" s="636" t="s">
        <v>115</v>
      </c>
      <c r="D37" s="642"/>
      <c r="E37" s="276"/>
      <c r="F37" s="276"/>
      <c r="G37" s="276"/>
      <c r="H37" s="276"/>
      <c r="I37" s="643"/>
      <c r="J37" s="276"/>
      <c r="K37" s="276"/>
      <c r="L37" s="276"/>
      <c r="M37" s="276"/>
      <c r="N37" s="276"/>
      <c r="O37" s="276"/>
      <c r="P37" s="626"/>
      <c r="Q37" s="268"/>
      <c r="R37" s="268"/>
      <c r="S37" s="268"/>
      <c r="T37" s="209"/>
      <c r="U37" s="650"/>
      <c r="V37" s="209"/>
    </row>
    <row r="38" spans="1:22" ht="12" customHeight="1">
      <c r="A38" s="254"/>
      <c r="B38" s="255" t="s">
        <v>164</v>
      </c>
      <c r="C38" s="637" t="s">
        <v>116</v>
      </c>
      <c r="D38" s="644">
        <v>0</v>
      </c>
      <c r="E38" s="277">
        <v>0</v>
      </c>
      <c r="F38" s="277">
        <v>0</v>
      </c>
      <c r="G38" s="277">
        <v>0</v>
      </c>
      <c r="H38" s="277">
        <v>0</v>
      </c>
      <c r="I38" s="256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644"/>
      <c r="Q38" s="277"/>
      <c r="R38" s="277"/>
      <c r="S38" s="277"/>
      <c r="T38" s="256"/>
      <c r="U38" s="651"/>
      <c r="V38" s="256"/>
    </row>
    <row r="39" spans="1:22" ht="15" customHeight="1">
      <c r="A39" s="254"/>
      <c r="B39" s="255" t="s">
        <v>165</v>
      </c>
      <c r="C39" s="637" t="s">
        <v>166</v>
      </c>
      <c r="D39" s="644"/>
      <c r="E39" s="277"/>
      <c r="F39" s="277"/>
      <c r="G39" s="277"/>
      <c r="H39" s="277"/>
      <c r="I39" s="256"/>
      <c r="J39" s="277"/>
      <c r="K39" s="277"/>
      <c r="L39" s="277"/>
      <c r="M39" s="277"/>
      <c r="N39" s="277"/>
      <c r="O39" s="277"/>
      <c r="P39" s="644"/>
      <c r="Q39" s="277"/>
      <c r="R39" s="277"/>
      <c r="S39" s="277"/>
      <c r="T39" s="256"/>
      <c r="U39" s="651"/>
      <c r="V39" s="256"/>
    </row>
    <row r="40" spans="1:22" ht="23.25" thickBot="1">
      <c r="A40" s="254"/>
      <c r="B40" s="255" t="s">
        <v>167</v>
      </c>
      <c r="C40" s="637" t="s">
        <v>168</v>
      </c>
      <c r="D40" s="644"/>
      <c r="E40" s="277"/>
      <c r="F40" s="277"/>
      <c r="G40" s="277"/>
      <c r="H40" s="277"/>
      <c r="I40" s="256"/>
      <c r="J40" s="277"/>
      <c r="K40" s="277"/>
      <c r="L40" s="277"/>
      <c r="M40" s="277"/>
      <c r="N40" s="277"/>
      <c r="O40" s="277"/>
      <c r="P40" s="644"/>
      <c r="Q40" s="277"/>
      <c r="R40" s="277"/>
      <c r="S40" s="277"/>
      <c r="T40" s="256"/>
      <c r="U40" s="651"/>
      <c r="V40" s="256"/>
    </row>
    <row r="41" spans="1:22" ht="15" customHeight="1" hidden="1" thickBot="1">
      <c r="A41" s="215" t="s">
        <v>10</v>
      </c>
      <c r="B41" s="251"/>
      <c r="C41" s="638" t="s">
        <v>169</v>
      </c>
      <c r="D41" s="629"/>
      <c r="E41" s="271"/>
      <c r="F41" s="271"/>
      <c r="G41" s="271"/>
      <c r="H41" s="271"/>
      <c r="I41" s="225"/>
      <c r="J41" s="271"/>
      <c r="K41" s="271"/>
      <c r="L41" s="271"/>
      <c r="M41" s="271"/>
      <c r="N41" s="271"/>
      <c r="O41" s="271"/>
      <c r="P41" s="629"/>
      <c r="Q41" s="271"/>
      <c r="R41" s="271"/>
      <c r="S41" s="271"/>
      <c r="T41" s="225"/>
      <c r="U41" s="618"/>
      <c r="V41" s="225"/>
    </row>
    <row r="42" spans="1:22" ht="14.25" customHeight="1" hidden="1" thickBot="1">
      <c r="A42" s="235" t="s">
        <v>11</v>
      </c>
      <c r="B42" s="236"/>
      <c r="C42" s="639" t="s">
        <v>170</v>
      </c>
      <c r="D42" s="629"/>
      <c r="E42" s="271"/>
      <c r="F42" s="271"/>
      <c r="G42" s="271"/>
      <c r="H42" s="271"/>
      <c r="I42" s="225"/>
      <c r="J42" s="271"/>
      <c r="K42" s="271"/>
      <c r="L42" s="271"/>
      <c r="M42" s="271"/>
      <c r="N42" s="271"/>
      <c r="O42" s="271"/>
      <c r="P42" s="629"/>
      <c r="Q42" s="271"/>
      <c r="R42" s="271"/>
      <c r="S42" s="271"/>
      <c r="T42" s="225"/>
      <c r="U42" s="618"/>
      <c r="V42" s="225"/>
    </row>
    <row r="43" spans="1:22" ht="13.5" thickBot="1">
      <c r="A43" s="215" t="s">
        <v>10</v>
      </c>
      <c r="B43" s="257"/>
      <c r="C43" s="640" t="s">
        <v>424</v>
      </c>
      <c r="D43" s="632">
        <f aca="true" t="shared" si="7" ref="D43:V43">D30+D36+D41+D42</f>
        <v>0</v>
      </c>
      <c r="E43" s="274">
        <f t="shared" si="7"/>
        <v>0</v>
      </c>
      <c r="F43" s="274">
        <f t="shared" si="7"/>
        <v>0</v>
      </c>
      <c r="G43" s="274">
        <f t="shared" si="7"/>
        <v>0</v>
      </c>
      <c r="H43" s="274">
        <f t="shared" si="7"/>
        <v>0</v>
      </c>
      <c r="I43" s="258">
        <f t="shared" si="7"/>
        <v>0</v>
      </c>
      <c r="J43" s="275">
        <f t="shared" si="7"/>
        <v>0</v>
      </c>
      <c r="K43" s="275">
        <f t="shared" si="7"/>
        <v>0</v>
      </c>
      <c r="L43" s="275">
        <f t="shared" si="7"/>
        <v>0</v>
      </c>
      <c r="M43" s="275">
        <f t="shared" si="7"/>
        <v>0</v>
      </c>
      <c r="N43" s="275">
        <f t="shared" si="7"/>
        <v>0</v>
      </c>
      <c r="O43" s="275">
        <f t="shared" si="7"/>
        <v>0</v>
      </c>
      <c r="P43" s="632">
        <f t="shared" si="7"/>
        <v>0</v>
      </c>
      <c r="Q43" s="274">
        <f t="shared" si="7"/>
        <v>0</v>
      </c>
      <c r="R43" s="274">
        <f t="shared" si="7"/>
        <v>0</v>
      </c>
      <c r="S43" s="274">
        <f t="shared" si="7"/>
        <v>0</v>
      </c>
      <c r="T43" s="258">
        <f t="shared" si="7"/>
        <v>0</v>
      </c>
      <c r="U43" s="652" t="e">
        <f>T43/S43</f>
        <v>#DIV/0!</v>
      </c>
      <c r="V43" s="258">
        <f t="shared" si="7"/>
        <v>0</v>
      </c>
    </row>
    <row r="44" spans="1:22" ht="13.5" thickBot="1">
      <c r="A44" s="259"/>
      <c r="B44" s="260"/>
      <c r="C44" s="260"/>
      <c r="D44" s="653"/>
      <c r="E44" s="654"/>
      <c r="F44" s="654"/>
      <c r="G44" s="654"/>
      <c r="H44" s="654"/>
      <c r="I44" s="855"/>
      <c r="J44" s="261"/>
      <c r="K44" s="261"/>
      <c r="L44" s="261"/>
      <c r="M44" s="261"/>
      <c r="N44" s="261"/>
      <c r="O44" s="261"/>
      <c r="P44" s="653"/>
      <c r="Q44" s="654"/>
      <c r="R44" s="654"/>
      <c r="S44" s="655"/>
      <c r="T44" s="656"/>
      <c r="V44" s="656"/>
    </row>
    <row r="45" spans="1:22" ht="13.5" thickBot="1">
      <c r="A45" s="262" t="s">
        <v>172</v>
      </c>
      <c r="B45" s="263"/>
      <c r="C45" s="641"/>
      <c r="D45" s="657"/>
      <c r="E45" s="280"/>
      <c r="F45" s="280"/>
      <c r="G45" s="280"/>
      <c r="H45" s="280"/>
      <c r="I45" s="645"/>
      <c r="J45" s="280"/>
      <c r="K45" s="280"/>
      <c r="L45" s="280"/>
      <c r="M45" s="280"/>
      <c r="N45" s="280"/>
      <c r="O45" s="280"/>
      <c r="P45" s="657"/>
      <c r="Q45" s="280"/>
      <c r="R45" s="280"/>
      <c r="S45" s="280"/>
      <c r="T45" s="645"/>
      <c r="U45" s="279"/>
      <c r="V45" s="645"/>
    </row>
    <row r="46" spans="1:22" ht="13.5" thickBot="1">
      <c r="A46" s="262" t="s">
        <v>173</v>
      </c>
      <c r="B46" s="263"/>
      <c r="C46" s="641"/>
      <c r="D46" s="657">
        <v>0</v>
      </c>
      <c r="E46" s="280"/>
      <c r="F46" s="280"/>
      <c r="G46" s="280"/>
      <c r="H46" s="280"/>
      <c r="I46" s="645"/>
      <c r="J46" s="280"/>
      <c r="K46" s="280"/>
      <c r="L46" s="280"/>
      <c r="M46" s="280"/>
      <c r="N46" s="280"/>
      <c r="O46" s="280"/>
      <c r="P46" s="657"/>
      <c r="Q46" s="280"/>
      <c r="R46" s="280"/>
      <c r="S46" s="280"/>
      <c r="T46" s="645"/>
      <c r="U46" s="279"/>
      <c r="V46" s="645"/>
    </row>
    <row r="47" spans="6:15" ht="12.75">
      <c r="F47" s="281"/>
      <c r="G47" s="281"/>
      <c r="H47" s="281"/>
      <c r="I47" s="281"/>
      <c r="L47" s="281"/>
      <c r="M47" s="281"/>
      <c r="N47" s="281"/>
      <c r="O47" s="281"/>
    </row>
    <row r="48" spans="1:15" ht="12.75">
      <c r="A48" s="1266" t="s">
        <v>247</v>
      </c>
      <c r="B48" s="1266"/>
      <c r="C48" s="1266"/>
      <c r="L48" s="281"/>
      <c r="M48" s="281"/>
      <c r="N48" s="281"/>
      <c r="O48" s="281"/>
    </row>
    <row r="49" spans="4:9" ht="12.75">
      <c r="D49" s="281">
        <v>0</v>
      </c>
      <c r="E49" s="281"/>
      <c r="F49" s="281"/>
      <c r="G49" s="281"/>
      <c r="H49" s="281"/>
      <c r="I49" s="281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91" hidden="1" customWidth="1"/>
    <col min="2" max="2" width="8.28125" style="385" hidden="1" customWidth="1"/>
    <col min="3" max="3" width="52.00390625" style="385" hidden="1" customWidth="1"/>
    <col min="4" max="4" width="19.28125" style="385" hidden="1" customWidth="1"/>
    <col min="5" max="8" width="8.28125" style="385" hidden="1" customWidth="1"/>
    <col min="9" max="9" width="9.7109375" style="385" hidden="1" customWidth="1"/>
    <col min="10" max="10" width="17.421875" style="385" hidden="1" customWidth="1"/>
    <col min="11" max="14" width="8.28125" style="385" hidden="1" customWidth="1"/>
    <col min="15" max="15" width="8.421875" style="385" hidden="1" customWidth="1"/>
    <col min="16" max="16" width="16.140625" style="385" hidden="1" customWidth="1"/>
    <col min="17" max="17" width="6.28125" style="385" hidden="1" customWidth="1"/>
    <col min="18" max="18" width="7.140625" style="385" hidden="1" customWidth="1"/>
    <col min="19" max="19" width="8.57421875" style="385" hidden="1" customWidth="1"/>
    <col min="20" max="16384" width="9.140625" style="385" customWidth="1"/>
  </cols>
  <sheetData>
    <row r="1" spans="1:16" s="186" customFormat="1" ht="21" customHeight="1">
      <c r="A1" s="182"/>
      <c r="B1" s="183"/>
      <c r="C1" s="184"/>
      <c r="D1" s="185"/>
      <c r="E1" s="185"/>
      <c r="F1" s="185"/>
      <c r="G1" s="185"/>
      <c r="H1" s="185"/>
      <c r="I1" s="185"/>
      <c r="J1" s="1265" t="s">
        <v>226</v>
      </c>
      <c r="K1" s="1265"/>
      <c r="L1" s="1265"/>
      <c r="M1" s="1265"/>
      <c r="N1" s="1265"/>
      <c r="O1" s="1265"/>
      <c r="P1" s="1265"/>
    </row>
    <row r="2" spans="1:9" s="186" customFormat="1" ht="21" customHeight="1">
      <c r="A2" s="302"/>
      <c r="B2" s="183"/>
      <c r="C2" s="188"/>
      <c r="D2" s="187"/>
      <c r="E2" s="187"/>
      <c r="F2" s="187"/>
      <c r="G2" s="187"/>
      <c r="H2" s="187"/>
      <c r="I2" s="187"/>
    </row>
    <row r="3" spans="1:16" s="189" customFormat="1" ht="25.5" customHeight="1">
      <c r="A3" s="1264" t="s">
        <v>249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</row>
    <row r="4" spans="1:16" s="192" customFormat="1" ht="15.75" customHeight="1" thickBot="1">
      <c r="A4" s="190"/>
      <c r="B4" s="190"/>
      <c r="C4" s="190"/>
      <c r="P4" s="191" t="s">
        <v>70</v>
      </c>
    </row>
    <row r="5" spans="1:18" s="192" customFormat="1" ht="41.25" customHeight="1" thickBot="1">
      <c r="A5" s="190"/>
      <c r="B5" s="190"/>
      <c r="C5" s="190"/>
      <c r="D5" s="1270" t="s">
        <v>5</v>
      </c>
      <c r="E5" s="1271"/>
      <c r="F5" s="1271"/>
      <c r="G5" s="1271"/>
      <c r="H5" s="1271"/>
      <c r="I5" s="1272"/>
      <c r="J5" s="1270" t="s">
        <v>127</v>
      </c>
      <c r="K5" s="1271"/>
      <c r="L5" s="1271"/>
      <c r="M5" s="1271"/>
      <c r="N5" s="1271"/>
      <c r="O5" s="1272"/>
      <c r="P5" s="1267" t="s">
        <v>175</v>
      </c>
      <c r="Q5" s="1268"/>
      <c r="R5" s="1269"/>
    </row>
    <row r="6" spans="1:19" ht="36.75" thickBot="1">
      <c r="A6" s="1262" t="s">
        <v>129</v>
      </c>
      <c r="B6" s="1263"/>
      <c r="C6" s="658" t="s">
        <v>130</v>
      </c>
      <c r="D6" s="647" t="s">
        <v>86</v>
      </c>
      <c r="E6" s="193" t="s">
        <v>267</v>
      </c>
      <c r="F6" s="193" t="s">
        <v>271</v>
      </c>
      <c r="G6" s="193" t="s">
        <v>276</v>
      </c>
      <c r="H6" s="193" t="s">
        <v>301</v>
      </c>
      <c r="I6" s="193" t="s">
        <v>344</v>
      </c>
      <c r="J6" s="647" t="s">
        <v>86</v>
      </c>
      <c r="K6" s="193" t="s">
        <v>267</v>
      </c>
      <c r="L6" s="193" t="s">
        <v>271</v>
      </c>
      <c r="M6" s="193" t="s">
        <v>276</v>
      </c>
      <c r="N6" s="193" t="s">
        <v>301</v>
      </c>
      <c r="O6" s="193" t="s">
        <v>344</v>
      </c>
      <c r="P6" s="647" t="s">
        <v>86</v>
      </c>
      <c r="Q6" s="193" t="s">
        <v>295</v>
      </c>
      <c r="R6" s="193" t="s">
        <v>344</v>
      </c>
      <c r="S6" s="614" t="s">
        <v>276</v>
      </c>
    </row>
    <row r="7" spans="1:19" s="198" customFormat="1" ht="12.75" customHeight="1" thickBot="1">
      <c r="A7" s="195">
        <v>1</v>
      </c>
      <c r="B7" s="196">
        <v>2</v>
      </c>
      <c r="C7" s="361">
        <v>3</v>
      </c>
      <c r="D7" s="195">
        <v>4</v>
      </c>
      <c r="E7" s="196"/>
      <c r="F7" s="196"/>
      <c r="G7" s="196"/>
      <c r="H7" s="196"/>
      <c r="I7" s="196"/>
      <c r="J7" s="195">
        <v>5</v>
      </c>
      <c r="K7" s="196"/>
      <c r="L7" s="196"/>
      <c r="M7" s="196"/>
      <c r="N7" s="196"/>
      <c r="O7" s="197"/>
      <c r="P7" s="195">
        <v>6</v>
      </c>
      <c r="Q7" s="196">
        <v>4</v>
      </c>
      <c r="R7" s="197">
        <v>4</v>
      </c>
      <c r="S7" s="665">
        <v>5</v>
      </c>
    </row>
    <row r="8" spans="1:19" s="198" customFormat="1" ht="15.75" customHeight="1" thickBot="1">
      <c r="A8" s="199"/>
      <c r="B8" s="200"/>
      <c r="C8" s="200" t="s">
        <v>131</v>
      </c>
      <c r="D8" s="623"/>
      <c r="E8" s="674"/>
      <c r="F8" s="674"/>
      <c r="G8" s="674"/>
      <c r="H8" s="674"/>
      <c r="I8" s="674"/>
      <c r="J8" s="676"/>
      <c r="K8" s="331"/>
      <c r="L8" s="331"/>
      <c r="M8" s="331"/>
      <c r="N8" s="331"/>
      <c r="O8" s="332"/>
      <c r="P8" s="676"/>
      <c r="Q8" s="331"/>
      <c r="R8" s="332"/>
      <c r="S8" s="666"/>
    </row>
    <row r="9" spans="1:19" s="204" customFormat="1" ht="12" customHeight="1" thickBot="1">
      <c r="A9" s="195" t="s">
        <v>32</v>
      </c>
      <c r="B9" s="201"/>
      <c r="C9" s="659" t="s">
        <v>494</v>
      </c>
      <c r="D9" s="624"/>
      <c r="E9" s="267"/>
      <c r="F9" s="267"/>
      <c r="G9" s="267"/>
      <c r="H9" s="267"/>
      <c r="I9" s="267"/>
      <c r="J9" s="624"/>
      <c r="K9" s="267"/>
      <c r="L9" s="267"/>
      <c r="M9" s="267"/>
      <c r="N9" s="267"/>
      <c r="O9" s="267"/>
      <c r="P9" s="624"/>
      <c r="Q9" s="267"/>
      <c r="R9" s="203"/>
      <c r="S9" s="616"/>
    </row>
    <row r="10" spans="1:19" s="204" customFormat="1" ht="12" customHeight="1" thickBot="1">
      <c r="A10" s="195" t="s">
        <v>33</v>
      </c>
      <c r="B10" s="201"/>
      <c r="C10" s="659" t="s">
        <v>138</v>
      </c>
      <c r="D10" s="624">
        <f aca="true" t="shared" si="0" ref="D10:L10">D11+D13</f>
        <v>0</v>
      </c>
      <c r="E10" s="267">
        <f t="shared" si="0"/>
        <v>0</v>
      </c>
      <c r="F10" s="267">
        <f t="shared" si="0"/>
        <v>0</v>
      </c>
      <c r="G10" s="267">
        <f>G11+G13</f>
        <v>0</v>
      </c>
      <c r="H10" s="267">
        <f>H11+H13</f>
        <v>0</v>
      </c>
      <c r="I10" s="267">
        <f>I11+I13</f>
        <v>0</v>
      </c>
      <c r="J10" s="624">
        <f t="shared" si="0"/>
        <v>0</v>
      </c>
      <c r="K10" s="267">
        <f t="shared" si="0"/>
        <v>0</v>
      </c>
      <c r="L10" s="267">
        <f t="shared" si="0"/>
        <v>0</v>
      </c>
      <c r="M10" s="267">
        <f>M11+M13</f>
        <v>0</v>
      </c>
      <c r="N10" s="267">
        <f>N11+N13</f>
        <v>0</v>
      </c>
      <c r="O10" s="267">
        <f>O11+O13</f>
        <v>0</v>
      </c>
      <c r="P10" s="624"/>
      <c r="Q10" s="267"/>
      <c r="R10" s="203"/>
      <c r="S10" s="616"/>
    </row>
    <row r="11" spans="1:19" s="210" customFormat="1" ht="12" customHeight="1">
      <c r="A11" s="207"/>
      <c r="B11" s="206" t="s">
        <v>46</v>
      </c>
      <c r="C11" s="636" t="s">
        <v>94</v>
      </c>
      <c r="D11" s="626"/>
      <c r="E11" s="268"/>
      <c r="F11" s="268"/>
      <c r="G11" s="268"/>
      <c r="H11" s="268"/>
      <c r="I11" s="268"/>
      <c r="J11" s="626"/>
      <c r="K11" s="268"/>
      <c r="L11" s="268"/>
      <c r="M11" s="268"/>
      <c r="N11" s="268"/>
      <c r="O11" s="268"/>
      <c r="P11" s="626"/>
      <c r="Q11" s="268"/>
      <c r="R11" s="209"/>
      <c r="S11" s="650"/>
    </row>
    <row r="12" spans="1:19" s="210" customFormat="1" ht="12" customHeight="1">
      <c r="A12" s="207"/>
      <c r="B12" s="206" t="s">
        <v>47</v>
      </c>
      <c r="C12" s="637" t="s">
        <v>141</v>
      </c>
      <c r="D12" s="626"/>
      <c r="E12" s="268"/>
      <c r="F12" s="268"/>
      <c r="G12" s="268"/>
      <c r="H12" s="268"/>
      <c r="I12" s="268"/>
      <c r="J12" s="626"/>
      <c r="K12" s="268"/>
      <c r="L12" s="268"/>
      <c r="M12" s="268"/>
      <c r="N12" s="268"/>
      <c r="O12" s="268"/>
      <c r="P12" s="626"/>
      <c r="Q12" s="268"/>
      <c r="R12" s="209"/>
      <c r="S12" s="650"/>
    </row>
    <row r="13" spans="1:19" s="210" customFormat="1" ht="12" customHeight="1">
      <c r="A13" s="207"/>
      <c r="B13" s="206" t="s">
        <v>48</v>
      </c>
      <c r="C13" s="637" t="s">
        <v>95</v>
      </c>
      <c r="D13" s="626"/>
      <c r="E13" s="268"/>
      <c r="F13" s="268"/>
      <c r="G13" s="268"/>
      <c r="H13" s="268"/>
      <c r="I13" s="268"/>
      <c r="J13" s="626"/>
      <c r="K13" s="268"/>
      <c r="L13" s="268"/>
      <c r="M13" s="268"/>
      <c r="N13" s="268"/>
      <c r="O13" s="268"/>
      <c r="P13" s="626"/>
      <c r="Q13" s="268"/>
      <c r="R13" s="209"/>
      <c r="S13" s="650"/>
    </row>
    <row r="14" spans="1:19" s="210" customFormat="1" ht="12" customHeight="1" thickBot="1">
      <c r="A14" s="207"/>
      <c r="B14" s="206" t="s">
        <v>419</v>
      </c>
      <c r="C14" s="637" t="s">
        <v>141</v>
      </c>
      <c r="D14" s="626"/>
      <c r="E14" s="268"/>
      <c r="F14" s="268"/>
      <c r="G14" s="268"/>
      <c r="H14" s="268"/>
      <c r="I14" s="268"/>
      <c r="J14" s="626"/>
      <c r="K14" s="268"/>
      <c r="L14" s="268"/>
      <c r="M14" s="268"/>
      <c r="N14" s="268"/>
      <c r="O14" s="268"/>
      <c r="P14" s="626"/>
      <c r="Q14" s="268"/>
      <c r="R14" s="209"/>
      <c r="S14" s="650"/>
    </row>
    <row r="15" spans="1:19" s="210" customFormat="1" ht="12" customHeight="1" thickBot="1">
      <c r="A15" s="215" t="s">
        <v>10</v>
      </c>
      <c r="B15" s="216"/>
      <c r="C15" s="635" t="s">
        <v>144</v>
      </c>
      <c r="D15" s="624">
        <f aca="true" t="shared" si="1" ref="D15:L15">SUM(D16:D17)</f>
        <v>0</v>
      </c>
      <c r="E15" s="267">
        <f t="shared" si="1"/>
        <v>0</v>
      </c>
      <c r="F15" s="267">
        <f t="shared" si="1"/>
        <v>0</v>
      </c>
      <c r="G15" s="267">
        <f>SUM(G16:G17)</f>
        <v>0</v>
      </c>
      <c r="H15" s="267">
        <f>SUM(H16:H17)</f>
        <v>0</v>
      </c>
      <c r="I15" s="267">
        <f>SUM(I16:I17)</f>
        <v>0</v>
      </c>
      <c r="J15" s="624">
        <f t="shared" si="1"/>
        <v>0</v>
      </c>
      <c r="K15" s="267">
        <f t="shared" si="1"/>
        <v>0</v>
      </c>
      <c r="L15" s="267">
        <f t="shared" si="1"/>
        <v>0</v>
      </c>
      <c r="M15" s="267">
        <f>SUM(M16:M17)</f>
        <v>0</v>
      </c>
      <c r="N15" s="267">
        <f>SUM(N16:N17)</f>
        <v>0</v>
      </c>
      <c r="O15" s="267">
        <f>SUM(O16:O17)</f>
        <v>0</v>
      </c>
      <c r="P15" s="624"/>
      <c r="Q15" s="267"/>
      <c r="R15" s="203"/>
      <c r="S15" s="616"/>
    </row>
    <row r="16" spans="1:19" s="204" customFormat="1" ht="12" customHeight="1">
      <c r="A16" s="217"/>
      <c r="B16" s="218" t="s">
        <v>49</v>
      </c>
      <c r="C16" s="660" t="s">
        <v>146</v>
      </c>
      <c r="D16" s="627"/>
      <c r="E16" s="269"/>
      <c r="F16" s="269"/>
      <c r="G16" s="269"/>
      <c r="H16" s="269"/>
      <c r="I16" s="269"/>
      <c r="J16" s="627"/>
      <c r="K16" s="269"/>
      <c r="L16" s="269"/>
      <c r="M16" s="269"/>
      <c r="N16" s="269"/>
      <c r="O16" s="269"/>
      <c r="P16" s="627"/>
      <c r="Q16" s="269"/>
      <c r="R16" s="220"/>
      <c r="S16" s="667"/>
    </row>
    <row r="17" spans="1:19" s="204" customFormat="1" ht="12" customHeight="1" thickBot="1">
      <c r="A17" s="221"/>
      <c r="B17" s="222" t="s">
        <v>50</v>
      </c>
      <c r="C17" s="661" t="s">
        <v>148</v>
      </c>
      <c r="D17" s="628"/>
      <c r="E17" s="270"/>
      <c r="F17" s="270"/>
      <c r="G17" s="270"/>
      <c r="H17" s="270"/>
      <c r="I17" s="270"/>
      <c r="J17" s="628"/>
      <c r="K17" s="270"/>
      <c r="L17" s="270"/>
      <c r="M17" s="270"/>
      <c r="N17" s="270"/>
      <c r="O17" s="270"/>
      <c r="P17" s="628"/>
      <c r="Q17" s="270"/>
      <c r="R17" s="224"/>
      <c r="S17" s="668"/>
    </row>
    <row r="18" spans="1:19" s="204" customFormat="1" ht="12" customHeight="1" thickBot="1">
      <c r="A18" s="215"/>
      <c r="B18" s="201"/>
      <c r="D18" s="629"/>
      <c r="E18" s="271"/>
      <c r="F18" s="271"/>
      <c r="G18" s="271"/>
      <c r="H18" s="271"/>
      <c r="I18" s="271"/>
      <c r="J18" s="629"/>
      <c r="K18" s="271"/>
      <c r="L18" s="271"/>
      <c r="M18" s="271"/>
      <c r="N18" s="271"/>
      <c r="O18" s="271"/>
      <c r="P18" s="629"/>
      <c r="Q18" s="271"/>
      <c r="R18" s="225"/>
      <c r="S18" s="618"/>
    </row>
    <row r="19" spans="1:19" s="204" customFormat="1" ht="12" customHeight="1" thickBot="1">
      <c r="A19" s="195" t="s">
        <v>11</v>
      </c>
      <c r="B19" s="226"/>
      <c r="C19" s="635" t="s">
        <v>420</v>
      </c>
      <c r="D19" s="624">
        <f aca="true" t="shared" si="2" ref="D19:O19">D9+D10+D15+D18</f>
        <v>0</v>
      </c>
      <c r="E19" s="267">
        <f t="shared" si="2"/>
        <v>0</v>
      </c>
      <c r="F19" s="267">
        <f t="shared" si="2"/>
        <v>0</v>
      </c>
      <c r="G19" s="267">
        <f t="shared" si="2"/>
        <v>0</v>
      </c>
      <c r="H19" s="267">
        <f t="shared" si="2"/>
        <v>0</v>
      </c>
      <c r="I19" s="267">
        <f t="shared" si="2"/>
        <v>0</v>
      </c>
      <c r="J19" s="624">
        <f t="shared" si="2"/>
        <v>0</v>
      </c>
      <c r="K19" s="267">
        <f t="shared" si="2"/>
        <v>0</v>
      </c>
      <c r="L19" s="267">
        <f t="shared" si="2"/>
        <v>0</v>
      </c>
      <c r="M19" s="267">
        <f t="shared" si="2"/>
        <v>0</v>
      </c>
      <c r="N19" s="267">
        <f t="shared" si="2"/>
        <v>0</v>
      </c>
      <c r="O19" s="267">
        <f t="shared" si="2"/>
        <v>0</v>
      </c>
      <c r="P19" s="624"/>
      <c r="Q19" s="267"/>
      <c r="R19" s="203"/>
      <c r="S19" s="616"/>
    </row>
    <row r="20" spans="1:19" s="210" customFormat="1" ht="12" customHeight="1" thickBot="1">
      <c r="A20" s="227" t="s">
        <v>12</v>
      </c>
      <c r="B20" s="228"/>
      <c r="C20" s="662" t="s">
        <v>421</v>
      </c>
      <c r="D20" s="630">
        <f aca="true" t="shared" si="3" ref="D20:L20">SUM(D21:D23)</f>
        <v>0</v>
      </c>
      <c r="E20" s="272">
        <f t="shared" si="3"/>
        <v>0</v>
      </c>
      <c r="F20" s="272">
        <f t="shared" si="3"/>
        <v>0</v>
      </c>
      <c r="G20" s="272">
        <f>SUM(G21:G23)</f>
        <v>0</v>
      </c>
      <c r="H20" s="272">
        <f>SUM(H21:H23)</f>
        <v>0</v>
      </c>
      <c r="I20" s="272">
        <f>SUM(I21:I23)</f>
        <v>0</v>
      </c>
      <c r="J20" s="630">
        <f t="shared" si="3"/>
        <v>0</v>
      </c>
      <c r="K20" s="272">
        <f t="shared" si="3"/>
        <v>0</v>
      </c>
      <c r="L20" s="272">
        <f t="shared" si="3"/>
        <v>0</v>
      </c>
      <c r="M20" s="272">
        <f>SUM(M21:M23)</f>
        <v>0</v>
      </c>
      <c r="N20" s="272">
        <f>SUM(N21:N23)</f>
        <v>0</v>
      </c>
      <c r="O20" s="272">
        <f>SUM(O21:O23)</f>
        <v>0</v>
      </c>
      <c r="P20" s="624"/>
      <c r="Q20" s="267"/>
      <c r="R20" s="203"/>
      <c r="S20" s="616"/>
    </row>
    <row r="21" spans="1:19" s="210" customFormat="1" ht="15" customHeight="1" thickBot="1">
      <c r="A21" s="205"/>
      <c r="B21" s="230" t="s">
        <v>51</v>
      </c>
      <c r="C21" s="660" t="s">
        <v>153</v>
      </c>
      <c r="D21" s="627"/>
      <c r="E21" s="269"/>
      <c r="F21" s="269"/>
      <c r="G21" s="269"/>
      <c r="H21" s="269"/>
      <c r="I21" s="269"/>
      <c r="J21" s="627"/>
      <c r="K21" s="269"/>
      <c r="L21" s="269"/>
      <c r="M21" s="269">
        <f>5610-2588-3022</f>
        <v>0</v>
      </c>
      <c r="N21" s="269">
        <f>5610-2588-3022</f>
        <v>0</v>
      </c>
      <c r="O21" s="269">
        <f>5610-2588-3022</f>
        <v>0</v>
      </c>
      <c r="P21" s="633"/>
      <c r="Q21" s="634"/>
      <c r="R21" s="335"/>
      <c r="S21" s="669"/>
    </row>
    <row r="22" spans="1:19" s="210" customFormat="1" ht="15" customHeight="1">
      <c r="A22" s="968"/>
      <c r="B22" s="969" t="s">
        <v>52</v>
      </c>
      <c r="C22" s="660" t="s">
        <v>422</v>
      </c>
      <c r="D22" s="970"/>
      <c r="E22" s="971"/>
      <c r="F22" s="971"/>
      <c r="G22" s="971"/>
      <c r="H22" s="971"/>
      <c r="I22" s="971"/>
      <c r="J22" s="970"/>
      <c r="K22" s="971"/>
      <c r="L22" s="971"/>
      <c r="M22" s="971"/>
      <c r="N22" s="971"/>
      <c r="O22" s="971"/>
      <c r="P22" s="972"/>
      <c r="Q22" s="973"/>
      <c r="R22" s="974"/>
      <c r="S22" s="975"/>
    </row>
    <row r="23" spans="1:19" s="210" customFormat="1" ht="15" customHeight="1" thickBot="1">
      <c r="A23" s="231"/>
      <c r="B23" s="232" t="s">
        <v>93</v>
      </c>
      <c r="C23" s="663" t="s">
        <v>155</v>
      </c>
      <c r="D23" s="631"/>
      <c r="E23" s="273"/>
      <c r="F23" s="273"/>
      <c r="G23" s="273"/>
      <c r="H23" s="273"/>
      <c r="I23" s="273"/>
      <c r="J23" s="631"/>
      <c r="K23" s="273"/>
      <c r="L23" s="273"/>
      <c r="M23" s="273"/>
      <c r="N23" s="273"/>
      <c r="O23" s="273"/>
      <c r="P23" s="631"/>
      <c r="Q23" s="273"/>
      <c r="R23" s="234"/>
      <c r="S23" s="670"/>
    </row>
    <row r="24" spans="1:19" ht="13.5" hidden="1" thickBot="1">
      <c r="A24" s="235" t="s">
        <v>13</v>
      </c>
      <c r="B24" s="386"/>
      <c r="C24" s="639" t="s">
        <v>156</v>
      </c>
      <c r="D24" s="629"/>
      <c r="E24" s="271"/>
      <c r="F24" s="271"/>
      <c r="G24" s="271"/>
      <c r="H24" s="271"/>
      <c r="I24" s="271"/>
      <c r="J24" s="629"/>
      <c r="K24" s="271"/>
      <c r="L24" s="271"/>
      <c r="M24" s="271"/>
      <c r="N24" s="271"/>
      <c r="O24" s="271"/>
      <c r="P24" s="629"/>
      <c r="Q24" s="271"/>
      <c r="R24" s="225"/>
      <c r="S24" s="618"/>
    </row>
    <row r="25" spans="1:19" s="198" customFormat="1" ht="16.5" customHeight="1" thickBot="1">
      <c r="A25" s="235" t="s">
        <v>13</v>
      </c>
      <c r="B25" s="387"/>
      <c r="C25" s="664" t="s">
        <v>423</v>
      </c>
      <c r="D25" s="632">
        <f aca="true" t="shared" si="4" ref="D25:O25">D19+D24+D20</f>
        <v>0</v>
      </c>
      <c r="E25" s="274">
        <f t="shared" si="4"/>
        <v>0</v>
      </c>
      <c r="F25" s="274">
        <f t="shared" si="4"/>
        <v>0</v>
      </c>
      <c r="G25" s="274">
        <f t="shared" si="4"/>
        <v>0</v>
      </c>
      <c r="H25" s="274">
        <f t="shared" si="4"/>
        <v>0</v>
      </c>
      <c r="I25" s="274">
        <f t="shared" si="4"/>
        <v>0</v>
      </c>
      <c r="J25" s="632">
        <f t="shared" si="4"/>
        <v>0</v>
      </c>
      <c r="K25" s="274">
        <f t="shared" si="4"/>
        <v>0</v>
      </c>
      <c r="L25" s="274">
        <f t="shared" si="4"/>
        <v>0</v>
      </c>
      <c r="M25" s="274">
        <f t="shared" si="4"/>
        <v>0</v>
      </c>
      <c r="N25" s="274">
        <f t="shared" si="4"/>
        <v>0</v>
      </c>
      <c r="O25" s="274">
        <f t="shared" si="4"/>
        <v>0</v>
      </c>
      <c r="P25" s="632"/>
      <c r="Q25" s="274"/>
      <c r="R25" s="258"/>
      <c r="S25" s="240"/>
    </row>
    <row r="26" spans="1:18" s="244" customFormat="1" ht="12" customHeight="1">
      <c r="A26" s="241"/>
      <c r="B26" s="241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</row>
    <row r="27" spans="1:18" ht="12" customHeight="1" thickBot="1">
      <c r="A27" s="245"/>
      <c r="B27" s="246"/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9" ht="12" customHeight="1" thickBot="1">
      <c r="A28" s="248"/>
      <c r="B28" s="249"/>
      <c r="C28" s="250" t="s">
        <v>158</v>
      </c>
      <c r="D28" s="632"/>
      <c r="E28" s="274"/>
      <c r="F28" s="274"/>
      <c r="G28" s="274"/>
      <c r="H28" s="274"/>
      <c r="I28" s="258"/>
      <c r="J28" s="632"/>
      <c r="K28" s="274"/>
      <c r="L28" s="274"/>
      <c r="M28" s="274"/>
      <c r="N28" s="274"/>
      <c r="O28" s="258"/>
      <c r="P28" s="632"/>
      <c r="Q28" s="274"/>
      <c r="R28" s="258"/>
      <c r="S28" s="240"/>
    </row>
    <row r="29" spans="1:19" ht="12" customHeight="1" thickBot="1">
      <c r="A29" s="215" t="s">
        <v>32</v>
      </c>
      <c r="B29" s="251"/>
      <c r="C29" s="635" t="s">
        <v>159</v>
      </c>
      <c r="D29" s="624">
        <f aca="true" t="shared" si="5" ref="D29:L29">SUM(D30:D34)</f>
        <v>0</v>
      </c>
      <c r="E29" s="267">
        <f t="shared" si="5"/>
        <v>0</v>
      </c>
      <c r="F29" s="267">
        <f t="shared" si="5"/>
        <v>0</v>
      </c>
      <c r="G29" s="267">
        <f>SUM(G30:G34)</f>
        <v>0</v>
      </c>
      <c r="H29" s="267">
        <f>SUM(H30:H34)</f>
        <v>0</v>
      </c>
      <c r="I29" s="203">
        <f>SUM(I30:I34)</f>
        <v>0</v>
      </c>
      <c r="J29" s="624">
        <f t="shared" si="5"/>
        <v>0</v>
      </c>
      <c r="K29" s="267">
        <f t="shared" si="5"/>
        <v>0</v>
      </c>
      <c r="L29" s="267">
        <f t="shared" si="5"/>
        <v>0</v>
      </c>
      <c r="M29" s="267">
        <f>SUM(M30:M34)</f>
        <v>0</v>
      </c>
      <c r="N29" s="267">
        <f>SUM(N30:N34)</f>
        <v>0</v>
      </c>
      <c r="O29" s="203">
        <f>SUM(O30:O34)</f>
        <v>0</v>
      </c>
      <c r="P29" s="624"/>
      <c r="Q29" s="267"/>
      <c r="R29" s="203"/>
      <c r="S29" s="616"/>
    </row>
    <row r="30" spans="1:19" ht="12" customHeight="1">
      <c r="A30" s="252"/>
      <c r="B30" s="253" t="s">
        <v>133</v>
      </c>
      <c r="C30" s="636" t="s">
        <v>160</v>
      </c>
      <c r="D30" s="642"/>
      <c r="E30" s="276"/>
      <c r="F30" s="276"/>
      <c r="G30" s="276"/>
      <c r="H30" s="276"/>
      <c r="I30" s="643"/>
      <c r="J30" s="642"/>
      <c r="K30" s="276"/>
      <c r="L30" s="276"/>
      <c r="M30" s="276"/>
      <c r="N30" s="276"/>
      <c r="O30" s="643"/>
      <c r="P30" s="626"/>
      <c r="Q30" s="268"/>
      <c r="R30" s="209"/>
      <c r="S30" s="650"/>
    </row>
    <row r="31" spans="1:19" ht="12" customHeight="1">
      <c r="A31" s="254"/>
      <c r="B31" s="255" t="s">
        <v>134</v>
      </c>
      <c r="C31" s="637" t="s">
        <v>61</v>
      </c>
      <c r="D31" s="644"/>
      <c r="E31" s="277"/>
      <c r="F31" s="277"/>
      <c r="G31" s="277"/>
      <c r="H31" s="277"/>
      <c r="I31" s="256"/>
      <c r="J31" s="644"/>
      <c r="K31" s="277"/>
      <c r="L31" s="277"/>
      <c r="M31" s="277"/>
      <c r="N31" s="277"/>
      <c r="O31" s="256"/>
      <c r="P31" s="626"/>
      <c r="Q31" s="268"/>
      <c r="R31" s="209"/>
      <c r="S31" s="650"/>
    </row>
    <row r="32" spans="1:19" ht="12" customHeight="1">
      <c r="A32" s="254"/>
      <c r="B32" s="255" t="s">
        <v>135</v>
      </c>
      <c r="C32" s="637" t="s">
        <v>161</v>
      </c>
      <c r="D32" s="644"/>
      <c r="E32" s="277"/>
      <c r="F32" s="277"/>
      <c r="G32" s="277"/>
      <c r="H32" s="277"/>
      <c r="I32" s="256"/>
      <c r="J32" s="644"/>
      <c r="K32" s="277"/>
      <c r="L32" s="277"/>
      <c r="M32" s="277"/>
      <c r="N32" s="277"/>
      <c r="O32" s="256"/>
      <c r="P32" s="626"/>
      <c r="Q32" s="268"/>
      <c r="R32" s="209"/>
      <c r="S32" s="650"/>
    </row>
    <row r="33" spans="1:19" s="244" customFormat="1" ht="12" customHeight="1">
      <c r="A33" s="254"/>
      <c r="B33" s="255" t="s">
        <v>136</v>
      </c>
      <c r="C33" s="637" t="s">
        <v>103</v>
      </c>
      <c r="D33" s="644"/>
      <c r="E33" s="277"/>
      <c r="F33" s="277"/>
      <c r="G33" s="277"/>
      <c r="H33" s="277"/>
      <c r="I33" s="256"/>
      <c r="J33" s="644"/>
      <c r="K33" s="277"/>
      <c r="L33" s="277"/>
      <c r="M33" s="277"/>
      <c r="N33" s="277"/>
      <c r="O33" s="256"/>
      <c r="P33" s="626"/>
      <c r="Q33" s="268"/>
      <c r="R33" s="209"/>
      <c r="S33" s="650"/>
    </row>
    <row r="34" spans="1:19" ht="12" customHeight="1" thickBot="1">
      <c r="A34" s="254"/>
      <c r="B34" s="255" t="s">
        <v>60</v>
      </c>
      <c r="C34" s="637" t="s">
        <v>105</v>
      </c>
      <c r="D34" s="644"/>
      <c r="E34" s="277"/>
      <c r="F34" s="277"/>
      <c r="G34" s="277"/>
      <c r="H34" s="277"/>
      <c r="I34" s="256"/>
      <c r="J34" s="644"/>
      <c r="K34" s="277"/>
      <c r="L34" s="277"/>
      <c r="M34" s="277"/>
      <c r="N34" s="277"/>
      <c r="O34" s="256"/>
      <c r="P34" s="644"/>
      <c r="Q34" s="277"/>
      <c r="R34" s="256"/>
      <c r="S34" s="651"/>
    </row>
    <row r="35" spans="1:19" ht="12" customHeight="1" thickBot="1">
      <c r="A35" s="215" t="s">
        <v>33</v>
      </c>
      <c r="B35" s="251"/>
      <c r="C35" s="635" t="s">
        <v>162</v>
      </c>
      <c r="D35" s="624">
        <f aca="true" t="shared" si="6" ref="D35:I35">SUM(D36:D39)</f>
        <v>0</v>
      </c>
      <c r="E35" s="267">
        <f t="shared" si="6"/>
        <v>0</v>
      </c>
      <c r="F35" s="267">
        <f t="shared" si="6"/>
        <v>0</v>
      </c>
      <c r="G35" s="267">
        <f t="shared" si="6"/>
        <v>0</v>
      </c>
      <c r="H35" s="267">
        <f t="shared" si="6"/>
        <v>0</v>
      </c>
      <c r="I35" s="203">
        <f t="shared" si="6"/>
        <v>0</v>
      </c>
      <c r="J35" s="624"/>
      <c r="K35" s="267"/>
      <c r="L35" s="267">
        <f>SUM(L36:L39)</f>
        <v>0</v>
      </c>
      <c r="M35" s="267">
        <f>SUM(M36:M39)</f>
        <v>0</v>
      </c>
      <c r="N35" s="267">
        <f>SUM(N36:N39)</f>
        <v>0</v>
      </c>
      <c r="O35" s="203">
        <f>SUM(O36:O39)</f>
        <v>0</v>
      </c>
      <c r="P35" s="624"/>
      <c r="Q35" s="267"/>
      <c r="R35" s="203"/>
      <c r="S35" s="616"/>
    </row>
    <row r="36" spans="1:19" ht="12" customHeight="1">
      <c r="A36" s="252"/>
      <c r="B36" s="253" t="s">
        <v>163</v>
      </c>
      <c r="C36" s="636" t="s">
        <v>115</v>
      </c>
      <c r="D36" s="642"/>
      <c r="E36" s="276"/>
      <c r="F36" s="276"/>
      <c r="G36" s="276"/>
      <c r="H36" s="276"/>
      <c r="I36" s="643"/>
      <c r="J36" s="642"/>
      <c r="K36" s="276"/>
      <c r="L36" s="276"/>
      <c r="M36" s="276"/>
      <c r="N36" s="276"/>
      <c r="O36" s="643"/>
      <c r="P36" s="626"/>
      <c r="Q36" s="268"/>
      <c r="R36" s="209"/>
      <c r="S36" s="650"/>
    </row>
    <row r="37" spans="1:19" ht="12" customHeight="1">
      <c r="A37" s="254"/>
      <c r="B37" s="255" t="s">
        <v>164</v>
      </c>
      <c r="C37" s="637" t="s">
        <v>116</v>
      </c>
      <c r="D37" s="644">
        <v>0</v>
      </c>
      <c r="E37" s="277">
        <v>0</v>
      </c>
      <c r="F37" s="277">
        <v>0</v>
      </c>
      <c r="G37" s="277">
        <v>0</v>
      </c>
      <c r="H37" s="277">
        <v>0</v>
      </c>
      <c r="I37" s="256">
        <v>0</v>
      </c>
      <c r="J37" s="644"/>
      <c r="K37" s="277"/>
      <c r="L37" s="277">
        <v>0</v>
      </c>
      <c r="M37" s="277">
        <v>0</v>
      </c>
      <c r="N37" s="277">
        <v>0</v>
      </c>
      <c r="O37" s="256">
        <v>0</v>
      </c>
      <c r="P37" s="644"/>
      <c r="Q37" s="277"/>
      <c r="R37" s="256"/>
      <c r="S37" s="651"/>
    </row>
    <row r="38" spans="1:19" ht="15" customHeight="1">
      <c r="A38" s="254"/>
      <c r="B38" s="255" t="s">
        <v>48</v>
      </c>
      <c r="C38" s="637" t="s">
        <v>166</v>
      </c>
      <c r="D38" s="644"/>
      <c r="E38" s="277"/>
      <c r="F38" s="277"/>
      <c r="G38" s="277"/>
      <c r="H38" s="277"/>
      <c r="I38" s="256"/>
      <c r="J38" s="644"/>
      <c r="K38" s="277"/>
      <c r="L38" s="277"/>
      <c r="M38" s="277"/>
      <c r="N38" s="277"/>
      <c r="O38" s="256"/>
      <c r="P38" s="644"/>
      <c r="Q38" s="277"/>
      <c r="R38" s="256"/>
      <c r="S38" s="651"/>
    </row>
    <row r="39" spans="1:19" ht="13.5" thickBot="1">
      <c r="A39" s="254"/>
      <c r="B39" s="255" t="s">
        <v>419</v>
      </c>
      <c r="C39" s="637" t="s">
        <v>168</v>
      </c>
      <c r="D39" s="644"/>
      <c r="E39" s="277"/>
      <c r="F39" s="277"/>
      <c r="G39" s="277"/>
      <c r="H39" s="277"/>
      <c r="I39" s="256"/>
      <c r="J39" s="644"/>
      <c r="K39" s="277"/>
      <c r="L39" s="277"/>
      <c r="M39" s="277"/>
      <c r="N39" s="277"/>
      <c r="O39" s="256"/>
      <c r="P39" s="644"/>
      <c r="Q39" s="277"/>
      <c r="R39" s="256"/>
      <c r="S39" s="651"/>
    </row>
    <row r="40" spans="1:19" ht="15" customHeight="1" hidden="1" thickBot="1">
      <c r="A40" s="215" t="s">
        <v>10</v>
      </c>
      <c r="B40" s="251"/>
      <c r="C40" s="638" t="s">
        <v>169</v>
      </c>
      <c r="D40" s="629"/>
      <c r="E40" s="271"/>
      <c r="F40" s="271"/>
      <c r="G40" s="271"/>
      <c r="H40" s="271"/>
      <c r="I40" s="225"/>
      <c r="J40" s="629"/>
      <c r="K40" s="271"/>
      <c r="L40" s="271"/>
      <c r="M40" s="271"/>
      <c r="N40" s="271"/>
      <c r="O40" s="225"/>
      <c r="P40" s="629"/>
      <c r="Q40" s="271"/>
      <c r="R40" s="225"/>
      <c r="S40" s="618"/>
    </row>
    <row r="41" spans="1:19" ht="14.25" customHeight="1" hidden="1" thickBot="1">
      <c r="A41" s="235" t="s">
        <v>11</v>
      </c>
      <c r="B41" s="386"/>
      <c r="C41" s="639" t="s">
        <v>170</v>
      </c>
      <c r="D41" s="629"/>
      <c r="E41" s="271"/>
      <c r="F41" s="271"/>
      <c r="G41" s="271"/>
      <c r="H41" s="271"/>
      <c r="I41" s="225"/>
      <c r="J41" s="629"/>
      <c r="K41" s="271"/>
      <c r="L41" s="271"/>
      <c r="M41" s="271"/>
      <c r="N41" s="271"/>
      <c r="O41" s="225"/>
      <c r="P41" s="629"/>
      <c r="Q41" s="271"/>
      <c r="R41" s="225"/>
      <c r="S41" s="618"/>
    </row>
    <row r="42" spans="1:19" ht="13.5" thickBot="1">
      <c r="A42" s="215" t="s">
        <v>10</v>
      </c>
      <c r="B42" s="257"/>
      <c r="C42" s="640" t="s">
        <v>424</v>
      </c>
      <c r="D42" s="632">
        <f aca="true" t="shared" si="7" ref="D42:O42">D29+D35+D40+D41</f>
        <v>0</v>
      </c>
      <c r="E42" s="274">
        <f t="shared" si="7"/>
        <v>0</v>
      </c>
      <c r="F42" s="274">
        <f t="shared" si="7"/>
        <v>0</v>
      </c>
      <c r="G42" s="274">
        <f t="shared" si="7"/>
        <v>0</v>
      </c>
      <c r="H42" s="274">
        <f t="shared" si="7"/>
        <v>0</v>
      </c>
      <c r="I42" s="258">
        <f t="shared" si="7"/>
        <v>0</v>
      </c>
      <c r="J42" s="632">
        <f t="shared" si="7"/>
        <v>0</v>
      </c>
      <c r="K42" s="274">
        <f t="shared" si="7"/>
        <v>0</v>
      </c>
      <c r="L42" s="274">
        <f t="shared" si="7"/>
        <v>0</v>
      </c>
      <c r="M42" s="274">
        <f t="shared" si="7"/>
        <v>0</v>
      </c>
      <c r="N42" s="274">
        <f t="shared" si="7"/>
        <v>0</v>
      </c>
      <c r="O42" s="258">
        <f t="shared" si="7"/>
        <v>0</v>
      </c>
      <c r="P42" s="632"/>
      <c r="Q42" s="274"/>
      <c r="R42" s="258"/>
      <c r="S42" s="240"/>
    </row>
    <row r="43" spans="1:19" ht="13.5" thickBot="1">
      <c r="A43" s="388"/>
      <c r="B43" s="389"/>
      <c r="C43" s="389"/>
      <c r="D43" s="677"/>
      <c r="E43" s="678"/>
      <c r="F43" s="678"/>
      <c r="G43" s="678"/>
      <c r="H43" s="678"/>
      <c r="I43" s="679"/>
      <c r="J43" s="677"/>
      <c r="K43" s="678"/>
      <c r="L43" s="678"/>
      <c r="M43" s="678"/>
      <c r="N43" s="678"/>
      <c r="O43" s="679"/>
      <c r="P43" s="677"/>
      <c r="Q43" s="678"/>
      <c r="R43" s="679"/>
      <c r="S43" s="390"/>
    </row>
    <row r="44" spans="1:19" ht="13.5" thickBot="1">
      <c r="A44" s="262" t="s">
        <v>172</v>
      </c>
      <c r="B44" s="263"/>
      <c r="C44" s="641"/>
      <c r="D44" s="657"/>
      <c r="E44" s="280"/>
      <c r="F44" s="280"/>
      <c r="G44" s="280"/>
      <c r="H44" s="280"/>
      <c r="I44" s="645"/>
      <c r="J44" s="657"/>
      <c r="K44" s="280"/>
      <c r="L44" s="280"/>
      <c r="M44" s="280"/>
      <c r="N44" s="280"/>
      <c r="O44" s="645"/>
      <c r="P44" s="657"/>
      <c r="Q44" s="280"/>
      <c r="R44" s="645"/>
      <c r="S44" s="279"/>
    </row>
    <row r="45" spans="1:19" ht="13.5" thickBot="1">
      <c r="A45" s="262" t="s">
        <v>173</v>
      </c>
      <c r="B45" s="263"/>
      <c r="C45" s="641"/>
      <c r="D45" s="657">
        <v>0</v>
      </c>
      <c r="E45" s="280"/>
      <c r="F45" s="280"/>
      <c r="G45" s="280"/>
      <c r="H45" s="280"/>
      <c r="I45" s="645"/>
      <c r="J45" s="657"/>
      <c r="K45" s="280"/>
      <c r="L45" s="280"/>
      <c r="M45" s="280"/>
      <c r="N45" s="280"/>
      <c r="O45" s="645"/>
      <c r="P45" s="657"/>
      <c r="Q45" s="280"/>
      <c r="R45" s="645"/>
      <c r="S45" s="279"/>
    </row>
    <row r="46" spans="6:9" ht="12.75">
      <c r="F46" s="392"/>
      <c r="G46" s="392"/>
      <c r="H46" s="392"/>
      <c r="I46" s="392"/>
    </row>
    <row r="47" spans="1:9" ht="12.75">
      <c r="A47" s="1266" t="s">
        <v>174</v>
      </c>
      <c r="B47" s="1266"/>
      <c r="C47" s="1266"/>
      <c r="D47" s="1266"/>
      <c r="E47" s="360"/>
      <c r="F47" s="360"/>
      <c r="G47" s="360"/>
      <c r="H47" s="360"/>
      <c r="I47" s="360"/>
    </row>
    <row r="48" spans="1:3" ht="12.75">
      <c r="A48" s="1266"/>
      <c r="B48" s="1266"/>
      <c r="C48" s="1266"/>
    </row>
    <row r="49" spans="4:9" ht="12.75">
      <c r="D49" s="392">
        <v>0</v>
      </c>
      <c r="E49" s="392"/>
      <c r="F49" s="392"/>
      <c r="G49" s="392"/>
      <c r="H49" s="392"/>
      <c r="I49" s="39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V27" sqref="V27"/>
    </sheetView>
  </sheetViews>
  <sheetFormatPr defaultColWidth="9.140625" defaultRowHeight="12.75"/>
  <cols>
    <col min="1" max="1" width="6.57421875" style="9" hidden="1" customWidth="1"/>
    <col min="2" max="2" width="26.7109375" style="19" hidden="1" customWidth="1"/>
    <col min="3" max="3" width="28.28125" style="19" hidden="1" customWidth="1"/>
    <col min="4" max="4" width="5.00390625" style="9" hidden="1" customWidth="1"/>
    <col min="5" max="6" width="14.57421875" style="9" hidden="1" customWidth="1"/>
    <col min="7" max="7" width="11.8515625" style="9" hidden="1" customWidth="1"/>
    <col min="8" max="8" width="9.28125" style="9" hidden="1" customWidth="1"/>
    <col min="9" max="9" width="11.8515625" style="9" hidden="1" customWidth="1"/>
    <col min="10" max="16384" width="9.140625" style="9" customWidth="1"/>
  </cols>
  <sheetData>
    <row r="1" spans="2:6" ht="12.75">
      <c r="B1" s="58"/>
      <c r="D1" s="1280" t="s">
        <v>245</v>
      </c>
      <c r="E1" s="1280"/>
      <c r="F1" s="12"/>
    </row>
    <row r="2" ht="12.75">
      <c r="B2" s="58"/>
    </row>
    <row r="3" spans="1:6" ht="18">
      <c r="A3" s="1281" t="s">
        <v>68</v>
      </c>
      <c r="B3" s="1281"/>
      <c r="C3" s="1281"/>
      <c r="D3" s="1281"/>
      <c r="E3" s="1281"/>
      <c r="F3" s="18"/>
    </row>
    <row r="4" spans="1:6" ht="18">
      <c r="A4" s="1281" t="s">
        <v>17</v>
      </c>
      <c r="B4" s="1281"/>
      <c r="C4" s="1281"/>
      <c r="D4" s="1281"/>
      <c r="E4" s="1281"/>
      <c r="F4" s="18"/>
    </row>
    <row r="5" spans="1:6" ht="18">
      <c r="A5" s="18"/>
      <c r="B5" s="37"/>
      <c r="C5" s="37"/>
      <c r="D5" s="18"/>
      <c r="E5" s="18"/>
      <c r="F5" s="18"/>
    </row>
    <row r="6" spans="1:6" ht="15.75">
      <c r="A6" s="1282" t="s">
        <v>373</v>
      </c>
      <c r="B6" s="1282"/>
      <c r="C6" s="1282"/>
      <c r="D6" s="1282"/>
      <c r="E6" s="1282"/>
      <c r="F6" s="10"/>
    </row>
    <row r="7" spans="1:7" ht="16.5" thickBot="1">
      <c r="A7" s="11"/>
      <c r="B7" s="59"/>
      <c r="C7" s="38"/>
      <c r="D7" s="10"/>
      <c r="E7" s="994" t="s">
        <v>496</v>
      </c>
      <c r="F7" s="26"/>
      <c r="G7" s="26" t="s">
        <v>2</v>
      </c>
    </row>
    <row r="8" spans="1:9" ht="45.75" customHeight="1" thickBot="1">
      <c r="A8" s="23" t="s">
        <v>20</v>
      </c>
      <c r="B8" s="39" t="s">
        <v>18</v>
      </c>
      <c r="C8" s="39" t="s">
        <v>19</v>
      </c>
      <c r="D8" s="41" t="s">
        <v>35</v>
      </c>
      <c r="E8" s="39" t="s">
        <v>238</v>
      </c>
      <c r="F8" s="409" t="s">
        <v>267</v>
      </c>
      <c r="G8" s="321" t="s">
        <v>348</v>
      </c>
      <c r="H8" s="321" t="s">
        <v>281</v>
      </c>
      <c r="I8" s="321" t="s">
        <v>282</v>
      </c>
    </row>
    <row r="9" spans="1:9" s="17" customFormat="1" ht="30" customHeight="1">
      <c r="A9" s="32">
        <v>1</v>
      </c>
      <c r="B9" s="40"/>
      <c r="C9" s="40"/>
      <c r="D9" s="33"/>
      <c r="E9" s="394"/>
      <c r="F9" s="410"/>
      <c r="G9" s="101"/>
      <c r="H9" s="101"/>
      <c r="I9" s="491"/>
    </row>
    <row r="10" spans="1:9" ht="30" customHeight="1">
      <c r="A10" s="46">
        <v>2</v>
      </c>
      <c r="B10" s="60"/>
      <c r="C10" s="47"/>
      <c r="D10" s="48"/>
      <c r="E10" s="395"/>
      <c r="F10" s="411"/>
      <c r="G10" s="49"/>
      <c r="I10" s="492"/>
    </row>
    <row r="11" spans="1:9" ht="30" customHeight="1">
      <c r="A11" s="46">
        <v>3</v>
      </c>
      <c r="B11" s="60"/>
      <c r="C11" s="993"/>
      <c r="D11" s="48"/>
      <c r="E11" s="395"/>
      <c r="F11" s="411"/>
      <c r="G11" s="49"/>
      <c r="I11" s="492"/>
    </row>
    <row r="12" spans="1:9" ht="30" customHeight="1">
      <c r="A12" s="50">
        <v>4</v>
      </c>
      <c r="B12" s="60"/>
      <c r="C12" s="81"/>
      <c r="D12" s="51"/>
      <c r="E12" s="396"/>
      <c r="F12" s="412"/>
      <c r="G12" s="52"/>
      <c r="I12" s="492"/>
    </row>
    <row r="13" spans="1:9" ht="30" customHeight="1">
      <c r="A13" s="82"/>
      <c r="B13" s="81"/>
      <c r="C13" s="81"/>
      <c r="D13" s="80" t="s">
        <v>15</v>
      </c>
      <c r="E13" s="397"/>
      <c r="F13" s="413"/>
      <c r="G13" s="83"/>
      <c r="I13" s="492"/>
    </row>
    <row r="14" spans="1:9" ht="36.75" customHeight="1">
      <c r="A14" s="82"/>
      <c r="B14" s="81"/>
      <c r="C14" s="81"/>
      <c r="D14" s="80" t="s">
        <v>15</v>
      </c>
      <c r="E14" s="397"/>
      <c r="F14" s="413"/>
      <c r="G14" s="83"/>
      <c r="I14" s="492"/>
    </row>
    <row r="15" spans="1:9" ht="36.75" customHeight="1">
      <c r="A15" s="82"/>
      <c r="B15" s="81"/>
      <c r="C15" s="81"/>
      <c r="D15" s="80" t="s">
        <v>15</v>
      </c>
      <c r="E15" s="397"/>
      <c r="F15" s="413"/>
      <c r="G15" s="83"/>
      <c r="I15" s="492"/>
    </row>
    <row r="16" spans="1:9" ht="36.75" customHeight="1" thickBot="1">
      <c r="A16" s="82"/>
      <c r="B16" s="81"/>
      <c r="C16" s="81"/>
      <c r="D16" s="80" t="s">
        <v>16</v>
      </c>
      <c r="E16" s="397"/>
      <c r="F16" s="413"/>
      <c r="G16" s="83"/>
      <c r="I16" s="492"/>
    </row>
    <row r="17" spans="1:9" s="45" customFormat="1" ht="30" customHeight="1" thickBot="1">
      <c r="A17" s="1278" t="s">
        <v>1</v>
      </c>
      <c r="B17" s="1279"/>
      <c r="C17" s="42"/>
      <c r="D17" s="43"/>
      <c r="E17" s="398">
        <f>SUM(E9:E16)</f>
        <v>0</v>
      </c>
      <c r="F17" s="414">
        <v>889</v>
      </c>
      <c r="G17" s="44">
        <f>SUM(G9:G16)</f>
        <v>0</v>
      </c>
      <c r="H17" s="44"/>
      <c r="I17" s="493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60" zoomScaleNormal="75" zoomScalePageLayoutView="0" workbookViewId="0" topLeftCell="A1">
      <selection activeCell="E51" sqref="E51"/>
    </sheetView>
  </sheetViews>
  <sheetFormatPr defaultColWidth="9.140625" defaultRowHeight="12.75"/>
  <cols>
    <col min="1" max="1" width="2.8515625" style="158" customWidth="1"/>
    <col min="2" max="2" width="3.8515625" style="165" customWidth="1"/>
    <col min="3" max="3" width="5.28125" style="165" customWidth="1"/>
    <col min="4" max="4" width="74.57421875" style="166" customWidth="1"/>
    <col min="5" max="5" width="27.140625" style="1" customWidth="1"/>
    <col min="6" max="7" width="15.7109375" style="1" hidden="1" customWidth="1"/>
    <col min="8" max="9" width="14.421875" style="1" hidden="1" customWidth="1"/>
    <col min="10" max="10" width="14.57421875" style="1" hidden="1" customWidth="1"/>
    <col min="11" max="11" width="29.28125" style="100" customWidth="1"/>
    <col min="12" max="13" width="15.7109375" style="100" hidden="1" customWidth="1"/>
    <col min="14" max="15" width="14.421875" style="100" hidden="1" customWidth="1"/>
    <col min="16" max="16" width="14.140625" style="100" hidden="1" customWidth="1"/>
    <col min="17" max="17" width="26.7109375" style="100" customWidth="1"/>
    <col min="18" max="19" width="13.7109375" style="100" hidden="1" customWidth="1"/>
    <col min="20" max="21" width="14.421875" style="100" hidden="1" customWidth="1"/>
    <col min="22" max="22" width="12.28125" style="100" hidden="1" customWidth="1"/>
    <col min="23" max="23" width="39.28125" style="100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094" t="s">
        <v>8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  <c r="Q1" s="1094"/>
      <c r="R1" s="1094"/>
      <c r="S1" s="1094"/>
      <c r="T1" s="1094"/>
      <c r="U1" s="1094"/>
      <c r="V1" s="1094"/>
      <c r="W1" s="1094"/>
    </row>
    <row r="2" spans="1:23" ht="14.25" customHeight="1" thickBot="1">
      <c r="A2" s="1096" t="s">
        <v>224</v>
      </c>
      <c r="B2" s="1096"/>
      <c r="C2" s="157"/>
      <c r="D2" s="167"/>
      <c r="W2" s="173" t="s">
        <v>2</v>
      </c>
    </row>
    <row r="3" spans="1:29" s="2" customFormat="1" ht="48.75" customHeight="1" thickBot="1">
      <c r="A3" s="1095" t="s">
        <v>4</v>
      </c>
      <c r="B3" s="1073"/>
      <c r="C3" s="1073"/>
      <c r="D3" s="1073"/>
      <c r="E3" s="581" t="s">
        <v>5</v>
      </c>
      <c r="F3" s="514"/>
      <c r="G3" s="514"/>
      <c r="H3" s="514"/>
      <c r="I3" s="514"/>
      <c r="J3" s="515"/>
      <c r="K3" s="581" t="s">
        <v>80</v>
      </c>
      <c r="L3" s="514"/>
      <c r="M3" s="514"/>
      <c r="N3" s="514"/>
      <c r="O3" s="514"/>
      <c r="P3" s="515"/>
      <c r="Q3" s="581" t="s">
        <v>81</v>
      </c>
      <c r="R3" s="514"/>
      <c r="S3" s="514"/>
      <c r="T3" s="514"/>
      <c r="U3" s="514"/>
      <c r="V3" s="515"/>
      <c r="W3" s="1095" t="s">
        <v>88</v>
      </c>
      <c r="X3" s="1073"/>
      <c r="Y3" s="1073"/>
      <c r="Z3" s="1073"/>
      <c r="AA3" s="1073"/>
      <c r="AB3" s="1073"/>
      <c r="AC3" s="1098"/>
    </row>
    <row r="4" spans="1:29" s="2" customFormat="1" ht="32.25" hidden="1" thickBot="1">
      <c r="A4" s="359"/>
      <c r="B4" s="357"/>
      <c r="C4" s="357"/>
      <c r="D4" s="357"/>
      <c r="E4" s="440" t="s">
        <v>86</v>
      </c>
      <c r="F4" s="441" t="s">
        <v>267</v>
      </c>
      <c r="G4" s="441" t="s">
        <v>271</v>
      </c>
      <c r="H4" s="441" t="s">
        <v>276</v>
      </c>
      <c r="I4" s="441" t="s">
        <v>300</v>
      </c>
      <c r="J4" s="442" t="s">
        <v>345</v>
      </c>
      <c r="K4" s="440" t="s">
        <v>86</v>
      </c>
      <c r="L4" s="441" t="s">
        <v>267</v>
      </c>
      <c r="M4" s="441" t="s">
        <v>271</v>
      </c>
      <c r="N4" s="441" t="s">
        <v>276</v>
      </c>
      <c r="O4" s="441" t="s">
        <v>300</v>
      </c>
      <c r="P4" s="442" t="s">
        <v>345</v>
      </c>
      <c r="Q4" s="440" t="s">
        <v>86</v>
      </c>
      <c r="R4" s="441" t="s">
        <v>267</v>
      </c>
      <c r="S4" s="441" t="s">
        <v>271</v>
      </c>
      <c r="T4" s="441" t="s">
        <v>276</v>
      </c>
      <c r="U4" s="441" t="s">
        <v>300</v>
      </c>
      <c r="V4" s="442" t="s">
        <v>345</v>
      </c>
      <c r="W4" s="440" t="s">
        <v>86</v>
      </c>
      <c r="X4" s="441" t="s">
        <v>267</v>
      </c>
      <c r="Y4" s="441" t="s">
        <v>271</v>
      </c>
      <c r="Z4" s="441" t="s">
        <v>276</v>
      </c>
      <c r="AA4" s="441" t="s">
        <v>300</v>
      </c>
      <c r="AB4" s="442" t="s">
        <v>345</v>
      </c>
      <c r="AC4" s="442" t="s">
        <v>345</v>
      </c>
    </row>
    <row r="5" spans="1:29" s="99" customFormat="1" ht="33" customHeight="1" thickBot="1">
      <c r="A5" s="150" t="s">
        <v>32</v>
      </c>
      <c r="B5" s="1097" t="s">
        <v>100</v>
      </c>
      <c r="C5" s="1097"/>
      <c r="D5" s="1097"/>
      <c r="E5" s="443">
        <f aca="true" t="shared" si="0" ref="E5:P5">SUM(E6:E10)</f>
        <v>12805</v>
      </c>
      <c r="F5" s="347">
        <f t="shared" si="0"/>
        <v>0</v>
      </c>
      <c r="G5" s="347">
        <f t="shared" si="0"/>
        <v>0</v>
      </c>
      <c r="H5" s="347">
        <f t="shared" si="0"/>
        <v>0</v>
      </c>
      <c r="I5" s="347">
        <f t="shared" si="0"/>
        <v>0</v>
      </c>
      <c r="J5" s="347">
        <f t="shared" si="0"/>
        <v>0</v>
      </c>
      <c r="K5" s="443">
        <f t="shared" si="0"/>
        <v>12284</v>
      </c>
      <c r="L5" s="347">
        <f t="shared" si="0"/>
        <v>0</v>
      </c>
      <c r="M5" s="347">
        <f t="shared" si="0"/>
        <v>0</v>
      </c>
      <c r="N5" s="347">
        <f t="shared" si="0"/>
        <v>0</v>
      </c>
      <c r="O5" s="347">
        <f t="shared" si="0"/>
        <v>0</v>
      </c>
      <c r="P5" s="347">
        <f t="shared" si="0"/>
        <v>0</v>
      </c>
      <c r="Q5" s="443">
        <f aca="true" t="shared" si="1" ref="Q5:Z5">SUM(Q6:Q10)</f>
        <v>521</v>
      </c>
      <c r="R5" s="347">
        <f t="shared" si="1"/>
        <v>0</v>
      </c>
      <c r="S5" s="347">
        <f t="shared" si="1"/>
        <v>0</v>
      </c>
      <c r="T5" s="347">
        <f t="shared" si="1"/>
        <v>0</v>
      </c>
      <c r="U5" s="347">
        <f>SUM(U6:U10)</f>
        <v>0</v>
      </c>
      <c r="V5" s="347">
        <f>SUM(V6:V10)</f>
        <v>0</v>
      </c>
      <c r="W5" s="443">
        <f t="shared" si="1"/>
        <v>0</v>
      </c>
      <c r="X5" s="347">
        <f t="shared" si="1"/>
        <v>0</v>
      </c>
      <c r="Y5" s="347">
        <f t="shared" si="1"/>
        <v>0</v>
      </c>
      <c r="Z5" s="347">
        <f t="shared" si="1"/>
        <v>0</v>
      </c>
      <c r="AA5" s="347">
        <f>SUM(AA6:AA10)</f>
        <v>0</v>
      </c>
      <c r="AB5" s="347">
        <f>SUM(AB6:AB10)</f>
        <v>0</v>
      </c>
      <c r="AC5" s="347">
        <f>SUM(AC6:AC10)</f>
        <v>0</v>
      </c>
    </row>
    <row r="6" spans="1:29" s="5" customFormat="1" ht="33" customHeight="1">
      <c r="A6" s="149"/>
      <c r="B6" s="154" t="s">
        <v>43</v>
      </c>
      <c r="C6" s="154"/>
      <c r="D6" s="433" t="s">
        <v>0</v>
      </c>
      <c r="E6" s="444">
        <f>'4.sz.m.ÖNK kiadás'!E7+'üres lap2'!D31+'üres lap3'!D30+'üres lap'!D27</f>
        <v>5285</v>
      </c>
      <c r="F6" s="349">
        <f>'4.sz.m.ÖNK kiadás'!F7+'üres lap2'!E31+'üres lap3'!E30+'üres lap'!E27</f>
        <v>0</v>
      </c>
      <c r="G6" s="349">
        <f>'4.sz.m.ÖNK kiadás'!G7+'üres lap2'!F31+'üres lap3'!F30+'üres lap'!F27</f>
        <v>0</v>
      </c>
      <c r="H6" s="349">
        <f>'4.sz.m.ÖNK kiadás'!H7+'üres lap2'!G31+'üres lap3'!G30+'üres lap'!G27</f>
        <v>0</v>
      </c>
      <c r="I6" s="349">
        <f>'4.sz.m.ÖNK kiadás'!I7+'üres lap2'!H31+'üres lap3'!H30+'üres lap'!H27</f>
        <v>0</v>
      </c>
      <c r="J6" s="349">
        <f>'4.sz.m.ÖNK kiadás'!J7+'üres lap2'!I31+'üres lap3'!I30+'üres lap'!I27</f>
        <v>0</v>
      </c>
      <c r="K6" s="444">
        <f aca="true" t="shared" si="2" ref="K6:N13">E6-Q6</f>
        <v>5285</v>
      </c>
      <c r="L6" s="349">
        <f t="shared" si="2"/>
        <v>0</v>
      </c>
      <c r="M6" s="349">
        <f t="shared" si="2"/>
        <v>0</v>
      </c>
      <c r="N6" s="349">
        <f t="shared" si="2"/>
        <v>0</v>
      </c>
      <c r="O6" s="349">
        <f>I6-U6</f>
        <v>0</v>
      </c>
      <c r="P6" s="349">
        <f>J6-V6</f>
        <v>0</v>
      </c>
      <c r="Q6" s="444">
        <f>'4.sz.m.ÖNK kiadás'!Q7</f>
        <v>0</v>
      </c>
      <c r="R6" s="349">
        <f>'4.sz.m.ÖNK kiadás'!R7</f>
        <v>0</v>
      </c>
      <c r="S6" s="349">
        <f>'4.sz.m.ÖNK kiadás'!S7</f>
        <v>0</v>
      </c>
      <c r="T6" s="349">
        <f>'4.sz.m.ÖNK kiadás'!T7</f>
        <v>0</v>
      </c>
      <c r="U6" s="349">
        <f>'4.sz.m.ÖNK kiadás'!U7</f>
        <v>0</v>
      </c>
      <c r="V6" s="349">
        <f>'4.sz.m.ÖNK kiadás'!V7</f>
        <v>0</v>
      </c>
      <c r="W6" s="444">
        <f>'üres lap2'!P31</f>
        <v>0</v>
      </c>
      <c r="X6" s="349">
        <f>'üres lap2'!Q31</f>
        <v>0</v>
      </c>
      <c r="Y6" s="349">
        <f>'üres lap2'!R31</f>
        <v>0</v>
      </c>
      <c r="Z6" s="349">
        <f>'üres lap2'!S31</f>
        <v>0</v>
      </c>
      <c r="AA6" s="349">
        <f>'üres lap2'!T31</f>
        <v>0</v>
      </c>
      <c r="AB6" s="349">
        <f>'üres lap2'!U31</f>
        <v>0</v>
      </c>
      <c r="AC6" s="349">
        <f>'üres lap2'!V31</f>
        <v>0</v>
      </c>
    </row>
    <row r="7" spans="1:29" s="5" customFormat="1" ht="33" customHeight="1">
      <c r="A7" s="132"/>
      <c r="B7" s="141" t="s">
        <v>44</v>
      </c>
      <c r="C7" s="141"/>
      <c r="D7" s="434" t="s">
        <v>101</v>
      </c>
      <c r="E7" s="444">
        <f>'4.sz.m.ÖNK kiadás'!E8+'üres lap2'!D32+'üres lap3'!D31+'üres lap'!D28</f>
        <v>1183</v>
      </c>
      <c r="F7" s="349">
        <f>'4.sz.m.ÖNK kiadás'!F8+'üres lap2'!E32+'üres lap3'!E31+'üres lap'!E28</f>
        <v>0</v>
      </c>
      <c r="G7" s="349">
        <f>'4.sz.m.ÖNK kiadás'!G8+'üres lap2'!F32+'üres lap3'!F31+'üres lap'!F28</f>
        <v>0</v>
      </c>
      <c r="H7" s="349">
        <f>'4.sz.m.ÖNK kiadás'!H8+'üres lap2'!G32+'üres lap3'!G31+'üres lap'!G28</f>
        <v>0</v>
      </c>
      <c r="I7" s="349">
        <f>'4.sz.m.ÖNK kiadás'!I8+'üres lap2'!H32+'üres lap3'!H31+'üres lap'!H28</f>
        <v>0</v>
      </c>
      <c r="J7" s="349">
        <f>'4.sz.m.ÖNK kiadás'!J8+'üres lap2'!I32+'üres lap3'!I31+'üres lap'!I28</f>
        <v>0</v>
      </c>
      <c r="K7" s="444">
        <f t="shared" si="2"/>
        <v>1183</v>
      </c>
      <c r="L7" s="349">
        <f t="shared" si="2"/>
        <v>0</v>
      </c>
      <c r="M7" s="349">
        <f t="shared" si="2"/>
        <v>0</v>
      </c>
      <c r="N7" s="349">
        <f t="shared" si="2"/>
        <v>0</v>
      </c>
      <c r="O7" s="349">
        <f aca="true" t="shared" si="3" ref="O7:P13">I7-U7</f>
        <v>0</v>
      </c>
      <c r="P7" s="349">
        <f t="shared" si="3"/>
        <v>0</v>
      </c>
      <c r="Q7" s="444">
        <f>'4.sz.m.ÖNK kiadás'!Q8</f>
        <v>0</v>
      </c>
      <c r="R7" s="349">
        <f>'4.sz.m.ÖNK kiadás'!R8</f>
        <v>0</v>
      </c>
      <c r="S7" s="349">
        <f>'4.sz.m.ÖNK kiadás'!S8</f>
        <v>0</v>
      </c>
      <c r="T7" s="349">
        <f>'4.sz.m.ÖNK kiadás'!T8</f>
        <v>0</v>
      </c>
      <c r="U7" s="349">
        <f>'4.sz.m.ÖNK kiadás'!U8</f>
        <v>0</v>
      </c>
      <c r="V7" s="349">
        <f>'4.sz.m.ÖNK kiadás'!V8</f>
        <v>0</v>
      </c>
      <c r="W7" s="444">
        <f>'üres lap2'!P32</f>
        <v>0</v>
      </c>
      <c r="X7" s="349">
        <f>'üres lap2'!Q32</f>
        <v>0</v>
      </c>
      <c r="Y7" s="349">
        <f>'üres lap2'!R32</f>
        <v>0</v>
      </c>
      <c r="Z7" s="349">
        <f>'üres lap2'!S32</f>
        <v>0</v>
      </c>
      <c r="AA7" s="349">
        <f>'üres lap2'!T32</f>
        <v>0</v>
      </c>
      <c r="AB7" s="349">
        <f>'üres lap2'!U32</f>
        <v>0</v>
      </c>
      <c r="AC7" s="349">
        <f>'üres lap2'!V32</f>
        <v>0</v>
      </c>
    </row>
    <row r="8" spans="1:29" s="5" customFormat="1" ht="33" customHeight="1">
      <c r="A8" s="132"/>
      <c r="B8" s="141" t="s">
        <v>45</v>
      </c>
      <c r="C8" s="141"/>
      <c r="D8" s="434" t="s">
        <v>102</v>
      </c>
      <c r="E8" s="444">
        <f>'4.sz.m.ÖNK kiadás'!E9+'üres lap2'!D33+'üres lap3'!D32+'üres lap'!D29</f>
        <v>5648</v>
      </c>
      <c r="F8" s="349">
        <f>'4.sz.m.ÖNK kiadás'!F9+'üres lap2'!E33+'üres lap3'!E32+'üres lap'!E29</f>
        <v>0</v>
      </c>
      <c r="G8" s="349">
        <f>'4.sz.m.ÖNK kiadás'!G9+'üres lap2'!F33+'üres lap3'!F32+'üres lap'!F29</f>
        <v>0</v>
      </c>
      <c r="H8" s="349">
        <f>'4.sz.m.ÖNK kiadás'!H9+'üres lap2'!G33+'üres lap3'!G32+'üres lap'!G29</f>
        <v>0</v>
      </c>
      <c r="I8" s="349">
        <f>'4.sz.m.ÖNK kiadás'!I9+'üres lap2'!H33+'üres lap3'!H32+'üres lap'!H29</f>
        <v>0</v>
      </c>
      <c r="J8" s="349">
        <f>'4.sz.m.ÖNK kiadás'!J9+'üres lap2'!I33+'üres lap3'!I32+'üres lap'!I29</f>
        <v>0</v>
      </c>
      <c r="K8" s="444">
        <f t="shared" si="2"/>
        <v>5648</v>
      </c>
      <c r="L8" s="349">
        <f t="shared" si="2"/>
        <v>0</v>
      </c>
      <c r="M8" s="349">
        <f t="shared" si="2"/>
        <v>0</v>
      </c>
      <c r="N8" s="349">
        <f t="shared" si="2"/>
        <v>0</v>
      </c>
      <c r="O8" s="349">
        <f t="shared" si="3"/>
        <v>0</v>
      </c>
      <c r="P8" s="349">
        <f t="shared" si="3"/>
        <v>0</v>
      </c>
      <c r="Q8" s="444">
        <f>'4.sz.m.ÖNK kiadás'!Q9</f>
        <v>0</v>
      </c>
      <c r="R8" s="349">
        <f>'4.sz.m.ÖNK kiadás'!R9</f>
        <v>0</v>
      </c>
      <c r="S8" s="349">
        <f>'4.sz.m.ÖNK kiadás'!S9</f>
        <v>0</v>
      </c>
      <c r="T8" s="349">
        <f>'4.sz.m.ÖNK kiadás'!T9</f>
        <v>0</v>
      </c>
      <c r="U8" s="349">
        <f>'4.sz.m.ÖNK kiadás'!U9</f>
        <v>0</v>
      </c>
      <c r="V8" s="349">
        <f>'4.sz.m.ÖNK kiadás'!V9</f>
        <v>0</v>
      </c>
      <c r="W8" s="444">
        <f>'üres lap2'!P33</f>
        <v>0</v>
      </c>
      <c r="X8" s="349">
        <f>'üres lap2'!Q33</f>
        <v>0</v>
      </c>
      <c r="Y8" s="349">
        <f>'üres lap2'!R33</f>
        <v>0</v>
      </c>
      <c r="Z8" s="349">
        <f>'üres lap2'!S33</f>
        <v>0</v>
      </c>
      <c r="AA8" s="349">
        <f>'üres lap2'!T33</f>
        <v>0</v>
      </c>
      <c r="AB8" s="349">
        <f>'üres lap2'!U33</f>
        <v>0</v>
      </c>
      <c r="AC8" s="349">
        <f>'üres lap2'!V33</f>
        <v>0</v>
      </c>
    </row>
    <row r="9" spans="1:29" s="5" customFormat="1" ht="33" customHeight="1">
      <c r="A9" s="132"/>
      <c r="B9" s="141" t="s">
        <v>59</v>
      </c>
      <c r="C9" s="141"/>
      <c r="D9" s="434" t="s">
        <v>103</v>
      </c>
      <c r="E9" s="444">
        <f>'4.sz.m.ÖNK kiadás'!E10+'üres lap2'!D34+'üres lap3'!D33+'üres lap'!D30</f>
        <v>383</v>
      </c>
      <c r="F9" s="349">
        <f>'4.sz.m.ÖNK kiadás'!F10+'üres lap2'!E34+'üres lap3'!E33+'üres lap'!E30</f>
        <v>0</v>
      </c>
      <c r="G9" s="349">
        <f>'4.sz.m.ÖNK kiadás'!G10+'üres lap2'!F34+'üres lap3'!F33+'üres lap'!F30</f>
        <v>0</v>
      </c>
      <c r="H9" s="349">
        <f>'4.sz.m.ÖNK kiadás'!H10+'üres lap2'!G34+'üres lap3'!G33+'üres lap'!G30</f>
        <v>0</v>
      </c>
      <c r="I9" s="349">
        <f>'4.sz.m.ÖNK kiadás'!I10+'üres lap2'!H34+'üres lap3'!H33+'üres lap'!H30</f>
        <v>0</v>
      </c>
      <c r="J9" s="349">
        <f>'4.sz.m.ÖNK kiadás'!J10+'üres lap2'!I34+'üres lap3'!I33+'üres lap'!I30</f>
        <v>0</v>
      </c>
      <c r="K9" s="444">
        <f t="shared" si="2"/>
        <v>128</v>
      </c>
      <c r="L9" s="349">
        <f t="shared" si="2"/>
        <v>0</v>
      </c>
      <c r="M9" s="349">
        <f t="shared" si="2"/>
        <v>0</v>
      </c>
      <c r="N9" s="349">
        <f t="shared" si="2"/>
        <v>0</v>
      </c>
      <c r="O9" s="349">
        <f t="shared" si="3"/>
        <v>0</v>
      </c>
      <c r="P9" s="349">
        <f t="shared" si="3"/>
        <v>0</v>
      </c>
      <c r="Q9" s="444">
        <f>'4.sz.m.ÖNK kiadás'!Q10</f>
        <v>255</v>
      </c>
      <c r="R9" s="349">
        <f>'4.sz.m.ÖNK kiadás'!R10</f>
        <v>0</v>
      </c>
      <c r="S9" s="349">
        <f>'4.sz.m.ÖNK kiadás'!S10</f>
        <v>0</v>
      </c>
      <c r="T9" s="349">
        <f>'4.sz.m.ÖNK kiadás'!T10</f>
        <v>0</v>
      </c>
      <c r="U9" s="349">
        <f>'4.sz.m.ÖNK kiadás'!U10</f>
        <v>0</v>
      </c>
      <c r="V9" s="349">
        <f>'4.sz.m.ÖNK kiadás'!V10</f>
        <v>0</v>
      </c>
      <c r="W9" s="444"/>
      <c r="X9" s="349"/>
      <c r="Y9" s="349"/>
      <c r="Z9" s="349"/>
      <c r="AA9" s="349"/>
      <c r="AB9" s="349"/>
      <c r="AC9" s="349"/>
    </row>
    <row r="10" spans="1:29" s="5" customFormat="1" ht="33" customHeight="1">
      <c r="A10" s="132"/>
      <c r="B10" s="141" t="s">
        <v>60</v>
      </c>
      <c r="C10" s="141"/>
      <c r="D10" s="435" t="s">
        <v>105</v>
      </c>
      <c r="E10" s="444">
        <f aca="true" t="shared" si="4" ref="E10:J10">SUM(E11:E15)</f>
        <v>306</v>
      </c>
      <c r="F10" s="349">
        <f t="shared" si="4"/>
        <v>0</v>
      </c>
      <c r="G10" s="349">
        <f t="shared" si="4"/>
        <v>0</v>
      </c>
      <c r="H10" s="349">
        <f t="shared" si="4"/>
        <v>0</v>
      </c>
      <c r="I10" s="349">
        <f t="shared" si="4"/>
        <v>0</v>
      </c>
      <c r="J10" s="349">
        <f t="shared" si="4"/>
        <v>0</v>
      </c>
      <c r="K10" s="444">
        <f t="shared" si="2"/>
        <v>40</v>
      </c>
      <c r="L10" s="349">
        <f t="shared" si="2"/>
        <v>0</v>
      </c>
      <c r="M10" s="349">
        <f t="shared" si="2"/>
        <v>0</v>
      </c>
      <c r="N10" s="349">
        <f t="shared" si="2"/>
        <v>0</v>
      </c>
      <c r="O10" s="349">
        <f t="shared" si="3"/>
        <v>0</v>
      </c>
      <c r="P10" s="349">
        <f t="shared" si="3"/>
        <v>0</v>
      </c>
      <c r="Q10" s="444">
        <f>'4.sz.m.ÖNK kiadás'!Q11</f>
        <v>266</v>
      </c>
      <c r="R10" s="349">
        <f>'4.sz.m.ÖNK kiadás'!R11</f>
        <v>0</v>
      </c>
      <c r="S10" s="349">
        <f>'4.sz.m.ÖNK kiadás'!S11</f>
        <v>0</v>
      </c>
      <c r="T10" s="349">
        <f>'4.sz.m.ÖNK kiadás'!T11</f>
        <v>0</v>
      </c>
      <c r="U10" s="349">
        <f>'4.sz.m.ÖNK kiadás'!U11</f>
        <v>0</v>
      </c>
      <c r="V10" s="349">
        <f>'4.sz.m.ÖNK kiadás'!V11</f>
        <v>0</v>
      </c>
      <c r="W10" s="444"/>
      <c r="X10" s="349"/>
      <c r="Y10" s="349"/>
      <c r="Z10" s="349"/>
      <c r="AA10" s="349"/>
      <c r="AB10" s="349"/>
      <c r="AC10" s="349"/>
    </row>
    <row r="11" spans="1:29" s="5" customFormat="1" ht="33" customHeight="1">
      <c r="A11" s="132"/>
      <c r="B11" s="164"/>
      <c r="C11" s="141" t="s">
        <v>104</v>
      </c>
      <c r="D11" s="436" t="s">
        <v>425</v>
      </c>
      <c r="E11" s="444">
        <f>'4.sz.m.ÖNK kiadás'!E12</f>
        <v>0</v>
      </c>
      <c r="F11" s="349"/>
      <c r="G11" s="349">
        <f>'4.sz.m.ÖNK kiadás'!G12</f>
        <v>0</v>
      </c>
      <c r="H11" s="349">
        <f>'4.sz.m.ÖNK kiadás'!H12</f>
        <v>0</v>
      </c>
      <c r="I11" s="349">
        <f>'4.sz.m.ÖNK kiadás'!I12</f>
        <v>0</v>
      </c>
      <c r="J11" s="349">
        <f>'4.sz.m.ÖNK kiadás'!J12</f>
        <v>0</v>
      </c>
      <c r="K11" s="444">
        <f t="shared" si="2"/>
        <v>0</v>
      </c>
      <c r="L11" s="349">
        <f t="shared" si="2"/>
        <v>0</v>
      </c>
      <c r="M11" s="349">
        <f t="shared" si="2"/>
        <v>0</v>
      </c>
      <c r="N11" s="349">
        <f t="shared" si="2"/>
        <v>0</v>
      </c>
      <c r="O11" s="349">
        <f t="shared" si="3"/>
        <v>0</v>
      </c>
      <c r="P11" s="349">
        <f t="shared" si="3"/>
        <v>0</v>
      </c>
      <c r="Q11" s="444">
        <f>'4.sz.m.ÖNK kiadás'!Q12</f>
        <v>0</v>
      </c>
      <c r="R11" s="349">
        <f>'4.sz.m.ÖNK kiadás'!R12</f>
        <v>0</v>
      </c>
      <c r="S11" s="349">
        <f>'4.sz.m.ÖNK kiadás'!S12</f>
        <v>0</v>
      </c>
      <c r="T11" s="349">
        <f>'4.sz.m.ÖNK kiadás'!T12</f>
        <v>0</v>
      </c>
      <c r="U11" s="349">
        <f>'4.sz.m.ÖNK kiadás'!U12</f>
        <v>0</v>
      </c>
      <c r="V11" s="349">
        <f>'4.sz.m.ÖNK kiadás'!V12</f>
        <v>0</v>
      </c>
      <c r="W11" s="444"/>
      <c r="X11" s="349"/>
      <c r="Y11" s="349"/>
      <c r="Z11" s="349"/>
      <c r="AA11" s="349"/>
      <c r="AB11" s="349"/>
      <c r="AC11" s="349"/>
    </row>
    <row r="12" spans="1:29" s="5" customFormat="1" ht="57.75" customHeight="1">
      <c r="A12" s="132"/>
      <c r="B12" s="141"/>
      <c r="C12" s="141" t="s">
        <v>106</v>
      </c>
      <c r="D12" s="434" t="s">
        <v>426</v>
      </c>
      <c r="E12" s="444">
        <f>'4.sz.m.ÖNK kiadás'!E13</f>
        <v>220</v>
      </c>
      <c r="F12" s="349">
        <f>'4.sz.m.ÖNK kiadás'!F13</f>
        <v>0</v>
      </c>
      <c r="G12" s="349">
        <f>'4.sz.m.ÖNK kiadás'!G13</f>
        <v>0</v>
      </c>
      <c r="H12" s="349">
        <f>'4.sz.m.ÖNK kiadás'!H13</f>
        <v>0</v>
      </c>
      <c r="I12" s="349">
        <f>'4.sz.m.ÖNK kiadás'!I13</f>
        <v>0</v>
      </c>
      <c r="J12" s="349">
        <f>'4.sz.m.ÖNK kiadás'!J13</f>
        <v>0</v>
      </c>
      <c r="K12" s="444">
        <f t="shared" si="2"/>
        <v>10</v>
      </c>
      <c r="L12" s="349">
        <f t="shared" si="2"/>
        <v>0</v>
      </c>
      <c r="M12" s="349">
        <f t="shared" si="2"/>
        <v>0</v>
      </c>
      <c r="N12" s="349">
        <f t="shared" si="2"/>
        <v>0</v>
      </c>
      <c r="O12" s="349">
        <f t="shared" si="3"/>
        <v>0</v>
      </c>
      <c r="P12" s="349">
        <f t="shared" si="3"/>
        <v>0</v>
      </c>
      <c r="Q12" s="444">
        <f>'4.sz.m.ÖNK kiadás'!Q13</f>
        <v>210</v>
      </c>
      <c r="R12" s="349">
        <f>'4.sz.m.ÖNK kiadás'!R13</f>
        <v>0</v>
      </c>
      <c r="S12" s="349">
        <f>'4.sz.m.ÖNK kiadás'!S13</f>
        <v>0</v>
      </c>
      <c r="T12" s="349">
        <f>'4.sz.m.ÖNK kiadás'!T13</f>
        <v>0</v>
      </c>
      <c r="U12" s="349">
        <f>'4.sz.m.ÖNK kiadás'!U13</f>
        <v>0</v>
      </c>
      <c r="V12" s="349">
        <f>'4.sz.m.ÖNK kiadás'!V13</f>
        <v>0</v>
      </c>
      <c r="W12" s="444"/>
      <c r="X12" s="349"/>
      <c r="Y12" s="349"/>
      <c r="Z12" s="349"/>
      <c r="AA12" s="349"/>
      <c r="AB12" s="349"/>
      <c r="AC12" s="349"/>
    </row>
    <row r="13" spans="1:29" s="5" customFormat="1" ht="54.75" customHeight="1" thickBot="1">
      <c r="A13" s="160"/>
      <c r="B13" s="161"/>
      <c r="C13" s="141" t="s">
        <v>107</v>
      </c>
      <c r="D13" s="434" t="s">
        <v>427</v>
      </c>
      <c r="E13" s="444">
        <f>'4.sz.m.ÖNK kiadás'!E14</f>
        <v>86</v>
      </c>
      <c r="F13" s="349">
        <f>'4.sz.m.ÖNK kiadás'!F14</f>
        <v>0</v>
      </c>
      <c r="G13" s="349">
        <f>'4.sz.m.ÖNK kiadás'!G14</f>
        <v>0</v>
      </c>
      <c r="H13" s="349">
        <f>'4.sz.m.ÖNK kiadás'!H14</f>
        <v>0</v>
      </c>
      <c r="I13" s="349">
        <f>'4.sz.m.ÖNK kiadás'!I14</f>
        <v>0</v>
      </c>
      <c r="J13" s="349">
        <f>'4.sz.m.ÖNK kiadás'!J14</f>
        <v>0</v>
      </c>
      <c r="K13" s="444">
        <f t="shared" si="2"/>
        <v>30</v>
      </c>
      <c r="L13" s="349">
        <f t="shared" si="2"/>
        <v>0</v>
      </c>
      <c r="M13" s="349">
        <f t="shared" si="2"/>
        <v>0</v>
      </c>
      <c r="N13" s="349">
        <f t="shared" si="2"/>
        <v>0</v>
      </c>
      <c r="O13" s="349">
        <f t="shared" si="3"/>
        <v>0</v>
      </c>
      <c r="P13" s="349">
        <f t="shared" si="3"/>
        <v>0</v>
      </c>
      <c r="Q13" s="444">
        <f>'4.sz.m.ÖNK kiadás'!Q14</f>
        <v>56</v>
      </c>
      <c r="R13" s="349">
        <f>'4.sz.m.ÖNK kiadás'!R14</f>
        <v>0</v>
      </c>
      <c r="S13" s="349">
        <f>'4.sz.m.ÖNK kiadás'!S14</f>
        <v>0</v>
      </c>
      <c r="T13" s="349">
        <f>'4.sz.m.ÖNK kiadás'!T14</f>
        <v>0</v>
      </c>
      <c r="U13" s="349">
        <f>'4.sz.m.ÖNK kiadás'!U14</f>
        <v>0</v>
      </c>
      <c r="V13" s="349">
        <f>'4.sz.m.ÖNK kiadás'!V14</f>
        <v>0</v>
      </c>
      <c r="W13" s="444"/>
      <c r="X13" s="349"/>
      <c r="Y13" s="349"/>
      <c r="Z13" s="349"/>
      <c r="AA13" s="349"/>
      <c r="AB13" s="349"/>
      <c r="AC13" s="349"/>
    </row>
    <row r="14" spans="1:29" s="5" customFormat="1" ht="33" customHeight="1" hidden="1">
      <c r="A14" s="132"/>
      <c r="B14" s="141"/>
      <c r="C14" s="141" t="s">
        <v>110</v>
      </c>
      <c r="D14" s="434" t="s">
        <v>112</v>
      </c>
      <c r="E14" s="444"/>
      <c r="F14" s="349"/>
      <c r="G14" s="349"/>
      <c r="H14" s="349"/>
      <c r="I14" s="349"/>
      <c r="J14" s="349"/>
      <c r="K14" s="444"/>
      <c r="L14" s="349"/>
      <c r="M14" s="349"/>
      <c r="N14" s="349"/>
      <c r="O14" s="349"/>
      <c r="P14" s="349"/>
      <c r="Q14" s="444">
        <f>'4.sz.m.ÖNK kiadás'!Q15</f>
        <v>0</v>
      </c>
      <c r="R14" s="349">
        <f>'4.sz.m.ÖNK kiadás'!R15</f>
        <v>0</v>
      </c>
      <c r="S14" s="349">
        <f>'4.sz.m.ÖNK kiadás'!S15</f>
        <v>0</v>
      </c>
      <c r="T14" s="349">
        <f>'4.sz.m.ÖNK kiadás'!T15</f>
        <v>0</v>
      </c>
      <c r="U14" s="349">
        <f>'4.sz.m.ÖNK kiadás'!U15</f>
        <v>0</v>
      </c>
      <c r="V14" s="349">
        <f>'4.sz.m.ÖNK kiadás'!V15</f>
        <v>0</v>
      </c>
      <c r="W14" s="444"/>
      <c r="X14" s="349"/>
      <c r="Y14" s="349"/>
      <c r="Z14" s="349"/>
      <c r="AA14" s="349"/>
      <c r="AB14" s="349"/>
      <c r="AC14" s="349"/>
    </row>
    <row r="15" spans="1:29" s="5" customFormat="1" ht="33" customHeight="1" hidden="1" thickBot="1">
      <c r="A15" s="168"/>
      <c r="B15" s="155"/>
      <c r="C15" s="155" t="s">
        <v>111</v>
      </c>
      <c r="D15" s="437" t="s">
        <v>113</v>
      </c>
      <c r="E15" s="444"/>
      <c r="F15" s="349"/>
      <c r="G15" s="349"/>
      <c r="H15" s="349"/>
      <c r="I15" s="349"/>
      <c r="J15" s="349"/>
      <c r="K15" s="444"/>
      <c r="L15" s="349"/>
      <c r="M15" s="349"/>
      <c r="N15" s="349"/>
      <c r="O15" s="349"/>
      <c r="P15" s="349"/>
      <c r="Q15" s="444">
        <f>'4.sz.m.ÖNK kiadás'!Q16</f>
        <v>0</v>
      </c>
      <c r="R15" s="349">
        <f>'4.sz.m.ÖNK kiadás'!R16</f>
        <v>0</v>
      </c>
      <c r="S15" s="349">
        <f>'4.sz.m.ÖNK kiadás'!S16</f>
        <v>0</v>
      </c>
      <c r="T15" s="349">
        <f>'4.sz.m.ÖNK kiadás'!T16</f>
        <v>0</v>
      </c>
      <c r="U15" s="349">
        <f>'4.sz.m.ÖNK kiadás'!U16</f>
        <v>0</v>
      </c>
      <c r="V15" s="349">
        <f>'4.sz.m.ÖNK kiadás'!V16</f>
        <v>0</v>
      </c>
      <c r="W15" s="444"/>
      <c r="X15" s="349"/>
      <c r="Y15" s="349"/>
      <c r="Z15" s="349"/>
      <c r="AA15" s="349"/>
      <c r="AB15" s="349"/>
      <c r="AC15" s="349"/>
    </row>
    <row r="16" spans="1:29" s="5" customFormat="1" ht="33" customHeight="1" thickBot="1">
      <c r="A16" s="150" t="s">
        <v>33</v>
      </c>
      <c r="B16" s="1097" t="s">
        <v>114</v>
      </c>
      <c r="C16" s="1097"/>
      <c r="D16" s="1097"/>
      <c r="E16" s="445">
        <f aca="true" t="shared" si="5" ref="E16:P16">SUM(E17:E19)</f>
        <v>2225</v>
      </c>
      <c r="F16" s="98">
        <f t="shared" si="5"/>
        <v>0</v>
      </c>
      <c r="G16" s="98">
        <f t="shared" si="5"/>
        <v>0</v>
      </c>
      <c r="H16" s="98">
        <f t="shared" si="5"/>
        <v>0</v>
      </c>
      <c r="I16" s="98">
        <f t="shared" si="5"/>
        <v>0</v>
      </c>
      <c r="J16" s="98">
        <f t="shared" si="5"/>
        <v>0</v>
      </c>
      <c r="K16" s="445">
        <f t="shared" si="5"/>
        <v>1925</v>
      </c>
      <c r="L16" s="98">
        <f t="shared" si="5"/>
        <v>0</v>
      </c>
      <c r="M16" s="98">
        <f t="shared" si="5"/>
        <v>0</v>
      </c>
      <c r="N16" s="98">
        <f t="shared" si="5"/>
        <v>0</v>
      </c>
      <c r="O16" s="98">
        <f t="shared" si="5"/>
        <v>0</v>
      </c>
      <c r="P16" s="98">
        <f t="shared" si="5"/>
        <v>0</v>
      </c>
      <c r="Q16" s="445">
        <f aca="true" t="shared" si="6" ref="Q16:Z16">SUM(Q17:Q19)</f>
        <v>300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>SUM(U17:U19)</f>
        <v>0</v>
      </c>
      <c r="V16" s="98">
        <f>SUM(V17:V19)</f>
        <v>0</v>
      </c>
      <c r="W16" s="445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>SUM(AA17:AA19)</f>
        <v>0</v>
      </c>
      <c r="AB16" s="98">
        <f>SUM(AB17:AB19)</f>
        <v>0</v>
      </c>
      <c r="AC16" s="98">
        <f>SUM(AC17:AC19)</f>
        <v>0</v>
      </c>
    </row>
    <row r="17" spans="1:29" s="5" customFormat="1" ht="33" customHeight="1">
      <c r="A17" s="149"/>
      <c r="B17" s="154" t="s">
        <v>46</v>
      </c>
      <c r="C17" s="1102" t="s">
        <v>115</v>
      </c>
      <c r="D17" s="1102"/>
      <c r="E17" s="444">
        <f>'4.sz.m.ÖNK kiadás'!E18+'üres lap2'!D37+'üres lap3'!D36+'üres lap'!D33</f>
        <v>0</v>
      </c>
      <c r="F17" s="349">
        <f>'4.sz.m.ÖNK kiadás'!F18+'üres lap2'!E37+'üres lap3'!E36+'üres lap'!E33</f>
        <v>0</v>
      </c>
      <c r="G17" s="349">
        <f>'4.sz.m.ÖNK kiadás'!G18+'üres lap2'!F37+'üres lap3'!F36+'üres lap'!F33</f>
        <v>0</v>
      </c>
      <c r="H17" s="349">
        <f>'4.sz.m.ÖNK kiadás'!H18+'üres lap2'!G37+'üres lap3'!G36+'üres lap'!G33</f>
        <v>0</v>
      </c>
      <c r="I17" s="349">
        <f>'4.sz.m.ÖNK kiadás'!I18+'üres lap2'!H37+'üres lap3'!H36+'üres lap'!H33</f>
        <v>0</v>
      </c>
      <c r="J17" s="349">
        <f>'4.sz.m.ÖNK kiadás'!J18+'üres lap2'!I37+'üres lap3'!I36+'üres lap'!I33</f>
        <v>0</v>
      </c>
      <c r="K17" s="444">
        <f>'4.sz.m.ÖNK kiadás'!K18+'üres lap2'!J37+'üres lap3'!J36+'üres lap'!J33</f>
        <v>0</v>
      </c>
      <c r="L17" s="349">
        <f>'4.sz.m.ÖNK kiadás'!L18+'üres lap2'!K37+'üres lap3'!K36+'üres lap'!K33</f>
        <v>0</v>
      </c>
      <c r="M17" s="349">
        <f>'4.sz.m.ÖNK kiadás'!M18+'üres lap2'!L37+'üres lap3'!L36+'üres lap'!L33</f>
        <v>0</v>
      </c>
      <c r="N17" s="349">
        <f>'4.sz.m.ÖNK kiadás'!N18+'üres lap2'!M37+'üres lap3'!M36+'üres lap'!M33</f>
        <v>0</v>
      </c>
      <c r="O17" s="349">
        <f>'4.sz.m.ÖNK kiadás'!O18+'üres lap2'!M37+'üres lap3'!N36+'üres lap'!N33</f>
        <v>0</v>
      </c>
      <c r="P17" s="349">
        <f>'4.sz.m.ÖNK kiadás'!P18+'üres lap2'!N37+'üres lap3'!O36+'üres lap'!O33</f>
        <v>0</v>
      </c>
      <c r="Q17" s="444"/>
      <c r="R17" s="349"/>
      <c r="S17" s="349"/>
      <c r="T17" s="349"/>
      <c r="U17" s="349"/>
      <c r="V17" s="349"/>
      <c r="W17" s="444"/>
      <c r="X17" s="349"/>
      <c r="Y17" s="349"/>
      <c r="Z17" s="349"/>
      <c r="AA17" s="349"/>
      <c r="AB17" s="349"/>
      <c r="AC17" s="349"/>
    </row>
    <row r="18" spans="1:29" s="5" customFormat="1" ht="33" customHeight="1">
      <c r="A18" s="132"/>
      <c r="B18" s="141" t="s">
        <v>47</v>
      </c>
      <c r="C18" s="1104" t="s">
        <v>116</v>
      </c>
      <c r="D18" s="1104"/>
      <c r="E18" s="444">
        <f>'4.sz.m.ÖNK kiadás'!E19</f>
        <v>1925</v>
      </c>
      <c r="F18" s="349">
        <f>'4.sz.m.ÖNK kiadás'!F19</f>
        <v>0</v>
      </c>
      <c r="G18" s="349">
        <f>'4.sz.m.ÖNK kiadás'!G19</f>
        <v>0</v>
      </c>
      <c r="H18" s="349">
        <f>'4.sz.m.ÖNK kiadás'!H19</f>
        <v>0</v>
      </c>
      <c r="I18" s="349">
        <f>'4.sz.m.ÖNK kiadás'!I19</f>
        <v>0</v>
      </c>
      <c r="J18" s="349">
        <f>'4.sz.m.ÖNK kiadás'!J19</f>
        <v>0</v>
      </c>
      <c r="K18" s="444">
        <f>'4.sz.m.ÖNK kiadás'!K19</f>
        <v>1925</v>
      </c>
      <c r="L18" s="349">
        <f>'4.sz.m.ÖNK kiadás'!L19</f>
        <v>0</v>
      </c>
      <c r="M18" s="349">
        <f>'4.sz.m.ÖNK kiadás'!M19</f>
        <v>0</v>
      </c>
      <c r="N18" s="349">
        <f>'4.sz.m.ÖNK kiadás'!N19</f>
        <v>0</v>
      </c>
      <c r="O18" s="349">
        <f>'4.sz.m.ÖNK kiadás'!O19</f>
        <v>0</v>
      </c>
      <c r="P18" s="349">
        <f>'4.sz.m.ÖNK kiadás'!P19</f>
        <v>0</v>
      </c>
      <c r="Q18" s="444"/>
      <c r="R18" s="349"/>
      <c r="S18" s="349"/>
      <c r="T18" s="349"/>
      <c r="U18" s="349"/>
      <c r="V18" s="349"/>
      <c r="W18" s="444"/>
      <c r="X18" s="349"/>
      <c r="Y18" s="349"/>
      <c r="Z18" s="349"/>
      <c r="AA18" s="349"/>
      <c r="AB18" s="349"/>
      <c r="AC18" s="349"/>
    </row>
    <row r="19" spans="1:29" s="5" customFormat="1" ht="33" customHeight="1">
      <c r="A19" s="162"/>
      <c r="B19" s="141" t="s">
        <v>48</v>
      </c>
      <c r="C19" s="1116" t="s">
        <v>117</v>
      </c>
      <c r="D19" s="1116"/>
      <c r="E19" s="444">
        <f>'4.sz.m.ÖNK kiadás'!E20</f>
        <v>300</v>
      </c>
      <c r="F19" s="349">
        <f>'4.sz.m.ÖNK kiadás'!F20</f>
        <v>0</v>
      </c>
      <c r="G19" s="349">
        <f>'4.sz.m.ÖNK kiadás'!G20</f>
        <v>0</v>
      </c>
      <c r="H19" s="349">
        <f>'4.sz.m.ÖNK kiadás'!H20</f>
        <v>0</v>
      </c>
      <c r="I19" s="349">
        <f>'4.sz.m.ÖNK kiadás'!I20</f>
        <v>0</v>
      </c>
      <c r="J19" s="349">
        <f>'4.sz.m.ÖNK kiadás'!J20</f>
        <v>0</v>
      </c>
      <c r="K19" s="444">
        <f>'4.sz.m.ÖNK kiadás'!K20</f>
        <v>0</v>
      </c>
      <c r="L19" s="349">
        <f>'4.sz.m.ÖNK kiadás'!L20</f>
        <v>0</v>
      </c>
      <c r="M19" s="349">
        <f>'4.sz.m.ÖNK kiadás'!M20</f>
        <v>0</v>
      </c>
      <c r="N19" s="349">
        <f>'4.sz.m.ÖNK kiadás'!N20</f>
        <v>0</v>
      </c>
      <c r="O19" s="349">
        <f>'4.sz.m.ÖNK kiadás'!O20</f>
        <v>0</v>
      </c>
      <c r="P19" s="349">
        <f>'4.sz.m.ÖNK kiadás'!P20</f>
        <v>0</v>
      </c>
      <c r="Q19" s="444">
        <f>'4.sz.m.ÖNK kiadás'!Q20</f>
        <v>300</v>
      </c>
      <c r="R19" s="349">
        <f>'4.sz.m.ÖNK kiadás'!R20</f>
        <v>0</v>
      </c>
      <c r="S19" s="349">
        <f>'4.sz.m.ÖNK kiadás'!S20</f>
        <v>0</v>
      </c>
      <c r="T19" s="349">
        <f>'4.sz.m.ÖNK kiadás'!T20</f>
        <v>0</v>
      </c>
      <c r="U19" s="349">
        <f>'4.sz.m.ÖNK kiadás'!U20</f>
        <v>0</v>
      </c>
      <c r="V19" s="349">
        <f>'4.sz.m.ÖNK kiadás'!V20</f>
        <v>0</v>
      </c>
      <c r="W19" s="444"/>
      <c r="X19" s="349"/>
      <c r="Y19" s="349"/>
      <c r="Z19" s="349"/>
      <c r="AA19" s="349"/>
      <c r="AB19" s="349"/>
      <c r="AC19" s="349"/>
    </row>
    <row r="20" spans="1:29" s="5" customFormat="1" ht="33" customHeight="1">
      <c r="A20" s="138"/>
      <c r="B20" s="142"/>
      <c r="C20" s="142" t="s">
        <v>118</v>
      </c>
      <c r="D20" s="297" t="s">
        <v>108</v>
      </c>
      <c r="E20" s="444">
        <f>'4.sz.m.ÖNK kiadás'!E21</f>
        <v>300</v>
      </c>
      <c r="F20" s="349">
        <f>'4.sz.m.ÖNK kiadás'!F21</f>
        <v>0</v>
      </c>
      <c r="G20" s="349">
        <f>'4.sz.m.ÖNK kiadás'!G21</f>
        <v>0</v>
      </c>
      <c r="H20" s="349">
        <f>'4.sz.m.ÖNK kiadás'!H21</f>
        <v>0</v>
      </c>
      <c r="I20" s="349">
        <f>'4.sz.m.ÖNK kiadás'!I21</f>
        <v>0</v>
      </c>
      <c r="J20" s="349">
        <f>'4.sz.m.ÖNK kiadás'!J21</f>
        <v>0</v>
      </c>
      <c r="K20" s="444">
        <f>'4.sz.m.ÖNK kiadás'!K21</f>
        <v>0</v>
      </c>
      <c r="L20" s="349">
        <f>'4.sz.m.ÖNK kiadás'!L21</f>
        <v>0</v>
      </c>
      <c r="M20" s="349">
        <f>'4.sz.m.ÖNK kiadás'!M21</f>
        <v>0</v>
      </c>
      <c r="N20" s="349">
        <f>'4.sz.m.ÖNK kiadás'!N21</f>
        <v>0</v>
      </c>
      <c r="O20" s="349">
        <f>'4.sz.m.ÖNK kiadás'!O21</f>
        <v>0</v>
      </c>
      <c r="P20" s="349">
        <f>'4.sz.m.ÖNK kiadás'!P21</f>
        <v>0</v>
      </c>
      <c r="Q20" s="444">
        <f>'4.sz.m.ÖNK kiadás'!Q21</f>
        <v>300</v>
      </c>
      <c r="R20" s="349">
        <f>'4.sz.m.ÖNK kiadás'!R21</f>
        <v>0</v>
      </c>
      <c r="S20" s="349">
        <f>'4.sz.m.ÖNK kiadás'!S21</f>
        <v>0</v>
      </c>
      <c r="T20" s="349">
        <f>'4.sz.m.ÖNK kiadás'!T21</f>
        <v>0</v>
      </c>
      <c r="U20" s="349">
        <f>'4.sz.m.ÖNK kiadás'!U21</f>
        <v>0</v>
      </c>
      <c r="V20" s="349">
        <f>'4.sz.m.ÖNK kiadás'!V21</f>
        <v>0</v>
      </c>
      <c r="W20" s="444"/>
      <c r="X20" s="349"/>
      <c r="Y20" s="349"/>
      <c r="Z20" s="349"/>
      <c r="AA20" s="349"/>
      <c r="AB20" s="349"/>
      <c r="AC20" s="349"/>
    </row>
    <row r="21" spans="1:29" s="5" customFormat="1" ht="33" customHeight="1">
      <c r="A21" s="138"/>
      <c r="B21" s="142"/>
      <c r="C21" s="142" t="s">
        <v>119</v>
      </c>
      <c r="D21" s="297" t="s">
        <v>109</v>
      </c>
      <c r="E21" s="444">
        <f>'4.sz.m.ÖNK kiadás'!E22</f>
        <v>0</v>
      </c>
      <c r="F21" s="349">
        <f>'4.sz.m.ÖNK kiadás'!F22</f>
        <v>0</v>
      </c>
      <c r="G21" s="349">
        <f>'4.sz.m.ÖNK kiadás'!G22</f>
        <v>0</v>
      </c>
      <c r="H21" s="349">
        <f>'4.sz.m.ÖNK kiadás'!H22</f>
        <v>0</v>
      </c>
      <c r="I21" s="349">
        <f>'4.sz.m.ÖNK kiadás'!I22</f>
        <v>0</v>
      </c>
      <c r="J21" s="349">
        <f>'4.sz.m.ÖNK kiadás'!J22</f>
        <v>0</v>
      </c>
      <c r="K21" s="444">
        <f>'4.sz.m.ÖNK kiadás'!K22</f>
        <v>0</v>
      </c>
      <c r="L21" s="349">
        <f>'4.sz.m.ÖNK kiadás'!L22</f>
        <v>0</v>
      </c>
      <c r="M21" s="349">
        <f>'4.sz.m.ÖNK kiadás'!M22</f>
        <v>0</v>
      </c>
      <c r="N21" s="349">
        <f>'4.sz.m.ÖNK kiadás'!N22</f>
        <v>0</v>
      </c>
      <c r="O21" s="349">
        <f>'4.sz.m.ÖNK kiadás'!O22</f>
        <v>0</v>
      </c>
      <c r="P21" s="349">
        <f>'4.sz.m.ÖNK kiadás'!P22</f>
        <v>0</v>
      </c>
      <c r="Q21" s="444"/>
      <c r="R21" s="349"/>
      <c r="S21" s="349"/>
      <c r="T21" s="349"/>
      <c r="U21" s="349"/>
      <c r="V21" s="349"/>
      <c r="W21" s="444"/>
      <c r="X21" s="349"/>
      <c r="Y21" s="349"/>
      <c r="Z21" s="349"/>
      <c r="AA21" s="349"/>
      <c r="AB21" s="349"/>
      <c r="AC21" s="349"/>
    </row>
    <row r="22" spans="1:29" s="5" customFormat="1" ht="33" customHeight="1">
      <c r="A22" s="162"/>
      <c r="B22" s="297"/>
      <c r="C22" s="142" t="s">
        <v>120</v>
      </c>
      <c r="D22" s="297" t="s">
        <v>112</v>
      </c>
      <c r="E22" s="444">
        <f>'4.sz.m.ÖNK kiadás'!E23</f>
        <v>0</v>
      </c>
      <c r="F22" s="349">
        <f>'4.sz.m.ÖNK kiadás'!F23</f>
        <v>0</v>
      </c>
      <c r="G22" s="349">
        <f>'4.sz.m.ÖNK kiadás'!G23</f>
        <v>0</v>
      </c>
      <c r="H22" s="349">
        <f>'4.sz.m.ÖNK kiadás'!H23</f>
        <v>0</v>
      </c>
      <c r="I22" s="349">
        <f>'4.sz.m.ÖNK kiadás'!I23</f>
        <v>0</v>
      </c>
      <c r="J22" s="349">
        <f>'4.sz.m.ÖNK kiadás'!J23</f>
        <v>0</v>
      </c>
      <c r="K22" s="444">
        <f>'4.sz.m.ÖNK kiadás'!K23</f>
        <v>0</v>
      </c>
      <c r="L22" s="349">
        <f>'4.sz.m.ÖNK kiadás'!L23</f>
        <v>0</v>
      </c>
      <c r="M22" s="349">
        <f>'4.sz.m.ÖNK kiadás'!M23</f>
        <v>0</v>
      </c>
      <c r="N22" s="349">
        <f>'4.sz.m.ÖNK kiadás'!N23</f>
        <v>0</v>
      </c>
      <c r="O22" s="349">
        <f>'4.sz.m.ÖNK kiadás'!O23</f>
        <v>0</v>
      </c>
      <c r="P22" s="349">
        <f>'4.sz.m.ÖNK kiadás'!P23</f>
        <v>0</v>
      </c>
      <c r="Q22" s="444"/>
      <c r="R22" s="349"/>
      <c r="S22" s="349"/>
      <c r="T22" s="349"/>
      <c r="U22" s="349"/>
      <c r="V22" s="349"/>
      <c r="W22" s="444"/>
      <c r="X22" s="349"/>
      <c r="Y22" s="349"/>
      <c r="Z22" s="349"/>
      <c r="AA22" s="349"/>
      <c r="AB22" s="349"/>
      <c r="AC22" s="349"/>
    </row>
    <row r="23" spans="1:29" s="5" customFormat="1" ht="33" customHeight="1" thickBot="1">
      <c r="A23" s="327"/>
      <c r="B23" s="328"/>
      <c r="C23" s="329" t="s">
        <v>243</v>
      </c>
      <c r="D23" s="328" t="s">
        <v>244</v>
      </c>
      <c r="E23" s="444">
        <f>'4.sz.m.ÖNK kiadás'!E24</f>
        <v>0</v>
      </c>
      <c r="F23" s="349">
        <f>'4.sz.m.ÖNK kiadás'!F24</f>
        <v>0</v>
      </c>
      <c r="G23" s="349">
        <f>'4.sz.m.ÖNK kiadás'!G24</f>
        <v>0</v>
      </c>
      <c r="H23" s="349">
        <f>'4.sz.m.ÖNK kiadás'!H24</f>
        <v>0</v>
      </c>
      <c r="I23" s="349">
        <f>'4.sz.m.ÖNK kiadás'!I24</f>
        <v>0</v>
      </c>
      <c r="J23" s="349">
        <f>'4.sz.m.ÖNK kiadás'!J24</f>
        <v>0</v>
      </c>
      <c r="K23" s="444">
        <f>'4.sz.m.ÖNK kiadás'!K24</f>
        <v>0</v>
      </c>
      <c r="L23" s="349">
        <f>'4.sz.m.ÖNK kiadás'!L24</f>
        <v>0</v>
      </c>
      <c r="M23" s="349">
        <f>'4.sz.m.ÖNK kiadás'!M24</f>
        <v>0</v>
      </c>
      <c r="N23" s="349">
        <f>'4.sz.m.ÖNK kiadás'!N24</f>
        <v>0</v>
      </c>
      <c r="O23" s="349">
        <f>'4.sz.m.ÖNK kiadás'!O24</f>
        <v>0</v>
      </c>
      <c r="P23" s="349">
        <f>'4.sz.m.ÖNK kiadás'!P24</f>
        <v>0</v>
      </c>
      <c r="Q23" s="444"/>
      <c r="R23" s="349"/>
      <c r="S23" s="349"/>
      <c r="T23" s="349"/>
      <c r="U23" s="349"/>
      <c r="V23" s="349"/>
      <c r="W23" s="444"/>
      <c r="X23" s="349"/>
      <c r="Y23" s="349"/>
      <c r="Z23" s="349"/>
      <c r="AA23" s="349"/>
      <c r="AB23" s="349"/>
      <c r="AC23" s="349"/>
    </row>
    <row r="24" spans="1:29" s="5" customFormat="1" ht="33" customHeight="1" thickBot="1">
      <c r="A24" s="150" t="s">
        <v>10</v>
      </c>
      <c r="B24" s="1097" t="s">
        <v>121</v>
      </c>
      <c r="C24" s="1097"/>
      <c r="D24" s="1097"/>
      <c r="E24" s="445">
        <f aca="true" t="shared" si="7" ref="E24:P24">SUM(E25:E27)</f>
        <v>2199</v>
      </c>
      <c r="F24" s="98">
        <f t="shared" si="7"/>
        <v>0</v>
      </c>
      <c r="G24" s="98">
        <f t="shared" si="7"/>
        <v>0</v>
      </c>
      <c r="H24" s="98">
        <f t="shared" si="7"/>
        <v>0</v>
      </c>
      <c r="I24" s="98">
        <f t="shared" si="7"/>
        <v>0</v>
      </c>
      <c r="J24" s="98">
        <f t="shared" si="7"/>
        <v>0</v>
      </c>
      <c r="K24" s="445">
        <f t="shared" si="7"/>
        <v>2199</v>
      </c>
      <c r="L24" s="98">
        <f t="shared" si="7"/>
        <v>0</v>
      </c>
      <c r="M24" s="98">
        <f t="shared" si="7"/>
        <v>0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445">
        <f aca="true" t="shared" si="8" ref="Q24:Z24">SUM(Q25:Q27)</f>
        <v>0</v>
      </c>
      <c r="R24" s="98">
        <f t="shared" si="8"/>
        <v>0</v>
      </c>
      <c r="S24" s="98">
        <f t="shared" si="8"/>
        <v>0</v>
      </c>
      <c r="T24" s="98">
        <f t="shared" si="8"/>
        <v>0</v>
      </c>
      <c r="U24" s="98">
        <f>SUM(U25:U27)</f>
        <v>0</v>
      </c>
      <c r="V24" s="98">
        <f>SUM(V25:V27)</f>
        <v>0</v>
      </c>
      <c r="W24" s="445">
        <f t="shared" si="8"/>
        <v>0</v>
      </c>
      <c r="X24" s="98">
        <f t="shared" si="8"/>
        <v>0</v>
      </c>
      <c r="Y24" s="98">
        <f t="shared" si="8"/>
        <v>0</v>
      </c>
      <c r="Z24" s="98">
        <f t="shared" si="8"/>
        <v>0</v>
      </c>
      <c r="AA24" s="98">
        <f>SUM(AA25:AA27)</f>
        <v>0</v>
      </c>
      <c r="AB24" s="98">
        <f>SUM(AB25:AB27)</f>
        <v>0</v>
      </c>
      <c r="AC24" s="98">
        <f>SUM(AC25:AC27)</f>
        <v>0</v>
      </c>
    </row>
    <row r="25" spans="1:29" s="5" customFormat="1" ht="33" customHeight="1">
      <c r="A25" s="149"/>
      <c r="B25" s="154" t="s">
        <v>49</v>
      </c>
      <c r="C25" s="1102" t="s">
        <v>3</v>
      </c>
      <c r="D25" s="1102"/>
      <c r="E25" s="444">
        <f>'4.sz.m.ÖNK kiadás'!E26</f>
        <v>2199</v>
      </c>
      <c r="F25" s="349">
        <f>'4.sz.m.ÖNK kiadás'!F26</f>
        <v>0</v>
      </c>
      <c r="G25" s="349">
        <f>'4.sz.m.ÖNK kiadás'!G26</f>
        <v>0</v>
      </c>
      <c r="H25" s="349">
        <f>'4.sz.m.ÖNK kiadás'!H26+'üres lap'!G37</f>
        <v>0</v>
      </c>
      <c r="I25" s="349">
        <f>'4.sz.m.ÖNK kiadás'!I26+'üres lap'!H37</f>
        <v>0</v>
      </c>
      <c r="J25" s="349">
        <f>'4.sz.m.ÖNK kiadás'!J26+'üres lap'!I37</f>
        <v>0</v>
      </c>
      <c r="K25" s="444">
        <f>'4.sz.m.ÖNK kiadás'!K26</f>
        <v>2199</v>
      </c>
      <c r="L25" s="349">
        <f>'4.sz.m.ÖNK kiadás'!L26</f>
        <v>0</v>
      </c>
      <c r="M25" s="349">
        <f>'4.sz.m.ÖNK kiadás'!M26</f>
        <v>0</v>
      </c>
      <c r="N25" s="349">
        <f>'4.sz.m.ÖNK kiadás'!N26+'üres lap'!G37</f>
        <v>0</v>
      </c>
      <c r="O25" s="349">
        <f>'4.sz.m.ÖNK kiadás'!O26+'üres lap'!H37</f>
        <v>0</v>
      </c>
      <c r="P25" s="349">
        <f>'4.sz.m.ÖNK kiadás'!P26+'üres lap'!I37</f>
        <v>0</v>
      </c>
      <c r="Q25" s="444"/>
      <c r="R25" s="349"/>
      <c r="S25" s="349"/>
      <c r="T25" s="349"/>
      <c r="U25" s="349"/>
      <c r="V25" s="349"/>
      <c r="W25" s="444"/>
      <c r="X25" s="349"/>
      <c r="Y25" s="349"/>
      <c r="Z25" s="349"/>
      <c r="AA25" s="349"/>
      <c r="AB25" s="349"/>
      <c r="AC25" s="349"/>
    </row>
    <row r="26" spans="1:29" s="8" customFormat="1" ht="33" customHeight="1">
      <c r="A26" s="163"/>
      <c r="B26" s="141" t="s">
        <v>50</v>
      </c>
      <c r="C26" s="1105" t="s">
        <v>428</v>
      </c>
      <c r="D26" s="1105"/>
      <c r="E26" s="444"/>
      <c r="F26" s="349"/>
      <c r="G26" s="349"/>
      <c r="H26" s="349"/>
      <c r="I26" s="349"/>
      <c r="J26" s="349"/>
      <c r="K26" s="444"/>
      <c r="L26" s="349"/>
      <c r="M26" s="349"/>
      <c r="N26" s="349"/>
      <c r="O26" s="349"/>
      <c r="P26" s="349"/>
      <c r="Q26" s="444"/>
      <c r="R26" s="349"/>
      <c r="S26" s="349"/>
      <c r="T26" s="349"/>
      <c r="U26" s="349"/>
      <c r="V26" s="349"/>
      <c r="W26" s="444"/>
      <c r="X26" s="349"/>
      <c r="Y26" s="349"/>
      <c r="Z26" s="349"/>
      <c r="AA26" s="349"/>
      <c r="AB26" s="349"/>
      <c r="AC26" s="349"/>
    </row>
    <row r="27" spans="1:29" s="8" customFormat="1" ht="33" customHeight="1" thickBot="1">
      <c r="A27" s="169"/>
      <c r="B27" s="155" t="s">
        <v>89</v>
      </c>
      <c r="C27" s="170" t="s">
        <v>122</v>
      </c>
      <c r="D27" s="170"/>
      <c r="E27" s="444"/>
      <c r="F27" s="349"/>
      <c r="G27" s="349"/>
      <c r="H27" s="349"/>
      <c r="I27" s="349"/>
      <c r="J27" s="349"/>
      <c r="K27" s="444"/>
      <c r="L27" s="349"/>
      <c r="M27" s="349"/>
      <c r="N27" s="349"/>
      <c r="O27" s="349"/>
      <c r="P27" s="349"/>
      <c r="Q27" s="444"/>
      <c r="R27" s="349"/>
      <c r="S27" s="349"/>
      <c r="T27" s="349"/>
      <c r="U27" s="349"/>
      <c r="V27" s="349"/>
      <c r="W27" s="444"/>
      <c r="X27" s="349"/>
      <c r="Y27" s="349"/>
      <c r="Z27" s="349"/>
      <c r="AA27" s="349"/>
      <c r="AB27" s="349"/>
      <c r="AC27" s="349"/>
    </row>
    <row r="28" spans="1:29" s="8" customFormat="1" ht="33" customHeight="1" thickBot="1">
      <c r="A28" s="129" t="s">
        <v>11</v>
      </c>
      <c r="B28" s="156" t="s">
        <v>123</v>
      </c>
      <c r="C28" s="156"/>
      <c r="D28" s="156"/>
      <c r="E28" s="446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6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6"/>
      <c r="R28" s="447"/>
      <c r="S28" s="447"/>
      <c r="T28" s="447"/>
      <c r="U28" s="447"/>
      <c r="V28" s="447"/>
      <c r="W28" s="446"/>
      <c r="X28" s="447"/>
      <c r="Y28" s="447"/>
      <c r="Z28" s="447"/>
      <c r="AA28" s="447"/>
      <c r="AB28" s="447"/>
      <c r="AC28" s="447"/>
    </row>
    <row r="29" spans="1:29" s="8" customFormat="1" ht="33" customHeight="1" thickBot="1">
      <c r="A29" s="150" t="s">
        <v>12</v>
      </c>
      <c r="B29" s="1072" t="s">
        <v>124</v>
      </c>
      <c r="C29" s="1072"/>
      <c r="D29" s="1072"/>
      <c r="E29" s="443">
        <f>E5+E16+E24+E28</f>
        <v>17229</v>
      </c>
      <c r="F29" s="347">
        <f aca="true" t="shared" si="9" ref="F29:AC29">F5+F16+F24+F28</f>
        <v>0</v>
      </c>
      <c r="G29" s="347">
        <f t="shared" si="9"/>
        <v>0</v>
      </c>
      <c r="H29" s="347">
        <f t="shared" si="9"/>
        <v>0</v>
      </c>
      <c r="I29" s="347">
        <f t="shared" si="9"/>
        <v>0</v>
      </c>
      <c r="J29" s="347">
        <f t="shared" si="9"/>
        <v>0</v>
      </c>
      <c r="K29" s="443">
        <f>K5+K16+K24+K28</f>
        <v>16408</v>
      </c>
      <c r="L29" s="347">
        <f t="shared" si="9"/>
        <v>0</v>
      </c>
      <c r="M29" s="347">
        <f>M5+M16+M24+M28</f>
        <v>0</v>
      </c>
      <c r="N29" s="347">
        <f>N5+N16+N24+N28</f>
        <v>0</v>
      </c>
      <c r="O29" s="347">
        <f>O5+O16+O24+O28</f>
        <v>0</v>
      </c>
      <c r="P29" s="347">
        <f>P5+P16+P24+P28</f>
        <v>0</v>
      </c>
      <c r="Q29" s="443">
        <f t="shared" si="9"/>
        <v>821</v>
      </c>
      <c r="R29" s="347">
        <f t="shared" si="9"/>
        <v>0</v>
      </c>
      <c r="S29" s="347">
        <f t="shared" si="9"/>
        <v>0</v>
      </c>
      <c r="T29" s="347">
        <f t="shared" si="9"/>
        <v>0</v>
      </c>
      <c r="U29" s="347">
        <f t="shared" si="9"/>
        <v>0</v>
      </c>
      <c r="V29" s="347">
        <f t="shared" si="9"/>
        <v>0</v>
      </c>
      <c r="W29" s="443">
        <f t="shared" si="9"/>
        <v>0</v>
      </c>
      <c r="X29" s="347">
        <f t="shared" si="9"/>
        <v>0</v>
      </c>
      <c r="Y29" s="347">
        <f t="shared" si="9"/>
        <v>0</v>
      </c>
      <c r="Z29" s="347">
        <f t="shared" si="9"/>
        <v>0</v>
      </c>
      <c r="AA29" s="347">
        <f t="shared" si="9"/>
        <v>0</v>
      </c>
      <c r="AB29" s="347">
        <f t="shared" si="9"/>
        <v>0</v>
      </c>
      <c r="AC29" s="347">
        <f t="shared" si="9"/>
        <v>0</v>
      </c>
    </row>
    <row r="30" spans="1:29" s="8" customFormat="1" ht="33" customHeight="1" thickBot="1">
      <c r="A30" s="127" t="s">
        <v>13</v>
      </c>
      <c r="B30" s="1106" t="s">
        <v>246</v>
      </c>
      <c r="C30" s="1106"/>
      <c r="D30" s="1106"/>
      <c r="E30" s="448"/>
      <c r="F30" s="153">
        <f>'4.sz.m.ÖNK kiadás'!F32</f>
        <v>0</v>
      </c>
      <c r="G30" s="153">
        <f>'4.sz.m.ÖNK kiadás'!G32</f>
        <v>0</v>
      </c>
      <c r="H30" s="153">
        <f>'4.sz.m.ÖNK kiadás'!H32</f>
        <v>0</v>
      </c>
      <c r="I30" s="153">
        <f>'4.sz.m.ÖNK kiadás'!I32</f>
        <v>0</v>
      </c>
      <c r="J30" s="153">
        <f>'4.sz.m.ÖNK kiadás'!J32</f>
        <v>0</v>
      </c>
      <c r="K30" s="448">
        <f>'4.sz.m.ÖNK kiadás'!K32</f>
        <v>0</v>
      </c>
      <c r="L30" s="153">
        <f>'4.sz.m.ÖNK kiadás'!L32</f>
        <v>0</v>
      </c>
      <c r="M30" s="153">
        <f>'4.sz.m.ÖNK kiadás'!M32</f>
        <v>0</v>
      </c>
      <c r="N30" s="153">
        <f>'4.sz.m.ÖNK kiadás'!N32</f>
        <v>0</v>
      </c>
      <c r="O30" s="153">
        <f>'4.sz.m.ÖNK kiadás'!O32</f>
        <v>0</v>
      </c>
      <c r="P30" s="153">
        <f>'4.sz.m.ÖNK kiadás'!P32</f>
        <v>0</v>
      </c>
      <c r="Q30" s="448"/>
      <c r="R30" s="153"/>
      <c r="S30" s="153"/>
      <c r="T30" s="153"/>
      <c r="U30" s="153"/>
      <c r="V30" s="153"/>
      <c r="W30" s="448"/>
      <c r="X30" s="153"/>
      <c r="Y30" s="153"/>
      <c r="Z30" s="153"/>
      <c r="AA30" s="153"/>
      <c r="AB30" s="153"/>
      <c r="AC30" s="153"/>
    </row>
    <row r="31" spans="1:29" s="5" customFormat="1" ht="33" customHeight="1">
      <c r="A31" s="172"/>
      <c r="B31" s="154" t="s">
        <v>54</v>
      </c>
      <c r="C31" s="1062" t="s">
        <v>430</v>
      </c>
      <c r="D31" s="1062"/>
      <c r="E31" s="444"/>
      <c r="F31" s="349"/>
      <c r="G31" s="349"/>
      <c r="H31" s="349"/>
      <c r="I31" s="349"/>
      <c r="J31" s="349"/>
      <c r="K31" s="444"/>
      <c r="L31" s="349"/>
      <c r="M31" s="349"/>
      <c r="N31" s="349"/>
      <c r="O31" s="349"/>
      <c r="P31" s="349"/>
      <c r="Q31" s="444"/>
      <c r="R31" s="349"/>
      <c r="S31" s="349"/>
      <c r="T31" s="349"/>
      <c r="U31" s="349"/>
      <c r="V31" s="349"/>
      <c r="W31" s="444"/>
      <c r="X31" s="349"/>
      <c r="Y31" s="349"/>
      <c r="Z31" s="349"/>
      <c r="AA31" s="349"/>
      <c r="AB31" s="349"/>
      <c r="AC31" s="349"/>
    </row>
    <row r="32" spans="1:29" s="5" customFormat="1" ht="33" customHeight="1" thickBot="1">
      <c r="A32" s="168"/>
      <c r="B32" s="155" t="s">
        <v>71</v>
      </c>
      <c r="C32" s="1107" t="s">
        <v>431</v>
      </c>
      <c r="D32" s="1107"/>
      <c r="E32" s="449"/>
      <c r="F32" s="171"/>
      <c r="G32" s="171"/>
      <c r="H32" s="171"/>
      <c r="I32" s="171"/>
      <c r="J32" s="171"/>
      <c r="K32" s="449"/>
      <c r="L32" s="171"/>
      <c r="M32" s="171"/>
      <c r="N32" s="171"/>
      <c r="O32" s="171"/>
      <c r="P32" s="171"/>
      <c r="Q32" s="449"/>
      <c r="R32" s="171"/>
      <c r="S32" s="171"/>
      <c r="T32" s="171"/>
      <c r="U32" s="171"/>
      <c r="V32" s="171"/>
      <c r="W32" s="449"/>
      <c r="X32" s="171"/>
      <c r="Y32" s="171"/>
      <c r="Z32" s="171"/>
      <c r="AA32" s="171"/>
      <c r="AB32" s="171"/>
      <c r="AC32" s="171"/>
    </row>
    <row r="33" spans="1:29" s="5" customFormat="1" ht="33" customHeight="1" thickBot="1">
      <c r="A33" s="472" t="s">
        <v>14</v>
      </c>
      <c r="B33" s="1119" t="s">
        <v>284</v>
      </c>
      <c r="C33" s="1119"/>
      <c r="D33" s="1119"/>
      <c r="E33" s="473">
        <f>E29+E30</f>
        <v>17229</v>
      </c>
      <c r="F33" s="474">
        <f aca="true" t="shared" si="10" ref="F33:P33">F29+F30</f>
        <v>0</v>
      </c>
      <c r="G33" s="474">
        <f t="shared" si="10"/>
        <v>0</v>
      </c>
      <c r="H33" s="474">
        <f t="shared" si="10"/>
        <v>0</v>
      </c>
      <c r="I33" s="474">
        <f t="shared" si="10"/>
        <v>0</v>
      </c>
      <c r="J33" s="474">
        <f t="shared" si="10"/>
        <v>0</v>
      </c>
      <c r="K33" s="473">
        <f t="shared" si="10"/>
        <v>16408</v>
      </c>
      <c r="L33" s="474">
        <f t="shared" si="10"/>
        <v>0</v>
      </c>
      <c r="M33" s="474">
        <f t="shared" si="10"/>
        <v>0</v>
      </c>
      <c r="N33" s="474">
        <f t="shared" si="10"/>
        <v>0</v>
      </c>
      <c r="O33" s="474">
        <f t="shared" si="10"/>
        <v>0</v>
      </c>
      <c r="P33" s="474">
        <f t="shared" si="10"/>
        <v>0</v>
      </c>
      <c r="Q33" s="473">
        <f aca="true" t="shared" si="11" ref="Q33:Z33">Q29+Q30</f>
        <v>821</v>
      </c>
      <c r="R33" s="474">
        <f t="shared" si="11"/>
        <v>0</v>
      </c>
      <c r="S33" s="474">
        <f t="shared" si="11"/>
        <v>0</v>
      </c>
      <c r="T33" s="474">
        <f t="shared" si="11"/>
        <v>0</v>
      </c>
      <c r="U33" s="474">
        <f>U29+U30</f>
        <v>0</v>
      </c>
      <c r="V33" s="474">
        <f>V29+V30</f>
        <v>0</v>
      </c>
      <c r="W33" s="473">
        <f t="shared" si="11"/>
        <v>0</v>
      </c>
      <c r="X33" s="474">
        <f t="shared" si="11"/>
        <v>0</v>
      </c>
      <c r="Y33" s="474">
        <f t="shared" si="11"/>
        <v>0</v>
      </c>
      <c r="Z33" s="474">
        <f t="shared" si="11"/>
        <v>0</v>
      </c>
      <c r="AA33" s="474">
        <f>AA29+AA30</f>
        <v>0</v>
      </c>
      <c r="AB33" s="474">
        <f>AB29+AB30</f>
        <v>0</v>
      </c>
      <c r="AC33" s="474">
        <f>AC29+AC30</f>
        <v>0</v>
      </c>
    </row>
    <row r="34" spans="1:29" s="5" customFormat="1" ht="33" customHeight="1" hidden="1" thickBot="1">
      <c r="A34" s="1117" t="s">
        <v>285</v>
      </c>
      <c r="B34" s="1118"/>
      <c r="C34" s="1118"/>
      <c r="D34" s="1118"/>
      <c r="E34" s="582"/>
      <c r="F34" s="475"/>
      <c r="G34" s="475"/>
      <c r="H34" s="475"/>
      <c r="I34" s="171"/>
      <c r="J34" s="171"/>
      <c r="K34" s="582"/>
      <c r="L34" s="475"/>
      <c r="M34" s="475"/>
      <c r="N34" s="475"/>
      <c r="O34" s="171"/>
      <c r="P34" s="171"/>
      <c r="Q34" s="582"/>
      <c r="R34" s="475"/>
      <c r="S34" s="475"/>
      <c r="T34" s="475"/>
      <c r="U34" s="171"/>
      <c r="V34" s="171"/>
      <c r="W34" s="582"/>
      <c r="X34" s="475"/>
      <c r="Y34" s="475"/>
      <c r="Z34" s="475"/>
      <c r="AA34" s="171"/>
      <c r="AB34" s="171"/>
      <c r="AC34" s="171"/>
    </row>
    <row r="35" spans="1:29" s="5" customFormat="1" ht="33" customHeight="1" thickBot="1">
      <c r="A35" s="1071" t="s">
        <v>126</v>
      </c>
      <c r="B35" s="1072"/>
      <c r="C35" s="1072"/>
      <c r="D35" s="1072"/>
      <c r="E35" s="445">
        <f aca="true" t="shared" si="12" ref="E35:J35">E33+E34</f>
        <v>17229</v>
      </c>
      <c r="F35" s="98">
        <f t="shared" si="12"/>
        <v>0</v>
      </c>
      <c r="G35" s="98">
        <f t="shared" si="12"/>
        <v>0</v>
      </c>
      <c r="H35" s="98">
        <f t="shared" si="12"/>
        <v>0</v>
      </c>
      <c r="I35" s="98">
        <f t="shared" si="12"/>
        <v>0</v>
      </c>
      <c r="J35" s="98">
        <f t="shared" si="12"/>
        <v>0</v>
      </c>
      <c r="K35" s="445">
        <f aca="true" t="shared" si="13" ref="K35:AC35">K33+K34</f>
        <v>16408</v>
      </c>
      <c r="L35" s="98">
        <f t="shared" si="13"/>
        <v>0</v>
      </c>
      <c r="M35" s="98">
        <f t="shared" si="13"/>
        <v>0</v>
      </c>
      <c r="N35" s="98">
        <f t="shared" si="13"/>
        <v>0</v>
      </c>
      <c r="O35" s="98">
        <f t="shared" si="13"/>
        <v>0</v>
      </c>
      <c r="P35" s="98">
        <f t="shared" si="13"/>
        <v>0</v>
      </c>
      <c r="Q35" s="445">
        <f t="shared" si="13"/>
        <v>821</v>
      </c>
      <c r="R35" s="98">
        <f t="shared" si="13"/>
        <v>0</v>
      </c>
      <c r="S35" s="98">
        <f t="shared" si="13"/>
        <v>0</v>
      </c>
      <c r="T35" s="98">
        <f t="shared" si="13"/>
        <v>0</v>
      </c>
      <c r="U35" s="98">
        <f t="shared" si="13"/>
        <v>0</v>
      </c>
      <c r="V35" s="98">
        <f t="shared" si="13"/>
        <v>0</v>
      </c>
      <c r="W35" s="445">
        <f t="shared" si="13"/>
        <v>0</v>
      </c>
      <c r="X35" s="98">
        <f t="shared" si="13"/>
        <v>0</v>
      </c>
      <c r="Y35" s="98">
        <f t="shared" si="13"/>
        <v>0</v>
      </c>
      <c r="Z35" s="98">
        <f t="shared" si="13"/>
        <v>0</v>
      </c>
      <c r="AA35" s="98">
        <f t="shared" si="13"/>
        <v>0</v>
      </c>
      <c r="AB35" s="98">
        <f t="shared" si="13"/>
        <v>0</v>
      </c>
      <c r="AC35" s="98">
        <f t="shared" si="13"/>
        <v>0</v>
      </c>
    </row>
    <row r="36" spans="1:28" s="5" customFormat="1" ht="19.5" customHeight="1">
      <c r="A36" s="79"/>
      <c r="B36" s="157"/>
      <c r="C36" s="79"/>
      <c r="D36" s="79"/>
      <c r="E36" s="6"/>
      <c r="F36" s="6"/>
      <c r="G36" s="6"/>
      <c r="H36" s="6"/>
      <c r="I36" s="6"/>
      <c r="J36" s="6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584"/>
      <c r="X36" s="584"/>
      <c r="Y36" s="584"/>
      <c r="Z36" s="584"/>
      <c r="AA36" s="584"/>
      <c r="AB36" s="584"/>
    </row>
    <row r="37" spans="1:28" s="5" customFormat="1" ht="19.5" customHeight="1">
      <c r="A37" s="79"/>
      <c r="B37" s="157"/>
      <c r="C37" s="79"/>
      <c r="D37" s="79"/>
      <c r="E37" s="6"/>
      <c r="F37" s="6"/>
      <c r="G37" s="6"/>
      <c r="H37" s="6"/>
      <c r="I37" s="6"/>
      <c r="J37" s="6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583"/>
      <c r="X37" s="583"/>
      <c r="Y37" s="583"/>
      <c r="Z37" s="583"/>
      <c r="AA37" s="583"/>
      <c r="AB37" s="583"/>
    </row>
    <row r="38" spans="1:28" s="5" customFormat="1" ht="19.5" customHeight="1">
      <c r="A38" s="79"/>
      <c r="B38" s="157"/>
      <c r="C38" s="1103" t="s">
        <v>63</v>
      </c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358"/>
      <c r="S38" s="358"/>
      <c r="T38" s="358"/>
      <c r="U38" s="358"/>
      <c r="V38" s="358"/>
      <c r="W38" s="585"/>
      <c r="X38" s="585"/>
      <c r="Y38" s="585"/>
      <c r="Z38" s="585"/>
      <c r="AA38" s="585"/>
      <c r="AB38" s="586"/>
    </row>
    <row r="39" spans="1:28" s="5" customFormat="1" ht="19.5" customHeight="1" thickBot="1">
      <c r="A39" s="305" t="s">
        <v>64</v>
      </c>
      <c r="B39" s="305"/>
      <c r="E39" s="282"/>
      <c r="F39" s="282"/>
      <c r="G39" s="282"/>
      <c r="H39" s="282"/>
      <c r="I39" s="282"/>
      <c r="J39" s="282"/>
      <c r="K39" s="283"/>
      <c r="L39" s="283"/>
      <c r="M39" s="283"/>
      <c r="N39" s="283"/>
      <c r="O39" s="283"/>
      <c r="P39" s="283"/>
      <c r="Q39" s="284">
        <v>0</v>
      </c>
      <c r="R39" s="284"/>
      <c r="S39" s="284"/>
      <c r="T39" s="284"/>
      <c r="U39" s="284"/>
      <c r="V39" s="284"/>
      <c r="W39" s="587"/>
      <c r="X39" s="587"/>
      <c r="Y39" s="587"/>
      <c r="Z39" s="587"/>
      <c r="AA39" s="587"/>
      <c r="AB39" s="588"/>
    </row>
    <row r="40" spans="1:29" ht="52.5" customHeight="1" thickBot="1">
      <c r="A40" s="285">
        <v>1</v>
      </c>
      <c r="B40" s="1108" t="s">
        <v>176</v>
      </c>
      <c r="C40" s="1109"/>
      <c r="D40" s="1110"/>
      <c r="E40" s="304">
        <f>'1.sz.m-önk.össze.bev'!E54-'1 .sz.m.önk.össz.kiad.'!E29</f>
        <v>-3540</v>
      </c>
      <c r="F40" s="304">
        <f>'1.sz.m-önk.össze.bev'!F54-'1 .sz.m.önk.össz.kiad.'!F29</f>
        <v>0</v>
      </c>
      <c r="G40" s="304">
        <f>'1.sz.m-önk.össze.bev'!G54-'1 .sz.m.önk.össz.kiad.'!G29</f>
        <v>0</v>
      </c>
      <c r="H40" s="304">
        <f>'1.sz.m-önk.össze.bev'!H54-'1 .sz.m.önk.össz.kiad.'!H29</f>
        <v>0</v>
      </c>
      <c r="I40" s="304">
        <f>'1.sz.m-önk.össze.bev'!I54-'1 .sz.m.önk.össz.kiad.'!I29</f>
        <v>0</v>
      </c>
      <c r="J40" s="304">
        <f>'1.sz.m-önk.össze.bev'!J54-'1 .sz.m.önk.össz.kiad.'!J29</f>
        <v>0</v>
      </c>
      <c r="K40" s="304">
        <f>'1.sz.m-önk.össze.bev'!K54-'1 .sz.m.önk.össz.kiad.'!K29</f>
        <v>-3540</v>
      </c>
      <c r="L40" s="304">
        <f>'1.sz.m-önk.össze.bev'!L54-'1 .sz.m.önk.össz.kiad.'!L29</f>
        <v>0</v>
      </c>
      <c r="M40" s="304">
        <f>'1.sz.m-önk.össze.bev'!M54-'1 .sz.m.önk.össz.kiad.'!M29</f>
        <v>0</v>
      </c>
      <c r="N40" s="304">
        <f>'1.sz.m-önk.össze.bev'!N54-'1 .sz.m.önk.össz.kiad.'!N29</f>
        <v>0</v>
      </c>
      <c r="O40" s="304">
        <f>'1.sz.m-önk.össze.bev'!O54-'1 .sz.m.önk.össz.kiad.'!O29</f>
        <v>0</v>
      </c>
      <c r="P40" s="304">
        <f>'1.sz.m-önk.össze.bev'!P54-'1 .sz.m.önk.össz.kiad.'!P29</f>
        <v>0</v>
      </c>
      <c r="Q40" s="304">
        <f>'1.sz.m-önk.össze.bev'!Q54-'1 .sz.m.önk.össz.kiad.'!Q29</f>
        <v>0</v>
      </c>
      <c r="R40" s="304" t="e">
        <f>'1.sz.m-önk.össze.bev'!R54-'1 .sz.m.önk.össz.kiad.'!R29</f>
        <v>#REF!</v>
      </c>
      <c r="S40" s="304" t="e">
        <f>'1.sz.m-önk.össze.bev'!S54-'1 .sz.m.önk.össz.kiad.'!S29</f>
        <v>#REF!</v>
      </c>
      <c r="T40" s="304" t="e">
        <f>'1.sz.m-önk.össze.bev'!T54-'1 .sz.m.önk.össz.kiad.'!T29</f>
        <v>#REF!</v>
      </c>
      <c r="U40" s="304" t="e">
        <f>'1.sz.m-önk.össze.bev'!U54-'1 .sz.m.önk.össz.kiad.'!U29</f>
        <v>#REF!</v>
      </c>
      <c r="V40" s="304" t="e">
        <f>'1.sz.m-önk.össze.bev'!V54-'1 .sz.m.önk.össz.kiad.'!V29</f>
        <v>#REF!</v>
      </c>
      <c r="W40" s="304">
        <f>'1.sz.m-önk.össze.bev'!W54-'1 .sz.m.önk.össz.kiad.'!W29</f>
        <v>0</v>
      </c>
      <c r="X40" s="304" t="e">
        <f>#REF!-'1 .sz.m.önk.össz.kiad.'!X29</f>
        <v>#REF!</v>
      </c>
      <c r="Y40" s="304" t="e">
        <f>#REF!-'1 .sz.m.önk.össz.kiad.'!Y29</f>
        <v>#REF!</v>
      </c>
      <c r="Z40" s="304" t="e">
        <f>#REF!-'1 .sz.m.önk.össz.kiad.'!Z29</f>
        <v>#REF!</v>
      </c>
      <c r="AA40" s="304" t="e">
        <f>#REF!-'1 .sz.m.önk.össz.kiad.'!AA29</f>
        <v>#REF!</v>
      </c>
      <c r="AB40" s="304" t="e">
        <f>#REF!-'1 .sz.m.önk.össz.kiad.'!AB29</f>
        <v>#REF!</v>
      </c>
      <c r="AC40" s="304" t="e">
        <f>#REF!-'1 .sz.m.önk.össz.kiad.'!AC29</f>
        <v>#REF!</v>
      </c>
    </row>
    <row r="41" spans="1:22" ht="15.75">
      <c r="A41" s="159"/>
      <c r="B41" s="78"/>
      <c r="C41" s="282"/>
      <c r="D41" s="282"/>
      <c r="E41" s="286"/>
      <c r="F41" s="286"/>
      <c r="G41" s="286"/>
      <c r="H41" s="286"/>
      <c r="I41" s="286"/>
      <c r="J41" s="286"/>
      <c r="K41" s="283"/>
      <c r="L41" s="283"/>
      <c r="M41" s="283"/>
      <c r="N41" s="283"/>
      <c r="O41" s="283"/>
      <c r="P41" s="283"/>
      <c r="Q41" s="284">
        <v>0</v>
      </c>
      <c r="R41" s="284"/>
      <c r="S41" s="284"/>
      <c r="T41" s="284"/>
      <c r="U41" s="284"/>
      <c r="V41" s="284"/>
    </row>
    <row r="42" spans="1:22" ht="15.75" customHeight="1">
      <c r="A42" s="159"/>
      <c r="B42" s="78"/>
      <c r="C42" s="1092" t="s">
        <v>177</v>
      </c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356"/>
      <c r="S42" s="356"/>
      <c r="T42" s="356"/>
      <c r="U42" s="356"/>
      <c r="V42" s="356"/>
    </row>
    <row r="43" spans="1:22" ht="16.5" thickBot="1">
      <c r="A43" s="305" t="s">
        <v>178</v>
      </c>
      <c r="B43" s="78"/>
      <c r="C43" s="1115"/>
      <c r="D43" s="1115"/>
      <c r="E43" s="282"/>
      <c r="F43" s="282"/>
      <c r="G43" s="282"/>
      <c r="H43" s="282"/>
      <c r="I43" s="282"/>
      <c r="J43" s="282"/>
      <c r="K43" s="283"/>
      <c r="L43" s="283"/>
      <c r="M43" s="283"/>
      <c r="N43" s="283"/>
      <c r="O43" s="283"/>
      <c r="P43" s="283"/>
      <c r="Q43" s="284">
        <v>0</v>
      </c>
      <c r="R43" s="284"/>
      <c r="S43" s="284"/>
      <c r="T43" s="284"/>
      <c r="U43" s="284"/>
      <c r="V43" s="284"/>
    </row>
    <row r="44" spans="1:29" ht="27.75" customHeight="1">
      <c r="A44" s="299" t="s">
        <v>32</v>
      </c>
      <c r="B44" s="1099" t="s">
        <v>551</v>
      </c>
      <c r="C44" s="1100"/>
      <c r="D44" s="1101"/>
      <c r="E44" s="319">
        <f>'1.sz.m-önk.össze.bev'!E58</f>
        <v>1615</v>
      </c>
      <c r="F44" s="319">
        <f>'1.sz.m-önk.össze.bev'!F58</f>
        <v>0</v>
      </c>
      <c r="G44" s="319">
        <f>'1.sz.m-önk.össze.bev'!G58</f>
        <v>0</v>
      </c>
      <c r="H44" s="319">
        <f>'1.sz.m-önk.össze.bev'!H58</f>
        <v>0</v>
      </c>
      <c r="I44" s="319">
        <f>'1.sz.m-önk.össze.bev'!I58</f>
        <v>0</v>
      </c>
      <c r="J44" s="319">
        <f>'1.sz.m-önk.össze.bev'!J58</f>
        <v>0</v>
      </c>
      <c r="K44" s="319">
        <f>'1.sz.m-önk.össze.bev'!K58</f>
        <v>1615</v>
      </c>
      <c r="L44" s="319">
        <f>'1.sz.m-önk.össze.bev'!L58</f>
        <v>0</v>
      </c>
      <c r="M44" s="319">
        <f>'1.sz.m-önk.össze.bev'!M58</f>
        <v>0</v>
      </c>
      <c r="N44" s="319">
        <f>'1.sz.m-önk.össze.bev'!N58</f>
        <v>0</v>
      </c>
      <c r="O44" s="319">
        <f>'1.sz.m-önk.össze.bev'!O58</f>
        <v>0</v>
      </c>
      <c r="P44" s="319">
        <f>'1.sz.m-önk.össze.bev'!P58</f>
        <v>0</v>
      </c>
      <c r="Q44" s="319">
        <f>'1.sz.m-önk.össze.bev'!Q58</f>
        <v>0</v>
      </c>
      <c r="R44" s="319">
        <f>'1.sz.m-önk.össze.bev'!R58</f>
        <v>0</v>
      </c>
      <c r="S44" s="319">
        <f>'1.sz.m-önk.össze.bev'!S58</f>
        <v>0</v>
      </c>
      <c r="T44" s="319">
        <f>'1.sz.m-önk.össze.bev'!T58</f>
        <v>0</v>
      </c>
      <c r="U44" s="319">
        <f>'1.sz.m-önk.össze.bev'!U58</f>
        <v>0</v>
      </c>
      <c r="V44" s="319">
        <f>'1.sz.m-önk.össze.bev'!V58</f>
        <v>0</v>
      </c>
      <c r="W44" s="319">
        <f>'1.sz.m-önk.össze.bev'!W58</f>
        <v>0</v>
      </c>
      <c r="X44" s="319" t="e">
        <f>#REF!</f>
        <v>#REF!</v>
      </c>
      <c r="Y44" s="319" t="e">
        <f>#REF!</f>
        <v>#REF!</v>
      </c>
      <c r="Z44" s="319" t="e">
        <f>#REF!</f>
        <v>#REF!</v>
      </c>
      <c r="AA44" s="319" t="e">
        <f>#REF!</f>
        <v>#REF!</v>
      </c>
      <c r="AB44" s="319" t="e">
        <f>#REF!</f>
        <v>#REF!</v>
      </c>
      <c r="AC44" s="319" t="e">
        <f>#REF!</f>
        <v>#REF!</v>
      </c>
    </row>
    <row r="45" spans="1:29" ht="27.75" customHeight="1">
      <c r="A45" s="300" t="s">
        <v>33</v>
      </c>
      <c r="B45" s="1082" t="s">
        <v>552</v>
      </c>
      <c r="C45" s="1083"/>
      <c r="D45" s="1084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</row>
    <row r="46" spans="1:29" ht="27.75" customHeight="1" thickBot="1">
      <c r="A46" s="301" t="s">
        <v>10</v>
      </c>
      <c r="B46" s="1112" t="s">
        <v>553</v>
      </c>
      <c r="C46" s="1113"/>
      <c r="D46" s="1114"/>
      <c r="E46" s="318">
        <f aca="true" t="shared" si="14" ref="E46:AC46">E44+E45</f>
        <v>1615</v>
      </c>
      <c r="F46" s="318">
        <f t="shared" si="14"/>
        <v>0</v>
      </c>
      <c r="G46" s="318">
        <f t="shared" si="14"/>
        <v>0</v>
      </c>
      <c r="H46" s="318">
        <f t="shared" si="14"/>
        <v>0</v>
      </c>
      <c r="I46" s="318">
        <f t="shared" si="14"/>
        <v>0</v>
      </c>
      <c r="J46" s="318">
        <f t="shared" si="14"/>
        <v>0</v>
      </c>
      <c r="K46" s="318">
        <f t="shared" si="14"/>
        <v>1615</v>
      </c>
      <c r="L46" s="318">
        <f t="shared" si="14"/>
        <v>0</v>
      </c>
      <c r="M46" s="318">
        <f t="shared" si="14"/>
        <v>0</v>
      </c>
      <c r="N46" s="318">
        <f t="shared" si="14"/>
        <v>0</v>
      </c>
      <c r="O46" s="318">
        <f t="shared" si="14"/>
        <v>0</v>
      </c>
      <c r="P46" s="318">
        <f t="shared" si="14"/>
        <v>0</v>
      </c>
      <c r="Q46" s="318">
        <f t="shared" si="14"/>
        <v>0</v>
      </c>
      <c r="R46" s="318">
        <f t="shared" si="14"/>
        <v>0</v>
      </c>
      <c r="S46" s="318">
        <f t="shared" si="14"/>
        <v>0</v>
      </c>
      <c r="T46" s="318">
        <f t="shared" si="14"/>
        <v>0</v>
      </c>
      <c r="U46" s="318">
        <f t="shared" si="14"/>
        <v>0</v>
      </c>
      <c r="V46" s="318">
        <f t="shared" si="14"/>
        <v>0</v>
      </c>
      <c r="W46" s="318">
        <f t="shared" si="14"/>
        <v>0</v>
      </c>
      <c r="X46" s="318" t="e">
        <f t="shared" si="14"/>
        <v>#REF!</v>
      </c>
      <c r="Y46" s="318" t="e">
        <f t="shared" si="14"/>
        <v>#REF!</v>
      </c>
      <c r="Z46" s="318" t="e">
        <f t="shared" si="14"/>
        <v>#REF!</v>
      </c>
      <c r="AA46" s="318" t="e">
        <f t="shared" si="14"/>
        <v>#REF!</v>
      </c>
      <c r="AB46" s="318" t="e">
        <f t="shared" si="14"/>
        <v>#REF!</v>
      </c>
      <c r="AC46" s="318" t="e">
        <f t="shared" si="14"/>
        <v>#REF!</v>
      </c>
    </row>
    <row r="47" spans="1:23" ht="15.75">
      <c r="A47" s="159"/>
      <c r="B47" s="78"/>
      <c r="C47" s="287"/>
      <c r="D47" s="288"/>
      <c r="E47" s="289"/>
      <c r="F47" s="289"/>
      <c r="G47" s="289"/>
      <c r="H47" s="289"/>
      <c r="I47" s="289"/>
      <c r="J47" s="289"/>
      <c r="K47" s="283"/>
      <c r="L47" s="283"/>
      <c r="M47" s="283"/>
      <c r="N47" s="283"/>
      <c r="O47" s="283"/>
      <c r="P47" s="283"/>
      <c r="Q47" s="284"/>
      <c r="R47" s="284"/>
      <c r="S47" s="284"/>
      <c r="T47" s="284"/>
      <c r="U47" s="284"/>
      <c r="V47" s="284"/>
      <c r="W47" s="1"/>
    </row>
    <row r="48" spans="1:22" ht="15.75" customHeight="1">
      <c r="A48" s="159"/>
      <c r="B48" s="78"/>
      <c r="C48" s="1092" t="s">
        <v>179</v>
      </c>
      <c r="D48" s="1092"/>
      <c r="E48" s="1092"/>
      <c r="F48" s="1092"/>
      <c r="G48" s="1092"/>
      <c r="H48" s="1092"/>
      <c r="I48" s="1092"/>
      <c r="J48" s="1092"/>
      <c r="K48" s="1092"/>
      <c r="L48" s="1092"/>
      <c r="M48" s="1092"/>
      <c r="N48" s="1092"/>
      <c r="O48" s="1092"/>
      <c r="P48" s="1092"/>
      <c r="Q48" s="1092"/>
      <c r="R48" s="356"/>
      <c r="S48" s="356"/>
      <c r="T48" s="356"/>
      <c r="U48" s="356"/>
      <c r="V48" s="356"/>
    </row>
    <row r="49" spans="1:22" ht="16.5" thickBot="1">
      <c r="A49" s="305" t="s">
        <v>180</v>
      </c>
      <c r="B49" s="305"/>
      <c r="C49" s="1111"/>
      <c r="D49" s="1111"/>
      <c r="E49" s="282"/>
      <c r="F49" s="282"/>
      <c r="G49" s="282"/>
      <c r="H49" s="282"/>
      <c r="I49" s="282"/>
      <c r="J49" s="282"/>
      <c r="K49" s="283"/>
      <c r="L49" s="283"/>
      <c r="M49" s="283"/>
      <c r="N49" s="283"/>
      <c r="O49" s="283"/>
      <c r="P49" s="283"/>
      <c r="Q49" s="284">
        <v>0</v>
      </c>
      <c r="R49" s="284"/>
      <c r="S49" s="284"/>
      <c r="T49" s="284"/>
      <c r="U49" s="284"/>
      <c r="V49" s="284"/>
    </row>
    <row r="50" spans="1:29" ht="27.75" customHeight="1">
      <c r="A50" s="299" t="s">
        <v>32</v>
      </c>
      <c r="B50" s="1099" t="s">
        <v>554</v>
      </c>
      <c r="C50" s="1100"/>
      <c r="D50" s="1101"/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</row>
    <row r="51" spans="1:29" ht="27.75" customHeight="1">
      <c r="A51" s="300" t="s">
        <v>33</v>
      </c>
      <c r="B51" s="1082" t="s">
        <v>555</v>
      </c>
      <c r="C51" s="1083"/>
      <c r="D51" s="1084"/>
      <c r="E51" s="307">
        <f>'1.sz.m-önk.össze.bev'!E56</f>
        <v>1925</v>
      </c>
      <c r="F51" s="307">
        <f>'1.sz.m-önk.össze.bev'!F56</f>
        <v>0</v>
      </c>
      <c r="G51" s="307">
        <f>'1.sz.m-önk.össze.bev'!G56</f>
        <v>0</v>
      </c>
      <c r="H51" s="307">
        <f>'1.sz.m-önk.össze.bev'!H56</f>
        <v>0</v>
      </c>
      <c r="I51" s="307">
        <f>'1.sz.m-önk.össze.bev'!I56</f>
        <v>0</v>
      </c>
      <c r="J51" s="307">
        <f>'1.sz.m-önk.össze.bev'!J56</f>
        <v>0</v>
      </c>
      <c r="K51" s="307">
        <f>'1.sz.m-önk.össze.bev'!K56</f>
        <v>1925</v>
      </c>
      <c r="L51" s="307">
        <f>'1.sz.m-önk.össze.bev'!L56</f>
        <v>0</v>
      </c>
      <c r="M51" s="307">
        <f>'1.sz.m-önk.össze.bev'!M56</f>
        <v>0</v>
      </c>
      <c r="N51" s="307">
        <f>'1.sz.m-önk.össze.bev'!N56</f>
        <v>0</v>
      </c>
      <c r="O51" s="307">
        <f>'1.sz.m-önk.össze.bev'!O56</f>
        <v>0</v>
      </c>
      <c r="P51" s="307">
        <f>'1.sz.m-önk.össze.bev'!P56</f>
        <v>0</v>
      </c>
      <c r="Q51" s="307">
        <f>'1.sz.m-önk.össze.bev'!Q56</f>
        <v>0</v>
      </c>
      <c r="R51" s="307">
        <f>'1.sz.m-önk.össze.bev'!R56</f>
        <v>0</v>
      </c>
      <c r="S51" s="307">
        <f>'1.sz.m-önk.össze.bev'!S56</f>
        <v>0</v>
      </c>
      <c r="T51" s="307">
        <f>'1.sz.m-önk.össze.bev'!T56</f>
        <v>0</v>
      </c>
      <c r="U51" s="307">
        <f>'1.sz.m-önk.össze.bev'!U56</f>
        <v>0</v>
      </c>
      <c r="V51" s="307">
        <f>'1.sz.m-önk.össze.bev'!V56</f>
        <v>0</v>
      </c>
      <c r="W51" s="307">
        <f>'1.sz.m-önk.össze.bev'!W56</f>
        <v>0</v>
      </c>
      <c r="X51" s="307" t="e">
        <f>#REF!</f>
        <v>#REF!</v>
      </c>
      <c r="Y51" s="307" t="e">
        <f>#REF!</f>
        <v>#REF!</v>
      </c>
      <c r="Z51" s="307" t="e">
        <f>#REF!</f>
        <v>#REF!</v>
      </c>
      <c r="AA51" s="307" t="e">
        <f>#REF!</f>
        <v>#REF!</v>
      </c>
      <c r="AB51" s="307" t="e">
        <f>#REF!</f>
        <v>#REF!</v>
      </c>
      <c r="AC51" s="307" t="e">
        <f>#REF!</f>
        <v>#REF!</v>
      </c>
    </row>
    <row r="52" spans="1:29" ht="27.75" customHeight="1" thickBot="1">
      <c r="A52" s="301" t="s">
        <v>10</v>
      </c>
      <c r="B52" s="1085" t="s">
        <v>556</v>
      </c>
      <c r="C52" s="1086"/>
      <c r="D52" s="1087"/>
      <c r="E52" s="308">
        <f aca="true" t="shared" si="15" ref="E52:AC52">E50+E51</f>
        <v>1925</v>
      </c>
      <c r="F52" s="308">
        <f t="shared" si="15"/>
        <v>0</v>
      </c>
      <c r="G52" s="308">
        <f t="shared" si="15"/>
        <v>0</v>
      </c>
      <c r="H52" s="308">
        <f t="shared" si="15"/>
        <v>0</v>
      </c>
      <c r="I52" s="308">
        <f t="shared" si="15"/>
        <v>0</v>
      </c>
      <c r="J52" s="308">
        <f t="shared" si="15"/>
        <v>0</v>
      </c>
      <c r="K52" s="308">
        <f t="shared" si="15"/>
        <v>1925</v>
      </c>
      <c r="L52" s="308">
        <f t="shared" si="15"/>
        <v>0</v>
      </c>
      <c r="M52" s="308">
        <f t="shared" si="15"/>
        <v>0</v>
      </c>
      <c r="N52" s="308">
        <f t="shared" si="15"/>
        <v>0</v>
      </c>
      <c r="O52" s="308">
        <f t="shared" si="15"/>
        <v>0</v>
      </c>
      <c r="P52" s="308">
        <f t="shared" si="15"/>
        <v>0</v>
      </c>
      <c r="Q52" s="308">
        <f t="shared" si="15"/>
        <v>0</v>
      </c>
      <c r="R52" s="308">
        <f t="shared" si="15"/>
        <v>0</v>
      </c>
      <c r="S52" s="308">
        <f t="shared" si="15"/>
        <v>0</v>
      </c>
      <c r="T52" s="308">
        <f t="shared" si="15"/>
        <v>0</v>
      </c>
      <c r="U52" s="308">
        <f t="shared" si="15"/>
        <v>0</v>
      </c>
      <c r="V52" s="308">
        <f t="shared" si="15"/>
        <v>0</v>
      </c>
      <c r="W52" s="308">
        <f t="shared" si="15"/>
        <v>0</v>
      </c>
      <c r="X52" s="308" t="e">
        <f t="shared" si="15"/>
        <v>#REF!</v>
      </c>
      <c r="Y52" s="308" t="e">
        <f t="shared" si="15"/>
        <v>#REF!</v>
      </c>
      <c r="Z52" s="308" t="e">
        <f t="shared" si="15"/>
        <v>#REF!</v>
      </c>
      <c r="AA52" s="308" t="e">
        <f t="shared" si="15"/>
        <v>#REF!</v>
      </c>
      <c r="AB52" s="308" t="e">
        <f t="shared" si="15"/>
        <v>#REF!</v>
      </c>
      <c r="AC52" s="308" t="e">
        <f t="shared" si="15"/>
        <v>#REF!</v>
      </c>
    </row>
    <row r="53" spans="1:27" ht="15.75">
      <c r="A53" s="159"/>
      <c r="B53" s="78"/>
      <c r="C53" s="287"/>
      <c r="D53" s="288"/>
      <c r="E53" s="289"/>
      <c r="F53" s="289"/>
      <c r="G53" s="289"/>
      <c r="H53" s="289"/>
      <c r="I53" s="289"/>
      <c r="J53" s="289"/>
      <c r="K53" s="283"/>
      <c r="L53" s="283"/>
      <c r="M53" s="283"/>
      <c r="N53" s="283"/>
      <c r="O53" s="283"/>
      <c r="P53" s="283"/>
      <c r="Q53" s="284"/>
      <c r="R53" s="284"/>
      <c r="S53" s="284"/>
      <c r="T53" s="284"/>
      <c r="U53" s="284"/>
      <c r="V53" s="284"/>
      <c r="AA53" s="100"/>
    </row>
    <row r="54" spans="1:23" ht="15.75" customHeight="1">
      <c r="A54" s="159"/>
      <c r="B54" s="78"/>
      <c r="C54" s="1091" t="s">
        <v>65</v>
      </c>
      <c r="D54" s="1091"/>
      <c r="E54" s="1091"/>
      <c r="F54" s="1091"/>
      <c r="G54" s="1091"/>
      <c r="H54" s="1091"/>
      <c r="I54" s="1091"/>
      <c r="J54" s="1091"/>
      <c r="K54" s="1091"/>
      <c r="L54" s="1091"/>
      <c r="M54" s="1091"/>
      <c r="N54" s="1091"/>
      <c r="O54" s="1091"/>
      <c r="P54" s="1091"/>
      <c r="Q54" s="1092"/>
      <c r="R54" s="356"/>
      <c r="S54" s="356"/>
      <c r="T54" s="356"/>
      <c r="U54" s="356"/>
      <c r="V54" s="356"/>
      <c r="W54" s="175"/>
    </row>
    <row r="55" spans="1:22" ht="15.75">
      <c r="A55" s="159"/>
      <c r="B55" s="78"/>
      <c r="C55" s="290"/>
      <c r="D55" s="290"/>
      <c r="E55" s="290"/>
      <c r="F55" s="290"/>
      <c r="G55" s="290"/>
      <c r="H55" s="290"/>
      <c r="I55" s="290"/>
      <c r="J55" s="290"/>
      <c r="K55" s="291"/>
      <c r="L55" s="291"/>
      <c r="M55" s="291"/>
      <c r="N55" s="291"/>
      <c r="O55" s="291"/>
      <c r="P55" s="291"/>
      <c r="Q55" s="292"/>
      <c r="R55" s="292"/>
      <c r="S55" s="292"/>
      <c r="T55" s="292"/>
      <c r="U55" s="292"/>
      <c r="V55" s="292"/>
    </row>
    <row r="56" spans="1:22" ht="16.5" thickBot="1">
      <c r="A56" s="305" t="s">
        <v>223</v>
      </c>
      <c r="C56" s="1093"/>
      <c r="D56" s="1093"/>
      <c r="E56" s="290"/>
      <c r="F56" s="290"/>
      <c r="G56" s="290"/>
      <c r="H56" s="290"/>
      <c r="I56" s="290"/>
      <c r="J56" s="290"/>
      <c r="K56" s="291"/>
      <c r="L56" s="291"/>
      <c r="M56" s="291"/>
      <c r="N56" s="291"/>
      <c r="O56" s="291"/>
      <c r="P56" s="291"/>
      <c r="Q56" s="292"/>
      <c r="R56" s="292"/>
      <c r="S56" s="292"/>
      <c r="T56" s="292"/>
      <c r="U56" s="292"/>
      <c r="V56" s="292"/>
    </row>
    <row r="57" spans="1:29" ht="27" customHeight="1">
      <c r="A57" s="312" t="s">
        <v>32</v>
      </c>
      <c r="B57" s="1088" t="s">
        <v>181</v>
      </c>
      <c r="C57" s="1088"/>
      <c r="D57" s="1088"/>
      <c r="E57" s="313">
        <f>E58-E61</f>
        <v>3540</v>
      </c>
      <c r="F57" s="313">
        <f>F58-F61</f>
        <v>0</v>
      </c>
      <c r="G57" s="313">
        <f>G58-G61</f>
        <v>0</v>
      </c>
      <c r="H57" s="313">
        <f>H58-H61</f>
        <v>0</v>
      </c>
      <c r="I57" s="313">
        <f aca="true" t="shared" si="16" ref="I57:X57">I58-I61</f>
        <v>0</v>
      </c>
      <c r="J57" s="313">
        <f t="shared" si="16"/>
        <v>0</v>
      </c>
      <c r="K57" s="313">
        <f t="shared" si="16"/>
        <v>3540</v>
      </c>
      <c r="L57" s="313">
        <f t="shared" si="16"/>
        <v>0</v>
      </c>
      <c r="M57" s="313">
        <f t="shared" si="16"/>
        <v>0</v>
      </c>
      <c r="N57" s="313">
        <f t="shared" si="16"/>
        <v>0</v>
      </c>
      <c r="O57" s="313">
        <f t="shared" si="16"/>
        <v>0</v>
      </c>
      <c r="P57" s="313">
        <f t="shared" si="16"/>
        <v>0</v>
      </c>
      <c r="Q57" s="313">
        <f t="shared" si="16"/>
        <v>0</v>
      </c>
      <c r="R57" s="313" t="e">
        <f t="shared" si="16"/>
        <v>#REF!</v>
      </c>
      <c r="S57" s="313" t="e">
        <f t="shared" si="16"/>
        <v>#REF!</v>
      </c>
      <c r="T57" s="313" t="e">
        <f t="shared" si="16"/>
        <v>#REF!</v>
      </c>
      <c r="U57" s="313" t="e">
        <f t="shared" si="16"/>
        <v>#REF!</v>
      </c>
      <c r="V57" s="313" t="e">
        <f t="shared" si="16"/>
        <v>#REF!</v>
      </c>
      <c r="W57" s="313">
        <f t="shared" si="16"/>
        <v>0</v>
      </c>
      <c r="X57" s="313" t="e">
        <f t="shared" si="16"/>
        <v>#REF!</v>
      </c>
      <c r="Y57" s="313" t="e">
        <f>Y58-Y61</f>
        <v>#REF!</v>
      </c>
      <c r="Z57" s="313" t="e">
        <f>Z58-Z61</f>
        <v>#REF!</v>
      </c>
      <c r="AA57" s="313" t="e">
        <f>AA58-AA61</f>
        <v>#REF!</v>
      </c>
      <c r="AB57" s="313" t="e">
        <f>AB58-AB61</f>
        <v>#REF!</v>
      </c>
      <c r="AC57" s="313" t="e">
        <f>AC58-AC61</f>
        <v>#REF!</v>
      </c>
    </row>
    <row r="58" spans="1:29" ht="27" customHeight="1">
      <c r="A58" s="309" t="s">
        <v>182</v>
      </c>
      <c r="B58" s="1089" t="s">
        <v>183</v>
      </c>
      <c r="C58" s="1089"/>
      <c r="D58" s="1089"/>
      <c r="E58" s="314">
        <f>'1.sz.m-önk.össze.bev'!E55</f>
        <v>3540</v>
      </c>
      <c r="F58" s="314">
        <f>'1.sz.m-önk.össze.bev'!F55</f>
        <v>0</v>
      </c>
      <c r="G58" s="314">
        <f>'1.sz.m-önk.össze.bev'!G55</f>
        <v>0</v>
      </c>
      <c r="H58" s="314">
        <f>'1.sz.m-önk.össze.bev'!H55</f>
        <v>0</v>
      </c>
      <c r="I58" s="314">
        <f>'1.sz.m-önk.össze.bev'!I55</f>
        <v>0</v>
      </c>
      <c r="J58" s="314">
        <f>'1.sz.m-önk.össze.bev'!J55</f>
        <v>0</v>
      </c>
      <c r="K58" s="314">
        <f>'1.sz.m-önk.össze.bev'!K55</f>
        <v>3540</v>
      </c>
      <c r="L58" s="314">
        <f>'1.sz.m-önk.össze.bev'!L55</f>
        <v>0</v>
      </c>
      <c r="M58" s="314">
        <f>'1.sz.m-önk.össze.bev'!M55</f>
        <v>0</v>
      </c>
      <c r="N58" s="314">
        <f>'1.sz.m-önk.össze.bev'!N55</f>
        <v>0</v>
      </c>
      <c r="O58" s="314">
        <f>'1.sz.m-önk.össze.bev'!O55</f>
        <v>0</v>
      </c>
      <c r="P58" s="314">
        <f>'1.sz.m-önk.össze.bev'!P55</f>
        <v>0</v>
      </c>
      <c r="Q58" s="314">
        <f>'1.sz.m-önk.össze.bev'!Q55</f>
        <v>0</v>
      </c>
      <c r="R58" s="314" t="e">
        <f>'1.sz.m-önk.össze.bev'!R55</f>
        <v>#REF!</v>
      </c>
      <c r="S58" s="314" t="e">
        <f>'1.sz.m-önk.össze.bev'!S55</f>
        <v>#REF!</v>
      </c>
      <c r="T58" s="314" t="e">
        <f>'1.sz.m-önk.össze.bev'!T55</f>
        <v>#REF!</v>
      </c>
      <c r="U58" s="314" t="e">
        <f>'1.sz.m-önk.össze.bev'!U55</f>
        <v>#REF!</v>
      </c>
      <c r="V58" s="314" t="e">
        <f>'1.sz.m-önk.össze.bev'!V55</f>
        <v>#REF!</v>
      </c>
      <c r="W58" s="314">
        <f>'1.sz.m-önk.össze.bev'!W55</f>
        <v>0</v>
      </c>
      <c r="X58" s="314" t="e">
        <f>#REF!</f>
        <v>#REF!</v>
      </c>
      <c r="Y58" s="314" t="e">
        <f>#REF!</f>
        <v>#REF!</v>
      </c>
      <c r="Z58" s="314" t="e">
        <f>#REF!</f>
        <v>#REF!</v>
      </c>
      <c r="AA58" s="314" t="e">
        <f>#REF!</f>
        <v>#REF!</v>
      </c>
      <c r="AB58" s="314" t="e">
        <f>#REF!</f>
        <v>#REF!</v>
      </c>
      <c r="AC58" s="314" t="e">
        <f>#REF!</f>
        <v>#REF!</v>
      </c>
    </row>
    <row r="59" spans="1:29" ht="27" customHeight="1">
      <c r="A59" s="309" t="s">
        <v>184</v>
      </c>
      <c r="B59" s="1090" t="s">
        <v>232</v>
      </c>
      <c r="C59" s="1090"/>
      <c r="D59" s="1090"/>
      <c r="E59" s="314">
        <f>'1.sz.m-önk.össze.bev'!E58</f>
        <v>1615</v>
      </c>
      <c r="F59" s="314">
        <f>'1.sz.m-önk.össze.bev'!F58</f>
        <v>0</v>
      </c>
      <c r="G59" s="314">
        <f>'1.sz.m-önk.össze.bev'!G58</f>
        <v>0</v>
      </c>
      <c r="H59" s="314">
        <f>'1.sz.m-önk.össze.bev'!H58</f>
        <v>0</v>
      </c>
      <c r="I59" s="314">
        <f>'1.sz.m-önk.össze.bev'!I58</f>
        <v>0</v>
      </c>
      <c r="J59" s="314">
        <f>'1.sz.m-önk.össze.bev'!J58</f>
        <v>0</v>
      </c>
      <c r="K59" s="314">
        <f>'1.sz.m-önk.össze.bev'!K58</f>
        <v>1615</v>
      </c>
      <c r="L59" s="314">
        <f>'1.sz.m-önk.össze.bev'!L58</f>
        <v>0</v>
      </c>
      <c r="M59" s="314">
        <f>'1.sz.m-önk.össze.bev'!M58</f>
        <v>0</v>
      </c>
      <c r="N59" s="314">
        <f>'1.sz.m-önk.össze.bev'!N58</f>
        <v>0</v>
      </c>
      <c r="O59" s="314">
        <f>'1.sz.m-önk.össze.bev'!O58</f>
        <v>0</v>
      </c>
      <c r="P59" s="314">
        <f>'1.sz.m-önk.össze.bev'!P58</f>
        <v>0</v>
      </c>
      <c r="Q59" s="314">
        <f>'1.sz.m-önk.össze.bev'!Q58</f>
        <v>0</v>
      </c>
      <c r="R59" s="314">
        <f>'1.sz.m-önk.össze.bev'!R58</f>
        <v>0</v>
      </c>
      <c r="S59" s="314">
        <f>'1.sz.m-önk.össze.bev'!S58</f>
        <v>0</v>
      </c>
      <c r="T59" s="314">
        <f>'1.sz.m-önk.össze.bev'!T58</f>
        <v>0</v>
      </c>
      <c r="U59" s="314">
        <f>'1.sz.m-önk.össze.bev'!U58</f>
        <v>0</v>
      </c>
      <c r="V59" s="314">
        <f>'1.sz.m-önk.össze.bev'!V58</f>
        <v>0</v>
      </c>
      <c r="W59" s="314">
        <f>'1.sz.m-önk.össze.bev'!W58</f>
        <v>0</v>
      </c>
      <c r="X59" s="314" t="e">
        <f>#REF!</f>
        <v>#REF!</v>
      </c>
      <c r="Y59" s="314" t="e">
        <f>#REF!</f>
        <v>#REF!</v>
      </c>
      <c r="Z59" s="314" t="e">
        <f>#REF!</f>
        <v>#REF!</v>
      </c>
      <c r="AA59" s="314" t="e">
        <f>#REF!</f>
        <v>#REF!</v>
      </c>
      <c r="AB59" s="314" t="e">
        <f>#REF!</f>
        <v>#REF!</v>
      </c>
      <c r="AC59" s="314" t="e">
        <f>#REF!</f>
        <v>#REF!</v>
      </c>
    </row>
    <row r="60" spans="1:29" ht="27" customHeight="1">
      <c r="A60" s="310" t="s">
        <v>185</v>
      </c>
      <c r="B60" s="1090" t="s">
        <v>233</v>
      </c>
      <c r="C60" s="1090"/>
      <c r="D60" s="1090"/>
      <c r="E60" s="314">
        <f>'1.sz.m-önk.össze.bev'!E56</f>
        <v>1925</v>
      </c>
      <c r="F60" s="314">
        <f>'1.sz.m-önk.össze.bev'!F56</f>
        <v>0</v>
      </c>
      <c r="G60" s="314">
        <f>'1.sz.m-önk.össze.bev'!G56</f>
        <v>0</v>
      </c>
      <c r="H60" s="314">
        <f>'1.sz.m-önk.össze.bev'!H56</f>
        <v>0</v>
      </c>
      <c r="I60" s="314">
        <f>'1.sz.m-önk.össze.bev'!I56</f>
        <v>0</v>
      </c>
      <c r="J60" s="314">
        <f>'1.sz.m-önk.össze.bev'!J56</f>
        <v>0</v>
      </c>
      <c r="K60" s="314">
        <f>'1.sz.m-önk.össze.bev'!K56</f>
        <v>1925</v>
      </c>
      <c r="L60" s="314">
        <f>'1.sz.m-önk.össze.bev'!L56</f>
        <v>0</v>
      </c>
      <c r="M60" s="314">
        <f>'1.sz.m-önk.össze.bev'!M56</f>
        <v>0</v>
      </c>
      <c r="N60" s="314">
        <f>'1.sz.m-önk.össze.bev'!N56</f>
        <v>0</v>
      </c>
      <c r="O60" s="314">
        <f>'1.sz.m-önk.össze.bev'!O56</f>
        <v>0</v>
      </c>
      <c r="P60" s="314">
        <f>'1.sz.m-önk.össze.bev'!P56</f>
        <v>0</v>
      </c>
      <c r="Q60" s="314">
        <f>'1.sz.m-önk.össze.bev'!Q56</f>
        <v>0</v>
      </c>
      <c r="R60" s="314">
        <f>'1.sz.m-önk.össze.bev'!R56</f>
        <v>0</v>
      </c>
      <c r="S60" s="314">
        <f>'1.sz.m-önk.össze.bev'!S56</f>
        <v>0</v>
      </c>
      <c r="T60" s="314">
        <f>'1.sz.m-önk.össze.bev'!T56</f>
        <v>0</v>
      </c>
      <c r="U60" s="314">
        <f>'1.sz.m-önk.össze.bev'!U56</f>
        <v>0</v>
      </c>
      <c r="V60" s="314">
        <f>'1.sz.m-önk.össze.bev'!V56</f>
        <v>0</v>
      </c>
      <c r="W60" s="314">
        <f>'1.sz.m-önk.össze.bev'!W56</f>
        <v>0</v>
      </c>
      <c r="X60" s="314" t="e">
        <f>#REF!</f>
        <v>#REF!</v>
      </c>
      <c r="Y60" s="314" t="e">
        <f>#REF!</f>
        <v>#REF!</v>
      </c>
      <c r="Z60" s="314" t="e">
        <f>#REF!</f>
        <v>#REF!</v>
      </c>
      <c r="AA60" s="314" t="e">
        <f>#REF!</f>
        <v>#REF!</v>
      </c>
      <c r="AB60" s="314" t="e">
        <f>#REF!</f>
        <v>#REF!</v>
      </c>
      <c r="AC60" s="314" t="e">
        <f>#REF!</f>
        <v>#REF!</v>
      </c>
    </row>
    <row r="61" spans="1:29" ht="27" customHeight="1">
      <c r="A61" s="311" t="s">
        <v>186</v>
      </c>
      <c r="B61" s="1089" t="s">
        <v>187</v>
      </c>
      <c r="C61" s="1089"/>
      <c r="D61" s="1089"/>
      <c r="E61" s="315">
        <f>E30</f>
        <v>0</v>
      </c>
      <c r="F61" s="315">
        <f>F30</f>
        <v>0</v>
      </c>
      <c r="G61" s="315">
        <f>G30</f>
        <v>0</v>
      </c>
      <c r="H61" s="315">
        <f>H30</f>
        <v>0</v>
      </c>
      <c r="I61" s="315">
        <f aca="true" t="shared" si="17" ref="I61:X61">I30</f>
        <v>0</v>
      </c>
      <c r="J61" s="315">
        <f t="shared" si="17"/>
        <v>0</v>
      </c>
      <c r="K61" s="315">
        <f t="shared" si="17"/>
        <v>0</v>
      </c>
      <c r="L61" s="315">
        <f t="shared" si="17"/>
        <v>0</v>
      </c>
      <c r="M61" s="315">
        <f t="shared" si="17"/>
        <v>0</v>
      </c>
      <c r="N61" s="315">
        <f t="shared" si="17"/>
        <v>0</v>
      </c>
      <c r="O61" s="315">
        <f t="shared" si="17"/>
        <v>0</v>
      </c>
      <c r="P61" s="315">
        <f t="shared" si="17"/>
        <v>0</v>
      </c>
      <c r="Q61" s="315">
        <f t="shared" si="17"/>
        <v>0</v>
      </c>
      <c r="R61" s="315">
        <f t="shared" si="17"/>
        <v>0</v>
      </c>
      <c r="S61" s="315">
        <f t="shared" si="17"/>
        <v>0</v>
      </c>
      <c r="T61" s="315">
        <f t="shared" si="17"/>
        <v>0</v>
      </c>
      <c r="U61" s="315">
        <f t="shared" si="17"/>
        <v>0</v>
      </c>
      <c r="V61" s="315">
        <f t="shared" si="17"/>
        <v>0</v>
      </c>
      <c r="W61" s="315">
        <f t="shared" si="17"/>
        <v>0</v>
      </c>
      <c r="X61" s="315">
        <f t="shared" si="17"/>
        <v>0</v>
      </c>
      <c r="Y61" s="315">
        <f>Y30</f>
        <v>0</v>
      </c>
      <c r="Z61" s="315">
        <f>Z30</f>
        <v>0</v>
      </c>
      <c r="AA61" s="315">
        <f>AA30</f>
        <v>0</v>
      </c>
      <c r="AB61" s="315">
        <f>AB30</f>
        <v>0</v>
      </c>
      <c r="AC61" s="315">
        <f>AC30</f>
        <v>0</v>
      </c>
    </row>
    <row r="62" spans="1:29" ht="27" customHeight="1">
      <c r="A62" s="309" t="s">
        <v>188</v>
      </c>
      <c r="B62" s="1090" t="s">
        <v>234</v>
      </c>
      <c r="C62" s="1090"/>
      <c r="D62" s="1090"/>
      <c r="E62" s="314">
        <v>0</v>
      </c>
      <c r="F62" s="314">
        <v>0</v>
      </c>
      <c r="G62" s="314">
        <v>0</v>
      </c>
      <c r="H62" s="314">
        <v>0</v>
      </c>
      <c r="I62" s="314">
        <v>0</v>
      </c>
      <c r="J62" s="314">
        <v>0</v>
      </c>
      <c r="K62" s="314">
        <v>0</v>
      </c>
      <c r="L62" s="314">
        <v>0</v>
      </c>
      <c r="M62" s="314">
        <v>0</v>
      </c>
      <c r="N62" s="314">
        <v>0</v>
      </c>
      <c r="O62" s="314">
        <v>0</v>
      </c>
      <c r="P62" s="314">
        <v>0</v>
      </c>
      <c r="Q62" s="314">
        <v>0</v>
      </c>
      <c r="R62" s="314">
        <v>0</v>
      </c>
      <c r="S62" s="314">
        <v>0</v>
      </c>
      <c r="T62" s="314">
        <v>0</v>
      </c>
      <c r="U62" s="314">
        <v>0</v>
      </c>
      <c r="V62" s="314">
        <v>0</v>
      </c>
      <c r="W62" s="314">
        <v>0</v>
      </c>
      <c r="X62" s="314">
        <v>0</v>
      </c>
      <c r="Y62" s="314">
        <v>0</v>
      </c>
      <c r="Z62" s="314">
        <v>0</v>
      </c>
      <c r="AA62" s="314">
        <v>0</v>
      </c>
      <c r="AB62" s="314">
        <v>0</v>
      </c>
      <c r="AC62" s="314">
        <v>0</v>
      </c>
    </row>
    <row r="63" spans="1:29" ht="27" customHeight="1" thickBot="1">
      <c r="A63" s="316" t="s">
        <v>189</v>
      </c>
      <c r="B63" s="1081" t="s">
        <v>235</v>
      </c>
      <c r="C63" s="1081"/>
      <c r="D63" s="1081"/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7">
        <v>0</v>
      </c>
      <c r="Q63" s="317">
        <v>0</v>
      </c>
      <c r="R63" s="317">
        <v>0</v>
      </c>
      <c r="S63" s="317">
        <v>0</v>
      </c>
      <c r="T63" s="317">
        <v>0</v>
      </c>
      <c r="U63" s="317">
        <v>0</v>
      </c>
      <c r="V63" s="317">
        <v>0</v>
      </c>
      <c r="W63" s="317">
        <v>0</v>
      </c>
      <c r="X63" s="317">
        <v>0</v>
      </c>
      <c r="Y63" s="317">
        <v>0</v>
      </c>
      <c r="Z63" s="317">
        <v>0</v>
      </c>
      <c r="AA63" s="317">
        <v>0</v>
      </c>
      <c r="AB63" s="317">
        <v>0</v>
      </c>
      <c r="AC63" s="317">
        <v>0</v>
      </c>
    </row>
  </sheetData>
  <sheetProtection/>
  <mergeCells count="40">
    <mergeCell ref="B46:D46"/>
    <mergeCell ref="B44:D44"/>
    <mergeCell ref="C43:D43"/>
    <mergeCell ref="C48:Q48"/>
    <mergeCell ref="C19:D19"/>
    <mergeCell ref="B24:D24"/>
    <mergeCell ref="C25:D25"/>
    <mergeCell ref="A34:D34"/>
    <mergeCell ref="C31:D31"/>
    <mergeCell ref="B33:D33"/>
    <mergeCell ref="B60:D60"/>
    <mergeCell ref="C18:D18"/>
    <mergeCell ref="C26:D26"/>
    <mergeCell ref="B29:D29"/>
    <mergeCell ref="B30:D30"/>
    <mergeCell ref="C42:Q42"/>
    <mergeCell ref="C32:D32"/>
    <mergeCell ref="B40:D40"/>
    <mergeCell ref="A35:D35"/>
    <mergeCell ref="C49:D49"/>
    <mergeCell ref="A1:W1"/>
    <mergeCell ref="A3:D3"/>
    <mergeCell ref="A2:B2"/>
    <mergeCell ref="B5:D5"/>
    <mergeCell ref="W3:AC3"/>
    <mergeCell ref="B50:D50"/>
    <mergeCell ref="B16:D16"/>
    <mergeCell ref="C17:D17"/>
    <mergeCell ref="C38:Q38"/>
    <mergeCell ref="B45:D45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6" r:id="rId1"/>
  <headerFooter differentOddEven="1" alignWithMargins="0">
    <oddHeader>&amp;C&amp;"Algerian,Normál"&amp;16EDVE KÖZSÉG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283" t="s">
        <v>382</v>
      </c>
      <c r="F1" s="1283"/>
    </row>
    <row r="2" spans="1:6" ht="17.25">
      <c r="A2" s="1284" t="s">
        <v>383</v>
      </c>
      <c r="B2" s="1284"/>
      <c r="C2" s="1284"/>
      <c r="D2" s="1284"/>
      <c r="E2" s="1284"/>
      <c r="F2" s="1284"/>
    </row>
    <row r="3" spans="1:6" ht="14.25">
      <c r="A3" s="1285" t="s">
        <v>384</v>
      </c>
      <c r="B3" s="1285"/>
      <c r="C3" s="1285"/>
      <c r="D3" s="1285"/>
      <c r="E3" s="1285"/>
      <c r="F3" s="1285"/>
    </row>
    <row r="4" spans="1:6" ht="33.75" customHeight="1">
      <c r="A4" s="911"/>
      <c r="B4" s="911"/>
      <c r="C4" s="911"/>
      <c r="D4" s="911"/>
      <c r="E4" s="911"/>
      <c r="F4" s="911"/>
    </row>
    <row r="5" spans="1:6" ht="15.75">
      <c r="A5" s="912" t="s">
        <v>385</v>
      </c>
      <c r="B5" s="913"/>
      <c r="C5" s="913"/>
      <c r="D5" s="913"/>
      <c r="E5" s="913"/>
      <c r="F5" s="913"/>
    </row>
    <row r="6" spans="1:6" ht="15.75">
      <c r="A6" s="913"/>
      <c r="B6" s="913"/>
      <c r="C6" s="913"/>
      <c r="D6" s="913"/>
      <c r="E6" s="913"/>
      <c r="F6" s="913"/>
    </row>
    <row r="7" spans="1:6" ht="15.75">
      <c r="A7" s="912" t="s">
        <v>386</v>
      </c>
      <c r="B7" s="913"/>
      <c r="C7" s="913"/>
      <c r="D7" s="913"/>
      <c r="E7" s="913"/>
      <c r="F7" s="913"/>
    </row>
    <row r="8" spans="1:6" ht="15.75">
      <c r="A8" s="912"/>
      <c r="B8" s="913"/>
      <c r="C8" s="913"/>
      <c r="D8" s="913"/>
      <c r="E8" s="913"/>
      <c r="F8" s="913"/>
    </row>
    <row r="9" spans="1:6" ht="15">
      <c r="A9" s="914" t="s">
        <v>387</v>
      </c>
      <c r="B9" s="915"/>
      <c r="C9" s="915"/>
      <c r="D9" s="915"/>
      <c r="E9" s="915"/>
      <c r="F9" s="916"/>
    </row>
    <row r="10" spans="1:6" ht="15">
      <c r="A10" s="914"/>
      <c r="B10" s="915"/>
      <c r="C10" s="915"/>
      <c r="D10" s="915"/>
      <c r="E10" s="915"/>
      <c r="F10" s="916"/>
    </row>
    <row r="11" spans="1:5" ht="15">
      <c r="A11" s="914" t="s">
        <v>388</v>
      </c>
      <c r="B11" s="915"/>
      <c r="C11" s="915"/>
      <c r="D11" s="915"/>
      <c r="E11" s="915"/>
    </row>
    <row r="12" ht="13.5" thickBot="1"/>
    <row r="13" spans="1:6" ht="39" thickBot="1">
      <c r="A13" s="917" t="s">
        <v>308</v>
      </c>
      <c r="B13" s="918" t="s">
        <v>389</v>
      </c>
      <c r="C13" s="919" t="s">
        <v>390</v>
      </c>
      <c r="D13" s="919" t="s">
        <v>391</v>
      </c>
      <c r="E13" s="919" t="s">
        <v>392</v>
      </c>
      <c r="F13" s="920" t="s">
        <v>23</v>
      </c>
    </row>
    <row r="14" spans="1:6" ht="24.75" customHeight="1">
      <c r="A14" s="921" t="s">
        <v>32</v>
      </c>
      <c r="B14" s="922" t="s">
        <v>393</v>
      </c>
      <c r="C14" s="923"/>
      <c r="D14" s="923"/>
      <c r="E14" s="923"/>
      <c r="F14" s="924">
        <v>0</v>
      </c>
    </row>
    <row r="15" spans="1:6" ht="25.5">
      <c r="A15" s="925" t="s">
        <v>33</v>
      </c>
      <c r="B15" s="926" t="s">
        <v>394</v>
      </c>
      <c r="C15" s="927"/>
      <c r="D15" s="927"/>
      <c r="E15" s="927"/>
      <c r="F15" s="928">
        <v>0</v>
      </c>
    </row>
    <row r="16" spans="1:6" ht="25.5">
      <c r="A16" s="925" t="s">
        <v>10</v>
      </c>
      <c r="B16" s="926" t="s">
        <v>395</v>
      </c>
      <c r="C16" s="927"/>
      <c r="D16" s="927"/>
      <c r="E16" s="927"/>
      <c r="F16" s="928">
        <v>0</v>
      </c>
    </row>
    <row r="17" spans="1:6" ht="21" customHeight="1">
      <c r="A17" s="925" t="s">
        <v>11</v>
      </c>
      <c r="B17" s="926" t="s">
        <v>396</v>
      </c>
      <c r="C17" s="927"/>
      <c r="D17" s="927"/>
      <c r="E17" s="927"/>
      <c r="F17" s="928">
        <v>0</v>
      </c>
    </row>
    <row r="18" spans="1:6" ht="40.5" customHeight="1">
      <c r="A18" s="925" t="s">
        <v>12</v>
      </c>
      <c r="B18" s="926" t="s">
        <v>397</v>
      </c>
      <c r="C18" s="927"/>
      <c r="D18" s="927"/>
      <c r="E18" s="927"/>
      <c r="F18" s="928">
        <v>0</v>
      </c>
    </row>
    <row r="19" spans="1:6" ht="21.75" customHeight="1" thickBot="1">
      <c r="A19" s="929" t="s">
        <v>13</v>
      </c>
      <c r="B19" s="930" t="s">
        <v>398</v>
      </c>
      <c r="C19" s="931"/>
      <c r="D19" s="931"/>
      <c r="E19" s="931"/>
      <c r="F19" s="932">
        <v>0</v>
      </c>
    </row>
    <row r="20" spans="1:6" ht="21.75" customHeight="1" thickBot="1">
      <c r="A20" s="933" t="s">
        <v>14</v>
      </c>
      <c r="B20" s="934" t="s">
        <v>23</v>
      </c>
      <c r="C20" s="935">
        <v>0</v>
      </c>
      <c r="D20" s="935">
        <v>0</v>
      </c>
      <c r="E20" s="935">
        <v>0</v>
      </c>
      <c r="F20" s="936">
        <v>0</v>
      </c>
    </row>
    <row r="21" spans="1:6" ht="12.75">
      <c r="A21" s="916"/>
      <c r="B21" s="916"/>
      <c r="C21" s="916"/>
      <c r="D21" s="916"/>
      <c r="E21" s="916"/>
      <c r="F21" s="916"/>
    </row>
    <row r="22" spans="1:6" ht="12.75">
      <c r="A22" s="916"/>
      <c r="B22" s="916"/>
      <c r="C22" s="916"/>
      <c r="D22" s="916"/>
      <c r="E22" s="916"/>
      <c r="F22" s="916"/>
    </row>
    <row r="23" spans="1:6" ht="12.75">
      <c r="A23" s="916"/>
      <c r="B23" s="916"/>
      <c r="C23" s="916"/>
      <c r="D23" s="916"/>
      <c r="E23" s="916"/>
      <c r="F23" s="916"/>
    </row>
    <row r="24" spans="1:6" ht="15.75">
      <c r="A24" s="913" t="s">
        <v>399</v>
      </c>
      <c r="B24" s="916"/>
      <c r="C24" s="916"/>
      <c r="D24" s="916"/>
      <c r="E24" s="916"/>
      <c r="F24" s="916"/>
    </row>
    <row r="25" spans="1:6" ht="12.75">
      <c r="A25" s="916"/>
      <c r="B25" s="916"/>
      <c r="C25" s="916"/>
      <c r="D25" s="916"/>
      <c r="E25" s="916"/>
      <c r="F25" s="916"/>
    </row>
    <row r="26" spans="1:6" ht="12.75">
      <c r="A26" s="916"/>
      <c r="B26" s="916"/>
      <c r="C26" s="916"/>
      <c r="D26" s="916"/>
      <c r="E26" s="916"/>
      <c r="F26" s="916"/>
    </row>
    <row r="29" spans="3:5" ht="13.5">
      <c r="C29" s="937"/>
      <c r="D29" s="938" t="s">
        <v>400</v>
      </c>
      <c r="E29" s="937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8"/>
  <sheetViews>
    <sheetView zoomScalePageLayoutView="0" workbookViewId="0" topLeftCell="A1">
      <selection activeCell="I33" sqref="I33"/>
    </sheetView>
  </sheetViews>
  <sheetFormatPr defaultColWidth="9.140625" defaultRowHeight="12.75"/>
  <sheetData>
    <row r="2" ht="26.25" customHeight="1"/>
    <row r="3" ht="21" customHeight="1"/>
    <row r="4" ht="32.25" customHeight="1"/>
    <row r="5" s="967" customFormat="1" ht="12.75"/>
    <row r="8" ht="20.25" customHeight="1">
      <c r="A8" s="21"/>
    </row>
    <row r="9" ht="18" customHeight="1"/>
    <row r="10" ht="18.75" customHeight="1"/>
    <row r="11" ht="12" customHeight="1"/>
    <row r="19" ht="12.75" hidden="1"/>
    <row r="20" ht="12.75" customHeight="1" hidden="1"/>
    <row r="21" ht="25.5" customHeight="1" hidden="1"/>
    <row r="22" ht="13.5" customHeight="1" hidden="1" thickBot="1"/>
    <row r="23" ht="12.75" hidden="1"/>
    <row r="24" ht="12.75" hidden="1"/>
    <row r="25" ht="12.75" customHeight="1" hidden="1"/>
    <row r="26" ht="12.75" customHeight="1" hidden="1"/>
    <row r="27" ht="13.5" customHeight="1" hidden="1" thickBot="1"/>
    <row r="28" ht="12.75" hidden="1"/>
    <row r="29" ht="12.75" hidden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2.75"/>
  <cols>
    <col min="1" max="1" width="47.8515625" style="14" bestFit="1" customWidth="1"/>
    <col min="2" max="2" width="17.7109375" style="14" customWidth="1"/>
    <col min="3" max="7" width="11.421875" style="14" hidden="1" customWidth="1"/>
    <col min="8" max="8" width="43.57421875" style="14" bestFit="1" customWidth="1"/>
    <col min="9" max="9" width="16.140625" style="14" customWidth="1"/>
    <col min="10" max="12" width="11.421875" style="14" hidden="1" customWidth="1"/>
    <col min="13" max="13" width="11.8515625" style="14" hidden="1" customWidth="1"/>
    <col min="14" max="14" width="11.421875" style="14" hidden="1" customWidth="1"/>
    <col min="15" max="16384" width="9.140625" style="14" customWidth="1"/>
  </cols>
  <sheetData>
    <row r="1" spans="8:9" ht="12.75">
      <c r="H1" s="1120" t="s">
        <v>28</v>
      </c>
      <c r="I1" s="1120"/>
    </row>
    <row r="2" spans="1:9" ht="19.5">
      <c r="A2" s="1121" t="s">
        <v>22</v>
      </c>
      <c r="B2" s="1121"/>
      <c r="C2" s="1121"/>
      <c r="D2" s="1121"/>
      <c r="E2" s="1121"/>
      <c r="F2" s="1121"/>
      <c r="G2" s="1121"/>
      <c r="H2" s="1121"/>
      <c r="I2" s="1121"/>
    </row>
    <row r="3" spans="1:9" ht="11.25" customHeight="1">
      <c r="A3" s="86"/>
      <c r="B3" s="86"/>
      <c r="C3" s="86"/>
      <c r="D3" s="86"/>
      <c r="E3" s="86"/>
      <c r="F3" s="86"/>
      <c r="G3" s="86"/>
      <c r="H3" s="86"/>
      <c r="I3" s="85" t="s">
        <v>2</v>
      </c>
    </row>
    <row r="4" spans="1:9" ht="17.25" customHeight="1" thickBot="1">
      <c r="A4" s="1122" t="s">
        <v>230</v>
      </c>
      <c r="B4" s="1123"/>
      <c r="C4" s="1123"/>
      <c r="D4" s="1123"/>
      <c r="E4" s="1123"/>
      <c r="F4" s="1123"/>
      <c r="G4" s="1123"/>
      <c r="H4" s="1122"/>
      <c r="I4" s="1123"/>
    </row>
    <row r="5" spans="1:14" ht="33" customHeight="1" thickBot="1">
      <c r="A5" s="417" t="s">
        <v>7</v>
      </c>
      <c r="B5" s="543" t="s">
        <v>270</v>
      </c>
      <c r="C5" s="544" t="s">
        <v>267</v>
      </c>
      <c r="D5" s="544" t="s">
        <v>275</v>
      </c>
      <c r="E5" s="544" t="s">
        <v>276</v>
      </c>
      <c r="F5" s="544" t="s">
        <v>300</v>
      </c>
      <c r="G5" s="545" t="s">
        <v>345</v>
      </c>
      <c r="H5" s="471" t="s">
        <v>8</v>
      </c>
      <c r="I5" s="543" t="s">
        <v>270</v>
      </c>
      <c r="J5" s="544" t="s">
        <v>267</v>
      </c>
      <c r="K5" s="544" t="s">
        <v>271</v>
      </c>
      <c r="L5" s="544" t="s">
        <v>276</v>
      </c>
      <c r="M5" s="544" t="s">
        <v>300</v>
      </c>
      <c r="N5" s="545" t="s">
        <v>345</v>
      </c>
    </row>
    <row r="6" spans="1:14" ht="12.75">
      <c r="A6" s="419" t="s">
        <v>487</v>
      </c>
      <c r="B6" s="546">
        <f>'3.sz.m Önk  bev.'!E7</f>
        <v>1250</v>
      </c>
      <c r="C6" s="547"/>
      <c r="D6" s="547"/>
      <c r="E6" s="547"/>
      <c r="F6" s="547"/>
      <c r="G6" s="547"/>
      <c r="H6" s="530" t="s">
        <v>201</v>
      </c>
      <c r="I6" s="573">
        <f>'4.sz.m.ÖNK kiadás'!E7+'üres lap2'!D31+'üres lap3'!D30+'üres lap'!D27</f>
        <v>5285</v>
      </c>
      <c r="J6" s="574">
        <f>'4.sz.m.ÖNK kiadás'!F7+'üres lap2'!E31+'üres lap3'!E30+'üres lap'!E27</f>
        <v>0</v>
      </c>
      <c r="K6" s="574">
        <f>'4.sz.m.ÖNK kiadás'!G7+'üres lap2'!F31+'üres lap3'!F30+'üres lap'!F27</f>
        <v>0</v>
      </c>
      <c r="L6" s="574">
        <f>'4.sz.m.ÖNK kiadás'!H7+'üres lap2'!G31+'üres lap3'!G30+'üres lap'!G27</f>
        <v>0</v>
      </c>
      <c r="M6" s="574">
        <f>'4.sz.m.ÖNK kiadás'!I7+'üres lap2'!H31+'üres lap3'!H30+'üres lap'!H27</f>
        <v>0</v>
      </c>
      <c r="N6" s="574">
        <f>'4.sz.m.ÖNK kiadás'!J7+'üres lap2'!I31+'üres lap3'!I30+'üres lap'!I27</f>
        <v>0</v>
      </c>
    </row>
    <row r="7" spans="1:14" ht="12.75">
      <c r="A7" s="420" t="s">
        <v>488</v>
      </c>
      <c r="B7" s="548">
        <f>'3.sz.m Önk  bev.'!E21+'üres lap2'!D9+'üres lap3'!D9</f>
        <v>107</v>
      </c>
      <c r="C7" s="549"/>
      <c r="D7" s="549"/>
      <c r="E7" s="549"/>
      <c r="F7" s="549"/>
      <c r="G7" s="549"/>
      <c r="H7" s="531" t="s">
        <v>202</v>
      </c>
      <c r="I7" s="548">
        <f>'4.sz.m.ÖNK kiadás'!E8+'üres lap2'!D32+'üres lap3'!D31+'üres lap'!D28</f>
        <v>1183</v>
      </c>
      <c r="J7" s="549">
        <f>'4.sz.m.ÖNK kiadás'!F8+'üres lap2'!E32+'üres lap3'!E31+'üres lap'!E28</f>
        <v>0</v>
      </c>
      <c r="K7" s="549">
        <f>'4.sz.m.ÖNK kiadás'!G8+'üres lap2'!F32+'üres lap3'!F31+'üres lap'!F28</f>
        <v>0</v>
      </c>
      <c r="L7" s="549">
        <f>'4.sz.m.ÖNK kiadás'!H8+'üres lap2'!G32+'üres lap3'!G31+'üres lap'!G28</f>
        <v>0</v>
      </c>
      <c r="M7" s="549">
        <f>'4.sz.m.ÖNK kiadás'!I8+'üres lap2'!H32+'üres lap3'!H31+'üres lap'!H28</f>
        <v>0</v>
      </c>
      <c r="N7" s="549">
        <f>'4.sz.m.ÖNK kiadás'!J8+'üres lap2'!I32+'üres lap3'!I31+'üres lap'!I28</f>
        <v>0</v>
      </c>
    </row>
    <row r="8" spans="1:14" ht="25.5">
      <c r="A8" s="420" t="s">
        <v>489</v>
      </c>
      <c r="B8" s="548">
        <f>'3.sz.m Önk  bev.'!E32+'üres lap2'!D11+'üres lap3'!D10</f>
        <v>12032</v>
      </c>
      <c r="C8" s="549"/>
      <c r="D8" s="549"/>
      <c r="E8" s="549"/>
      <c r="F8" s="549"/>
      <c r="G8" s="549"/>
      <c r="H8" s="531" t="s">
        <v>203</v>
      </c>
      <c r="I8" s="548">
        <f>'4.sz.m.ÖNK kiadás'!E9+'üres lap2'!D33+'üres lap3'!D32+'üres lap'!D29</f>
        <v>5648</v>
      </c>
      <c r="J8" s="549">
        <f>'4.sz.m.ÖNK kiadás'!F9+'üres lap2'!E33+'üres lap3'!E32+'üres lap'!E29</f>
        <v>0</v>
      </c>
      <c r="K8" s="549">
        <f>'4.sz.m.ÖNK kiadás'!G9+'üres lap2'!F33+'üres lap3'!F32+'üres lap'!F29</f>
        <v>0</v>
      </c>
      <c r="L8" s="549">
        <f>'4.sz.m.ÖNK kiadás'!H9+'üres lap2'!G33+'üres lap3'!G32+'üres lap'!G29</f>
        <v>0</v>
      </c>
      <c r="M8" s="549">
        <f>'4.sz.m.ÖNK kiadás'!I9+'üres lap2'!H33+'üres lap3'!H32+'üres lap'!H29</f>
        <v>0</v>
      </c>
      <c r="N8" s="549">
        <f>'4.sz.m.ÖNK kiadás'!J9+'üres lap2'!I33+'üres lap3'!I32+'üres lap'!I29</f>
        <v>0</v>
      </c>
    </row>
    <row r="9" spans="1:14" ht="12.75">
      <c r="A9" s="420" t="s">
        <v>490</v>
      </c>
      <c r="B9" s="548">
        <f>'3.sz.m Önk  bev.'!E49+'üres lap2'!D17+'üres lap3'!D16</f>
        <v>0</v>
      </c>
      <c r="C9" s="549"/>
      <c r="D9" s="549"/>
      <c r="E9" s="549"/>
      <c r="F9" s="549"/>
      <c r="G9" s="549"/>
      <c r="H9" s="531" t="s">
        <v>204</v>
      </c>
      <c r="I9" s="575">
        <f>'4.sz.m.ÖNK kiadás'!E10+'üres lap2'!D34+'üres lap3'!D33+'üres lap'!D30</f>
        <v>383</v>
      </c>
      <c r="J9" s="576">
        <f>'4.sz.m.ÖNK kiadás'!F10+'üres lap2'!E34+'üres lap3'!E33+'üres lap'!E30</f>
        <v>0</v>
      </c>
      <c r="K9" s="576">
        <f>'4.sz.m.ÖNK kiadás'!G10+'üres lap2'!F34+'üres lap3'!F33+'üres lap'!F30</f>
        <v>0</v>
      </c>
      <c r="L9" s="576">
        <f>'4.sz.m.ÖNK kiadás'!H10+'üres lap2'!G34+'üres lap3'!G33+'üres lap'!G30</f>
        <v>0</v>
      </c>
      <c r="M9" s="576">
        <f>'4.sz.m.ÖNK kiadás'!I10+'üres lap2'!H34+'üres lap3'!H33+'üres lap'!H30</f>
        <v>0</v>
      </c>
      <c r="N9" s="576">
        <f>'4.sz.m.ÖNK kiadás'!J10+'üres lap2'!I34+'üres lap3'!I33+'üres lap'!I30</f>
        <v>0</v>
      </c>
    </row>
    <row r="10" spans="1:14" ht="12.75">
      <c r="A10" s="420"/>
      <c r="B10" s="548"/>
      <c r="C10" s="549"/>
      <c r="D10" s="549"/>
      <c r="E10" s="549"/>
      <c r="F10" s="549"/>
      <c r="G10" s="549"/>
      <c r="H10" s="532" t="s">
        <v>205</v>
      </c>
      <c r="I10" s="548">
        <f>'4.sz.m.ÖNK kiadás'!E11+'üres lap2'!D35+'üres lap3'!D34+'üres lap'!D31</f>
        <v>306</v>
      </c>
      <c r="J10" s="549">
        <f>'4.sz.m.ÖNK kiadás'!F11+'üres lap2'!E35+'üres lap3'!E34+'üres lap'!E31</f>
        <v>0</v>
      </c>
      <c r="K10" s="549">
        <f>'4.sz.m.ÖNK kiadás'!G11+'üres lap2'!F35+'üres lap3'!F34+'üres lap'!F31</f>
        <v>0</v>
      </c>
      <c r="L10" s="549">
        <f>'4.sz.m.ÖNK kiadás'!H11+'üres lap2'!G35+'üres lap3'!G34+'üres lap'!G31</f>
        <v>0</v>
      </c>
      <c r="M10" s="549">
        <f>'4.sz.m.ÖNK kiadás'!I11+'üres lap2'!H35+'üres lap3'!H34+'üres lap'!H31</f>
        <v>0</v>
      </c>
      <c r="N10" s="549">
        <f>'4.sz.m.ÖNK kiadás'!J11+'üres lap2'!I35+'üres lap3'!I34+'üres lap'!I31</f>
        <v>0</v>
      </c>
    </row>
    <row r="11" spans="1:14" ht="12.75">
      <c r="A11" s="420"/>
      <c r="B11" s="548"/>
      <c r="C11" s="549"/>
      <c r="D11" s="549"/>
      <c r="E11" s="549"/>
      <c r="F11" s="549"/>
      <c r="G11" s="549"/>
      <c r="H11" s="531" t="s">
        <v>206</v>
      </c>
      <c r="I11" s="575">
        <f>'4.sz.m.ÖNK kiadás'!E25</f>
        <v>2199</v>
      </c>
      <c r="J11" s="576">
        <f>'4.sz.m.ÖNK kiadás'!F25</f>
        <v>0</v>
      </c>
      <c r="K11" s="576">
        <f>'4.sz.m.ÖNK kiadás'!G25</f>
        <v>0</v>
      </c>
      <c r="L11" s="576">
        <f>'4.sz.m.ÖNK kiadás'!H25+'üres lap'!G37</f>
        <v>0</v>
      </c>
      <c r="M11" s="576">
        <f>'4.sz.m.ÖNK kiadás'!I25+'üres lap'!H37</f>
        <v>0</v>
      </c>
      <c r="N11" s="576">
        <f>'4.sz.m.ÖNK kiadás'!J25+'üres lap'!I37</f>
        <v>0</v>
      </c>
    </row>
    <row r="12" spans="1:14" ht="12.75" hidden="1">
      <c r="A12" s="421"/>
      <c r="B12" s="550"/>
      <c r="C12" s="551"/>
      <c r="D12" s="551"/>
      <c r="E12" s="551"/>
      <c r="F12" s="551"/>
      <c r="G12" s="551"/>
      <c r="H12" s="533"/>
      <c r="I12" s="550"/>
      <c r="J12" s="551"/>
      <c r="K12" s="551"/>
      <c r="L12" s="551"/>
      <c r="M12" s="551"/>
      <c r="N12" s="551"/>
    </row>
    <row r="13" spans="1:14" ht="16.5" customHeight="1" hidden="1" thickBot="1">
      <c r="A13" s="422"/>
      <c r="B13" s="552"/>
      <c r="C13" s="553"/>
      <c r="D13" s="553"/>
      <c r="E13" s="553"/>
      <c r="F13" s="553"/>
      <c r="G13" s="553"/>
      <c r="H13" s="534"/>
      <c r="I13" s="552"/>
      <c r="J13" s="553"/>
      <c r="K13" s="553"/>
      <c r="L13" s="553"/>
      <c r="M13" s="553"/>
      <c r="N13" s="553"/>
    </row>
    <row r="14" spans="1:14" ht="24" customHeight="1" thickBot="1">
      <c r="A14" s="423" t="s">
        <v>208</v>
      </c>
      <c r="B14" s="554">
        <f>SUM(B6:B9)</f>
        <v>13389</v>
      </c>
      <c r="C14" s="555">
        <f>C6+C9+C10+C11+C13</f>
        <v>0</v>
      </c>
      <c r="D14" s="555">
        <f>D6+D9+D10+D11+D13</f>
        <v>0</v>
      </c>
      <c r="E14" s="555">
        <f>E6+E9+E10+E11+E13</f>
        <v>0</v>
      </c>
      <c r="F14" s="555">
        <f>F6+F9+F10+F11+F13</f>
        <v>0</v>
      </c>
      <c r="G14" s="555">
        <f>G6+G9+G10+G11+G13</f>
        <v>0</v>
      </c>
      <c r="H14" s="991" t="s">
        <v>209</v>
      </c>
      <c r="I14" s="554">
        <f aca="true" t="shared" si="0" ref="I14:N14">SUM(I6:I13)</f>
        <v>15004</v>
      </c>
      <c r="J14" s="555">
        <f t="shared" si="0"/>
        <v>0</v>
      </c>
      <c r="K14" s="555">
        <f t="shared" si="0"/>
        <v>0</v>
      </c>
      <c r="L14" s="555">
        <f t="shared" si="0"/>
        <v>0</v>
      </c>
      <c r="M14" s="555">
        <f t="shared" si="0"/>
        <v>0</v>
      </c>
      <c r="N14" s="555">
        <f t="shared" si="0"/>
        <v>0</v>
      </c>
    </row>
    <row r="15" spans="1:14" ht="18.75" customHeight="1">
      <c r="A15" s="424" t="s">
        <v>190</v>
      </c>
      <c r="B15" s="418">
        <f>'3.sz.m Önk  bev.'!E58+'üres lap2'!D22+'üres lap3'!D21</f>
        <v>1615</v>
      </c>
      <c r="C15" s="556">
        <f>'3.sz.m Önk  bev.'!F57+'üres lap2'!E22+'üres lap3'!E21+'üres lap'!E19</f>
        <v>0</v>
      </c>
      <c r="D15" s="556">
        <f>'3.sz.m Önk  bev.'!G57+'üres lap2'!F22+'üres lap3'!F21+'üres lap'!F19</f>
        <v>0</v>
      </c>
      <c r="E15" s="556">
        <f>'3.sz.m Önk  bev.'!H57+'üres lap2'!G22+'üres lap3'!G21+'üres lap'!G19</f>
        <v>0</v>
      </c>
      <c r="F15" s="556">
        <f>'3.sz.m Önk  bev.'!I57+'üres lap2'!H22+'üres lap3'!H21+'üres lap'!H19</f>
        <v>0</v>
      </c>
      <c r="G15" s="556">
        <f>'3.sz.m Önk  bev.'!J57+'üres lap2'!I22+'üres lap3'!I21+'üres lap'!I19</f>
        <v>0</v>
      </c>
      <c r="H15" s="530" t="s">
        <v>193</v>
      </c>
      <c r="I15" s="546">
        <v>0</v>
      </c>
      <c r="J15" s="547">
        <v>0</v>
      </c>
      <c r="K15" s="547">
        <v>0</v>
      </c>
      <c r="L15" s="547">
        <v>0</v>
      </c>
      <c r="M15" s="547">
        <v>0</v>
      </c>
      <c r="N15" s="547">
        <v>0</v>
      </c>
    </row>
    <row r="16" spans="1:14" ht="15" customHeight="1" thickBot="1">
      <c r="A16" s="425" t="s">
        <v>191</v>
      </c>
      <c r="B16" s="557"/>
      <c r="C16" s="558"/>
      <c r="D16" s="558"/>
      <c r="E16" s="558"/>
      <c r="F16" s="558"/>
      <c r="G16" s="558"/>
      <c r="H16" s="533"/>
      <c r="I16" s="550"/>
      <c r="J16" s="551"/>
      <c r="K16" s="551"/>
      <c r="L16" s="551"/>
      <c r="M16" s="551"/>
      <c r="N16" s="551"/>
    </row>
    <row r="17" spans="1:14" ht="25.5" customHeight="1" thickBot="1">
      <c r="A17" s="426" t="s">
        <v>213</v>
      </c>
      <c r="B17" s="559">
        <f aca="true" t="shared" si="1" ref="B17:G17">SUM(B15:B16)</f>
        <v>1615</v>
      </c>
      <c r="C17" s="560">
        <f t="shared" si="1"/>
        <v>0</v>
      </c>
      <c r="D17" s="560">
        <f t="shared" si="1"/>
        <v>0</v>
      </c>
      <c r="E17" s="560">
        <f t="shared" si="1"/>
        <v>0</v>
      </c>
      <c r="F17" s="560">
        <f t="shared" si="1"/>
        <v>0</v>
      </c>
      <c r="G17" s="560">
        <f t="shared" si="1"/>
        <v>0</v>
      </c>
      <c r="H17" s="535" t="s">
        <v>220</v>
      </c>
      <c r="I17" s="559">
        <f aca="true" t="shared" si="2" ref="I17:N17">SUM(I15:I16)</f>
        <v>0</v>
      </c>
      <c r="J17" s="560">
        <f t="shared" si="2"/>
        <v>0</v>
      </c>
      <c r="K17" s="560">
        <f t="shared" si="2"/>
        <v>0</v>
      </c>
      <c r="L17" s="560">
        <f t="shared" si="2"/>
        <v>0</v>
      </c>
      <c r="M17" s="560">
        <f t="shared" si="2"/>
        <v>0</v>
      </c>
      <c r="N17" s="560">
        <f t="shared" si="2"/>
        <v>0</v>
      </c>
    </row>
    <row r="18" spans="1:14" ht="22.5" customHeight="1" thickBot="1">
      <c r="A18" s="427" t="s">
        <v>192</v>
      </c>
      <c r="B18" s="561">
        <f aca="true" t="shared" si="3" ref="B18:G18">B14+B17</f>
        <v>15004</v>
      </c>
      <c r="C18" s="562">
        <f t="shared" si="3"/>
        <v>0</v>
      </c>
      <c r="D18" s="562">
        <f t="shared" si="3"/>
        <v>0</v>
      </c>
      <c r="E18" s="562">
        <f t="shared" si="3"/>
        <v>0</v>
      </c>
      <c r="F18" s="562">
        <f t="shared" si="3"/>
        <v>0</v>
      </c>
      <c r="G18" s="562">
        <f t="shared" si="3"/>
        <v>0</v>
      </c>
      <c r="H18" s="536" t="s">
        <v>194</v>
      </c>
      <c r="I18" s="561">
        <f aca="true" t="shared" si="4" ref="I18:N18">I14+I17</f>
        <v>15004</v>
      </c>
      <c r="J18" s="562">
        <f t="shared" si="4"/>
        <v>0</v>
      </c>
      <c r="K18" s="562">
        <f t="shared" si="4"/>
        <v>0</v>
      </c>
      <c r="L18" s="562">
        <f t="shared" si="4"/>
        <v>0</v>
      </c>
      <c r="M18" s="562">
        <f t="shared" si="4"/>
        <v>0</v>
      </c>
      <c r="N18" s="562">
        <f t="shared" si="4"/>
        <v>0</v>
      </c>
    </row>
    <row r="19" spans="1:11" ht="22.5" customHeight="1" thickBot="1">
      <c r="A19" s="1122" t="s">
        <v>231</v>
      </c>
      <c r="B19" s="1123"/>
      <c r="C19" s="1123"/>
      <c r="D19" s="1123"/>
      <c r="E19" s="1123"/>
      <c r="F19" s="1123"/>
      <c r="G19" s="1123"/>
      <c r="H19" s="1122"/>
      <c r="I19" s="1123"/>
      <c r="J19" s="35"/>
      <c r="K19" s="35"/>
    </row>
    <row r="20" spans="1:14" ht="12.75">
      <c r="A20" s="419" t="s">
        <v>195</v>
      </c>
      <c r="B20" s="563">
        <f>'3.sz.m Önk  bev.'!E42+'üres lap2'!D14+'üres lap3'!D13</f>
        <v>0</v>
      </c>
      <c r="C20" s="564"/>
      <c r="D20" s="564"/>
      <c r="E20" s="564"/>
      <c r="F20" s="564"/>
      <c r="G20" s="564"/>
      <c r="H20" s="537" t="s">
        <v>198</v>
      </c>
      <c r="I20" s="573">
        <f>'4.sz.m.ÖNK kiadás'!E18+'üres lap2'!D37+'üres lap3'!D36</f>
        <v>0</v>
      </c>
      <c r="J20" s="574">
        <f>'4.sz.m.ÖNK kiadás'!F18+'üres lap2'!E37</f>
        <v>0</v>
      </c>
      <c r="K20" s="574">
        <f>'4.sz.m.ÖNK kiadás'!G18+'üres lap2'!F37</f>
        <v>0</v>
      </c>
      <c r="L20" s="574">
        <f>'4.sz.m.ÖNK kiadás'!H18+'üres lap2'!G37</f>
        <v>0</v>
      </c>
      <c r="M20" s="574">
        <f>'4.sz.m.ÖNK kiadás'!I18+'üres lap2'!H37</f>
        <v>0</v>
      </c>
      <c r="N20" s="574">
        <f>'4.sz.m.ÖNK kiadás'!J18+'üres lap2'!I37</f>
        <v>0</v>
      </c>
    </row>
    <row r="21" spans="1:14" ht="12.75">
      <c r="A21" s="420" t="s">
        <v>196</v>
      </c>
      <c r="B21" s="548">
        <f>'3.sz.m Önk  bev.'!E50+'üres lap2'!D18+'üres lap3'!D17</f>
        <v>0</v>
      </c>
      <c r="C21" s="549"/>
      <c r="D21" s="549"/>
      <c r="E21" s="549"/>
      <c r="F21" s="549"/>
      <c r="G21" s="549"/>
      <c r="H21" s="531" t="s">
        <v>199</v>
      </c>
      <c r="I21" s="548">
        <f>'4.sz.m.ÖNK kiadás'!E19</f>
        <v>1925</v>
      </c>
      <c r="J21" s="549">
        <f>'4.sz.m.ÖNK kiadás'!F19</f>
        <v>0</v>
      </c>
      <c r="K21" s="549">
        <f>'4.sz.m.ÖNK kiadás'!G19</f>
        <v>0</v>
      </c>
      <c r="L21" s="549">
        <f>'4.sz.m.ÖNK kiadás'!H19</f>
        <v>0</v>
      </c>
      <c r="M21" s="549">
        <f>'4.sz.m.ÖNK kiadás'!I19</f>
        <v>0</v>
      </c>
      <c r="N21" s="549">
        <f>'4.sz.m.ÖNK kiadás'!J19</f>
        <v>0</v>
      </c>
    </row>
    <row r="22" spans="1:14" ht="12.75">
      <c r="A22" s="420" t="s">
        <v>197</v>
      </c>
      <c r="B22" s="548">
        <f>'3.sz.m Önk  bev.'!E51</f>
        <v>300</v>
      </c>
      <c r="C22" s="549"/>
      <c r="D22" s="549"/>
      <c r="E22" s="549"/>
      <c r="F22" s="549"/>
      <c r="G22" s="549"/>
      <c r="H22" s="531" t="s">
        <v>200</v>
      </c>
      <c r="I22" s="548">
        <f>'4.sz.m.ÖNK kiadás'!E20</f>
        <v>300</v>
      </c>
      <c r="J22" s="549">
        <f>'4.sz.m.ÖNK kiadás'!F20</f>
        <v>0</v>
      </c>
      <c r="K22" s="549">
        <f>'4.sz.m.ÖNK kiadás'!G20</f>
        <v>0</v>
      </c>
      <c r="L22" s="549">
        <f>'4.sz.m.ÖNK kiadás'!H20</f>
        <v>0</v>
      </c>
      <c r="M22" s="549">
        <f>'4.sz.m.ÖNK kiadás'!I20</f>
        <v>0</v>
      </c>
      <c r="N22" s="549">
        <f>'4.sz.m.ÖNK kiadás'!J20</f>
        <v>0</v>
      </c>
    </row>
    <row r="23" spans="1:14" ht="13.5" thickBot="1">
      <c r="A23" s="420"/>
      <c r="B23" s="548"/>
      <c r="C23" s="549"/>
      <c r="D23" s="549"/>
      <c r="E23" s="549"/>
      <c r="F23" s="549"/>
      <c r="G23" s="549"/>
      <c r="H23" s="531" t="s">
        <v>207</v>
      </c>
      <c r="I23" s="548"/>
      <c r="J23" s="549"/>
      <c r="K23" s="549"/>
      <c r="L23" s="549"/>
      <c r="M23" s="549"/>
      <c r="N23" s="549"/>
    </row>
    <row r="24" spans="1:14" ht="13.5" hidden="1" thickBot="1">
      <c r="A24" s="429"/>
      <c r="B24" s="550"/>
      <c r="C24" s="551"/>
      <c r="D24" s="551"/>
      <c r="E24" s="551"/>
      <c r="F24" s="551"/>
      <c r="G24" s="551"/>
      <c r="H24" s="533"/>
      <c r="I24" s="550"/>
      <c r="J24" s="551"/>
      <c r="K24" s="551"/>
      <c r="L24" s="551"/>
      <c r="M24" s="551"/>
      <c r="N24" s="551"/>
    </row>
    <row r="25" spans="1:14" ht="13.5" thickBot="1">
      <c r="A25" s="430" t="s">
        <v>211</v>
      </c>
      <c r="B25" s="561">
        <f aca="true" t="shared" si="5" ref="B25:G25">SUM(B20:B23)</f>
        <v>300</v>
      </c>
      <c r="C25" s="562">
        <f t="shared" si="5"/>
        <v>0</v>
      </c>
      <c r="D25" s="562">
        <f t="shared" si="5"/>
        <v>0</v>
      </c>
      <c r="E25" s="562">
        <f t="shared" si="5"/>
        <v>0</v>
      </c>
      <c r="F25" s="562">
        <f t="shared" si="5"/>
        <v>0</v>
      </c>
      <c r="G25" s="562">
        <f t="shared" si="5"/>
        <v>0</v>
      </c>
      <c r="H25" s="538" t="s">
        <v>210</v>
      </c>
      <c r="I25" s="577">
        <f aca="true" t="shared" si="6" ref="I25:N25">SUM(I20:I24)</f>
        <v>2225</v>
      </c>
      <c r="J25" s="578">
        <f t="shared" si="6"/>
        <v>0</v>
      </c>
      <c r="K25" s="578">
        <f t="shared" si="6"/>
        <v>0</v>
      </c>
      <c r="L25" s="578">
        <f t="shared" si="6"/>
        <v>0</v>
      </c>
      <c r="M25" s="578">
        <f t="shared" si="6"/>
        <v>0</v>
      </c>
      <c r="N25" s="578">
        <f t="shared" si="6"/>
        <v>0</v>
      </c>
    </row>
    <row r="26" spans="1:14" ht="15" customHeight="1">
      <c r="A26" s="424" t="s">
        <v>190</v>
      </c>
      <c r="B26" s="565"/>
      <c r="C26" s="566"/>
      <c r="D26" s="566"/>
      <c r="E26" s="566"/>
      <c r="F26" s="566"/>
      <c r="G26" s="566"/>
      <c r="H26" s="539" t="s">
        <v>212</v>
      </c>
      <c r="I26" s="546"/>
      <c r="J26" s="547"/>
      <c r="K26" s="547"/>
      <c r="L26" s="547"/>
      <c r="M26" s="547"/>
      <c r="N26" s="547"/>
    </row>
    <row r="27" spans="1:14" ht="13.5" thickBot="1">
      <c r="A27" s="425" t="s">
        <v>191</v>
      </c>
      <c r="B27" s="567">
        <f>'3.sz.m Önk  bev.'!E56</f>
        <v>1925</v>
      </c>
      <c r="C27" s="568"/>
      <c r="D27" s="568"/>
      <c r="E27" s="568"/>
      <c r="F27" s="568"/>
      <c r="G27" s="568"/>
      <c r="H27" s="540"/>
      <c r="I27" s="550"/>
      <c r="J27" s="551"/>
      <c r="K27" s="551"/>
      <c r="L27" s="551"/>
      <c r="M27" s="551"/>
      <c r="N27" s="551"/>
    </row>
    <row r="28" spans="1:14" ht="25.5" customHeight="1" thickBot="1">
      <c r="A28" s="431" t="s">
        <v>214</v>
      </c>
      <c r="B28" s="559">
        <f aca="true" t="shared" si="7" ref="B28:G28">SUM(B26:B27)</f>
        <v>1925</v>
      </c>
      <c r="C28" s="560">
        <f t="shared" si="7"/>
        <v>0</v>
      </c>
      <c r="D28" s="560">
        <f t="shared" si="7"/>
        <v>0</v>
      </c>
      <c r="E28" s="560">
        <f t="shared" si="7"/>
        <v>0</v>
      </c>
      <c r="F28" s="560">
        <f t="shared" si="7"/>
        <v>0</v>
      </c>
      <c r="G28" s="560">
        <f t="shared" si="7"/>
        <v>0</v>
      </c>
      <c r="H28" s="538" t="s">
        <v>215</v>
      </c>
      <c r="I28" s="561">
        <f aca="true" t="shared" si="8" ref="I28:N28">SUM(I26:I27)</f>
        <v>0</v>
      </c>
      <c r="J28" s="562">
        <f t="shared" si="8"/>
        <v>0</v>
      </c>
      <c r="K28" s="562">
        <f t="shared" si="8"/>
        <v>0</v>
      </c>
      <c r="L28" s="562">
        <f t="shared" si="8"/>
        <v>0</v>
      </c>
      <c r="M28" s="562">
        <f t="shared" si="8"/>
        <v>0</v>
      </c>
      <c r="N28" s="562">
        <f t="shared" si="8"/>
        <v>0</v>
      </c>
    </row>
    <row r="29" spans="1:14" ht="26.25" customHeight="1" thickBot="1">
      <c r="A29" s="428" t="s">
        <v>216</v>
      </c>
      <c r="B29" s="561">
        <f aca="true" t="shared" si="9" ref="B29:G29">B25+B28</f>
        <v>2225</v>
      </c>
      <c r="C29" s="562">
        <f t="shared" si="9"/>
        <v>0</v>
      </c>
      <c r="D29" s="562">
        <f t="shared" si="9"/>
        <v>0</v>
      </c>
      <c r="E29" s="562">
        <f t="shared" si="9"/>
        <v>0</v>
      </c>
      <c r="F29" s="562">
        <f t="shared" si="9"/>
        <v>0</v>
      </c>
      <c r="G29" s="562">
        <f t="shared" si="9"/>
        <v>0</v>
      </c>
      <c r="H29" s="541" t="s">
        <v>217</v>
      </c>
      <c r="I29" s="561">
        <f aca="true" t="shared" si="10" ref="I29:N29">I28+I25</f>
        <v>2225</v>
      </c>
      <c r="J29" s="562">
        <f t="shared" si="10"/>
        <v>0</v>
      </c>
      <c r="K29" s="562">
        <f t="shared" si="10"/>
        <v>0</v>
      </c>
      <c r="L29" s="562">
        <f t="shared" si="10"/>
        <v>0</v>
      </c>
      <c r="M29" s="562">
        <f t="shared" si="10"/>
        <v>0</v>
      </c>
      <c r="N29" s="562">
        <f t="shared" si="10"/>
        <v>0</v>
      </c>
    </row>
    <row r="30" spans="1:14" ht="26.25" customHeight="1" hidden="1" thickBot="1">
      <c r="A30" s="428" t="s">
        <v>286</v>
      </c>
      <c r="B30" s="569"/>
      <c r="C30" s="570"/>
      <c r="D30" s="570"/>
      <c r="E30" s="570"/>
      <c r="F30" s="570"/>
      <c r="G30" s="570"/>
      <c r="H30" s="541" t="s">
        <v>285</v>
      </c>
      <c r="I30" s="561"/>
      <c r="J30" s="562"/>
      <c r="K30" s="562"/>
      <c r="L30" s="562"/>
      <c r="M30" s="562"/>
      <c r="N30" s="562"/>
    </row>
    <row r="31" spans="1:14" ht="29.25" customHeight="1" thickBot="1">
      <c r="A31" s="432" t="s">
        <v>218</v>
      </c>
      <c r="B31" s="571">
        <f>B18+B29</f>
        <v>17229</v>
      </c>
      <c r="C31" s="572">
        <f>C18+C29</f>
        <v>0</v>
      </c>
      <c r="D31" s="572">
        <f>D18+D29</f>
        <v>0</v>
      </c>
      <c r="E31" s="572">
        <f>E18+E29</f>
        <v>0</v>
      </c>
      <c r="F31" s="572">
        <f>F18+F29+F30</f>
        <v>0</v>
      </c>
      <c r="G31" s="572">
        <f>G18+G29+G30</f>
        <v>0</v>
      </c>
      <c r="H31" s="542" t="s">
        <v>219</v>
      </c>
      <c r="I31" s="579">
        <f>I29+I18</f>
        <v>17229</v>
      </c>
      <c r="J31" s="580">
        <f>J29+J18</f>
        <v>0</v>
      </c>
      <c r="K31" s="580">
        <f>K29+K18</f>
        <v>0</v>
      </c>
      <c r="L31" s="580">
        <f>L29+L18</f>
        <v>0</v>
      </c>
      <c r="M31" s="580">
        <f>M29+M18+M30</f>
        <v>0</v>
      </c>
      <c r="N31" s="580">
        <f>N29+N18+N30</f>
        <v>0</v>
      </c>
    </row>
    <row r="33" spans="2:9" ht="12.75">
      <c r="B33" s="35"/>
      <c r="C33" s="35"/>
      <c r="D33" s="35"/>
      <c r="E33" s="35"/>
      <c r="F33" s="35"/>
      <c r="G33" s="35"/>
      <c r="I33" s="35"/>
    </row>
    <row r="34" spans="6:13" ht="12.75">
      <c r="F34" s="35"/>
      <c r="M34" s="35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60" zoomScaleNormal="75" zoomScalePageLayoutView="0" workbookViewId="0" topLeftCell="A25">
      <selection activeCell="E33" sqref="E33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2" bestFit="1" customWidth="1"/>
    <col min="5" max="5" width="22.57421875" style="403" customWidth="1"/>
    <col min="6" max="7" width="13.00390625" style="403" hidden="1" customWidth="1"/>
    <col min="8" max="9" width="10.8515625" style="403" hidden="1" customWidth="1"/>
    <col min="10" max="10" width="13.140625" style="403" hidden="1" customWidth="1"/>
    <col min="11" max="11" width="22.7109375" style="404" customWidth="1"/>
    <col min="12" max="13" width="13.00390625" style="404" hidden="1" customWidth="1"/>
    <col min="14" max="16" width="10.8515625" style="404" hidden="1" customWidth="1"/>
    <col min="17" max="17" width="20.8515625" style="405" customWidth="1"/>
    <col min="18" max="18" width="8.28125" style="404" hidden="1" customWidth="1"/>
    <col min="19" max="19" width="8.8515625" style="404" hidden="1" customWidth="1"/>
    <col min="20" max="20" width="11.00390625" style="404" hidden="1" customWidth="1"/>
    <col min="21" max="21" width="12.7109375" style="405" hidden="1" customWidth="1"/>
    <col min="22" max="22" width="11.8515625" style="405" hidden="1" customWidth="1"/>
    <col min="23" max="16384" width="9.140625" style="405" customWidth="1"/>
  </cols>
  <sheetData>
    <row r="1" spans="1:17" ht="12.75">
      <c r="A1" s="133"/>
      <c r="B1" s="133"/>
      <c r="C1" s="133"/>
      <c r="D1" s="134"/>
      <c r="Q1" s="72" t="s">
        <v>66</v>
      </c>
    </row>
    <row r="2" spans="1:20" s="407" customFormat="1" ht="34.5" customHeight="1">
      <c r="A2" s="1054" t="s">
        <v>544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293"/>
      <c r="S2" s="406"/>
      <c r="T2" s="406"/>
    </row>
    <row r="3" spans="1:17" ht="13.5" thickBot="1">
      <c r="A3" s="135"/>
      <c r="B3" s="135"/>
      <c r="C3" s="135"/>
      <c r="D3" s="131"/>
      <c r="K3" s="102"/>
      <c r="L3" s="102"/>
      <c r="M3" s="102"/>
      <c r="N3" s="102"/>
      <c r="O3" s="102"/>
      <c r="P3" s="102"/>
      <c r="Q3" s="57" t="s">
        <v>2</v>
      </c>
    </row>
    <row r="4" spans="1:22" ht="45.75" customHeight="1" thickBot="1">
      <c r="A4" s="1055" t="s">
        <v>6</v>
      </c>
      <c r="B4" s="1056"/>
      <c r="C4" s="1056"/>
      <c r="D4" s="415" t="s">
        <v>9</v>
      </c>
      <c r="E4" s="1058" t="s">
        <v>5</v>
      </c>
      <c r="F4" s="1059"/>
      <c r="G4" s="1059"/>
      <c r="H4" s="1059"/>
      <c r="I4" s="1059"/>
      <c r="J4" s="1060"/>
      <c r="K4" s="1058" t="s">
        <v>80</v>
      </c>
      <c r="L4" s="1059"/>
      <c r="M4" s="1059"/>
      <c r="N4" s="1059"/>
      <c r="O4" s="1059"/>
      <c r="P4" s="1060"/>
      <c r="Q4" s="1058" t="s">
        <v>81</v>
      </c>
      <c r="R4" s="1059"/>
      <c r="S4" s="1059"/>
      <c r="T4" s="1059"/>
      <c r="U4" s="1059"/>
      <c r="V4" s="1060"/>
    </row>
    <row r="5" spans="1:22" ht="45.75" customHeight="1" thickBot="1">
      <c r="A5" s="366"/>
      <c r="B5" s="367"/>
      <c r="C5" s="367"/>
      <c r="D5" s="415"/>
      <c r="E5" s="450" t="s">
        <v>86</v>
      </c>
      <c r="F5" s="451" t="s">
        <v>266</v>
      </c>
      <c r="G5" s="451" t="s">
        <v>272</v>
      </c>
      <c r="H5" s="451" t="s">
        <v>277</v>
      </c>
      <c r="I5" s="451" t="s">
        <v>303</v>
      </c>
      <c r="J5" s="452" t="s">
        <v>346</v>
      </c>
      <c r="K5" s="450" t="s">
        <v>86</v>
      </c>
      <c r="L5" s="451" t="s">
        <v>266</v>
      </c>
      <c r="M5" s="451" t="s">
        <v>272</v>
      </c>
      <c r="N5" s="451" t="s">
        <v>277</v>
      </c>
      <c r="O5" s="451" t="s">
        <v>303</v>
      </c>
      <c r="P5" s="452" t="s">
        <v>346</v>
      </c>
      <c r="Q5" s="450" t="s">
        <v>86</v>
      </c>
      <c r="R5" s="451" t="s">
        <v>266</v>
      </c>
      <c r="S5" s="451" t="s">
        <v>272</v>
      </c>
      <c r="T5" s="451" t="s">
        <v>277</v>
      </c>
      <c r="U5" s="451" t="s">
        <v>303</v>
      </c>
      <c r="V5" s="452" t="s">
        <v>346</v>
      </c>
    </row>
    <row r="6" spans="1:22" s="7" customFormat="1" ht="21.75" customHeight="1" thickBot="1">
      <c r="A6" s="146"/>
      <c r="B6" s="1057"/>
      <c r="C6" s="1057"/>
      <c r="D6" s="1057"/>
      <c r="E6" s="453"/>
      <c r="F6" s="340"/>
      <c r="G6" s="340"/>
      <c r="H6" s="340"/>
      <c r="I6" s="340"/>
      <c r="J6" s="340"/>
      <c r="K6" s="453"/>
      <c r="L6" s="340"/>
      <c r="M6" s="340"/>
      <c r="N6" s="340"/>
      <c r="O6" s="340"/>
      <c r="P6" s="340"/>
      <c r="Q6" s="453"/>
      <c r="R6" s="340"/>
      <c r="S6" s="340"/>
      <c r="T6" s="340"/>
      <c r="U6" s="340"/>
      <c r="V6" s="340"/>
    </row>
    <row r="7" spans="1:25" s="7" customFormat="1" ht="21.75" customHeight="1" thickBot="1">
      <c r="A7" s="146" t="s">
        <v>32</v>
      </c>
      <c r="B7" s="1057" t="s">
        <v>432</v>
      </c>
      <c r="C7" s="1057"/>
      <c r="D7" s="1057"/>
      <c r="E7" s="453">
        <f>E8+E13+E16+E17+E20</f>
        <v>1250</v>
      </c>
      <c r="F7" s="340">
        <f aca="true" t="shared" si="0" ref="F7:V7">F8+F13+F16</f>
        <v>0</v>
      </c>
      <c r="G7" s="340">
        <f t="shared" si="0"/>
        <v>0</v>
      </c>
      <c r="H7" s="340">
        <f t="shared" si="0"/>
        <v>0</v>
      </c>
      <c r="I7" s="340">
        <f t="shared" si="0"/>
        <v>0</v>
      </c>
      <c r="J7" s="340">
        <f t="shared" si="0"/>
        <v>0</v>
      </c>
      <c r="K7" s="453">
        <f>K8+K13+K16+K17+K20</f>
        <v>429</v>
      </c>
      <c r="L7" s="340">
        <f t="shared" si="0"/>
        <v>0</v>
      </c>
      <c r="M7" s="340">
        <f t="shared" si="0"/>
        <v>0</v>
      </c>
      <c r="N7" s="340">
        <f t="shared" si="0"/>
        <v>0</v>
      </c>
      <c r="O7" s="340">
        <f t="shared" si="0"/>
        <v>0</v>
      </c>
      <c r="P7" s="340">
        <f t="shared" si="0"/>
        <v>0</v>
      </c>
      <c r="Q7" s="453">
        <f>Q8+Q13+Q16+Q17+Q20</f>
        <v>821</v>
      </c>
      <c r="R7" s="340">
        <f t="shared" si="0"/>
        <v>0</v>
      </c>
      <c r="S7" s="340">
        <f t="shared" si="0"/>
        <v>0</v>
      </c>
      <c r="T7" s="340">
        <f t="shared" si="0"/>
        <v>0</v>
      </c>
      <c r="U7" s="340">
        <f t="shared" si="0"/>
        <v>0</v>
      </c>
      <c r="V7" s="340">
        <f t="shared" si="0"/>
        <v>0</v>
      </c>
      <c r="Y7" s="7" t="s">
        <v>297</v>
      </c>
    </row>
    <row r="8" spans="1:22" ht="21.75" customHeight="1">
      <c r="A8" s="980"/>
      <c r="B8" s="295" t="s">
        <v>43</v>
      </c>
      <c r="C8" s="1079" t="s">
        <v>433</v>
      </c>
      <c r="D8" s="1079"/>
      <c r="E8" s="589">
        <f aca="true" t="shared" si="1" ref="E8:M8">SUM(E9:E12)</f>
        <v>850</v>
      </c>
      <c r="F8" s="590">
        <f t="shared" si="1"/>
        <v>0</v>
      </c>
      <c r="G8" s="590">
        <f t="shared" si="1"/>
        <v>0</v>
      </c>
      <c r="H8" s="590">
        <f>SUM(H9:H12)</f>
        <v>0</v>
      </c>
      <c r="I8" s="590">
        <f>SUM(I9:I12)</f>
        <v>0</v>
      </c>
      <c r="J8" s="590">
        <f>SUM(J9:J12)</f>
        <v>0</v>
      </c>
      <c r="K8" s="589">
        <f>SUM(K9:K12)</f>
        <v>29</v>
      </c>
      <c r="L8" s="590">
        <f t="shared" si="1"/>
        <v>0</v>
      </c>
      <c r="M8" s="590">
        <f t="shared" si="1"/>
        <v>0</v>
      </c>
      <c r="N8" s="590">
        <f>SUM(N9:N12)</f>
        <v>0</v>
      </c>
      <c r="O8" s="590">
        <f>SUM(O9:O12)</f>
        <v>0</v>
      </c>
      <c r="P8" s="590">
        <f>SUM(P9:P12)</f>
        <v>0</v>
      </c>
      <c r="Q8" s="589">
        <f>SUM(Q9:Q12)</f>
        <v>821</v>
      </c>
      <c r="R8" s="341"/>
      <c r="S8" s="341"/>
      <c r="T8" s="341"/>
      <c r="U8" s="341"/>
      <c r="V8" s="341"/>
    </row>
    <row r="9" spans="1:22" ht="21.75" customHeight="1">
      <c r="A9" s="143"/>
      <c r="B9" s="139"/>
      <c r="C9" s="139" t="s">
        <v>438</v>
      </c>
      <c r="D9" s="416" t="s">
        <v>434</v>
      </c>
      <c r="E9" s="455"/>
      <c r="F9" s="342"/>
      <c r="G9" s="342"/>
      <c r="H9" s="342"/>
      <c r="I9" s="342"/>
      <c r="J9" s="342"/>
      <c r="K9" s="455"/>
      <c r="L9" s="342"/>
      <c r="M9" s="342"/>
      <c r="N9" s="342"/>
      <c r="O9" s="342"/>
      <c r="P9" s="342"/>
      <c r="Q9" s="455"/>
      <c r="R9" s="342"/>
      <c r="S9" s="342"/>
      <c r="T9" s="342"/>
      <c r="U9" s="342"/>
      <c r="V9" s="342"/>
    </row>
    <row r="10" spans="1:22" ht="21.75" customHeight="1">
      <c r="A10" s="143"/>
      <c r="B10" s="139"/>
      <c r="C10" s="139" t="s">
        <v>439</v>
      </c>
      <c r="D10" s="416" t="s">
        <v>413</v>
      </c>
      <c r="E10" s="455"/>
      <c r="F10" s="342"/>
      <c r="G10" s="342"/>
      <c r="H10" s="342"/>
      <c r="I10" s="342"/>
      <c r="J10" s="342"/>
      <c r="K10" s="455"/>
      <c r="L10" s="342"/>
      <c r="M10" s="342"/>
      <c r="N10" s="342"/>
      <c r="O10" s="342"/>
      <c r="P10" s="342"/>
      <c r="Q10" s="455"/>
      <c r="R10" s="342"/>
      <c r="S10" s="342"/>
      <c r="T10" s="342"/>
      <c r="U10" s="342"/>
      <c r="V10" s="342"/>
    </row>
    <row r="11" spans="1:22" ht="21.75" customHeight="1">
      <c r="A11" s="143"/>
      <c r="B11" s="139"/>
      <c r="C11" s="139" t="s">
        <v>440</v>
      </c>
      <c r="D11" s="416" t="s">
        <v>410</v>
      </c>
      <c r="E11" s="455">
        <v>850</v>
      </c>
      <c r="F11" s="342"/>
      <c r="G11" s="342"/>
      <c r="H11" s="342"/>
      <c r="I11" s="342"/>
      <c r="J11" s="342"/>
      <c r="K11" s="455">
        <f>E11-Q11</f>
        <v>29</v>
      </c>
      <c r="L11" s="342"/>
      <c r="M11" s="342"/>
      <c r="N11" s="342"/>
      <c r="O11" s="342"/>
      <c r="P11" s="342"/>
      <c r="Q11" s="455">
        <v>821</v>
      </c>
      <c r="R11" s="342"/>
      <c r="S11" s="342"/>
      <c r="T11" s="342"/>
      <c r="U11" s="342"/>
      <c r="V11" s="342"/>
    </row>
    <row r="12" spans="1:32" ht="21.75" customHeight="1" hidden="1">
      <c r="A12" s="143"/>
      <c r="B12" s="139"/>
      <c r="C12" s="139"/>
      <c r="D12" s="416"/>
      <c r="E12" s="455"/>
      <c r="F12" s="342"/>
      <c r="G12" s="342"/>
      <c r="H12" s="342"/>
      <c r="I12" s="342"/>
      <c r="J12" s="342"/>
      <c r="K12" s="455"/>
      <c r="L12" s="342"/>
      <c r="M12" s="342"/>
      <c r="N12" s="342"/>
      <c r="O12" s="342"/>
      <c r="P12" s="342"/>
      <c r="Q12" s="455"/>
      <c r="R12" s="342"/>
      <c r="S12" s="342"/>
      <c r="T12" s="342"/>
      <c r="U12" s="342"/>
      <c r="V12" s="342"/>
      <c r="AF12" s="405" t="s">
        <v>297</v>
      </c>
    </row>
    <row r="13" spans="1:22" ht="21.75" customHeight="1">
      <c r="A13" s="143"/>
      <c r="B13" s="139" t="s">
        <v>44</v>
      </c>
      <c r="C13" s="1080" t="s">
        <v>435</v>
      </c>
      <c r="D13" s="1080"/>
      <c r="E13" s="455">
        <f>SUM(E14:E15)</f>
        <v>0</v>
      </c>
      <c r="F13" s="342"/>
      <c r="G13" s="342"/>
      <c r="H13" s="342"/>
      <c r="I13" s="342"/>
      <c r="J13" s="342"/>
      <c r="K13" s="455">
        <f>SUM(K14:K15)</f>
        <v>0</v>
      </c>
      <c r="L13" s="342"/>
      <c r="M13" s="342"/>
      <c r="N13" s="342"/>
      <c r="O13" s="342"/>
      <c r="P13" s="342"/>
      <c r="Q13" s="455">
        <f>SUM(Q14:Q15)</f>
        <v>0</v>
      </c>
      <c r="R13" s="342"/>
      <c r="S13" s="342"/>
      <c r="T13" s="342"/>
      <c r="U13" s="342"/>
      <c r="V13" s="342"/>
    </row>
    <row r="14" spans="1:22" ht="21.75" customHeight="1">
      <c r="A14" s="143"/>
      <c r="B14" s="139"/>
      <c r="C14" s="139" t="s">
        <v>436</v>
      </c>
      <c r="D14" s="786" t="s">
        <v>441</v>
      </c>
      <c r="E14" s="455"/>
      <c r="F14" s="342"/>
      <c r="G14" s="342"/>
      <c r="H14" s="342"/>
      <c r="I14" s="342"/>
      <c r="J14" s="342"/>
      <c r="K14" s="455"/>
      <c r="L14" s="342"/>
      <c r="M14" s="342"/>
      <c r="N14" s="342"/>
      <c r="O14" s="342"/>
      <c r="P14" s="342"/>
      <c r="Q14" s="455"/>
      <c r="R14" s="456"/>
      <c r="S14" s="456"/>
      <c r="T14" s="456"/>
      <c r="U14" s="456"/>
      <c r="V14" s="456"/>
    </row>
    <row r="15" spans="1:22" ht="21.75" customHeight="1">
      <c r="A15" s="143"/>
      <c r="B15" s="139"/>
      <c r="C15" s="139" t="s">
        <v>437</v>
      </c>
      <c r="D15" s="786" t="s">
        <v>442</v>
      </c>
      <c r="E15" s="455"/>
      <c r="F15" s="342"/>
      <c r="G15" s="342"/>
      <c r="H15" s="342"/>
      <c r="I15" s="342"/>
      <c r="J15" s="342"/>
      <c r="K15" s="455"/>
      <c r="L15" s="342"/>
      <c r="M15" s="342"/>
      <c r="N15" s="342"/>
      <c r="O15" s="342"/>
      <c r="P15" s="342"/>
      <c r="Q15" s="455"/>
      <c r="R15" s="456"/>
      <c r="S15" s="456"/>
      <c r="T15" s="456"/>
      <c r="U15" s="456"/>
      <c r="V15" s="456"/>
    </row>
    <row r="16" spans="1:22" ht="21.75" customHeight="1">
      <c r="A16" s="143"/>
      <c r="B16" s="139" t="s">
        <v>135</v>
      </c>
      <c r="C16" s="1080" t="s">
        <v>443</v>
      </c>
      <c r="D16" s="1080"/>
      <c r="E16" s="455">
        <v>300</v>
      </c>
      <c r="F16" s="342"/>
      <c r="G16" s="342"/>
      <c r="H16" s="981"/>
      <c r="I16" s="981"/>
      <c r="J16" s="981"/>
      <c r="K16" s="455">
        <v>300</v>
      </c>
      <c r="L16" s="342"/>
      <c r="M16" s="342"/>
      <c r="N16" s="981"/>
      <c r="O16" s="981"/>
      <c r="P16" s="981"/>
      <c r="Q16" s="455"/>
      <c r="R16" s="456"/>
      <c r="S16" s="456"/>
      <c r="T16" s="523"/>
      <c r="U16" s="523"/>
      <c r="V16" s="523"/>
    </row>
    <row r="17" spans="1:22" ht="21.75" customHeight="1">
      <c r="A17" s="143"/>
      <c r="B17" s="139" t="s">
        <v>59</v>
      </c>
      <c r="C17" s="1063" t="s">
        <v>444</v>
      </c>
      <c r="D17" s="1064"/>
      <c r="E17" s="455">
        <f>SUM(E18:E19)</f>
        <v>100</v>
      </c>
      <c r="F17" s="342"/>
      <c r="G17" s="342"/>
      <c r="H17" s="981"/>
      <c r="I17" s="981"/>
      <c r="J17" s="981"/>
      <c r="K17" s="455">
        <f>SUM(K18:K19)</f>
        <v>100</v>
      </c>
      <c r="L17" s="342"/>
      <c r="M17" s="342"/>
      <c r="N17" s="981"/>
      <c r="O17" s="981"/>
      <c r="P17" s="981"/>
      <c r="Q17" s="455">
        <f>SUM(Q18:Q19)</f>
        <v>0</v>
      </c>
      <c r="R17" s="978"/>
      <c r="S17" s="978"/>
      <c r="T17" s="979"/>
      <c r="U17" s="979"/>
      <c r="V17" s="979"/>
    </row>
    <row r="18" spans="1:22" ht="21.75" customHeight="1">
      <c r="A18" s="143"/>
      <c r="B18" s="139"/>
      <c r="C18" s="139" t="s">
        <v>445</v>
      </c>
      <c r="D18" s="786" t="s">
        <v>447</v>
      </c>
      <c r="E18" s="455"/>
      <c r="F18" s="342"/>
      <c r="G18" s="342"/>
      <c r="H18" s="981"/>
      <c r="I18" s="981"/>
      <c r="J18" s="981"/>
      <c r="K18" s="455"/>
      <c r="L18" s="342"/>
      <c r="M18" s="342"/>
      <c r="N18" s="981"/>
      <c r="O18" s="981"/>
      <c r="P18" s="981"/>
      <c r="Q18" s="455"/>
      <c r="R18" s="978"/>
      <c r="S18" s="978"/>
      <c r="T18" s="979"/>
      <c r="U18" s="979"/>
      <c r="V18" s="979"/>
    </row>
    <row r="19" spans="1:22" ht="21.75" customHeight="1">
      <c r="A19" s="143"/>
      <c r="B19" s="139"/>
      <c r="C19" s="139" t="s">
        <v>446</v>
      </c>
      <c r="D19" s="786" t="s">
        <v>414</v>
      </c>
      <c r="E19" s="455">
        <v>100</v>
      </c>
      <c r="F19" s="342"/>
      <c r="G19" s="342"/>
      <c r="H19" s="981"/>
      <c r="I19" s="981"/>
      <c r="J19" s="981"/>
      <c r="K19" s="455">
        <v>100</v>
      </c>
      <c r="L19" s="342"/>
      <c r="M19" s="342"/>
      <c r="N19" s="981"/>
      <c r="O19" s="981"/>
      <c r="P19" s="981"/>
      <c r="Q19" s="455"/>
      <c r="R19" s="978"/>
      <c r="S19" s="978"/>
      <c r="T19" s="979"/>
      <c r="U19" s="979"/>
      <c r="V19" s="979"/>
    </row>
    <row r="20" spans="1:22" ht="21.75" customHeight="1" thickBot="1">
      <c r="A20" s="593"/>
      <c r="B20" s="982" t="s">
        <v>60</v>
      </c>
      <c r="C20" s="1065" t="s">
        <v>448</v>
      </c>
      <c r="D20" s="1066"/>
      <c r="E20" s="591"/>
      <c r="F20" s="592"/>
      <c r="G20" s="592"/>
      <c r="H20" s="983"/>
      <c r="I20" s="983"/>
      <c r="J20" s="983"/>
      <c r="K20" s="591"/>
      <c r="L20" s="592"/>
      <c r="M20" s="592"/>
      <c r="N20" s="983"/>
      <c r="O20" s="983"/>
      <c r="P20" s="983"/>
      <c r="Q20" s="591"/>
      <c r="R20" s="978"/>
      <c r="S20" s="978"/>
      <c r="T20" s="979"/>
      <c r="U20" s="979"/>
      <c r="V20" s="979"/>
    </row>
    <row r="21" spans="1:22" ht="21.75" customHeight="1" thickBot="1">
      <c r="A21" s="146" t="s">
        <v>449</v>
      </c>
      <c r="B21" s="1057" t="s">
        <v>450</v>
      </c>
      <c r="C21" s="1057"/>
      <c r="D21" s="1057"/>
      <c r="E21" s="453">
        <f>E22+E23+E24+E28+E29+E30+E31</f>
        <v>107</v>
      </c>
      <c r="F21" s="340">
        <f aca="true" t="shared" si="2" ref="F21:V21">SUM(F22:F31)</f>
        <v>0</v>
      </c>
      <c r="G21" s="340">
        <f t="shared" si="2"/>
        <v>0</v>
      </c>
      <c r="H21" s="524">
        <f t="shared" si="2"/>
        <v>0</v>
      </c>
      <c r="I21" s="524">
        <f t="shared" si="2"/>
        <v>0</v>
      </c>
      <c r="J21" s="524">
        <f t="shared" si="2"/>
        <v>0</v>
      </c>
      <c r="K21" s="453">
        <f>K22+K23+K24+K28+K29+K30+K31</f>
        <v>107</v>
      </c>
      <c r="L21" s="340">
        <f t="shared" si="2"/>
        <v>0</v>
      </c>
      <c r="M21" s="340">
        <f t="shared" si="2"/>
        <v>0</v>
      </c>
      <c r="N21" s="524">
        <f t="shared" si="2"/>
        <v>0</v>
      </c>
      <c r="O21" s="524">
        <f t="shared" si="2"/>
        <v>0</v>
      </c>
      <c r="P21" s="524">
        <f t="shared" si="2"/>
        <v>0</v>
      </c>
      <c r="Q21" s="453">
        <f>Q22+Q23+Q24+Q28+Q29+Q30+Q31</f>
        <v>0</v>
      </c>
      <c r="R21" s="340">
        <f t="shared" si="2"/>
        <v>0</v>
      </c>
      <c r="S21" s="340">
        <f t="shared" si="2"/>
        <v>0</v>
      </c>
      <c r="T21" s="524">
        <f t="shared" si="2"/>
        <v>0</v>
      </c>
      <c r="U21" s="524">
        <f t="shared" si="2"/>
        <v>0</v>
      </c>
      <c r="V21" s="524">
        <f t="shared" si="2"/>
        <v>870</v>
      </c>
    </row>
    <row r="22" spans="1:22" ht="21.75" customHeight="1">
      <c r="A22" s="144"/>
      <c r="B22" s="145" t="s">
        <v>46</v>
      </c>
      <c r="C22" s="1062" t="s">
        <v>451</v>
      </c>
      <c r="D22" s="1062"/>
      <c r="E22" s="454"/>
      <c r="F22" s="341"/>
      <c r="G22" s="341"/>
      <c r="H22" s="525"/>
      <c r="I22" s="525"/>
      <c r="J22" s="525"/>
      <c r="K22" s="454"/>
      <c r="L22" s="341"/>
      <c r="M22" s="341"/>
      <c r="N22" s="525"/>
      <c r="O22" s="525"/>
      <c r="P22" s="525"/>
      <c r="Q22" s="454"/>
      <c r="R22" s="341"/>
      <c r="S22" s="341"/>
      <c r="T22" s="525"/>
      <c r="U22" s="525"/>
      <c r="V22" s="525">
        <v>600</v>
      </c>
    </row>
    <row r="23" spans="1:22" ht="21.75" customHeight="1">
      <c r="A23" s="143"/>
      <c r="B23" s="139" t="s">
        <v>47</v>
      </c>
      <c r="C23" s="1067" t="s">
        <v>491</v>
      </c>
      <c r="D23" s="1067"/>
      <c r="E23" s="460">
        <v>4</v>
      </c>
      <c r="F23" s="344"/>
      <c r="G23" s="344"/>
      <c r="H23" s="344"/>
      <c r="I23" s="344"/>
      <c r="J23" s="344"/>
      <c r="K23" s="460">
        <v>4</v>
      </c>
      <c r="L23" s="344"/>
      <c r="M23" s="344"/>
      <c r="N23" s="344"/>
      <c r="O23" s="344"/>
      <c r="P23" s="344"/>
      <c r="Q23" s="460"/>
      <c r="R23" s="344"/>
      <c r="S23" s="344"/>
      <c r="T23" s="344"/>
      <c r="U23" s="344"/>
      <c r="V23" s="344"/>
    </row>
    <row r="24" spans="1:22" ht="21.75" customHeight="1">
      <c r="A24" s="143"/>
      <c r="B24" s="139" t="s">
        <v>48</v>
      </c>
      <c r="C24" s="1067" t="s">
        <v>453</v>
      </c>
      <c r="D24" s="1067"/>
      <c r="E24" s="460">
        <f>SUM(E25:E27)</f>
        <v>102</v>
      </c>
      <c r="F24" s="344"/>
      <c r="G24" s="344"/>
      <c r="H24" s="344"/>
      <c r="I24" s="344"/>
      <c r="J24" s="344"/>
      <c r="K24" s="460">
        <f>SUM(K25:K27)</f>
        <v>102</v>
      </c>
      <c r="L24" s="344"/>
      <c r="M24" s="344"/>
      <c r="N24" s="344"/>
      <c r="O24" s="344"/>
      <c r="P24" s="344"/>
      <c r="Q24" s="460">
        <f>SUM(Q25:Q27)</f>
        <v>0</v>
      </c>
      <c r="R24" s="344"/>
      <c r="S24" s="344"/>
      <c r="T24" s="344"/>
      <c r="U24" s="344"/>
      <c r="V24" s="344"/>
    </row>
    <row r="25" spans="1:22" ht="21.75" customHeight="1">
      <c r="A25" s="143"/>
      <c r="B25" s="139"/>
      <c r="C25" s="139" t="s">
        <v>118</v>
      </c>
      <c r="D25" s="416" t="s">
        <v>454</v>
      </c>
      <c r="E25" s="460">
        <v>102</v>
      </c>
      <c r="F25" s="344"/>
      <c r="G25" s="344"/>
      <c r="H25" s="344"/>
      <c r="I25" s="344"/>
      <c r="J25" s="344"/>
      <c r="K25" s="460">
        <v>102</v>
      </c>
      <c r="L25" s="344"/>
      <c r="M25" s="344"/>
      <c r="N25" s="344"/>
      <c r="O25" s="344"/>
      <c r="P25" s="344"/>
      <c r="Q25" s="460"/>
      <c r="R25" s="344"/>
      <c r="S25" s="344"/>
      <c r="T25" s="344"/>
      <c r="U25" s="344"/>
      <c r="V25" s="344"/>
    </row>
    <row r="26" spans="1:22" ht="41.25" customHeight="1">
      <c r="A26" s="143"/>
      <c r="B26" s="139"/>
      <c r="C26" s="139" t="s">
        <v>119</v>
      </c>
      <c r="D26" s="416" t="s">
        <v>455</v>
      </c>
      <c r="E26" s="460"/>
      <c r="F26" s="344"/>
      <c r="G26" s="344"/>
      <c r="H26" s="344"/>
      <c r="I26" s="344"/>
      <c r="J26" s="344"/>
      <c r="K26" s="460"/>
      <c r="L26" s="344"/>
      <c r="M26" s="344"/>
      <c r="N26" s="344"/>
      <c r="O26" s="344"/>
      <c r="P26" s="344"/>
      <c r="Q26" s="460"/>
      <c r="R26" s="344"/>
      <c r="S26" s="344"/>
      <c r="T26" s="344"/>
      <c r="U26" s="344"/>
      <c r="V26" s="344"/>
    </row>
    <row r="27" spans="1:22" ht="21.75" customHeight="1">
      <c r="A27" s="143"/>
      <c r="B27" s="139"/>
      <c r="C27" s="139" t="s">
        <v>120</v>
      </c>
      <c r="D27" s="416" t="s">
        <v>456</v>
      </c>
      <c r="E27" s="460"/>
      <c r="F27" s="344"/>
      <c r="G27" s="344"/>
      <c r="H27" s="344"/>
      <c r="I27" s="344"/>
      <c r="J27" s="344"/>
      <c r="K27" s="460"/>
      <c r="L27" s="344"/>
      <c r="M27" s="344"/>
      <c r="N27" s="344"/>
      <c r="O27" s="344"/>
      <c r="P27" s="344"/>
      <c r="Q27" s="460"/>
      <c r="R27" s="344"/>
      <c r="S27" s="344"/>
      <c r="T27" s="344"/>
      <c r="U27" s="344"/>
      <c r="V27" s="344"/>
    </row>
    <row r="28" spans="1:22" ht="21.75" customHeight="1">
      <c r="A28" s="143"/>
      <c r="B28" s="139" t="s">
        <v>419</v>
      </c>
      <c r="C28" s="1067" t="s">
        <v>457</v>
      </c>
      <c r="D28" s="1067"/>
      <c r="E28" s="460">
        <v>1</v>
      </c>
      <c r="F28" s="344"/>
      <c r="G28" s="344"/>
      <c r="H28" s="344"/>
      <c r="I28" s="344"/>
      <c r="J28" s="344"/>
      <c r="K28" s="460">
        <v>1</v>
      </c>
      <c r="L28" s="344"/>
      <c r="M28" s="344"/>
      <c r="N28" s="344"/>
      <c r="O28" s="344"/>
      <c r="P28" s="344"/>
      <c r="Q28" s="460"/>
      <c r="R28" s="344"/>
      <c r="S28" s="344"/>
      <c r="T28" s="344"/>
      <c r="U28" s="344"/>
      <c r="V28" s="344">
        <v>270</v>
      </c>
    </row>
    <row r="29" spans="1:22" ht="21.75" customHeight="1">
      <c r="A29" s="147"/>
      <c r="B29" s="148" t="s">
        <v>458</v>
      </c>
      <c r="C29" s="1067" t="s">
        <v>459</v>
      </c>
      <c r="D29" s="1068"/>
      <c r="E29" s="460"/>
      <c r="F29" s="344"/>
      <c r="G29" s="344"/>
      <c r="H29" s="344"/>
      <c r="I29" s="344"/>
      <c r="J29" s="344"/>
      <c r="K29" s="460"/>
      <c r="L29" s="344"/>
      <c r="M29" s="344"/>
      <c r="N29" s="344"/>
      <c r="O29" s="344"/>
      <c r="P29" s="344"/>
      <c r="Q29" s="460"/>
      <c r="R29" s="344"/>
      <c r="S29" s="344"/>
      <c r="T29" s="344"/>
      <c r="U29" s="344"/>
      <c r="V29" s="344"/>
    </row>
    <row r="30" spans="1:22" ht="21.75" customHeight="1">
      <c r="A30" s="147"/>
      <c r="B30" s="148" t="s">
        <v>460</v>
      </c>
      <c r="C30" s="1067" t="s">
        <v>461</v>
      </c>
      <c r="D30" s="1068"/>
      <c r="E30" s="460"/>
      <c r="F30" s="344"/>
      <c r="G30" s="344"/>
      <c r="H30" s="344"/>
      <c r="I30" s="344"/>
      <c r="J30" s="344"/>
      <c r="K30" s="460"/>
      <c r="L30" s="344"/>
      <c r="M30" s="344"/>
      <c r="N30" s="344"/>
      <c r="O30" s="344"/>
      <c r="P30" s="344"/>
      <c r="Q30" s="460"/>
      <c r="R30" s="344"/>
      <c r="S30" s="344"/>
      <c r="T30" s="344"/>
      <c r="U30" s="344"/>
      <c r="V30" s="344"/>
    </row>
    <row r="31" spans="1:22" ht="21.75" customHeight="1" thickBot="1">
      <c r="A31" s="147"/>
      <c r="B31" s="148" t="s">
        <v>91</v>
      </c>
      <c r="C31" s="1076" t="s">
        <v>92</v>
      </c>
      <c r="D31" s="1076"/>
      <c r="E31" s="460"/>
      <c r="F31" s="344"/>
      <c r="G31" s="344"/>
      <c r="H31" s="344"/>
      <c r="I31" s="344"/>
      <c r="J31" s="344"/>
      <c r="K31" s="460"/>
      <c r="L31" s="344"/>
      <c r="M31" s="344"/>
      <c r="N31" s="344"/>
      <c r="O31" s="344"/>
      <c r="P31" s="344"/>
      <c r="Q31" s="460"/>
      <c r="R31" s="344"/>
      <c r="S31" s="344"/>
      <c r="T31" s="344"/>
      <c r="U31" s="344"/>
      <c r="V31" s="344"/>
    </row>
    <row r="32" spans="1:22" ht="21.75" customHeight="1" thickBot="1">
      <c r="A32" s="150" t="s">
        <v>10</v>
      </c>
      <c r="B32" s="1057" t="s">
        <v>462</v>
      </c>
      <c r="C32" s="1057"/>
      <c r="D32" s="1057"/>
      <c r="E32" s="448">
        <f>SUM(E33:E36)</f>
        <v>12032</v>
      </c>
      <c r="F32" s="153"/>
      <c r="G32" s="153"/>
      <c r="H32" s="153"/>
      <c r="I32" s="153"/>
      <c r="J32" s="153"/>
      <c r="K32" s="448">
        <f>SUM(K33:K36)</f>
        <v>12032</v>
      </c>
      <c r="L32" s="153"/>
      <c r="M32" s="153"/>
      <c r="N32" s="153"/>
      <c r="O32" s="153"/>
      <c r="P32" s="153"/>
      <c r="Q32" s="448">
        <f>SUM(Q33:Q36)</f>
        <v>0</v>
      </c>
      <c r="R32" s="153"/>
      <c r="S32" s="153"/>
      <c r="T32" s="153"/>
      <c r="U32" s="153"/>
      <c r="V32" s="153"/>
    </row>
    <row r="33" spans="1:22" ht="21.75" customHeight="1" thickBot="1">
      <c r="A33" s="144"/>
      <c r="B33" s="148" t="s">
        <v>49</v>
      </c>
      <c r="C33" s="1069" t="s">
        <v>463</v>
      </c>
      <c r="D33" s="1070"/>
      <c r="E33" s="985">
        <v>10147</v>
      </c>
      <c r="F33" s="986"/>
      <c r="G33" s="986"/>
      <c r="H33" s="986"/>
      <c r="I33" s="986"/>
      <c r="J33" s="986"/>
      <c r="K33" s="985">
        <v>10147</v>
      </c>
      <c r="L33" s="986"/>
      <c r="M33" s="986"/>
      <c r="N33" s="986"/>
      <c r="O33" s="986"/>
      <c r="P33" s="986"/>
      <c r="Q33" s="985"/>
      <c r="R33" s="153"/>
      <c r="S33" s="153"/>
      <c r="T33" s="153"/>
      <c r="U33" s="153"/>
      <c r="V33" s="153"/>
    </row>
    <row r="34" spans="1:22" ht="21.75" customHeight="1" thickBot="1">
      <c r="A34" s="143"/>
      <c r="B34" s="148" t="s">
        <v>50</v>
      </c>
      <c r="C34" s="1067" t="s">
        <v>464</v>
      </c>
      <c r="D34" s="1068"/>
      <c r="E34" s="987"/>
      <c r="F34" s="988"/>
      <c r="G34" s="988"/>
      <c r="H34" s="988"/>
      <c r="I34" s="988"/>
      <c r="J34" s="988"/>
      <c r="K34" s="987"/>
      <c r="L34" s="988"/>
      <c r="M34" s="988"/>
      <c r="N34" s="988"/>
      <c r="O34" s="988"/>
      <c r="P34" s="988"/>
      <c r="Q34" s="987"/>
      <c r="R34" s="153"/>
      <c r="S34" s="153"/>
      <c r="T34" s="153"/>
      <c r="U34" s="153"/>
      <c r="V34" s="153"/>
    </row>
    <row r="35" spans="1:22" ht="21.75" customHeight="1" thickBot="1">
      <c r="A35" s="143"/>
      <c r="B35" s="148" t="s">
        <v>89</v>
      </c>
      <c r="C35" s="1067" t="s">
        <v>465</v>
      </c>
      <c r="D35" s="1068"/>
      <c r="E35" s="987"/>
      <c r="F35" s="988"/>
      <c r="G35" s="988"/>
      <c r="H35" s="988"/>
      <c r="I35" s="988"/>
      <c r="J35" s="988"/>
      <c r="K35" s="987"/>
      <c r="L35" s="988"/>
      <c r="M35" s="988"/>
      <c r="N35" s="988"/>
      <c r="O35" s="988"/>
      <c r="P35" s="988"/>
      <c r="Q35" s="987"/>
      <c r="R35" s="153"/>
      <c r="S35" s="153"/>
      <c r="T35" s="153"/>
      <c r="U35" s="153"/>
      <c r="V35" s="153"/>
    </row>
    <row r="36" spans="1:22" ht="21.75" customHeight="1" thickBot="1">
      <c r="A36" s="143"/>
      <c r="B36" s="148" t="s">
        <v>90</v>
      </c>
      <c r="C36" s="1067" t="s">
        <v>466</v>
      </c>
      <c r="D36" s="1068"/>
      <c r="E36" s="987">
        <f>SUM(E37:E39)</f>
        <v>1885</v>
      </c>
      <c r="F36" s="988"/>
      <c r="G36" s="988"/>
      <c r="H36" s="988"/>
      <c r="I36" s="988"/>
      <c r="J36" s="988"/>
      <c r="K36" s="987">
        <f>SUM(K37:K39)</f>
        <v>1885</v>
      </c>
      <c r="L36" s="988"/>
      <c r="M36" s="988"/>
      <c r="N36" s="988"/>
      <c r="O36" s="988"/>
      <c r="P36" s="988"/>
      <c r="Q36" s="987">
        <f>SUM(Q37:Q39)</f>
        <v>0</v>
      </c>
      <c r="R36" s="153"/>
      <c r="S36" s="153"/>
      <c r="T36" s="153"/>
      <c r="U36" s="153"/>
      <c r="V36" s="153"/>
    </row>
    <row r="37" spans="1:22" ht="21.75" customHeight="1" thickBot="1">
      <c r="A37" s="143"/>
      <c r="B37" s="148"/>
      <c r="C37" s="145" t="s">
        <v>467</v>
      </c>
      <c r="D37" s="984" t="s">
        <v>38</v>
      </c>
      <c r="E37" s="987"/>
      <c r="F37" s="988"/>
      <c r="G37" s="988"/>
      <c r="H37" s="988"/>
      <c r="I37" s="988"/>
      <c r="J37" s="988"/>
      <c r="K37" s="987"/>
      <c r="L37" s="988"/>
      <c r="M37" s="988"/>
      <c r="N37" s="988"/>
      <c r="O37" s="988"/>
      <c r="P37" s="988"/>
      <c r="Q37" s="987"/>
      <c r="R37" s="153"/>
      <c r="S37" s="153"/>
      <c r="T37" s="153"/>
      <c r="U37" s="153"/>
      <c r="V37" s="153"/>
    </row>
    <row r="38" spans="1:22" ht="21.75" customHeight="1" thickBot="1">
      <c r="A38" s="143"/>
      <c r="B38" s="148"/>
      <c r="C38" s="139" t="s">
        <v>468</v>
      </c>
      <c r="D38" s="416" t="s">
        <v>37</v>
      </c>
      <c r="E38" s="987"/>
      <c r="F38" s="988"/>
      <c r="G38" s="988"/>
      <c r="H38" s="988"/>
      <c r="I38" s="988"/>
      <c r="J38" s="988"/>
      <c r="K38" s="987"/>
      <c r="L38" s="988"/>
      <c r="M38" s="988"/>
      <c r="N38" s="988"/>
      <c r="O38" s="988"/>
      <c r="P38" s="988"/>
      <c r="Q38" s="987"/>
      <c r="R38" s="153"/>
      <c r="S38" s="153"/>
      <c r="T38" s="153"/>
      <c r="U38" s="153"/>
      <c r="V38" s="153"/>
    </row>
    <row r="39" spans="1:22" ht="21.75" customHeight="1" thickBot="1">
      <c r="A39" s="143"/>
      <c r="B39" s="148"/>
      <c r="C39" s="139" t="s">
        <v>469</v>
      </c>
      <c r="D39" s="416" t="s">
        <v>39</v>
      </c>
      <c r="E39" s="989">
        <v>1885</v>
      </c>
      <c r="F39" s="990"/>
      <c r="G39" s="990"/>
      <c r="H39" s="990"/>
      <c r="I39" s="990"/>
      <c r="J39" s="990"/>
      <c r="K39" s="989">
        <v>1885</v>
      </c>
      <c r="L39" s="990"/>
      <c r="M39" s="990"/>
      <c r="N39" s="990"/>
      <c r="O39" s="990"/>
      <c r="P39" s="990"/>
      <c r="Q39" s="989"/>
      <c r="R39" s="153"/>
      <c r="S39" s="153"/>
      <c r="T39" s="153"/>
      <c r="U39" s="153"/>
      <c r="V39" s="153"/>
    </row>
    <row r="40" spans="1:22" ht="21.75" customHeight="1" thickBot="1">
      <c r="A40" s="150" t="s">
        <v>11</v>
      </c>
      <c r="B40" s="1061" t="s">
        <v>470</v>
      </c>
      <c r="C40" s="1061"/>
      <c r="D40" s="1061"/>
      <c r="E40" s="448">
        <f>SUM(E41:E42)</f>
        <v>0</v>
      </c>
      <c r="F40" s="153">
        <f aca="true" t="shared" si="3" ref="F40:M40">SUM(F41:F45)</f>
        <v>0</v>
      </c>
      <c r="G40" s="153">
        <f t="shared" si="3"/>
        <v>0</v>
      </c>
      <c r="H40" s="153">
        <f>SUM(H41:H45)</f>
        <v>0</v>
      </c>
      <c r="I40" s="153">
        <f>SUM(I41:I45)</f>
        <v>0</v>
      </c>
      <c r="J40" s="153">
        <f>SUM(J41:J47)</f>
        <v>0</v>
      </c>
      <c r="K40" s="448">
        <f>SUM(K41:K42)</f>
        <v>0</v>
      </c>
      <c r="L40" s="153">
        <f t="shared" si="3"/>
        <v>0</v>
      </c>
      <c r="M40" s="153">
        <f t="shared" si="3"/>
        <v>0</v>
      </c>
      <c r="N40" s="153">
        <f>SUM(N41:N45)</f>
        <v>0</v>
      </c>
      <c r="O40" s="153">
        <f>SUM(O41:O45)</f>
        <v>0</v>
      </c>
      <c r="P40" s="153">
        <f>SUM(P41:P47)</f>
        <v>0</v>
      </c>
      <c r="Q40" s="448">
        <f>SUM(Q41:Q42)</f>
        <v>0</v>
      </c>
      <c r="R40" s="153"/>
      <c r="S40" s="153"/>
      <c r="T40" s="153"/>
      <c r="U40" s="153"/>
      <c r="V40" s="153"/>
    </row>
    <row r="41" spans="1:22" ht="21.75" customHeight="1">
      <c r="A41" s="144"/>
      <c r="B41" s="151" t="s">
        <v>471</v>
      </c>
      <c r="C41" s="1062" t="s">
        <v>473</v>
      </c>
      <c r="D41" s="1062"/>
      <c r="E41" s="457"/>
      <c r="F41" s="458"/>
      <c r="G41" s="458"/>
      <c r="H41" s="458"/>
      <c r="I41" s="458"/>
      <c r="J41" s="458"/>
      <c r="K41" s="457"/>
      <c r="L41" s="458"/>
      <c r="M41" s="458"/>
      <c r="N41" s="458"/>
      <c r="O41" s="458"/>
      <c r="P41" s="458"/>
      <c r="Q41" s="457"/>
      <c r="R41" s="458"/>
      <c r="S41" s="458"/>
      <c r="T41" s="458"/>
      <c r="U41" s="458"/>
      <c r="V41" s="458"/>
    </row>
    <row r="42" spans="1:22" ht="21.75" customHeight="1">
      <c r="A42" s="143"/>
      <c r="B42" s="140" t="s">
        <v>472</v>
      </c>
      <c r="C42" s="1067" t="s">
        <v>474</v>
      </c>
      <c r="D42" s="1067"/>
      <c r="E42" s="460">
        <f>SUM(E43:E45)</f>
        <v>0</v>
      </c>
      <c r="F42" s="344"/>
      <c r="G42" s="344"/>
      <c r="H42" s="344"/>
      <c r="I42" s="344"/>
      <c r="J42" s="344"/>
      <c r="K42" s="460">
        <f>SUM(K43:K45)</f>
        <v>0</v>
      </c>
      <c r="L42" s="344"/>
      <c r="M42" s="344"/>
      <c r="N42" s="344"/>
      <c r="O42" s="344"/>
      <c r="P42" s="344"/>
      <c r="Q42" s="460">
        <f>SUM(Q43:Q45)</f>
        <v>0</v>
      </c>
      <c r="R42" s="344"/>
      <c r="S42" s="344"/>
      <c r="T42" s="344"/>
      <c r="U42" s="344"/>
      <c r="V42" s="344"/>
    </row>
    <row r="43" spans="1:22" ht="21.75" customHeight="1">
      <c r="A43" s="143"/>
      <c r="B43" s="151"/>
      <c r="C43" s="145" t="s">
        <v>475</v>
      </c>
      <c r="D43" s="984" t="s">
        <v>38</v>
      </c>
      <c r="E43" s="460"/>
      <c r="F43" s="344"/>
      <c r="G43" s="344"/>
      <c r="H43" s="344"/>
      <c r="I43" s="344"/>
      <c r="J43" s="344"/>
      <c r="K43" s="460"/>
      <c r="L43" s="344"/>
      <c r="M43" s="344"/>
      <c r="N43" s="344"/>
      <c r="O43" s="344"/>
      <c r="P43" s="344"/>
      <c r="Q43" s="460"/>
      <c r="R43" s="344"/>
      <c r="S43" s="344"/>
      <c r="T43" s="344"/>
      <c r="U43" s="344"/>
      <c r="V43" s="344"/>
    </row>
    <row r="44" spans="1:22" ht="21.75" customHeight="1">
      <c r="A44" s="143"/>
      <c r="B44" s="140"/>
      <c r="C44" s="139" t="s">
        <v>476</v>
      </c>
      <c r="D44" s="984" t="s">
        <v>37</v>
      </c>
      <c r="E44" s="460"/>
      <c r="F44" s="344"/>
      <c r="G44" s="344"/>
      <c r="H44" s="344"/>
      <c r="I44" s="344"/>
      <c r="J44" s="787"/>
      <c r="K44" s="460"/>
      <c r="L44" s="344"/>
      <c r="M44" s="344"/>
      <c r="N44" s="344"/>
      <c r="O44" s="344"/>
      <c r="P44" s="787"/>
      <c r="Q44" s="460"/>
      <c r="R44" s="344"/>
      <c r="S44" s="344"/>
      <c r="T44" s="344"/>
      <c r="U44" s="344"/>
      <c r="V44" s="344"/>
    </row>
    <row r="45" spans="1:22" ht="21.75" customHeight="1" thickBot="1">
      <c r="A45" s="147"/>
      <c r="B45" s="151"/>
      <c r="C45" s="145" t="s">
        <v>477</v>
      </c>
      <c r="D45" s="984" t="s">
        <v>478</v>
      </c>
      <c r="E45" s="460">
        <v>0</v>
      </c>
      <c r="F45" s="344"/>
      <c r="G45" s="344"/>
      <c r="H45" s="344"/>
      <c r="I45" s="344"/>
      <c r="J45" s="787"/>
      <c r="K45" s="460">
        <v>0</v>
      </c>
      <c r="L45" s="344"/>
      <c r="M45" s="344"/>
      <c r="N45" s="344"/>
      <c r="O45" s="344"/>
      <c r="P45" s="787"/>
      <c r="Q45" s="460">
        <v>0</v>
      </c>
      <c r="R45" s="522"/>
      <c r="S45" s="522"/>
      <c r="T45" s="522"/>
      <c r="U45" s="522"/>
      <c r="V45" s="522"/>
    </row>
    <row r="46" spans="1:22" ht="21.75" customHeight="1" hidden="1">
      <c r="A46" s="469"/>
      <c r="B46" s="140"/>
      <c r="C46" s="1067"/>
      <c r="D46" s="1068"/>
      <c r="E46" s="460"/>
      <c r="F46" s="344"/>
      <c r="G46" s="344"/>
      <c r="H46" s="344"/>
      <c r="I46" s="344"/>
      <c r="J46" s="787"/>
      <c r="K46" s="460"/>
      <c r="L46" s="344"/>
      <c r="M46" s="344"/>
      <c r="N46" s="344"/>
      <c r="O46" s="344"/>
      <c r="P46" s="787"/>
      <c r="Q46" s="460"/>
      <c r="R46" s="470"/>
      <c r="S46" s="470"/>
      <c r="T46" s="470"/>
      <c r="U46" s="470"/>
      <c r="V46" s="470"/>
    </row>
    <row r="47" spans="1:22" ht="21.75" customHeight="1" hidden="1" thickBot="1">
      <c r="A47" s="469"/>
      <c r="B47" s="151"/>
      <c r="C47" s="1077"/>
      <c r="D47" s="1078"/>
      <c r="E47" s="788"/>
      <c r="F47" s="789"/>
      <c r="G47" s="789"/>
      <c r="H47" s="789"/>
      <c r="I47" s="789"/>
      <c r="J47" s="790"/>
      <c r="K47" s="788"/>
      <c r="L47" s="789"/>
      <c r="M47" s="789"/>
      <c r="N47" s="789"/>
      <c r="O47" s="789"/>
      <c r="P47" s="790"/>
      <c r="Q47" s="788"/>
      <c r="R47" s="470"/>
      <c r="S47" s="470"/>
      <c r="T47" s="470"/>
      <c r="U47" s="470"/>
      <c r="V47" s="470"/>
    </row>
    <row r="48" spans="1:22" ht="21.75" customHeight="1" thickBot="1">
      <c r="A48" s="150" t="s">
        <v>12</v>
      </c>
      <c r="B48" s="1057" t="s">
        <v>96</v>
      </c>
      <c r="C48" s="1057"/>
      <c r="D48" s="1057"/>
      <c r="E48" s="448">
        <f aca="true" t="shared" si="4" ref="E48:V48">E49+E50</f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448">
        <f>K49+K50</f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448">
        <f>Q49+Q50</f>
        <v>0</v>
      </c>
      <c r="R48" s="153" t="e">
        <f t="shared" si="4"/>
        <v>#REF!</v>
      </c>
      <c r="S48" s="153" t="e">
        <f t="shared" si="4"/>
        <v>#REF!</v>
      </c>
      <c r="T48" s="153" t="e">
        <f t="shared" si="4"/>
        <v>#REF!</v>
      </c>
      <c r="U48" s="153" t="e">
        <f t="shared" si="4"/>
        <v>#REF!</v>
      </c>
      <c r="V48" s="153" t="e">
        <f t="shared" si="4"/>
        <v>#REF!</v>
      </c>
    </row>
    <row r="49" spans="1:22" s="7" customFormat="1" ht="21.75" customHeight="1">
      <c r="A49" s="152"/>
      <c r="B49" s="151" t="s">
        <v>51</v>
      </c>
      <c r="C49" s="1062" t="s">
        <v>492</v>
      </c>
      <c r="D49" s="1062"/>
      <c r="E49" s="459"/>
      <c r="F49" s="343"/>
      <c r="G49" s="343"/>
      <c r="H49" s="343"/>
      <c r="I49" s="343"/>
      <c r="J49" s="343"/>
      <c r="K49" s="459"/>
      <c r="L49" s="343"/>
      <c r="M49" s="343"/>
      <c r="N49" s="343"/>
      <c r="O49" s="343"/>
      <c r="P49" s="343"/>
      <c r="Q49" s="459"/>
      <c r="R49" s="343" t="e">
        <f>SUM(#REF!)</f>
        <v>#REF!</v>
      </c>
      <c r="S49" s="343" t="e">
        <f>SUM(#REF!)</f>
        <v>#REF!</v>
      </c>
      <c r="T49" s="343" t="e">
        <f>SUM(#REF!)</f>
        <v>#REF!</v>
      </c>
      <c r="U49" s="343" t="e">
        <f>SUM(#REF!)</f>
        <v>#REF!</v>
      </c>
      <c r="V49" s="343" t="e">
        <f>SUM(#REF!)</f>
        <v>#REF!</v>
      </c>
    </row>
    <row r="50" spans="1:22" ht="21.75" customHeight="1" thickBot="1">
      <c r="A50" s="143"/>
      <c r="B50" s="139" t="s">
        <v>52</v>
      </c>
      <c r="C50" s="1067" t="s">
        <v>493</v>
      </c>
      <c r="D50" s="1067"/>
      <c r="E50" s="438"/>
      <c r="F50" s="345"/>
      <c r="G50" s="345"/>
      <c r="H50" s="345"/>
      <c r="I50" s="345"/>
      <c r="J50" s="345"/>
      <c r="K50" s="438"/>
      <c r="L50" s="345"/>
      <c r="M50" s="345"/>
      <c r="N50" s="345"/>
      <c r="O50" s="345"/>
      <c r="P50" s="345"/>
      <c r="Q50" s="438"/>
      <c r="R50" s="345" t="e">
        <f>SUM(#REF!)</f>
        <v>#REF!</v>
      </c>
      <c r="S50" s="345" t="e">
        <f>SUM(#REF!)</f>
        <v>#REF!</v>
      </c>
      <c r="T50" s="345" t="e">
        <f>SUM(#REF!)</f>
        <v>#REF!</v>
      </c>
      <c r="U50" s="345" t="e">
        <f>SUM(#REF!)</f>
        <v>#REF!</v>
      </c>
      <c r="V50" s="345" t="e">
        <f>SUM(#REF!)</f>
        <v>#REF!</v>
      </c>
    </row>
    <row r="51" spans="1:22" ht="21.75" customHeight="1" thickBot="1">
      <c r="A51" s="150" t="s">
        <v>13</v>
      </c>
      <c r="B51" s="1057" t="s">
        <v>479</v>
      </c>
      <c r="C51" s="1057"/>
      <c r="D51" s="1057"/>
      <c r="E51" s="443">
        <f aca="true" t="shared" si="5" ref="E51:V51">SUM(E52:E53)</f>
        <v>300</v>
      </c>
      <c r="F51" s="347">
        <f t="shared" si="5"/>
        <v>0</v>
      </c>
      <c r="G51" s="347">
        <f t="shared" si="5"/>
        <v>0</v>
      </c>
      <c r="H51" s="347">
        <f t="shared" si="5"/>
        <v>0</v>
      </c>
      <c r="I51" s="347">
        <f t="shared" si="5"/>
        <v>0</v>
      </c>
      <c r="J51" s="347">
        <f t="shared" si="5"/>
        <v>0</v>
      </c>
      <c r="K51" s="443">
        <f>SUM(K52:K53)</f>
        <v>300</v>
      </c>
      <c r="L51" s="347">
        <f t="shared" si="5"/>
        <v>0</v>
      </c>
      <c r="M51" s="347">
        <f t="shared" si="5"/>
        <v>0</v>
      </c>
      <c r="N51" s="347">
        <f t="shared" si="5"/>
        <v>0</v>
      </c>
      <c r="O51" s="347">
        <f t="shared" si="5"/>
        <v>0</v>
      </c>
      <c r="P51" s="347">
        <f t="shared" si="5"/>
        <v>0</v>
      </c>
      <c r="Q51" s="443">
        <f>SUM(Q52:Q53)</f>
        <v>0</v>
      </c>
      <c r="R51" s="347">
        <f t="shared" si="5"/>
        <v>0</v>
      </c>
      <c r="S51" s="347">
        <f t="shared" si="5"/>
        <v>0</v>
      </c>
      <c r="T51" s="347">
        <f t="shared" si="5"/>
        <v>0</v>
      </c>
      <c r="U51" s="347">
        <f t="shared" si="5"/>
        <v>0</v>
      </c>
      <c r="V51" s="347">
        <f t="shared" si="5"/>
        <v>0</v>
      </c>
    </row>
    <row r="52" spans="1:22" s="7" customFormat="1" ht="21.75" customHeight="1">
      <c r="A52" s="152"/>
      <c r="B52" s="145" t="s">
        <v>53</v>
      </c>
      <c r="C52" s="1062" t="s">
        <v>481</v>
      </c>
      <c r="D52" s="1062"/>
      <c r="E52" s="463">
        <v>300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463">
        <v>300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463"/>
      <c r="R52" s="348"/>
      <c r="S52" s="348"/>
      <c r="T52" s="348"/>
      <c r="U52" s="348"/>
      <c r="V52" s="348"/>
    </row>
    <row r="53" spans="1:22" ht="21.75" customHeight="1" thickBot="1">
      <c r="A53" s="147"/>
      <c r="B53" s="148" t="s">
        <v>480</v>
      </c>
      <c r="C53" s="1076" t="s">
        <v>482</v>
      </c>
      <c r="D53" s="1076"/>
      <c r="E53" s="461">
        <v>0</v>
      </c>
      <c r="F53" s="462">
        <v>0</v>
      </c>
      <c r="G53" s="462">
        <v>0</v>
      </c>
      <c r="H53" s="462">
        <v>0</v>
      </c>
      <c r="I53" s="462">
        <v>0</v>
      </c>
      <c r="J53" s="462">
        <v>0</v>
      </c>
      <c r="K53" s="461">
        <v>0</v>
      </c>
      <c r="L53" s="462">
        <v>0</v>
      </c>
      <c r="M53" s="462">
        <v>0</v>
      </c>
      <c r="N53" s="462">
        <v>0</v>
      </c>
      <c r="O53" s="462">
        <v>0</v>
      </c>
      <c r="P53" s="462">
        <v>0</v>
      </c>
      <c r="Q53" s="461">
        <v>0</v>
      </c>
      <c r="R53" s="462"/>
      <c r="S53" s="462"/>
      <c r="T53" s="462"/>
      <c r="U53" s="462"/>
      <c r="V53" s="462"/>
    </row>
    <row r="54" spans="1:22" ht="21.75" customHeight="1" thickBot="1">
      <c r="A54" s="150" t="s">
        <v>14</v>
      </c>
      <c r="B54" s="1073" t="s">
        <v>98</v>
      </c>
      <c r="C54" s="1073"/>
      <c r="D54" s="1073"/>
      <c r="E54" s="443">
        <f>E7+E21+E40+E48+E51+E32</f>
        <v>13689</v>
      </c>
      <c r="F54" s="443">
        <f aca="true" t="shared" si="6" ref="F54:P54">F7+F21+F40+F48+F51+F32</f>
        <v>0</v>
      </c>
      <c r="G54" s="443">
        <f t="shared" si="6"/>
        <v>0</v>
      </c>
      <c r="H54" s="443">
        <f t="shared" si="6"/>
        <v>0</v>
      </c>
      <c r="I54" s="443">
        <f t="shared" si="6"/>
        <v>0</v>
      </c>
      <c r="J54" s="443">
        <f t="shared" si="6"/>
        <v>0</v>
      </c>
      <c r="K54" s="443">
        <f>K7+K21+K40+K48+K51+K32</f>
        <v>12868</v>
      </c>
      <c r="L54" s="443">
        <f t="shared" si="6"/>
        <v>0</v>
      </c>
      <c r="M54" s="443">
        <f t="shared" si="6"/>
        <v>0</v>
      </c>
      <c r="N54" s="443">
        <f t="shared" si="6"/>
        <v>0</v>
      </c>
      <c r="O54" s="443">
        <f t="shared" si="6"/>
        <v>0</v>
      </c>
      <c r="P54" s="443">
        <f t="shared" si="6"/>
        <v>0</v>
      </c>
      <c r="Q54" s="443">
        <f>Q7+Q21+Q40+Q48+Q51+Q32</f>
        <v>821</v>
      </c>
      <c r="R54" s="347" t="e">
        <f>R7+R21+R40+R48+R51+#REF!+#REF!+R32</f>
        <v>#REF!</v>
      </c>
      <c r="S54" s="347" t="e">
        <f>S7+S21+S40+S48+S51+#REF!+#REF!+S32</f>
        <v>#REF!</v>
      </c>
      <c r="T54" s="347" t="e">
        <f>T7+T21+T40+T48+T51+#REF!+#REF!+T32</f>
        <v>#REF!</v>
      </c>
      <c r="U54" s="347" t="e">
        <f>U7+U21+U40+U48+U51+#REF!+#REF!+U32</f>
        <v>#REF!</v>
      </c>
      <c r="V54" s="347" t="e">
        <f>V7+V21+V40+V48+V51+#REF!+#REF!+V32</f>
        <v>#REF!</v>
      </c>
    </row>
    <row r="55" spans="1:22" ht="24" customHeight="1" thickBot="1">
      <c r="A55" s="146" t="s">
        <v>72</v>
      </c>
      <c r="B55" s="1057" t="s">
        <v>483</v>
      </c>
      <c r="C55" s="1057"/>
      <c r="D55" s="1057"/>
      <c r="E55" s="443">
        <f>SUM(E56:E58)</f>
        <v>3540</v>
      </c>
      <c r="F55" s="443">
        <f aca="true" t="shared" si="7" ref="F55:P55">SUM(F56:F58)</f>
        <v>0</v>
      </c>
      <c r="G55" s="443">
        <f t="shared" si="7"/>
        <v>0</v>
      </c>
      <c r="H55" s="443">
        <f t="shared" si="7"/>
        <v>0</v>
      </c>
      <c r="I55" s="443">
        <f t="shared" si="7"/>
        <v>0</v>
      </c>
      <c r="J55" s="443">
        <f t="shared" si="7"/>
        <v>0</v>
      </c>
      <c r="K55" s="443">
        <f>SUM(K56:K58)</f>
        <v>3540</v>
      </c>
      <c r="L55" s="443">
        <f t="shared" si="7"/>
        <v>0</v>
      </c>
      <c r="M55" s="443">
        <f t="shared" si="7"/>
        <v>0</v>
      </c>
      <c r="N55" s="443">
        <f t="shared" si="7"/>
        <v>0</v>
      </c>
      <c r="O55" s="443">
        <f t="shared" si="7"/>
        <v>0</v>
      </c>
      <c r="P55" s="443">
        <f t="shared" si="7"/>
        <v>0</v>
      </c>
      <c r="Q55" s="443">
        <f>SUM(Q56:Q58)</f>
        <v>0</v>
      </c>
      <c r="R55" s="347" t="e">
        <f>R56+#REF!</f>
        <v>#REF!</v>
      </c>
      <c r="S55" s="347" t="e">
        <f>S56+#REF!</f>
        <v>#REF!</v>
      </c>
      <c r="T55" s="347" t="e">
        <f>T56+#REF!</f>
        <v>#REF!</v>
      </c>
      <c r="U55" s="347" t="e">
        <f>U56+#REF!</f>
        <v>#REF!</v>
      </c>
      <c r="V55" s="347" t="e">
        <f>V56+#REF!</f>
        <v>#REF!</v>
      </c>
    </row>
    <row r="56" spans="1:22" ht="21.75" customHeight="1">
      <c r="A56" s="144"/>
      <c r="B56" s="145" t="s">
        <v>55</v>
      </c>
      <c r="C56" s="1062" t="s">
        <v>484</v>
      </c>
      <c r="D56" s="1062"/>
      <c r="E56" s="463">
        <v>1925</v>
      </c>
      <c r="F56" s="348"/>
      <c r="G56" s="348"/>
      <c r="H56" s="348"/>
      <c r="I56" s="348"/>
      <c r="J56" s="348"/>
      <c r="K56" s="463">
        <v>1925</v>
      </c>
      <c r="L56" s="348"/>
      <c r="M56" s="348"/>
      <c r="N56" s="348"/>
      <c r="O56" s="348"/>
      <c r="P56" s="348"/>
      <c r="Q56" s="463"/>
      <c r="R56" s="348">
        <f>SUM(R57:R58)</f>
        <v>0</v>
      </c>
      <c r="S56" s="348">
        <f>SUM(S57:S58)</f>
        <v>0</v>
      </c>
      <c r="T56" s="348">
        <f>SUM(T57:T58)</f>
        <v>0</v>
      </c>
      <c r="U56" s="348">
        <f>SUM(U57:U58)</f>
        <v>0</v>
      </c>
      <c r="V56" s="348">
        <f>SUM(V57:V58)</f>
        <v>0</v>
      </c>
    </row>
    <row r="57" spans="1:22" ht="21.75" customHeight="1">
      <c r="A57" s="143"/>
      <c r="B57" s="140" t="s">
        <v>56</v>
      </c>
      <c r="C57" s="1062" t="s">
        <v>485</v>
      </c>
      <c r="D57" s="1062"/>
      <c r="E57" s="439"/>
      <c r="F57" s="346"/>
      <c r="G57" s="346"/>
      <c r="H57" s="346"/>
      <c r="I57" s="346"/>
      <c r="J57" s="346"/>
      <c r="K57" s="439"/>
      <c r="L57" s="346"/>
      <c r="M57" s="346"/>
      <c r="N57" s="346"/>
      <c r="O57" s="346"/>
      <c r="P57" s="346"/>
      <c r="Q57" s="439"/>
      <c r="R57" s="346"/>
      <c r="S57" s="346"/>
      <c r="T57" s="346"/>
      <c r="U57" s="346"/>
      <c r="V57" s="346"/>
    </row>
    <row r="58" spans="1:22" ht="21.75" customHeight="1" thickBot="1">
      <c r="A58" s="143"/>
      <c r="B58" s="140" t="s">
        <v>97</v>
      </c>
      <c r="C58" s="1062" t="s">
        <v>486</v>
      </c>
      <c r="D58" s="1062"/>
      <c r="E58" s="439">
        <v>1615</v>
      </c>
      <c r="F58" s="346"/>
      <c r="G58" s="346"/>
      <c r="H58" s="346"/>
      <c r="I58" s="346"/>
      <c r="J58" s="346"/>
      <c r="K58" s="439">
        <v>1615</v>
      </c>
      <c r="L58" s="346"/>
      <c r="M58" s="346"/>
      <c r="N58" s="346"/>
      <c r="O58" s="346"/>
      <c r="P58" s="346"/>
      <c r="Q58" s="439"/>
      <c r="R58" s="346"/>
      <c r="S58" s="346"/>
      <c r="T58" s="346"/>
      <c r="U58" s="346"/>
      <c r="V58" s="346"/>
    </row>
    <row r="59" spans="1:22" ht="35.25" customHeight="1" thickBot="1">
      <c r="A59" s="150" t="s">
        <v>73</v>
      </c>
      <c r="B59" s="1072" t="s">
        <v>99</v>
      </c>
      <c r="C59" s="1072"/>
      <c r="D59" s="1072"/>
      <c r="E59" s="445">
        <f>E54+E55</f>
        <v>17229</v>
      </c>
      <c r="F59" s="98">
        <f aca="true" t="shared" si="8" ref="F59:V59">F54+F55</f>
        <v>0</v>
      </c>
      <c r="G59" s="98">
        <f t="shared" si="8"/>
        <v>0</v>
      </c>
      <c r="H59" s="98">
        <f t="shared" si="8"/>
        <v>0</v>
      </c>
      <c r="I59" s="98">
        <f t="shared" si="8"/>
        <v>0</v>
      </c>
      <c r="J59" s="98">
        <f t="shared" si="8"/>
        <v>0</v>
      </c>
      <c r="K59" s="445">
        <f>K54+K55</f>
        <v>16408</v>
      </c>
      <c r="L59" s="98">
        <f t="shared" si="8"/>
        <v>0</v>
      </c>
      <c r="M59" s="98">
        <f t="shared" si="8"/>
        <v>0</v>
      </c>
      <c r="N59" s="98">
        <f t="shared" si="8"/>
        <v>0</v>
      </c>
      <c r="O59" s="98">
        <f t="shared" si="8"/>
        <v>0</v>
      </c>
      <c r="P59" s="98">
        <f t="shared" si="8"/>
        <v>0</v>
      </c>
      <c r="Q59" s="445">
        <f>Q54+Q55</f>
        <v>821</v>
      </c>
      <c r="R59" s="98" t="e">
        <f t="shared" si="8"/>
        <v>#REF!</v>
      </c>
      <c r="S59" s="98" t="e">
        <f t="shared" si="8"/>
        <v>#REF!</v>
      </c>
      <c r="T59" s="98" t="e">
        <f t="shared" si="8"/>
        <v>#REF!</v>
      </c>
      <c r="U59" s="98" t="e">
        <f t="shared" si="8"/>
        <v>#REF!</v>
      </c>
      <c r="V59" s="98" t="e">
        <f t="shared" si="8"/>
        <v>#REF!</v>
      </c>
    </row>
    <row r="60" spans="1:22" ht="21.75" customHeight="1" hidden="1" thickBot="1">
      <c r="A60" s="1074" t="s">
        <v>298</v>
      </c>
      <c r="B60" s="1075"/>
      <c r="C60" s="1075"/>
      <c r="D60" s="1075"/>
      <c r="E60" s="791"/>
      <c r="F60" s="792"/>
      <c r="G60" s="792"/>
      <c r="H60" s="792"/>
      <c r="I60" s="792"/>
      <c r="J60" s="793"/>
      <c r="K60" s="791"/>
      <c r="L60" s="792"/>
      <c r="M60" s="792"/>
      <c r="N60" s="792"/>
      <c r="O60" s="792"/>
      <c r="P60" s="793"/>
      <c r="Q60" s="791"/>
      <c r="R60" s="792"/>
      <c r="S60" s="792"/>
      <c r="T60" s="792"/>
      <c r="U60" s="792"/>
      <c r="V60" s="793"/>
    </row>
    <row r="61" spans="1:22" ht="21.75" customHeight="1" hidden="1" thickBot="1">
      <c r="A61" s="1071" t="s">
        <v>7</v>
      </c>
      <c r="B61" s="1072"/>
      <c r="C61" s="1072"/>
      <c r="D61" s="1072"/>
      <c r="E61" s="526"/>
      <c r="F61" s="527"/>
      <c r="G61" s="527"/>
      <c r="H61" s="527"/>
      <c r="I61" s="527"/>
      <c r="J61" s="528"/>
      <c r="K61" s="526"/>
      <c r="L61" s="527"/>
      <c r="M61" s="527"/>
      <c r="N61" s="527"/>
      <c r="O61" s="527"/>
      <c r="P61" s="528"/>
      <c r="Q61" s="526"/>
      <c r="R61" s="527"/>
      <c r="S61" s="527"/>
      <c r="T61" s="527"/>
      <c r="U61" s="527"/>
      <c r="V61" s="529"/>
    </row>
    <row r="62" spans="1:22" ht="21.75" customHeight="1">
      <c r="A62" s="794"/>
      <c r="B62" s="795"/>
      <c r="C62" s="795"/>
      <c r="D62" s="795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</row>
    <row r="63" spans="1:20" ht="21.75" customHeight="1">
      <c r="A63" s="128"/>
      <c r="B63" s="176"/>
      <c r="C63" s="176"/>
      <c r="D63" s="176"/>
      <c r="E63" s="405"/>
      <c r="F63" s="405"/>
      <c r="G63" s="405"/>
      <c r="H63" s="405"/>
      <c r="I63" s="405"/>
      <c r="J63" s="405"/>
      <c r="K63" s="405"/>
      <c r="R63" s="405"/>
      <c r="S63" s="405"/>
      <c r="T63" s="405"/>
    </row>
    <row r="64" spans="1:20" ht="35.25" customHeight="1">
      <c r="A64" s="128"/>
      <c r="B64" s="176"/>
      <c r="C64" s="176"/>
      <c r="D64" s="176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R64" s="405"/>
      <c r="S64" s="405"/>
      <c r="T64" s="405"/>
    </row>
    <row r="65" spans="1:20" ht="35.25" customHeight="1">
      <c r="A65" s="128"/>
      <c r="B65" s="176"/>
      <c r="C65" s="176"/>
      <c r="D65" s="176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R65" s="405"/>
      <c r="S65" s="405"/>
      <c r="T65" s="405"/>
    </row>
    <row r="66" spans="5:20" ht="12.75"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R66" s="405"/>
      <c r="S66" s="405"/>
      <c r="T66" s="405"/>
    </row>
    <row r="67" spans="5:20" ht="12.75"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R67" s="405"/>
      <c r="S67" s="405"/>
      <c r="T67" s="405"/>
    </row>
    <row r="68" spans="5:20" ht="12.75"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R68" s="405"/>
      <c r="S68" s="405"/>
      <c r="T68" s="405"/>
    </row>
    <row r="69" spans="4:20" ht="12.75">
      <c r="D69" s="137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R69" s="405"/>
      <c r="S69" s="405"/>
      <c r="T69" s="405"/>
    </row>
    <row r="70" spans="4:20" ht="48.75" customHeight="1">
      <c r="D70" s="137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R70" s="405"/>
      <c r="S70" s="405"/>
      <c r="T70" s="405"/>
    </row>
    <row r="71" spans="4:20" ht="46.5" customHeight="1">
      <c r="D71" s="137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R71" s="405"/>
      <c r="S71" s="405"/>
      <c r="T71" s="405"/>
    </row>
    <row r="72" spans="5:20" ht="41.25" customHeight="1"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R72" s="405"/>
      <c r="S72" s="405"/>
      <c r="T72" s="405"/>
    </row>
    <row r="73" spans="5:20" ht="12.75"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R73" s="405"/>
      <c r="S73" s="405"/>
      <c r="T73" s="405"/>
    </row>
    <row r="74" spans="5:20" ht="12.75"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R74" s="405"/>
      <c r="S74" s="405"/>
      <c r="T74" s="405"/>
    </row>
    <row r="75" spans="5:20" ht="12.75"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R75" s="405"/>
      <c r="S75" s="405"/>
      <c r="T75" s="405"/>
    </row>
    <row r="76" spans="5:20" ht="12.75"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R76" s="405"/>
      <c r="S76" s="405"/>
      <c r="T76" s="405"/>
    </row>
    <row r="77" spans="5:20" ht="12.75"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R77" s="405"/>
      <c r="S77" s="405"/>
      <c r="T77" s="405"/>
    </row>
    <row r="78" spans="5:20" ht="12.75"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R78" s="405"/>
      <c r="S78" s="405"/>
      <c r="T78" s="405"/>
    </row>
    <row r="79" spans="5:20" ht="12.75"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R79" s="405"/>
      <c r="S79" s="405"/>
      <c r="T79" s="405"/>
    </row>
    <row r="80" spans="5:20" ht="12.75"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R80" s="405"/>
      <c r="S80" s="405"/>
      <c r="T80" s="405"/>
    </row>
    <row r="81" spans="5:20" ht="12.75"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R81" s="405"/>
      <c r="S81" s="405"/>
      <c r="T81" s="405"/>
    </row>
    <row r="82" spans="5:20" ht="12.75"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R82" s="405"/>
      <c r="S82" s="405"/>
      <c r="T82" s="405"/>
    </row>
    <row r="83" spans="5:20" ht="12.75"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R83" s="405"/>
      <c r="S83" s="405"/>
      <c r="T83" s="405"/>
    </row>
    <row r="84" spans="5:20" ht="12.75"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R84" s="405"/>
      <c r="S84" s="405"/>
      <c r="T84" s="405"/>
    </row>
    <row r="85" spans="5:20" ht="12.75"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R85" s="405"/>
      <c r="S85" s="405"/>
      <c r="T85" s="405"/>
    </row>
    <row r="86" spans="5:20" ht="12.75"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R86" s="405"/>
      <c r="S86" s="405"/>
      <c r="T86" s="405"/>
    </row>
    <row r="87" spans="5:20" ht="12.75"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O87" s="405"/>
      <c r="P87" s="405"/>
      <c r="R87" s="405"/>
      <c r="S87" s="405"/>
      <c r="T87" s="405"/>
    </row>
    <row r="88" spans="5:20" ht="12.75"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R88" s="405"/>
      <c r="S88" s="405"/>
      <c r="T88" s="405"/>
    </row>
    <row r="89" spans="5:20" ht="12.75"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R89" s="405"/>
      <c r="S89" s="405"/>
      <c r="T89" s="405"/>
    </row>
    <row r="90" spans="5:20" ht="12.75"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R90" s="405"/>
      <c r="S90" s="405"/>
      <c r="T90" s="405"/>
    </row>
    <row r="91" spans="5:20" ht="12.75"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R91" s="405"/>
      <c r="S91" s="405"/>
      <c r="T91" s="405"/>
    </row>
    <row r="92" spans="5:20" ht="12.75"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R92" s="405"/>
      <c r="S92" s="405"/>
      <c r="T92" s="405"/>
    </row>
    <row r="93" spans="5:20" ht="12.75">
      <c r="E93" s="405"/>
      <c r="F93" s="405"/>
      <c r="G93" s="405"/>
      <c r="H93" s="405"/>
      <c r="I93" s="405"/>
      <c r="J93" s="405"/>
      <c r="K93" s="405"/>
      <c r="L93" s="405"/>
      <c r="M93" s="405"/>
      <c r="N93" s="405"/>
      <c r="O93" s="405"/>
      <c r="P93" s="405"/>
      <c r="R93" s="405"/>
      <c r="S93" s="405"/>
      <c r="T93" s="405"/>
    </row>
    <row r="94" spans="5:20" ht="12.75"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5"/>
      <c r="R94" s="405"/>
      <c r="S94" s="405"/>
      <c r="T94" s="405"/>
    </row>
    <row r="95" spans="5:20" ht="12.75"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5"/>
      <c r="P95" s="405"/>
      <c r="R95" s="405"/>
      <c r="S95" s="405"/>
      <c r="T95" s="405"/>
    </row>
    <row r="96" spans="5:20" ht="12.75"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R96" s="405"/>
      <c r="S96" s="405"/>
      <c r="T96" s="405"/>
    </row>
    <row r="97" spans="5:20" ht="12.75"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5"/>
      <c r="R97" s="405"/>
      <c r="S97" s="405"/>
      <c r="T97" s="405"/>
    </row>
    <row r="98" spans="5:20" ht="12.75"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5"/>
      <c r="P98" s="405"/>
      <c r="R98" s="405"/>
      <c r="S98" s="405"/>
      <c r="T98" s="405"/>
    </row>
    <row r="99" spans="5:20" ht="12.75"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R99" s="405"/>
      <c r="S99" s="405"/>
      <c r="T99" s="405"/>
    </row>
    <row r="100" spans="5:20" ht="12.75"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R100" s="405"/>
      <c r="S100" s="405"/>
      <c r="T100" s="405"/>
    </row>
    <row r="101" spans="5:20" ht="12.75"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R101" s="405"/>
      <c r="S101" s="405"/>
      <c r="T101" s="405"/>
    </row>
    <row r="102" spans="5:20" ht="12.75"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R102" s="405"/>
      <c r="S102" s="405"/>
      <c r="T102" s="405"/>
    </row>
    <row r="103" spans="5:20" ht="12.75"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R103" s="405"/>
      <c r="S103" s="405"/>
      <c r="T103" s="405"/>
    </row>
    <row r="104" spans="5:20" ht="12.75"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R104" s="405"/>
      <c r="S104" s="405"/>
      <c r="T104" s="405"/>
    </row>
    <row r="105" spans="5:20" ht="12.75"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R105" s="405"/>
      <c r="S105" s="405"/>
      <c r="T105" s="405"/>
    </row>
    <row r="106" spans="5:20" ht="12.75"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R106" s="405"/>
      <c r="S106" s="405"/>
      <c r="T106" s="405"/>
    </row>
    <row r="107" spans="5:20" ht="12.75"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R107" s="405"/>
      <c r="S107" s="405"/>
      <c r="T107" s="405"/>
    </row>
    <row r="108" spans="5:20" ht="12.75"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R108" s="405"/>
      <c r="S108" s="405"/>
      <c r="T108" s="405"/>
    </row>
    <row r="109" spans="5:20" ht="12.75"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R109" s="405"/>
      <c r="S109" s="405"/>
      <c r="T109" s="405"/>
    </row>
    <row r="110" spans="5:20" ht="12.75"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R110" s="405"/>
      <c r="S110" s="405"/>
      <c r="T110" s="405"/>
    </row>
  </sheetData>
  <sheetProtection/>
  <mergeCells count="44"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0:D40"/>
    <mergeCell ref="C41:D41"/>
    <mergeCell ref="C42:D42"/>
    <mergeCell ref="C46:D46"/>
    <mergeCell ref="C33:D33"/>
    <mergeCell ref="C34:D34"/>
    <mergeCell ref="C35:D35"/>
    <mergeCell ref="C36:D36"/>
    <mergeCell ref="C58:D58"/>
    <mergeCell ref="B54:D54"/>
    <mergeCell ref="B55:D55"/>
    <mergeCell ref="C56:D56"/>
    <mergeCell ref="C49:D49"/>
    <mergeCell ref="C50:D5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8515625" style="158" customWidth="1"/>
    <col min="2" max="2" width="8.140625" style="165" customWidth="1"/>
    <col min="3" max="3" width="6.8515625" style="165" customWidth="1"/>
    <col min="4" max="4" width="50.140625" style="166" bestFit="1" customWidth="1"/>
    <col min="5" max="5" width="21.57421875" style="1" customWidth="1"/>
    <col min="6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100" customWidth="1"/>
    <col min="12" max="13" width="13.140625" style="100" hidden="1" customWidth="1"/>
    <col min="14" max="16" width="10.8515625" style="100" hidden="1" customWidth="1"/>
    <col min="17" max="17" width="20.7109375" style="100" customWidth="1"/>
    <col min="18" max="18" width="11.421875" style="100" hidden="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0" style="1" hidden="1" customWidth="1"/>
    <col min="24" max="16384" width="9.140625" style="1" customWidth="1"/>
  </cols>
  <sheetData>
    <row r="1" spans="5:17" ht="15.75">
      <c r="E1" s="1125" t="s">
        <v>67</v>
      </c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</row>
    <row r="2" spans="1:18" ht="37.5" customHeight="1">
      <c r="A2" s="1124" t="s">
        <v>545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294"/>
    </row>
    <row r="3" spans="1:17" ht="14.25" customHeight="1" thickBot="1">
      <c r="A3" s="128"/>
      <c r="B3" s="157"/>
      <c r="C3" s="157"/>
      <c r="D3" s="167"/>
      <c r="Q3" s="173" t="s">
        <v>2</v>
      </c>
    </row>
    <row r="4" spans="1:22" s="2" customFormat="1" ht="48.75" customHeight="1" thickBot="1">
      <c r="A4" s="1095" t="s">
        <v>4</v>
      </c>
      <c r="B4" s="1073"/>
      <c r="C4" s="1073"/>
      <c r="D4" s="1073"/>
      <c r="E4" s="363" t="s">
        <v>5</v>
      </c>
      <c r="F4" s="363"/>
      <c r="G4" s="363"/>
      <c r="H4" s="363"/>
      <c r="I4" s="363"/>
      <c r="J4" s="363"/>
      <c r="K4" s="363" t="s">
        <v>80</v>
      </c>
      <c r="L4" s="363"/>
      <c r="M4" s="363"/>
      <c r="N4" s="363"/>
      <c r="O4" s="363"/>
      <c r="P4" s="363"/>
      <c r="Q4" s="1095" t="s">
        <v>81</v>
      </c>
      <c r="R4" s="1073"/>
      <c r="S4" s="1073"/>
      <c r="T4" s="1073"/>
      <c r="U4" s="1073"/>
      <c r="V4" s="1098"/>
    </row>
    <row r="5" spans="1:22" s="2" customFormat="1" ht="16.5" thickBot="1">
      <c r="A5" s="359"/>
      <c r="B5" s="357"/>
      <c r="C5" s="357"/>
      <c r="D5" s="357"/>
      <c r="E5" s="513" t="s">
        <v>86</v>
      </c>
      <c r="F5" s="514" t="s">
        <v>267</v>
      </c>
      <c r="G5" s="514" t="s">
        <v>271</v>
      </c>
      <c r="H5" s="514" t="s">
        <v>278</v>
      </c>
      <c r="I5" s="514" t="s">
        <v>300</v>
      </c>
      <c r="J5" s="521" t="s">
        <v>345</v>
      </c>
      <c r="K5" s="513" t="s">
        <v>86</v>
      </c>
      <c r="L5" s="514" t="s">
        <v>267</v>
      </c>
      <c r="M5" s="514" t="s">
        <v>271</v>
      </c>
      <c r="N5" s="514" t="s">
        <v>278</v>
      </c>
      <c r="O5" s="514" t="s">
        <v>300</v>
      </c>
      <c r="P5" s="521" t="s">
        <v>345</v>
      </c>
      <c r="Q5" s="513" t="s">
        <v>86</v>
      </c>
      <c r="R5" s="514" t="s">
        <v>267</v>
      </c>
      <c r="S5" s="514" t="s">
        <v>271</v>
      </c>
      <c r="T5" s="514" t="s">
        <v>278</v>
      </c>
      <c r="U5" s="514" t="s">
        <v>300</v>
      </c>
      <c r="V5" s="521" t="s">
        <v>345</v>
      </c>
    </row>
    <row r="6" spans="1:23" s="99" customFormat="1" ht="22.5" customHeight="1" thickBot="1">
      <c r="A6" s="150" t="s">
        <v>32</v>
      </c>
      <c r="B6" s="1097" t="s">
        <v>100</v>
      </c>
      <c r="C6" s="1097"/>
      <c r="D6" s="1097"/>
      <c r="E6" s="443">
        <f aca="true" t="shared" si="0" ref="E6:W6">SUM(E7:E11)</f>
        <v>12805</v>
      </c>
      <c r="F6" s="347">
        <f t="shared" si="0"/>
        <v>0</v>
      </c>
      <c r="G6" s="347">
        <f t="shared" si="0"/>
        <v>0</v>
      </c>
      <c r="H6" s="347">
        <f t="shared" si="0"/>
        <v>0</v>
      </c>
      <c r="I6" s="347">
        <f t="shared" si="0"/>
        <v>0</v>
      </c>
      <c r="J6" s="347">
        <f t="shared" si="0"/>
        <v>0</v>
      </c>
      <c r="K6" s="443">
        <f>SUM(K7:K11)</f>
        <v>12284</v>
      </c>
      <c r="L6" s="347">
        <f t="shared" si="0"/>
        <v>0</v>
      </c>
      <c r="M6" s="347">
        <f t="shared" si="0"/>
        <v>0</v>
      </c>
      <c r="N6" s="347">
        <f t="shared" si="0"/>
        <v>0</v>
      </c>
      <c r="O6" s="347">
        <f t="shared" si="0"/>
        <v>0</v>
      </c>
      <c r="P6" s="347">
        <f t="shared" si="0"/>
        <v>0</v>
      </c>
      <c r="Q6" s="443">
        <f>SUM(Q7:Q11)</f>
        <v>521</v>
      </c>
      <c r="R6" s="347">
        <f t="shared" si="0"/>
        <v>0</v>
      </c>
      <c r="S6" s="347">
        <f t="shared" si="0"/>
        <v>0</v>
      </c>
      <c r="T6" s="347">
        <f t="shared" si="0"/>
        <v>0</v>
      </c>
      <c r="U6" s="347">
        <f t="shared" si="0"/>
        <v>0</v>
      </c>
      <c r="V6" s="347">
        <f t="shared" si="0"/>
        <v>0</v>
      </c>
      <c r="W6" s="347">
        <f t="shared" si="0"/>
        <v>18567</v>
      </c>
    </row>
    <row r="7" spans="1:23" s="5" customFormat="1" ht="22.5" customHeight="1">
      <c r="A7" s="149"/>
      <c r="B7" s="154" t="s">
        <v>43</v>
      </c>
      <c r="C7" s="154"/>
      <c r="D7" s="433" t="s">
        <v>0</v>
      </c>
      <c r="E7" s="444">
        <v>5285</v>
      </c>
      <c r="F7" s="349"/>
      <c r="G7" s="349"/>
      <c r="H7" s="349"/>
      <c r="I7" s="349"/>
      <c r="J7" s="349"/>
      <c r="K7" s="444">
        <v>5285</v>
      </c>
      <c r="L7" s="349"/>
      <c r="M7" s="349"/>
      <c r="N7" s="349"/>
      <c r="O7" s="349"/>
      <c r="P7" s="349"/>
      <c r="Q7" s="444"/>
      <c r="R7" s="349"/>
      <c r="S7" s="349"/>
      <c r="T7" s="349"/>
      <c r="U7" s="349"/>
      <c r="V7" s="349"/>
      <c r="W7" s="349">
        <v>498</v>
      </c>
    </row>
    <row r="8" spans="1:23" s="5" customFormat="1" ht="22.5" customHeight="1">
      <c r="A8" s="132"/>
      <c r="B8" s="141" t="s">
        <v>44</v>
      </c>
      <c r="C8" s="141"/>
      <c r="D8" s="434" t="s">
        <v>101</v>
      </c>
      <c r="E8" s="516">
        <v>1183</v>
      </c>
      <c r="F8" s="517"/>
      <c r="G8" s="517"/>
      <c r="H8" s="517"/>
      <c r="I8" s="517"/>
      <c r="J8" s="517"/>
      <c r="K8" s="516">
        <v>1183</v>
      </c>
      <c r="L8" s="517"/>
      <c r="M8" s="517"/>
      <c r="N8" s="517"/>
      <c r="O8" s="518"/>
      <c r="P8" s="349"/>
      <c r="Q8" s="516"/>
      <c r="R8" s="517"/>
      <c r="S8" s="517"/>
      <c r="T8" s="517"/>
      <c r="U8" s="518"/>
      <c r="V8" s="518"/>
      <c r="W8" s="518">
        <v>130</v>
      </c>
    </row>
    <row r="9" spans="1:23" s="5" customFormat="1" ht="22.5" customHeight="1">
      <c r="A9" s="132"/>
      <c r="B9" s="141" t="s">
        <v>45</v>
      </c>
      <c r="C9" s="141"/>
      <c r="D9" s="434" t="s">
        <v>102</v>
      </c>
      <c r="E9" s="516">
        <v>5648</v>
      </c>
      <c r="F9" s="517"/>
      <c r="G9" s="517"/>
      <c r="H9" s="517"/>
      <c r="I9" s="517"/>
      <c r="J9" s="517"/>
      <c r="K9" s="516">
        <v>5648</v>
      </c>
      <c r="L9" s="517"/>
      <c r="M9" s="517"/>
      <c r="N9" s="517"/>
      <c r="O9" s="518"/>
      <c r="P9" s="349"/>
      <c r="Q9" s="516"/>
      <c r="R9" s="517"/>
      <c r="S9" s="517"/>
      <c r="T9" s="517"/>
      <c r="U9" s="518"/>
      <c r="V9" s="518"/>
      <c r="W9" s="518">
        <v>1819</v>
      </c>
    </row>
    <row r="10" spans="1:23" s="5" customFormat="1" ht="22.5" customHeight="1">
      <c r="A10" s="132"/>
      <c r="B10" s="141" t="s">
        <v>59</v>
      </c>
      <c r="C10" s="141"/>
      <c r="D10" s="434" t="s">
        <v>103</v>
      </c>
      <c r="E10" s="439">
        <v>383</v>
      </c>
      <c r="F10" s="346"/>
      <c r="G10" s="346"/>
      <c r="H10" s="346"/>
      <c r="I10" s="346"/>
      <c r="J10" s="346"/>
      <c r="K10" s="439">
        <f>'8.sz.m.szociális kiadások'!C31</f>
        <v>128</v>
      </c>
      <c r="L10" s="346"/>
      <c r="M10" s="346"/>
      <c r="N10" s="346"/>
      <c r="O10" s="349"/>
      <c r="P10" s="349"/>
      <c r="Q10" s="439">
        <f>'8.sz.m.szociális kiadások'!C16</f>
        <v>255</v>
      </c>
      <c r="R10" s="346"/>
      <c r="S10" s="346"/>
      <c r="T10" s="346"/>
      <c r="U10" s="349"/>
      <c r="V10" s="349"/>
      <c r="W10" s="349">
        <v>3913</v>
      </c>
    </row>
    <row r="11" spans="1:23" s="5" customFormat="1" ht="22.5" customHeight="1">
      <c r="A11" s="132"/>
      <c r="B11" s="141" t="s">
        <v>60</v>
      </c>
      <c r="C11" s="141"/>
      <c r="D11" s="435" t="s">
        <v>105</v>
      </c>
      <c r="E11" s="516">
        <f aca="true" t="shared" si="1" ref="E11:J11">SUM(E12:E16)</f>
        <v>306</v>
      </c>
      <c r="F11" s="517">
        <f t="shared" si="1"/>
        <v>0</v>
      </c>
      <c r="G11" s="517">
        <f t="shared" si="1"/>
        <v>0</v>
      </c>
      <c r="H11" s="517">
        <f t="shared" si="1"/>
        <v>0</v>
      </c>
      <c r="I11" s="517">
        <f t="shared" si="1"/>
        <v>0</v>
      </c>
      <c r="J11" s="517">
        <f t="shared" si="1"/>
        <v>0</v>
      </c>
      <c r="K11" s="516">
        <f>E11-Q11</f>
        <v>40</v>
      </c>
      <c r="L11" s="517">
        <f>F11-R11</f>
        <v>0</v>
      </c>
      <c r="M11" s="517">
        <f>G11-S11</f>
        <v>0</v>
      </c>
      <c r="N11" s="517">
        <f>H11-T11</f>
        <v>0</v>
      </c>
      <c r="O11" s="517"/>
      <c r="P11" s="349"/>
      <c r="Q11" s="516">
        <f>SUM(Q12:Q16)</f>
        <v>266</v>
      </c>
      <c r="R11" s="517">
        <f>SUM(R12:R16)</f>
        <v>0</v>
      </c>
      <c r="S11" s="517">
        <f>SUM(S12:S16)</f>
        <v>0</v>
      </c>
      <c r="T11" s="517">
        <f>SUM(T12:T16)</f>
        <v>0</v>
      </c>
      <c r="U11" s="517"/>
      <c r="V11" s="517"/>
      <c r="W11" s="517">
        <v>12207</v>
      </c>
    </row>
    <row r="12" spans="1:23" s="5" customFormat="1" ht="22.5" customHeight="1">
      <c r="A12" s="132"/>
      <c r="B12" s="164"/>
      <c r="C12" s="141" t="s">
        <v>104</v>
      </c>
      <c r="D12" s="436" t="s">
        <v>425</v>
      </c>
      <c r="E12" s="439"/>
      <c r="F12" s="346"/>
      <c r="G12" s="346"/>
      <c r="H12" s="346"/>
      <c r="I12" s="346"/>
      <c r="J12" s="346"/>
      <c r="K12" s="439"/>
      <c r="L12" s="346"/>
      <c r="M12" s="346"/>
      <c r="N12" s="346"/>
      <c r="O12" s="349"/>
      <c r="P12" s="349"/>
      <c r="Q12" s="439"/>
      <c r="R12" s="346"/>
      <c r="S12" s="346"/>
      <c r="T12" s="346"/>
      <c r="U12" s="349"/>
      <c r="V12" s="349"/>
      <c r="W12" s="349"/>
    </row>
    <row r="13" spans="1:23" s="5" customFormat="1" ht="31.5" customHeight="1">
      <c r="A13" s="132"/>
      <c r="B13" s="141"/>
      <c r="C13" s="141" t="s">
        <v>106</v>
      </c>
      <c r="D13" s="434" t="s">
        <v>426</v>
      </c>
      <c r="E13" s="439">
        <v>220</v>
      </c>
      <c r="F13" s="346"/>
      <c r="G13" s="346"/>
      <c r="H13" s="346"/>
      <c r="I13" s="346"/>
      <c r="J13" s="346"/>
      <c r="K13" s="439">
        <f>'9.sz.m.átadott pe (2)'!B27</f>
        <v>10</v>
      </c>
      <c r="L13" s="346"/>
      <c r="M13" s="346"/>
      <c r="N13" s="346"/>
      <c r="O13" s="349"/>
      <c r="P13" s="349"/>
      <c r="Q13" s="439">
        <f>'9.sz.m.átadott pe (2)'!G27</f>
        <v>210</v>
      </c>
      <c r="R13" s="346"/>
      <c r="S13" s="346"/>
      <c r="T13" s="346"/>
      <c r="U13" s="349"/>
      <c r="V13" s="349"/>
      <c r="W13" s="349"/>
    </row>
    <row r="14" spans="1:23" s="5" customFormat="1" ht="36.75" customHeight="1" thickBot="1">
      <c r="A14" s="160"/>
      <c r="B14" s="161"/>
      <c r="C14" s="141" t="s">
        <v>107</v>
      </c>
      <c r="D14" s="434" t="s">
        <v>427</v>
      </c>
      <c r="E14" s="439">
        <v>86</v>
      </c>
      <c r="F14" s="346"/>
      <c r="G14" s="346"/>
      <c r="H14" s="346"/>
      <c r="I14" s="346"/>
      <c r="J14" s="853"/>
      <c r="K14" s="439">
        <f>'9.sz.m.átadott pe (2)'!B50</f>
        <v>30</v>
      </c>
      <c r="L14" s="346"/>
      <c r="M14" s="346"/>
      <c r="N14" s="346"/>
      <c r="O14" s="349"/>
      <c r="P14" s="349"/>
      <c r="Q14" s="439">
        <f>'9.sz.m.átadott pe (2)'!G50</f>
        <v>56</v>
      </c>
      <c r="R14" s="346"/>
      <c r="S14" s="346"/>
      <c r="T14" s="346"/>
      <c r="U14" s="349"/>
      <c r="V14" s="349"/>
      <c r="W14" s="349"/>
    </row>
    <row r="15" spans="1:23" s="5" customFormat="1" ht="22.5" customHeight="1" hidden="1">
      <c r="A15" s="132"/>
      <c r="B15" s="141"/>
      <c r="C15" s="141" t="s">
        <v>110</v>
      </c>
      <c r="D15" s="434" t="s">
        <v>112</v>
      </c>
      <c r="E15" s="516"/>
      <c r="F15" s="517"/>
      <c r="G15" s="517"/>
      <c r="H15" s="517"/>
      <c r="I15" s="517"/>
      <c r="J15" s="517"/>
      <c r="K15" s="516"/>
      <c r="L15" s="517"/>
      <c r="M15" s="517"/>
      <c r="N15" s="517"/>
      <c r="O15" s="518"/>
      <c r="P15" s="349"/>
      <c r="Q15" s="516"/>
      <c r="R15" s="517"/>
      <c r="S15" s="517"/>
      <c r="T15" s="517"/>
      <c r="U15" s="518"/>
      <c r="V15" s="518"/>
      <c r="W15" s="518"/>
    </row>
    <row r="16" spans="1:23" s="5" customFormat="1" ht="22.5" customHeight="1" hidden="1" thickBot="1">
      <c r="A16" s="168"/>
      <c r="B16" s="155"/>
      <c r="C16" s="155" t="s">
        <v>111</v>
      </c>
      <c r="D16" s="437" t="s">
        <v>113</v>
      </c>
      <c r="E16" s="449"/>
      <c r="F16" s="171"/>
      <c r="G16" s="171"/>
      <c r="H16" s="171"/>
      <c r="I16" s="171"/>
      <c r="J16" s="171"/>
      <c r="K16" s="449"/>
      <c r="L16" s="171"/>
      <c r="M16" s="171"/>
      <c r="N16" s="171"/>
      <c r="O16" s="519"/>
      <c r="P16" s="349"/>
      <c r="Q16" s="449"/>
      <c r="R16" s="171"/>
      <c r="S16" s="171"/>
      <c r="T16" s="171"/>
      <c r="U16" s="519"/>
      <c r="V16" s="519"/>
      <c r="W16" s="519"/>
    </row>
    <row r="17" spans="1:23" s="5" customFormat="1" ht="22.5" customHeight="1" thickBot="1">
      <c r="A17" s="150" t="s">
        <v>33</v>
      </c>
      <c r="B17" s="1097" t="s">
        <v>114</v>
      </c>
      <c r="C17" s="1097"/>
      <c r="D17" s="1097"/>
      <c r="E17" s="445">
        <f aca="true" t="shared" si="2" ref="E17:W17">SUM(E18:E20)</f>
        <v>2225</v>
      </c>
      <c r="F17" s="98">
        <f t="shared" si="2"/>
        <v>0</v>
      </c>
      <c r="G17" s="98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445">
        <f t="shared" si="2"/>
        <v>1925</v>
      </c>
      <c r="L17" s="98">
        <f t="shared" si="2"/>
        <v>0</v>
      </c>
      <c r="M17" s="98">
        <f t="shared" si="2"/>
        <v>0</v>
      </c>
      <c r="N17" s="98">
        <f t="shared" si="2"/>
        <v>0</v>
      </c>
      <c r="O17" s="98">
        <f t="shared" si="2"/>
        <v>0</v>
      </c>
      <c r="P17" s="98">
        <f t="shared" si="2"/>
        <v>0</v>
      </c>
      <c r="Q17" s="445">
        <f t="shared" si="2"/>
        <v>300</v>
      </c>
      <c r="R17" s="98">
        <f t="shared" si="2"/>
        <v>0</v>
      </c>
      <c r="S17" s="98">
        <f t="shared" si="2"/>
        <v>0</v>
      </c>
      <c r="T17" s="98">
        <f t="shared" si="2"/>
        <v>0</v>
      </c>
      <c r="U17" s="98">
        <f t="shared" si="2"/>
        <v>0</v>
      </c>
      <c r="V17" s="98">
        <f t="shared" si="2"/>
        <v>0</v>
      </c>
      <c r="W17" s="98">
        <f t="shared" si="2"/>
        <v>1400</v>
      </c>
    </row>
    <row r="18" spans="1:23" s="5" customFormat="1" ht="22.5" customHeight="1">
      <c r="A18" s="149"/>
      <c r="B18" s="154" t="s">
        <v>46</v>
      </c>
      <c r="C18" s="1102" t="s">
        <v>115</v>
      </c>
      <c r="D18" s="1102"/>
      <c r="E18" s="444"/>
      <c r="F18" s="349"/>
      <c r="G18" s="349"/>
      <c r="H18" s="349"/>
      <c r="I18" s="349"/>
      <c r="J18" s="349"/>
      <c r="K18" s="444"/>
      <c r="L18" s="349"/>
      <c r="M18" s="349"/>
      <c r="N18" s="349"/>
      <c r="O18" s="349"/>
      <c r="P18" s="349"/>
      <c r="Q18" s="444"/>
      <c r="R18" s="349"/>
      <c r="S18" s="349"/>
      <c r="T18" s="349"/>
      <c r="U18" s="349"/>
      <c r="V18" s="349"/>
      <c r="W18" s="349">
        <v>0</v>
      </c>
    </row>
    <row r="19" spans="1:23" s="5" customFormat="1" ht="22.5" customHeight="1">
      <c r="A19" s="132"/>
      <c r="B19" s="141" t="s">
        <v>47</v>
      </c>
      <c r="C19" s="1104" t="s">
        <v>116</v>
      </c>
      <c r="D19" s="1104"/>
      <c r="E19" s="439">
        <v>1925</v>
      </c>
      <c r="F19" s="346"/>
      <c r="G19" s="346"/>
      <c r="H19" s="346"/>
      <c r="I19" s="346"/>
      <c r="J19" s="346"/>
      <c r="K19" s="439">
        <v>1925</v>
      </c>
      <c r="L19" s="346"/>
      <c r="M19" s="346"/>
      <c r="N19" s="346"/>
      <c r="O19" s="346"/>
      <c r="P19" s="346"/>
      <c r="Q19" s="439"/>
      <c r="R19" s="346"/>
      <c r="S19" s="346"/>
      <c r="T19" s="346"/>
      <c r="U19" s="346"/>
      <c r="V19" s="346"/>
      <c r="W19" s="346">
        <v>0</v>
      </c>
    </row>
    <row r="20" spans="1:23" s="5" customFormat="1" ht="22.5" customHeight="1">
      <c r="A20" s="162"/>
      <c r="B20" s="141" t="s">
        <v>48</v>
      </c>
      <c r="C20" s="1116" t="s">
        <v>117</v>
      </c>
      <c r="D20" s="1116"/>
      <c r="E20" s="516">
        <f aca="true" t="shared" si="3" ref="E20:N20">SUM(E21:E24)</f>
        <v>300</v>
      </c>
      <c r="F20" s="517">
        <f t="shared" si="3"/>
        <v>0</v>
      </c>
      <c r="G20" s="517">
        <f t="shared" si="3"/>
        <v>0</v>
      </c>
      <c r="H20" s="517">
        <f t="shared" si="3"/>
        <v>0</v>
      </c>
      <c r="I20" s="517">
        <f t="shared" si="3"/>
        <v>0</v>
      </c>
      <c r="J20" s="517">
        <f t="shared" si="3"/>
        <v>0</v>
      </c>
      <c r="K20" s="516">
        <f t="shared" si="3"/>
        <v>0</v>
      </c>
      <c r="L20" s="517">
        <f t="shared" si="3"/>
        <v>0</v>
      </c>
      <c r="M20" s="517">
        <f t="shared" si="3"/>
        <v>0</v>
      </c>
      <c r="N20" s="517">
        <f t="shared" si="3"/>
        <v>0</v>
      </c>
      <c r="O20" s="517"/>
      <c r="P20" s="517"/>
      <c r="Q20" s="516">
        <f>SUM(Q21:Q24)</f>
        <v>300</v>
      </c>
      <c r="R20" s="517">
        <f>SUM(R21:R24)</f>
        <v>0</v>
      </c>
      <c r="S20" s="517">
        <f>SUM(S21:S24)</f>
        <v>0</v>
      </c>
      <c r="T20" s="517">
        <f>SUM(T21:T24)</f>
        <v>0</v>
      </c>
      <c r="U20" s="517"/>
      <c r="V20" s="517"/>
      <c r="W20" s="517">
        <v>1400</v>
      </c>
    </row>
    <row r="21" spans="1:23" s="5" customFormat="1" ht="22.5" customHeight="1">
      <c r="A21" s="138"/>
      <c r="B21" s="142"/>
      <c r="C21" s="142" t="s">
        <v>118</v>
      </c>
      <c r="D21" s="297" t="s">
        <v>108</v>
      </c>
      <c r="E21" s="439">
        <v>300</v>
      </c>
      <c r="F21" s="346"/>
      <c r="G21" s="346"/>
      <c r="H21" s="346"/>
      <c r="I21" s="346"/>
      <c r="J21" s="346"/>
      <c r="K21" s="439"/>
      <c r="L21" s="346"/>
      <c r="M21" s="346"/>
      <c r="N21" s="346"/>
      <c r="O21" s="349"/>
      <c r="P21" s="349"/>
      <c r="Q21" s="439">
        <v>300</v>
      </c>
      <c r="R21" s="346"/>
      <c r="S21" s="346"/>
      <c r="T21" s="346"/>
      <c r="U21" s="349"/>
      <c r="V21" s="349"/>
      <c r="W21" s="349">
        <v>1400</v>
      </c>
    </row>
    <row r="22" spans="1:23" s="5" customFormat="1" ht="22.5" customHeight="1">
      <c r="A22" s="138"/>
      <c r="B22" s="142"/>
      <c r="C22" s="142" t="s">
        <v>119</v>
      </c>
      <c r="D22" s="297" t="s">
        <v>109</v>
      </c>
      <c r="E22" s="439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439"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439">
        <v>0</v>
      </c>
      <c r="R22" s="346">
        <v>0</v>
      </c>
      <c r="S22" s="346">
        <v>0</v>
      </c>
      <c r="T22" s="346">
        <v>0</v>
      </c>
      <c r="U22" s="346">
        <v>0</v>
      </c>
      <c r="V22" s="346">
        <v>0</v>
      </c>
      <c r="W22" s="346">
        <v>0</v>
      </c>
    </row>
    <row r="23" spans="1:23" s="5" customFormat="1" ht="22.5" customHeight="1">
      <c r="A23" s="162"/>
      <c r="B23" s="297"/>
      <c r="C23" s="142" t="s">
        <v>120</v>
      </c>
      <c r="D23" s="297" t="s">
        <v>112</v>
      </c>
      <c r="E23" s="516">
        <v>0</v>
      </c>
      <c r="F23" s="517">
        <v>0</v>
      </c>
      <c r="G23" s="517">
        <v>0</v>
      </c>
      <c r="H23" s="517">
        <v>0</v>
      </c>
      <c r="I23" s="517">
        <v>0</v>
      </c>
      <c r="J23" s="517">
        <v>0</v>
      </c>
      <c r="K23" s="516">
        <v>0</v>
      </c>
      <c r="L23" s="517">
        <v>0</v>
      </c>
      <c r="M23" s="517">
        <v>0</v>
      </c>
      <c r="N23" s="517">
        <v>0</v>
      </c>
      <c r="O23" s="517">
        <v>0</v>
      </c>
      <c r="P23" s="517">
        <v>0</v>
      </c>
      <c r="Q23" s="516">
        <v>0</v>
      </c>
      <c r="R23" s="517">
        <v>0</v>
      </c>
      <c r="S23" s="517">
        <v>0</v>
      </c>
      <c r="T23" s="517">
        <v>0</v>
      </c>
      <c r="U23" s="517">
        <v>0</v>
      </c>
      <c r="V23" s="517">
        <v>0</v>
      </c>
      <c r="W23" s="517">
        <v>0</v>
      </c>
    </row>
    <row r="24" spans="1:23" s="5" customFormat="1" ht="22.5" customHeight="1" thickBot="1">
      <c r="A24" s="327"/>
      <c r="B24" s="328"/>
      <c r="C24" s="329" t="s">
        <v>243</v>
      </c>
      <c r="D24" s="328" t="s">
        <v>244</v>
      </c>
      <c r="E24" s="520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20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20">
        <v>0</v>
      </c>
      <c r="R24" s="519">
        <v>0</v>
      </c>
      <c r="S24" s="519">
        <v>0</v>
      </c>
      <c r="T24" s="519">
        <v>0</v>
      </c>
      <c r="U24" s="519">
        <v>0</v>
      </c>
      <c r="V24" s="519">
        <v>0</v>
      </c>
      <c r="W24" s="519">
        <v>0</v>
      </c>
    </row>
    <row r="25" spans="1:23" s="5" customFormat="1" ht="22.5" customHeight="1" thickBot="1">
      <c r="A25" s="150" t="s">
        <v>10</v>
      </c>
      <c r="B25" s="1097" t="s">
        <v>121</v>
      </c>
      <c r="C25" s="1097"/>
      <c r="D25" s="1097"/>
      <c r="E25" s="445">
        <f aca="true" t="shared" si="4" ref="E25:W25">SUM(E26:E28)</f>
        <v>2199</v>
      </c>
      <c r="F25" s="98">
        <f t="shared" si="4"/>
        <v>0</v>
      </c>
      <c r="G25" s="98">
        <f t="shared" si="4"/>
        <v>0</v>
      </c>
      <c r="H25" s="98">
        <f t="shared" si="4"/>
        <v>0</v>
      </c>
      <c r="I25" s="98">
        <f t="shared" si="4"/>
        <v>0</v>
      </c>
      <c r="J25" s="98">
        <f t="shared" si="4"/>
        <v>0</v>
      </c>
      <c r="K25" s="445">
        <f t="shared" si="4"/>
        <v>2199</v>
      </c>
      <c r="L25" s="98">
        <f t="shared" si="4"/>
        <v>0</v>
      </c>
      <c r="M25" s="98">
        <f t="shared" si="4"/>
        <v>0</v>
      </c>
      <c r="N25" s="98">
        <f t="shared" si="4"/>
        <v>0</v>
      </c>
      <c r="O25" s="98">
        <f t="shared" si="4"/>
        <v>0</v>
      </c>
      <c r="P25" s="98">
        <f t="shared" si="4"/>
        <v>0</v>
      </c>
      <c r="Q25" s="445">
        <f t="shared" si="4"/>
        <v>0</v>
      </c>
      <c r="R25" s="98">
        <f t="shared" si="4"/>
        <v>0</v>
      </c>
      <c r="S25" s="98">
        <f t="shared" si="4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4"/>
        <v>0</v>
      </c>
    </row>
    <row r="26" spans="1:23" s="5" customFormat="1" ht="22.5" customHeight="1">
      <c r="A26" s="149"/>
      <c r="B26" s="154" t="s">
        <v>49</v>
      </c>
      <c r="C26" s="1102" t="s">
        <v>3</v>
      </c>
      <c r="D26" s="1102"/>
      <c r="E26" s="444">
        <v>2199</v>
      </c>
      <c r="F26" s="349"/>
      <c r="G26" s="349"/>
      <c r="H26" s="349"/>
      <c r="I26" s="349"/>
      <c r="J26" s="349"/>
      <c r="K26" s="444">
        <v>2199</v>
      </c>
      <c r="L26" s="349"/>
      <c r="M26" s="349"/>
      <c r="N26" s="349"/>
      <c r="O26" s="349"/>
      <c r="P26" s="349"/>
      <c r="Q26" s="444">
        <v>0</v>
      </c>
      <c r="R26" s="349">
        <v>0</v>
      </c>
      <c r="S26" s="349">
        <v>0</v>
      </c>
      <c r="T26" s="349">
        <v>0</v>
      </c>
      <c r="U26" s="349">
        <v>0</v>
      </c>
      <c r="V26" s="349">
        <v>0</v>
      </c>
      <c r="W26" s="349">
        <v>0</v>
      </c>
    </row>
    <row r="27" spans="1:23" s="8" customFormat="1" ht="22.5" customHeight="1">
      <c r="A27" s="163"/>
      <c r="B27" s="141" t="s">
        <v>50</v>
      </c>
      <c r="C27" s="1105" t="s">
        <v>428</v>
      </c>
      <c r="D27" s="1105"/>
      <c r="E27" s="439">
        <v>0</v>
      </c>
      <c r="F27" s="346">
        <v>0</v>
      </c>
      <c r="G27" s="346">
        <v>0</v>
      </c>
      <c r="H27" s="346">
        <v>0</v>
      </c>
      <c r="I27" s="346">
        <v>0</v>
      </c>
      <c r="J27" s="346">
        <v>0</v>
      </c>
      <c r="K27" s="439">
        <v>0</v>
      </c>
      <c r="L27" s="346">
        <v>0</v>
      </c>
      <c r="M27" s="346">
        <v>0</v>
      </c>
      <c r="N27" s="346">
        <v>0</v>
      </c>
      <c r="O27" s="346">
        <v>0</v>
      </c>
      <c r="P27" s="346">
        <v>0</v>
      </c>
      <c r="Q27" s="439">
        <v>0</v>
      </c>
      <c r="R27" s="346">
        <v>0</v>
      </c>
      <c r="S27" s="346">
        <v>0</v>
      </c>
      <c r="T27" s="346">
        <v>0</v>
      </c>
      <c r="U27" s="346">
        <v>0</v>
      </c>
      <c r="V27" s="346">
        <v>0</v>
      </c>
      <c r="W27" s="346">
        <v>0</v>
      </c>
    </row>
    <row r="28" spans="1:23" s="8" customFormat="1" ht="22.5" customHeight="1" thickBot="1">
      <c r="A28" s="169"/>
      <c r="B28" s="155" t="s">
        <v>89</v>
      </c>
      <c r="C28" s="170" t="s">
        <v>122</v>
      </c>
      <c r="D28" s="170"/>
      <c r="E28" s="461">
        <v>0</v>
      </c>
      <c r="F28" s="462">
        <v>0</v>
      </c>
      <c r="G28" s="462">
        <v>0</v>
      </c>
      <c r="H28" s="462">
        <v>0</v>
      </c>
      <c r="I28" s="462">
        <v>0</v>
      </c>
      <c r="J28" s="462">
        <v>0</v>
      </c>
      <c r="K28" s="461">
        <v>0</v>
      </c>
      <c r="L28" s="462">
        <v>0</v>
      </c>
      <c r="M28" s="462">
        <v>0</v>
      </c>
      <c r="N28" s="462">
        <v>0</v>
      </c>
      <c r="O28" s="462">
        <v>0</v>
      </c>
      <c r="P28" s="462">
        <v>0</v>
      </c>
      <c r="Q28" s="461">
        <v>0</v>
      </c>
      <c r="R28" s="462">
        <v>0</v>
      </c>
      <c r="S28" s="462">
        <v>0</v>
      </c>
      <c r="T28" s="462">
        <v>0</v>
      </c>
      <c r="U28" s="462">
        <v>0</v>
      </c>
      <c r="V28" s="462">
        <v>0</v>
      </c>
      <c r="W28" s="462">
        <v>0</v>
      </c>
    </row>
    <row r="29" spans="1:23" s="99" customFormat="1" ht="22.5" customHeight="1" hidden="1" thickBot="1">
      <c r="A29" s="129" t="s">
        <v>11</v>
      </c>
      <c r="B29" s="156" t="s">
        <v>123</v>
      </c>
      <c r="C29" s="156"/>
      <c r="D29" s="156"/>
      <c r="E29" s="446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6">
        <v>0</v>
      </c>
      <c r="L29" s="447">
        <v>0</v>
      </c>
      <c r="M29" s="447">
        <v>0</v>
      </c>
      <c r="N29" s="447">
        <v>0</v>
      </c>
      <c r="O29" s="447">
        <v>0</v>
      </c>
      <c r="P29" s="447">
        <v>0</v>
      </c>
      <c r="Q29" s="446">
        <v>0</v>
      </c>
      <c r="R29" s="447">
        <v>0</v>
      </c>
      <c r="S29" s="447">
        <v>0</v>
      </c>
      <c r="T29" s="447">
        <v>0</v>
      </c>
      <c r="U29" s="447">
        <v>0</v>
      </c>
      <c r="V29" s="447">
        <v>0</v>
      </c>
      <c r="W29" s="447">
        <v>0</v>
      </c>
    </row>
    <row r="30" spans="1:23" s="99" customFormat="1" ht="22.5" customHeight="1" hidden="1" thickBot="1">
      <c r="A30" s="150"/>
      <c r="B30" s="1097"/>
      <c r="C30" s="1097"/>
      <c r="D30" s="1097"/>
      <c r="R30" s="347">
        <v>0</v>
      </c>
      <c r="S30" s="347">
        <v>0</v>
      </c>
      <c r="T30" s="347">
        <v>0</v>
      </c>
      <c r="U30" s="347">
        <v>0</v>
      </c>
      <c r="V30" s="347">
        <v>0</v>
      </c>
      <c r="W30" s="347">
        <v>0</v>
      </c>
    </row>
    <row r="31" spans="1:23" s="99" customFormat="1" ht="22.5" customHeight="1" thickBot="1">
      <c r="A31" s="150" t="s">
        <v>11</v>
      </c>
      <c r="B31" s="1072" t="s">
        <v>124</v>
      </c>
      <c r="C31" s="1072"/>
      <c r="D31" s="1072"/>
      <c r="E31" s="443">
        <f>E6+E17+E25+E29</f>
        <v>17229</v>
      </c>
      <c r="F31" s="347">
        <f aca="true" t="shared" si="5" ref="F31:Q31">F6+F17+F25+F29+F35</f>
        <v>0</v>
      </c>
      <c r="G31" s="347">
        <f t="shared" si="5"/>
        <v>0</v>
      </c>
      <c r="H31" s="347">
        <f t="shared" si="5"/>
        <v>0</v>
      </c>
      <c r="I31" s="347">
        <f t="shared" si="5"/>
        <v>0</v>
      </c>
      <c r="J31" s="347">
        <f t="shared" si="5"/>
        <v>0</v>
      </c>
      <c r="K31" s="443">
        <f t="shared" si="5"/>
        <v>16408</v>
      </c>
      <c r="L31" s="347">
        <f t="shared" si="5"/>
        <v>0</v>
      </c>
      <c r="M31" s="347">
        <f t="shared" si="5"/>
        <v>0</v>
      </c>
      <c r="N31" s="347">
        <f t="shared" si="5"/>
        <v>0</v>
      </c>
      <c r="O31" s="347">
        <f t="shared" si="5"/>
        <v>0</v>
      </c>
      <c r="P31" s="347">
        <f t="shared" si="5"/>
        <v>0</v>
      </c>
      <c r="Q31" s="443">
        <f t="shared" si="5"/>
        <v>821</v>
      </c>
      <c r="R31" s="347">
        <f aca="true" t="shared" si="6" ref="R31:W31">R6+R17+R25+R29+R30</f>
        <v>0</v>
      </c>
      <c r="S31" s="347">
        <f t="shared" si="6"/>
        <v>0</v>
      </c>
      <c r="T31" s="347">
        <f t="shared" si="6"/>
        <v>0</v>
      </c>
      <c r="U31" s="347">
        <f t="shared" si="6"/>
        <v>0</v>
      </c>
      <c r="V31" s="347">
        <f t="shared" si="6"/>
        <v>0</v>
      </c>
      <c r="W31" s="347">
        <f t="shared" si="6"/>
        <v>19967</v>
      </c>
    </row>
    <row r="32" spans="1:23" s="99" customFormat="1" ht="22.5" customHeight="1" thickBot="1">
      <c r="A32" s="127">
        <v>5</v>
      </c>
      <c r="B32" s="1106" t="s">
        <v>125</v>
      </c>
      <c r="C32" s="1106"/>
      <c r="D32" s="1106"/>
      <c r="E32" s="448">
        <f aca="true" t="shared" si="7" ref="E32:Q32">SUM(E33:E35)</f>
        <v>0</v>
      </c>
      <c r="F32" s="448">
        <f t="shared" si="7"/>
        <v>0</v>
      </c>
      <c r="G32" s="448">
        <f t="shared" si="7"/>
        <v>0</v>
      </c>
      <c r="H32" s="448">
        <f t="shared" si="7"/>
        <v>0</v>
      </c>
      <c r="I32" s="448">
        <f t="shared" si="7"/>
        <v>0</v>
      </c>
      <c r="J32" s="448">
        <f t="shared" si="7"/>
        <v>0</v>
      </c>
      <c r="K32" s="448">
        <f t="shared" si="7"/>
        <v>0</v>
      </c>
      <c r="L32" s="448">
        <f t="shared" si="7"/>
        <v>0</v>
      </c>
      <c r="M32" s="448">
        <f t="shared" si="7"/>
        <v>0</v>
      </c>
      <c r="N32" s="448">
        <f t="shared" si="7"/>
        <v>0</v>
      </c>
      <c r="O32" s="448">
        <f t="shared" si="7"/>
        <v>0</v>
      </c>
      <c r="P32" s="448">
        <f t="shared" si="7"/>
        <v>0</v>
      </c>
      <c r="Q32" s="448">
        <f t="shared" si="7"/>
        <v>0</v>
      </c>
      <c r="R32" s="153"/>
      <c r="S32" s="153"/>
      <c r="T32" s="153"/>
      <c r="U32" s="153"/>
      <c r="V32" s="153"/>
      <c r="W32" s="153"/>
    </row>
    <row r="33" spans="1:23" s="5" customFormat="1" ht="22.5" customHeight="1">
      <c r="A33" s="172"/>
      <c r="B33" s="154" t="s">
        <v>51</v>
      </c>
      <c r="C33" s="1126" t="s">
        <v>430</v>
      </c>
      <c r="D33" s="1126"/>
      <c r="E33" s="444"/>
      <c r="F33" s="349"/>
      <c r="G33" s="349"/>
      <c r="H33" s="349"/>
      <c r="I33" s="349"/>
      <c r="J33" s="349"/>
      <c r="K33" s="444"/>
      <c r="L33" s="349"/>
      <c r="M33" s="349"/>
      <c r="N33" s="349"/>
      <c r="O33" s="349"/>
      <c r="P33" s="349"/>
      <c r="Q33" s="444"/>
      <c r="R33" s="349"/>
      <c r="S33" s="349"/>
      <c r="T33" s="349"/>
      <c r="U33" s="349"/>
      <c r="V33" s="349"/>
      <c r="W33" s="349"/>
    </row>
    <row r="34" spans="1:23" s="5" customFormat="1" ht="22.5" customHeight="1" thickBot="1">
      <c r="A34" s="168"/>
      <c r="B34" s="155" t="s">
        <v>52</v>
      </c>
      <c r="C34" s="1118" t="s">
        <v>431</v>
      </c>
      <c r="D34" s="1118"/>
      <c r="E34" s="449"/>
      <c r="F34" s="171"/>
      <c r="G34" s="171"/>
      <c r="H34" s="171"/>
      <c r="I34" s="171"/>
      <c r="J34" s="171"/>
      <c r="K34" s="449"/>
      <c r="L34" s="171"/>
      <c r="M34" s="171"/>
      <c r="N34" s="171"/>
      <c r="O34" s="171"/>
      <c r="P34" s="171"/>
      <c r="Q34" s="449"/>
      <c r="R34" s="171"/>
      <c r="S34" s="171"/>
      <c r="T34" s="171"/>
      <c r="U34" s="171"/>
      <c r="V34" s="171"/>
      <c r="W34" s="171"/>
    </row>
    <row r="35" spans="1:23" s="5" customFormat="1" ht="22.5" customHeight="1" thickBot="1">
      <c r="A35" s="977"/>
      <c r="B35" s="84"/>
      <c r="C35" s="79" t="s">
        <v>429</v>
      </c>
      <c r="D35" s="79"/>
      <c r="E35" s="992"/>
      <c r="F35" s="347"/>
      <c r="G35" s="347"/>
      <c r="H35" s="347"/>
      <c r="I35" s="347"/>
      <c r="J35" s="347"/>
      <c r="K35" s="443"/>
      <c r="L35" s="347"/>
      <c r="M35" s="347"/>
      <c r="N35" s="347"/>
      <c r="O35" s="347"/>
      <c r="P35" s="347"/>
      <c r="Q35" s="443">
        <v>0</v>
      </c>
      <c r="R35" s="519"/>
      <c r="S35" s="519"/>
      <c r="T35" s="519"/>
      <c r="U35" s="519"/>
      <c r="V35" s="519"/>
      <c r="W35" s="519"/>
    </row>
    <row r="36" spans="1:23" s="5" customFormat="1" ht="22.5" customHeight="1" thickBot="1">
      <c r="A36" s="150" t="s">
        <v>13</v>
      </c>
      <c r="B36" s="1072" t="s">
        <v>284</v>
      </c>
      <c r="C36" s="1072"/>
      <c r="D36" s="1072"/>
      <c r="E36" s="445">
        <f>E31+E32</f>
        <v>17229</v>
      </c>
      <c r="F36" s="98">
        <f aca="true" t="shared" si="8" ref="F36:W36">F31+F32</f>
        <v>0</v>
      </c>
      <c r="G36" s="98">
        <f t="shared" si="8"/>
        <v>0</v>
      </c>
      <c r="H36" s="98">
        <f t="shared" si="8"/>
        <v>0</v>
      </c>
      <c r="I36" s="98">
        <f t="shared" si="8"/>
        <v>0</v>
      </c>
      <c r="J36" s="98">
        <f t="shared" si="8"/>
        <v>0</v>
      </c>
      <c r="K36" s="445">
        <f t="shared" si="8"/>
        <v>16408</v>
      </c>
      <c r="L36" s="98">
        <f t="shared" si="8"/>
        <v>0</v>
      </c>
      <c r="M36" s="98">
        <f t="shared" si="8"/>
        <v>0</v>
      </c>
      <c r="N36" s="98">
        <f t="shared" si="8"/>
        <v>0</v>
      </c>
      <c r="O36" s="98">
        <f t="shared" si="8"/>
        <v>0</v>
      </c>
      <c r="P36" s="98">
        <f t="shared" si="8"/>
        <v>0</v>
      </c>
      <c r="Q36" s="445">
        <f t="shared" si="8"/>
        <v>821</v>
      </c>
      <c r="R36" s="98">
        <f t="shared" si="8"/>
        <v>0</v>
      </c>
      <c r="S36" s="98">
        <f t="shared" si="8"/>
        <v>0</v>
      </c>
      <c r="T36" s="98">
        <f t="shared" si="8"/>
        <v>0</v>
      </c>
      <c r="U36" s="98">
        <f t="shared" si="8"/>
        <v>0</v>
      </c>
      <c r="V36" s="98">
        <f t="shared" si="8"/>
        <v>0</v>
      </c>
      <c r="W36" s="474">
        <f t="shared" si="8"/>
        <v>19967</v>
      </c>
    </row>
    <row r="37" spans="1:22" s="5" customFormat="1" ht="19.5" customHeight="1" hidden="1" thickBot="1">
      <c r="A37" s="1074" t="s">
        <v>285</v>
      </c>
      <c r="B37" s="1075"/>
      <c r="C37" s="1075"/>
      <c r="D37" s="1075"/>
      <c r="E37" s="791"/>
      <c r="F37" s="792"/>
      <c r="G37" s="792"/>
      <c r="H37" s="792"/>
      <c r="I37" s="792"/>
      <c r="J37" s="793"/>
      <c r="K37" s="791"/>
      <c r="L37" s="792"/>
      <c r="M37" s="792"/>
      <c r="N37" s="792"/>
      <c r="O37" s="792"/>
      <c r="P37" s="793"/>
      <c r="Q37" s="791"/>
      <c r="R37" s="792"/>
      <c r="S37" s="792"/>
      <c r="T37" s="792"/>
      <c r="U37" s="792"/>
      <c r="V37" s="797"/>
    </row>
    <row r="38" spans="1:22" s="5" customFormat="1" ht="19.5" customHeight="1" hidden="1" thickBot="1">
      <c r="A38" s="1071" t="s">
        <v>8</v>
      </c>
      <c r="B38" s="1072"/>
      <c r="C38" s="1072"/>
      <c r="D38" s="1072"/>
      <c r="E38" s="526">
        <f>SUM(E36:E37)</f>
        <v>17229</v>
      </c>
      <c r="F38" s="527">
        <f>SUM(F36:F37)</f>
        <v>0</v>
      </c>
      <c r="G38" s="527">
        <f>SUM(G36:G37)</f>
        <v>0</v>
      </c>
      <c r="H38" s="527">
        <f>SUM(H36:H37)</f>
        <v>0</v>
      </c>
      <c r="I38" s="527">
        <f>SUM(I36:I37)</f>
        <v>0</v>
      </c>
      <c r="J38" s="528"/>
      <c r="K38" s="526">
        <f>SUM(K36:K37)</f>
        <v>16408</v>
      </c>
      <c r="L38" s="527">
        <f>SUM(L36:L37)</f>
        <v>0</v>
      </c>
      <c r="M38" s="527">
        <f>SUM(M36:M37)</f>
        <v>0</v>
      </c>
      <c r="N38" s="527">
        <f>SUM(N36:N37)</f>
        <v>0</v>
      </c>
      <c r="O38" s="527">
        <f>SUM(O36:O37)</f>
        <v>0</v>
      </c>
      <c r="P38" s="528"/>
      <c r="Q38" s="526">
        <f>SUM(Q36:Q37)</f>
        <v>821</v>
      </c>
      <c r="R38" s="527">
        <f>SUM(R36:R37)</f>
        <v>0</v>
      </c>
      <c r="S38" s="527">
        <f>SUM(S36:S37)</f>
        <v>0</v>
      </c>
      <c r="T38" s="527">
        <f>SUM(T36:T37)</f>
        <v>0</v>
      </c>
      <c r="U38" s="527">
        <f>SUM(U36:U37)</f>
        <v>0</v>
      </c>
      <c r="V38" s="529"/>
    </row>
    <row r="39" spans="1:22" s="5" customFormat="1" ht="19.5" customHeight="1">
      <c r="A39" s="613"/>
      <c r="B39" s="798"/>
      <c r="C39" s="613"/>
      <c r="D39" s="613"/>
      <c r="E39" s="799"/>
      <c r="F39" s="799"/>
      <c r="G39" s="799"/>
      <c r="H39" s="799"/>
      <c r="I39" s="799"/>
      <c r="J39" s="799"/>
      <c r="K39" s="800"/>
      <c r="L39" s="800"/>
      <c r="M39" s="800"/>
      <c r="N39" s="800"/>
      <c r="O39" s="800"/>
      <c r="P39" s="800"/>
      <c r="Q39" s="800"/>
      <c r="R39" s="800"/>
      <c r="S39" s="801"/>
      <c r="T39" s="801"/>
      <c r="U39" s="801"/>
      <c r="V39" s="801"/>
    </row>
    <row r="40" spans="1:18" s="5" customFormat="1" ht="19.5" customHeight="1">
      <c r="A40" s="79"/>
      <c r="B40" s="84"/>
      <c r="C40" s="84"/>
      <c r="D40" s="34"/>
      <c r="E40" s="6"/>
      <c r="F40" s="6"/>
      <c r="G40" s="6"/>
      <c r="H40" s="6"/>
      <c r="I40" s="6"/>
      <c r="J40" s="6"/>
      <c r="K40" s="174"/>
      <c r="L40" s="174"/>
      <c r="M40" s="174"/>
      <c r="N40" s="174"/>
      <c r="O40" s="174"/>
      <c r="P40" s="174">
        <f>P36+W36</f>
        <v>19967</v>
      </c>
      <c r="Q40" s="174"/>
      <c r="R40" s="174"/>
    </row>
    <row r="41" spans="1:10" ht="15.75">
      <c r="A41" s="159"/>
      <c r="B41" s="78"/>
      <c r="C41" s="78"/>
      <c r="D41" s="34"/>
      <c r="E41" s="4"/>
      <c r="F41" s="4"/>
      <c r="G41" s="4"/>
      <c r="H41" s="4"/>
      <c r="I41" s="4"/>
      <c r="J41" s="4"/>
    </row>
    <row r="42" spans="1:10" ht="15.75">
      <c r="A42" s="159"/>
      <c r="B42" s="78"/>
      <c r="C42" s="78"/>
      <c r="D42" s="34"/>
      <c r="E42" s="4"/>
      <c r="F42" s="4"/>
      <c r="G42" s="4"/>
      <c r="H42" s="4"/>
      <c r="I42" s="4"/>
      <c r="J42" s="4"/>
    </row>
    <row r="43" spans="1:18" ht="15.75">
      <c r="A43" s="159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9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9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9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9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9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9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9"/>
      <c r="B50" s="78"/>
      <c r="C50" s="78"/>
      <c r="D50" s="34"/>
      <c r="E50" s="3"/>
      <c r="F50" s="3"/>
      <c r="G50" s="3"/>
      <c r="H50" s="3"/>
      <c r="I50" s="3"/>
      <c r="J50" s="3"/>
    </row>
    <row r="51" spans="1:10" ht="15.75">
      <c r="A51" s="159"/>
      <c r="B51" s="78"/>
      <c r="C51" s="78"/>
      <c r="D51" s="34"/>
      <c r="E51" s="3"/>
      <c r="F51" s="3"/>
      <c r="G51" s="3"/>
      <c r="H51" s="3"/>
      <c r="I51" s="3"/>
      <c r="J51" s="3"/>
    </row>
    <row r="52" spans="1:10" ht="15.75">
      <c r="A52" s="159"/>
      <c r="B52" s="78"/>
      <c r="C52" s="78"/>
      <c r="D52" s="34"/>
      <c r="E52" s="3"/>
      <c r="F52" s="3"/>
      <c r="G52" s="3"/>
      <c r="H52" s="3"/>
      <c r="I52" s="3"/>
      <c r="J52" s="3"/>
    </row>
    <row r="53" spans="1:10" ht="15.75">
      <c r="A53" s="159"/>
      <c r="B53" s="78"/>
      <c r="C53" s="78"/>
      <c r="D53" s="34"/>
      <c r="E53" s="3"/>
      <c r="F53" s="3"/>
      <c r="G53" s="3"/>
      <c r="H53" s="3"/>
      <c r="I53" s="3"/>
      <c r="J53" s="3"/>
    </row>
    <row r="54" spans="1:10" ht="15.75">
      <c r="A54" s="159"/>
      <c r="B54" s="78"/>
      <c r="C54" s="78"/>
      <c r="D54" s="34"/>
      <c r="E54" s="3"/>
      <c r="F54" s="3"/>
      <c r="G54" s="3"/>
      <c r="H54" s="3"/>
      <c r="I54" s="3"/>
      <c r="J54" s="3"/>
    </row>
    <row r="55" spans="1:10" ht="15.75">
      <c r="A55" s="159"/>
      <c r="B55" s="78"/>
      <c r="C55" s="78"/>
      <c r="D55" s="34"/>
      <c r="E55" s="3"/>
      <c r="F55" s="3"/>
      <c r="G55" s="3"/>
      <c r="H55" s="3"/>
      <c r="I55" s="3"/>
      <c r="J55" s="3"/>
    </row>
    <row r="56" spans="1:10" ht="15.75">
      <c r="A56" s="159"/>
      <c r="B56" s="78"/>
      <c r="C56" s="78"/>
      <c r="D56" s="34"/>
      <c r="E56" s="3"/>
      <c r="F56" s="3"/>
      <c r="G56" s="3"/>
      <c r="H56" s="3"/>
      <c r="I56" s="3"/>
      <c r="J56" s="3"/>
    </row>
    <row r="57" spans="1:10" ht="15.75">
      <c r="A57" s="159"/>
      <c r="B57" s="78"/>
      <c r="C57" s="78"/>
      <c r="D57" s="34"/>
      <c r="E57" s="3"/>
      <c r="F57" s="3"/>
      <c r="G57" s="3"/>
      <c r="H57" s="3"/>
      <c r="I57" s="3"/>
      <c r="J57" s="3"/>
    </row>
    <row r="58" spans="1:10" ht="15.75">
      <c r="A58" s="159"/>
      <c r="B58" s="78"/>
      <c r="C58" s="78"/>
      <c r="D58" s="34"/>
      <c r="E58" s="3"/>
      <c r="F58" s="3"/>
      <c r="G58" s="3"/>
      <c r="H58" s="3"/>
      <c r="I58" s="3"/>
      <c r="J58" s="3"/>
    </row>
    <row r="59" spans="1:10" ht="15.75">
      <c r="A59" s="159"/>
      <c r="B59" s="78"/>
      <c r="C59" s="78"/>
      <c r="D59" s="34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8.28125" style="53" customWidth="1"/>
    <col min="2" max="3" width="14.8515625" style="24" customWidth="1"/>
    <col min="4" max="4" width="20.57421875" style="24" customWidth="1"/>
    <col min="5" max="5" width="14.8515625" style="24" customWidth="1"/>
    <col min="6" max="7" width="14.8515625" style="24" hidden="1" customWidth="1"/>
    <col min="8" max="8" width="20.421875" style="24" hidden="1" customWidth="1"/>
    <col min="9" max="9" width="14.8515625" style="24" hidden="1" customWidth="1"/>
    <col min="10" max="10" width="18.421875" style="24" hidden="1" customWidth="1"/>
    <col min="11" max="11" width="9.28125" style="24" hidden="1" customWidth="1"/>
    <col min="12" max="16384" width="9.140625" style="24" customWidth="1"/>
  </cols>
  <sheetData>
    <row r="2" spans="4:9" ht="12.75">
      <c r="D2" s="1137" t="s">
        <v>526</v>
      </c>
      <c r="E2" s="1137"/>
      <c r="F2" s="467"/>
      <c r="G2" s="467"/>
      <c r="H2" s="467"/>
      <c r="I2" s="467"/>
    </row>
    <row r="4" spans="1:9" ht="19.5">
      <c r="A4" s="1141" t="s">
        <v>546</v>
      </c>
      <c r="B4" s="1141"/>
      <c r="C4" s="1141"/>
      <c r="D4" s="1141"/>
      <c r="E4" s="1141"/>
      <c r="F4" s="468"/>
      <c r="G4" s="468"/>
      <c r="H4" s="468"/>
      <c r="I4" s="468"/>
    </row>
    <row r="5" spans="1:9" ht="19.5">
      <c r="A5" s="468"/>
      <c r="B5" s="468"/>
      <c r="C5" s="468"/>
      <c r="D5" s="468"/>
      <c r="E5" s="468"/>
      <c r="F5" s="468"/>
      <c r="G5" s="468"/>
      <c r="H5" s="468"/>
      <c r="I5" s="468"/>
    </row>
    <row r="6" spans="2:11" ht="20.25" customHeight="1" thickBot="1">
      <c r="B6" s="1132" t="s">
        <v>5</v>
      </c>
      <c r="C6" s="1132"/>
      <c r="D6" s="1132"/>
      <c r="E6" s="1132"/>
      <c r="F6" s="1132"/>
      <c r="G6" s="1132"/>
      <c r="H6" s="1132"/>
      <c r="I6" s="1132"/>
      <c r="J6" s="1133" t="s">
        <v>281</v>
      </c>
      <c r="K6" s="1133"/>
    </row>
    <row r="7" spans="1:11" ht="36.75" customHeight="1">
      <c r="A7" s="1139" t="s">
        <v>4</v>
      </c>
      <c r="B7" s="1138" t="s">
        <v>547</v>
      </c>
      <c r="C7" s="1130"/>
      <c r="D7" s="1130"/>
      <c r="E7" s="1131"/>
      <c r="F7" s="1129" t="s">
        <v>305</v>
      </c>
      <c r="G7" s="1130"/>
      <c r="H7" s="1130"/>
      <c r="I7" s="1131"/>
      <c r="J7" s="1127" t="s">
        <v>287</v>
      </c>
      <c r="K7" s="1128"/>
    </row>
    <row r="8" spans="1:11" ht="41.25" customHeight="1" thickBot="1">
      <c r="A8" s="1140"/>
      <c r="B8" s="30" t="s">
        <v>34</v>
      </c>
      <c r="C8" s="30" t="s">
        <v>236</v>
      </c>
      <c r="D8" s="30" t="s">
        <v>237</v>
      </c>
      <c r="E8" s="31" t="s">
        <v>1</v>
      </c>
      <c r="F8" s="704" t="s">
        <v>34</v>
      </c>
      <c r="G8" s="30" t="s">
        <v>236</v>
      </c>
      <c r="H8" s="30" t="s">
        <v>237</v>
      </c>
      <c r="I8" s="31" t="s">
        <v>1</v>
      </c>
      <c r="J8" s="485" t="s">
        <v>281</v>
      </c>
      <c r="K8" s="486" t="s">
        <v>282</v>
      </c>
    </row>
    <row r="9" spans="1:11" ht="30" customHeight="1" thickBot="1">
      <c r="A9" s="25" t="s">
        <v>248</v>
      </c>
      <c r="B9" s="180">
        <v>1</v>
      </c>
      <c r="C9" s="180">
        <v>0.25</v>
      </c>
      <c r="D9" s="181">
        <v>0</v>
      </c>
      <c r="E9" s="353">
        <f>SUM(B9:C9)</f>
        <v>1.25</v>
      </c>
      <c r="F9" s="705"/>
      <c r="G9" s="180"/>
      <c r="H9" s="181"/>
      <c r="I9" s="352"/>
      <c r="J9" s="483"/>
      <c r="K9" s="484">
        <f>J9/E9</f>
        <v>0</v>
      </c>
    </row>
    <row r="10" spans="1:11" ht="30" customHeight="1" hidden="1" thickBot="1">
      <c r="A10" s="25"/>
      <c r="B10" s="180"/>
      <c r="C10" s="180"/>
      <c r="D10" s="180"/>
      <c r="E10" s="353"/>
      <c r="F10" s="705"/>
      <c r="G10" s="180"/>
      <c r="H10" s="180"/>
      <c r="I10" s="353"/>
      <c r="J10" s="481"/>
      <c r="K10" s="482" t="e">
        <f>J10/E10</f>
        <v>#DIV/0!</v>
      </c>
    </row>
    <row r="11" spans="1:11" ht="54.75" customHeight="1" thickBot="1">
      <c r="A11" s="179" t="s">
        <v>29</v>
      </c>
      <c r="B11" s="303">
        <f aca="true" t="shared" si="0" ref="B11:J11">SUM(B9:B10)</f>
        <v>1</v>
      </c>
      <c r="C11" s="303">
        <f t="shared" si="0"/>
        <v>0.25</v>
      </c>
      <c r="D11" s="303">
        <f t="shared" si="0"/>
        <v>0</v>
      </c>
      <c r="E11" s="354">
        <f t="shared" si="0"/>
        <v>1.25</v>
      </c>
      <c r="F11" s="706">
        <f t="shared" si="0"/>
        <v>0</v>
      </c>
      <c r="G11" s="303">
        <f t="shared" si="0"/>
        <v>0</v>
      </c>
      <c r="H11" s="303">
        <f t="shared" si="0"/>
        <v>0</v>
      </c>
      <c r="I11" s="354">
        <f t="shared" si="0"/>
        <v>0</v>
      </c>
      <c r="J11" s="489">
        <f t="shared" si="0"/>
        <v>0</v>
      </c>
      <c r="K11" s="490">
        <f>J11/E11</f>
        <v>0</v>
      </c>
    </row>
    <row r="12" ht="13.5" thickBot="1">
      <c r="K12" s="477"/>
    </row>
    <row r="13" spans="1:11" ht="30.75" customHeight="1" thickBot="1">
      <c r="A13" s="1134" t="s">
        <v>62</v>
      </c>
      <c r="B13" s="1135"/>
      <c r="C13" s="1135"/>
      <c r="D13" s="1136"/>
      <c r="E13" s="355">
        <v>2</v>
      </c>
      <c r="F13" s="479"/>
      <c r="G13" s="480"/>
      <c r="H13" s="478"/>
      <c r="I13" s="478"/>
      <c r="J13" s="487"/>
      <c r="K13" s="488">
        <f>J13/E13</f>
        <v>0</v>
      </c>
    </row>
    <row r="15" ht="12.75">
      <c r="A15" s="53" t="s">
        <v>128</v>
      </c>
    </row>
    <row r="17" spans="5:9" ht="12.75">
      <c r="E17" s="351"/>
      <c r="F17" s="351"/>
      <c r="G17" s="351"/>
      <c r="H17" s="351"/>
      <c r="I17" s="351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3">
      <selection activeCell="D43" sqref="D43"/>
    </sheetView>
  </sheetViews>
  <sheetFormatPr defaultColWidth="9.140625" defaultRowHeight="12.75"/>
  <cols>
    <col min="1" max="1" width="9.140625" style="36" customWidth="1"/>
    <col min="2" max="2" width="54.28125" style="36" customWidth="1"/>
    <col min="3" max="3" width="5.57421875" style="94" customWidth="1"/>
    <col min="4" max="4" width="14.140625" style="97" customWidth="1"/>
    <col min="5" max="7" width="14.140625" style="97" hidden="1" customWidth="1"/>
    <col min="8" max="8" width="17.57421875" style="36" customWidth="1"/>
    <col min="9" max="11" width="15.28125" style="36" hidden="1" customWidth="1"/>
    <col min="12" max="12" width="18.28125" style="36" customWidth="1"/>
    <col min="13" max="13" width="11.8515625" style="36" hidden="1" customWidth="1"/>
    <col min="14" max="16384" width="9.140625" style="36" customWidth="1"/>
  </cols>
  <sheetData>
    <row r="1" spans="1:13" ht="15.75" hidden="1">
      <c r="A1" s="1145" t="s">
        <v>77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75"/>
    </row>
    <row r="2" spans="1:13" ht="16.5" hidden="1" thickBot="1">
      <c r="A2" s="87"/>
      <c r="B2" s="75"/>
      <c r="C2" s="75"/>
      <c r="D2" s="88"/>
      <c r="E2" s="88"/>
      <c r="F2" s="88"/>
      <c r="G2" s="88"/>
      <c r="H2" s="75"/>
      <c r="I2" s="75"/>
      <c r="J2" s="75"/>
      <c r="K2" s="75"/>
      <c r="L2" s="75" t="s">
        <v>2</v>
      </c>
      <c r="M2" s="75"/>
    </row>
    <row r="3" spans="1:14" s="89" customFormat="1" ht="31.5" customHeight="1" hidden="1" thickBot="1">
      <c r="A3" s="27" t="s">
        <v>6</v>
      </c>
      <c r="B3" s="28" t="s">
        <v>42</v>
      </c>
      <c r="C3" s="612" t="s">
        <v>371</v>
      </c>
      <c r="D3" s="1149" t="s">
        <v>5</v>
      </c>
      <c r="E3" s="1150"/>
      <c r="F3" s="1152"/>
      <c r="G3" s="1152"/>
      <c r="H3" s="1142" t="s">
        <v>372</v>
      </c>
      <c r="I3" s="1143"/>
      <c r="J3" s="1143"/>
      <c r="K3" s="1144"/>
      <c r="L3" s="1151" t="s">
        <v>31</v>
      </c>
      <c r="M3" s="1151"/>
      <c r="N3" s="856"/>
    </row>
    <row r="4" spans="1:14" s="89" customFormat="1" ht="31.5" customHeight="1" hidden="1">
      <c r="A4" s="370"/>
      <c r="B4" s="371"/>
      <c r="C4" s="707"/>
      <c r="D4" s="725" t="s">
        <v>86</v>
      </c>
      <c r="E4" s="726" t="s">
        <v>347</v>
      </c>
      <c r="F4" s="718" t="s">
        <v>281</v>
      </c>
      <c r="G4" s="711" t="s">
        <v>282</v>
      </c>
      <c r="H4" s="725" t="s">
        <v>86</v>
      </c>
      <c r="I4" s="726" t="s">
        <v>347</v>
      </c>
      <c r="J4" s="372"/>
      <c r="K4" s="733"/>
      <c r="L4" s="857" t="s">
        <v>86</v>
      </c>
      <c r="M4" s="858" t="s">
        <v>347</v>
      </c>
      <c r="N4" s="856"/>
    </row>
    <row r="5" spans="1:14" ht="29.25" customHeight="1" hidden="1">
      <c r="A5" s="74">
        <v>1</v>
      </c>
      <c r="B5" s="119"/>
      <c r="C5" s="708"/>
      <c r="D5" s="727"/>
      <c r="E5" s="728"/>
      <c r="F5" s="719"/>
      <c r="G5" s="712"/>
      <c r="H5" s="727"/>
      <c r="I5" s="91"/>
      <c r="J5" s="91"/>
      <c r="K5" s="734"/>
      <c r="L5" s="859"/>
      <c r="M5" s="859"/>
      <c r="N5" s="860"/>
    </row>
    <row r="6" spans="1:14" ht="29.25" customHeight="1" hidden="1" thickBot="1">
      <c r="A6" s="74">
        <v>2</v>
      </c>
      <c r="B6" s="119"/>
      <c r="C6" s="708"/>
      <c r="D6" s="729"/>
      <c r="E6" s="375"/>
      <c r="F6" s="720"/>
      <c r="G6" s="712"/>
      <c r="H6" s="735"/>
      <c r="I6" s="90"/>
      <c r="J6" s="90"/>
      <c r="K6" s="734"/>
      <c r="L6" s="859"/>
      <c r="M6" s="859"/>
      <c r="N6" s="860"/>
    </row>
    <row r="7" spans="1:14" ht="29.25" customHeight="1" hidden="1">
      <c r="A7" s="74">
        <v>6</v>
      </c>
      <c r="B7" s="119"/>
      <c r="C7" s="709"/>
      <c r="D7" s="730"/>
      <c r="E7" s="93"/>
      <c r="F7" s="721"/>
      <c r="G7" s="712" t="e">
        <f aca="true" t="shared" si="0" ref="G7:G12">F7/E7</f>
        <v>#DIV/0!</v>
      </c>
      <c r="H7" s="736"/>
      <c r="I7" s="92"/>
      <c r="J7" s="92"/>
      <c r="K7" s="734" t="e">
        <f>J7/I7</f>
        <v>#DIV/0!</v>
      </c>
      <c r="L7" s="861"/>
      <c r="M7" s="861"/>
      <c r="N7" s="860"/>
    </row>
    <row r="8" spans="1:14" ht="29.25" customHeight="1" hidden="1">
      <c r="A8" s="74">
        <v>7</v>
      </c>
      <c r="B8" s="122"/>
      <c r="C8" s="709"/>
      <c r="D8" s="730"/>
      <c r="E8" s="93"/>
      <c r="F8" s="721"/>
      <c r="G8" s="712" t="e">
        <f t="shared" si="0"/>
        <v>#DIV/0!</v>
      </c>
      <c r="H8" s="736"/>
      <c r="I8" s="92"/>
      <c r="J8" s="92"/>
      <c r="K8" s="734" t="e">
        <f>J8/I8</f>
        <v>#DIV/0!</v>
      </c>
      <c r="L8" s="861"/>
      <c r="M8" s="861"/>
      <c r="N8" s="862"/>
    </row>
    <row r="9" spans="1:14" ht="29.25" customHeight="1" hidden="1">
      <c r="A9" s="74">
        <v>8</v>
      </c>
      <c r="B9" s="119"/>
      <c r="C9" s="709"/>
      <c r="D9" s="730"/>
      <c r="E9" s="93"/>
      <c r="F9" s="721"/>
      <c r="G9" s="712" t="e">
        <f t="shared" si="0"/>
        <v>#DIV/0!</v>
      </c>
      <c r="H9" s="736"/>
      <c r="I9" s="92"/>
      <c r="J9" s="92"/>
      <c r="K9" s="734" t="e">
        <f>J9/I9</f>
        <v>#DIV/0!</v>
      </c>
      <c r="L9" s="861"/>
      <c r="M9" s="861"/>
      <c r="N9" s="862"/>
    </row>
    <row r="10" spans="1:14" ht="29.25" customHeight="1" hidden="1">
      <c r="A10" s="74">
        <v>9</v>
      </c>
      <c r="B10" s="121"/>
      <c r="C10" s="709"/>
      <c r="D10" s="730"/>
      <c r="E10" s="93"/>
      <c r="F10" s="721"/>
      <c r="G10" s="712" t="e">
        <f t="shared" si="0"/>
        <v>#DIV/0!</v>
      </c>
      <c r="H10" s="736"/>
      <c r="I10" s="92"/>
      <c r="J10" s="92"/>
      <c r="K10" s="734" t="e">
        <f>J10/I10</f>
        <v>#DIV/0!</v>
      </c>
      <c r="L10" s="861"/>
      <c r="M10" s="861"/>
      <c r="N10" s="860"/>
    </row>
    <row r="11" spans="1:14" ht="29.25" customHeight="1" hidden="1" thickBot="1">
      <c r="A11" s="74">
        <v>10</v>
      </c>
      <c r="B11" s="121"/>
      <c r="C11" s="709"/>
      <c r="D11" s="730"/>
      <c r="E11" s="93"/>
      <c r="F11" s="721"/>
      <c r="G11" s="712" t="e">
        <f t="shared" si="0"/>
        <v>#DIV/0!</v>
      </c>
      <c r="H11" s="736"/>
      <c r="I11" s="92"/>
      <c r="J11" s="92"/>
      <c r="K11" s="734" t="e">
        <f>J11/I11</f>
        <v>#DIV/0!</v>
      </c>
      <c r="L11" s="863"/>
      <c r="M11" s="863"/>
      <c r="N11" s="860"/>
    </row>
    <row r="12" spans="1:14" ht="31.5" customHeight="1" hidden="1" thickBot="1">
      <c r="A12" s="1146" t="s">
        <v>1</v>
      </c>
      <c r="B12" s="1147"/>
      <c r="C12" s="710"/>
      <c r="D12" s="731">
        <f>SUM(D5:D6)</f>
        <v>0</v>
      </c>
      <c r="E12" s="732">
        <f>SUM(E5:E11)</f>
        <v>0</v>
      </c>
      <c r="F12" s="722">
        <f>SUM(F5:F11)</f>
        <v>0</v>
      </c>
      <c r="G12" s="713" t="e">
        <f t="shared" si="0"/>
        <v>#DIV/0!</v>
      </c>
      <c r="H12" s="731">
        <f>SUM(H5:H11)</f>
        <v>0</v>
      </c>
      <c r="I12" s="731">
        <f>SUM(I5:I11)</f>
        <v>0</v>
      </c>
      <c r="J12" s="731">
        <f>SUM(J5:J11)</f>
        <v>0</v>
      </c>
      <c r="K12" s="731" t="e">
        <f>SUM(K5:K11)</f>
        <v>#DIV/0!</v>
      </c>
      <c r="L12" s="731">
        <f>SUM(L5:L11)</f>
        <v>0</v>
      </c>
      <c r="M12" s="864"/>
      <c r="N12" s="860"/>
    </row>
    <row r="13" spans="1:12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4.25">
      <c r="A14" s="1145" t="s">
        <v>78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</row>
    <row r="15" spans="1:12" ht="13.5" thickBot="1">
      <c r="A15" s="94"/>
      <c r="B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29.25" customHeight="1" thickBot="1">
      <c r="A16" s="27" t="s">
        <v>6</v>
      </c>
      <c r="B16" s="28" t="s">
        <v>36</v>
      </c>
      <c r="C16" s="612" t="s">
        <v>371</v>
      </c>
      <c r="D16" s="1149" t="s">
        <v>5</v>
      </c>
      <c r="E16" s="1150"/>
      <c r="F16" s="1152"/>
      <c r="G16" s="1152"/>
      <c r="H16" s="1142" t="s">
        <v>372</v>
      </c>
      <c r="I16" s="1143"/>
      <c r="J16" s="1143"/>
      <c r="K16" s="1144"/>
      <c r="L16" s="1151" t="s">
        <v>31</v>
      </c>
      <c r="M16" s="1151"/>
      <c r="N16" s="865"/>
    </row>
    <row r="17" spans="1:14" ht="28.5" customHeight="1" thickBot="1">
      <c r="A17" s="373"/>
      <c r="B17" s="374"/>
      <c r="C17" s="714"/>
      <c r="D17" s="725" t="s">
        <v>86</v>
      </c>
      <c r="E17" s="726" t="s">
        <v>347</v>
      </c>
      <c r="F17" s="718" t="s">
        <v>281</v>
      </c>
      <c r="G17" s="711" t="s">
        <v>282</v>
      </c>
      <c r="H17" s="725" t="s">
        <v>86</v>
      </c>
      <c r="I17" s="726" t="s">
        <v>347</v>
      </c>
      <c r="J17" s="372" t="s">
        <v>281</v>
      </c>
      <c r="K17" s="733" t="s">
        <v>282</v>
      </c>
      <c r="L17" s="866" t="s">
        <v>86</v>
      </c>
      <c r="M17" s="867" t="s">
        <v>347</v>
      </c>
      <c r="N17" s="865"/>
    </row>
    <row r="18" spans="1:14" ht="29.25" customHeight="1" thickBot="1">
      <c r="A18" s="95">
        <v>1</v>
      </c>
      <c r="B18" s="123" t="s">
        <v>539</v>
      </c>
      <c r="C18" s="715" t="s">
        <v>242</v>
      </c>
      <c r="D18" s="737">
        <v>1925</v>
      </c>
      <c r="E18" s="738"/>
      <c r="F18" s="723"/>
      <c r="G18" s="712"/>
      <c r="H18" s="742">
        <v>0</v>
      </c>
      <c r="I18" s="105"/>
      <c r="J18" s="96"/>
      <c r="K18" s="734"/>
      <c r="L18" s="868">
        <v>1925</v>
      </c>
      <c r="M18" s="868"/>
      <c r="N18" s="860"/>
    </row>
    <row r="19" spans="1:14" ht="29.25" customHeight="1" hidden="1">
      <c r="A19" s="73"/>
      <c r="B19" s="124"/>
      <c r="C19" s="716"/>
      <c r="D19" s="739"/>
      <c r="E19" s="740"/>
      <c r="F19" s="724"/>
      <c r="G19" s="712"/>
      <c r="H19" s="743"/>
      <c r="I19" s="96"/>
      <c r="J19" s="96"/>
      <c r="K19" s="734"/>
      <c r="L19" s="861"/>
      <c r="M19" s="861"/>
      <c r="N19" s="860"/>
    </row>
    <row r="20" spans="1:14" ht="29.25" customHeight="1" hidden="1">
      <c r="A20" s="73"/>
      <c r="B20" s="120"/>
      <c r="C20" s="709"/>
      <c r="D20" s="730"/>
      <c r="E20" s="93"/>
      <c r="F20" s="721"/>
      <c r="G20" s="712"/>
      <c r="H20" s="736"/>
      <c r="I20" s="92"/>
      <c r="J20" s="92"/>
      <c r="K20" s="734"/>
      <c r="L20" s="861"/>
      <c r="M20" s="861"/>
      <c r="N20" s="860"/>
    </row>
    <row r="21" spans="1:14" ht="29.25" customHeight="1" hidden="1">
      <c r="A21" s="73"/>
      <c r="B21" s="119"/>
      <c r="C21" s="708"/>
      <c r="D21" s="729"/>
      <c r="E21" s="375"/>
      <c r="F21" s="720"/>
      <c r="G21" s="712"/>
      <c r="H21" s="736"/>
      <c r="I21" s="90"/>
      <c r="J21" s="90"/>
      <c r="K21" s="734"/>
      <c r="L21" s="868"/>
      <c r="M21" s="868"/>
      <c r="N21" s="860"/>
    </row>
    <row r="22" spans="1:14" ht="29.25" customHeight="1" hidden="1">
      <c r="A22" s="73"/>
      <c r="B22" s="119"/>
      <c r="C22" s="708"/>
      <c r="D22" s="729"/>
      <c r="E22" s="375"/>
      <c r="F22" s="720"/>
      <c r="G22" s="712"/>
      <c r="H22" s="736"/>
      <c r="I22" s="90"/>
      <c r="J22" s="90"/>
      <c r="K22" s="734"/>
      <c r="L22" s="868"/>
      <c r="M22" s="868"/>
      <c r="N22" s="860"/>
    </row>
    <row r="23" spans="1:14" ht="29.25" customHeight="1" hidden="1">
      <c r="A23" s="73"/>
      <c r="B23" s="119"/>
      <c r="C23" s="717"/>
      <c r="D23" s="729"/>
      <c r="E23" s="375"/>
      <c r="F23" s="720"/>
      <c r="G23" s="712"/>
      <c r="H23" s="735"/>
      <c r="I23" s="90"/>
      <c r="J23" s="96"/>
      <c r="K23" s="734"/>
      <c r="L23" s="868"/>
      <c r="M23" s="868"/>
      <c r="N23" s="865"/>
    </row>
    <row r="24" spans="1:14" ht="29.25" customHeight="1" hidden="1">
      <c r="A24" s="73"/>
      <c r="B24" s="119"/>
      <c r="C24" s="717"/>
      <c r="D24" s="729"/>
      <c r="E24" s="375"/>
      <c r="F24" s="720"/>
      <c r="G24" s="712"/>
      <c r="H24" s="735"/>
      <c r="I24" s="90"/>
      <c r="J24" s="96"/>
      <c r="K24" s="734"/>
      <c r="L24" s="868"/>
      <c r="M24" s="868"/>
      <c r="N24" s="865"/>
    </row>
    <row r="25" spans="1:14" ht="29.25" customHeight="1" hidden="1">
      <c r="A25" s="73"/>
      <c r="B25" s="119"/>
      <c r="C25" s="717"/>
      <c r="D25" s="729"/>
      <c r="E25" s="375"/>
      <c r="F25" s="720"/>
      <c r="G25" s="712"/>
      <c r="H25" s="735"/>
      <c r="I25" s="90"/>
      <c r="J25" s="96"/>
      <c r="K25" s="734"/>
      <c r="L25" s="868"/>
      <c r="M25" s="868"/>
      <c r="N25" s="865"/>
    </row>
    <row r="26" spans="1:14" ht="29.25" customHeight="1" hidden="1">
      <c r="A26" s="73"/>
      <c r="B26" s="119"/>
      <c r="C26" s="717"/>
      <c r="D26" s="729"/>
      <c r="E26" s="375"/>
      <c r="F26" s="720"/>
      <c r="G26" s="712"/>
      <c r="H26" s="735"/>
      <c r="I26" s="90"/>
      <c r="J26" s="90"/>
      <c r="K26" s="734"/>
      <c r="L26" s="869"/>
      <c r="M26" s="869"/>
      <c r="N26" s="865"/>
    </row>
    <row r="27" spans="1:14" ht="29.25" customHeight="1" hidden="1" thickBot="1">
      <c r="A27" s="73"/>
      <c r="B27" s="125"/>
      <c r="C27" s="708"/>
      <c r="D27" s="729"/>
      <c r="E27" s="375"/>
      <c r="F27" s="720"/>
      <c r="G27" s="712"/>
      <c r="H27" s="735"/>
      <c r="I27" s="90"/>
      <c r="J27" s="90"/>
      <c r="K27" s="734"/>
      <c r="L27" s="869"/>
      <c r="M27" s="869"/>
      <c r="N27" s="865"/>
    </row>
    <row r="28" spans="1:14" ht="29.25" customHeight="1" thickBot="1">
      <c r="A28" s="1146" t="s">
        <v>1</v>
      </c>
      <c r="B28" s="1148"/>
      <c r="C28" s="710"/>
      <c r="D28" s="741">
        <f>SUM(D18:D27)</f>
        <v>1925</v>
      </c>
      <c r="E28" s="741">
        <f aca="true" t="shared" si="1" ref="E28:L28">SUM(E18:E27)</f>
        <v>0</v>
      </c>
      <c r="F28" s="741">
        <f t="shared" si="1"/>
        <v>0</v>
      </c>
      <c r="G28" s="741">
        <f t="shared" si="1"/>
        <v>0</v>
      </c>
      <c r="H28" s="741">
        <f t="shared" si="1"/>
        <v>0</v>
      </c>
      <c r="I28" s="741">
        <f t="shared" si="1"/>
        <v>0</v>
      </c>
      <c r="J28" s="741">
        <f t="shared" si="1"/>
        <v>0</v>
      </c>
      <c r="K28" s="741">
        <f t="shared" si="1"/>
        <v>0</v>
      </c>
      <c r="L28" s="741">
        <f t="shared" si="1"/>
        <v>1925</v>
      </c>
      <c r="M28" s="870"/>
      <c r="N28" s="865"/>
    </row>
    <row r="30" spans="8:12" ht="12.75">
      <c r="H30" s="97"/>
      <c r="I30" s="97"/>
      <c r="J30" s="97"/>
      <c r="K30" s="97"/>
      <c r="L30" s="97"/>
    </row>
  </sheetData>
  <sheetProtection/>
  <mergeCells count="12">
    <mergeCell ref="F3:G3"/>
    <mergeCell ref="F16:G16"/>
    <mergeCell ref="H16:K16"/>
    <mergeCell ref="H3:K3"/>
    <mergeCell ref="A1:L1"/>
    <mergeCell ref="A12:B12"/>
    <mergeCell ref="A28:B28"/>
    <mergeCell ref="A14:L14"/>
    <mergeCell ref="D3:E3"/>
    <mergeCell ref="L3:M3"/>
    <mergeCell ref="D16:E16"/>
    <mergeCell ref="L16:M16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V22" sqref="V22:V23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54" customWidth="1"/>
    <col min="5" max="5" width="8.421875" style="54" hidden="1" customWidth="1"/>
    <col min="6" max="6" width="9.00390625" style="54" hidden="1" customWidth="1"/>
    <col min="7" max="9" width="9.7109375" style="54" hidden="1" customWidth="1"/>
    <col min="10" max="10" width="14.421875" style="103" customWidth="1"/>
    <col min="11" max="11" width="11.57421875" style="103" hidden="1" customWidth="1"/>
    <col min="12" max="12" width="9.00390625" style="103" hidden="1" customWidth="1"/>
    <col min="13" max="14" width="8.8515625" style="103" hidden="1" customWidth="1"/>
    <col min="15" max="15" width="10.421875" style="103" hidden="1" customWidth="1"/>
    <col min="16" max="16" width="13.00390625" style="103" customWidth="1"/>
    <col min="17" max="17" width="8.140625" style="103" hidden="1" customWidth="1"/>
    <col min="18" max="18" width="9.00390625" style="9" hidden="1" customWidth="1"/>
    <col min="19" max="20" width="9.28125" style="9" hidden="1" customWidth="1"/>
    <col min="21" max="21" width="9.421875" style="9" hidden="1" customWidth="1"/>
    <col min="22" max="16384" width="9.140625" style="9" customWidth="1"/>
  </cols>
  <sheetData>
    <row r="1" spans="4:17" ht="12.75">
      <c r="D1" s="130"/>
      <c r="E1" s="130"/>
      <c r="F1" s="130"/>
      <c r="G1" s="130"/>
      <c r="H1" s="130"/>
      <c r="I1" s="130"/>
      <c r="J1" s="1163" t="s">
        <v>527</v>
      </c>
      <c r="K1" s="1163"/>
      <c r="L1" s="1163"/>
      <c r="M1" s="1163"/>
      <c r="N1" s="1163"/>
      <c r="O1" s="1163"/>
      <c r="P1" s="1163"/>
      <c r="Q1" s="401"/>
    </row>
    <row r="2" spans="1:17" ht="16.5" customHeight="1">
      <c r="A2" s="1165" t="s">
        <v>41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399"/>
    </row>
    <row r="3" spans="1:17" ht="15" customHeight="1">
      <c r="A3" s="1166" t="s">
        <v>548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400"/>
    </row>
    <row r="4" spans="1:17" ht="15" customHeight="1">
      <c r="A4" s="1164" t="s">
        <v>221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402"/>
    </row>
    <row r="5" spans="2:3" ht="13.5" thickBot="1">
      <c r="B5" s="13"/>
      <c r="C5" s="13"/>
    </row>
    <row r="6" spans="1:22" s="178" customFormat="1" ht="41.25" customHeight="1" thickBot="1">
      <c r="A6" s="177" t="s">
        <v>6</v>
      </c>
      <c r="B6" s="1168" t="s">
        <v>4</v>
      </c>
      <c r="C6" s="1168"/>
      <c r="D6" s="1167" t="s">
        <v>5</v>
      </c>
      <c r="E6" s="1153"/>
      <c r="F6" s="1153"/>
      <c r="G6" s="1153"/>
      <c r="H6" s="1153"/>
      <c r="I6" s="1153"/>
      <c r="J6" s="1153" t="s">
        <v>82</v>
      </c>
      <c r="K6" s="1153"/>
      <c r="L6" s="1153"/>
      <c r="M6" s="1153"/>
      <c r="N6" s="1153"/>
      <c r="O6" s="1153"/>
      <c r="P6" s="1154" t="s">
        <v>83</v>
      </c>
      <c r="Q6" s="1155"/>
      <c r="R6" s="1155"/>
      <c r="S6" s="1155"/>
      <c r="T6" s="1155"/>
      <c r="U6" s="1155"/>
      <c r="V6" s="802"/>
    </row>
    <row r="7" spans="1:22" s="178" customFormat="1" ht="41.25" customHeight="1">
      <c r="A7" s="376"/>
      <c r="B7" s="377"/>
      <c r="C7" s="377"/>
      <c r="D7" s="594" t="s">
        <v>86</v>
      </c>
      <c r="E7" s="595" t="s">
        <v>267</v>
      </c>
      <c r="F7" s="595" t="s">
        <v>271</v>
      </c>
      <c r="G7" s="595" t="s">
        <v>349</v>
      </c>
      <c r="H7" s="595" t="s">
        <v>281</v>
      </c>
      <c r="I7" s="595" t="s">
        <v>288</v>
      </c>
      <c r="J7" s="595" t="s">
        <v>86</v>
      </c>
      <c r="K7" s="595" t="s">
        <v>273</v>
      </c>
      <c r="L7" s="595" t="s">
        <v>271</v>
      </c>
      <c r="M7" s="595" t="s">
        <v>349</v>
      </c>
      <c r="N7" s="595" t="s">
        <v>281</v>
      </c>
      <c r="O7" s="595" t="s">
        <v>288</v>
      </c>
      <c r="P7" s="596" t="s">
        <v>86</v>
      </c>
      <c r="Q7" s="1043" t="s">
        <v>267</v>
      </c>
      <c r="R7" s="1043" t="s">
        <v>271</v>
      </c>
      <c r="S7" s="1043" t="s">
        <v>349</v>
      </c>
      <c r="T7" s="1043" t="s">
        <v>281</v>
      </c>
      <c r="U7" s="1043" t="s">
        <v>288</v>
      </c>
      <c r="V7" s="802"/>
    </row>
    <row r="8" spans="1:22" ht="27.75" customHeight="1" hidden="1">
      <c r="A8" s="73">
        <v>1</v>
      </c>
      <c r="B8" s="1169" t="s">
        <v>510</v>
      </c>
      <c r="C8" s="1170"/>
      <c r="D8" s="597"/>
      <c r="E8" s="598"/>
      <c r="F8" s="598"/>
      <c r="G8" s="598"/>
      <c r="H8" s="598"/>
      <c r="I8" s="1036"/>
      <c r="J8" s="597"/>
      <c r="K8" s="598"/>
      <c r="L8" s="598"/>
      <c r="M8" s="598"/>
      <c r="N8" s="598"/>
      <c r="O8" s="1036"/>
      <c r="P8" s="599"/>
      <c r="Q8" s="1044"/>
      <c r="R8" s="1044"/>
      <c r="S8" s="1044"/>
      <c r="T8" s="1044"/>
      <c r="U8" s="1044"/>
      <c r="V8" s="1045"/>
    </row>
    <row r="9" spans="1:22" ht="27.75" customHeight="1">
      <c r="A9" s="74">
        <v>1</v>
      </c>
      <c r="B9" s="1160" t="s">
        <v>511</v>
      </c>
      <c r="C9" s="1160"/>
      <c r="D9" s="600">
        <v>406</v>
      </c>
      <c r="E9" s="601"/>
      <c r="F9" s="601"/>
      <c r="G9" s="601"/>
      <c r="H9" s="601"/>
      <c r="I9" s="1037"/>
      <c r="J9" s="600">
        <v>406</v>
      </c>
      <c r="K9" s="601"/>
      <c r="L9" s="601"/>
      <c r="M9" s="601"/>
      <c r="N9" s="601"/>
      <c r="O9" s="1037"/>
      <c r="P9" s="602"/>
      <c r="Q9" s="1046"/>
      <c r="R9" s="1046"/>
      <c r="S9" s="1046"/>
      <c r="T9" s="1046"/>
      <c r="U9" s="1046"/>
      <c r="V9" s="1045"/>
    </row>
    <row r="10" spans="1:22" ht="27.75" customHeight="1">
      <c r="A10" s="74">
        <v>2</v>
      </c>
      <c r="B10" s="1160" t="s">
        <v>503</v>
      </c>
      <c r="C10" s="1160"/>
      <c r="D10" s="600">
        <f>118+629</f>
        <v>747</v>
      </c>
      <c r="E10" s="601"/>
      <c r="F10" s="601"/>
      <c r="G10" s="601"/>
      <c r="H10" s="601"/>
      <c r="I10" s="1037"/>
      <c r="J10" s="600">
        <f>118+629</f>
        <v>747</v>
      </c>
      <c r="K10" s="601"/>
      <c r="L10" s="601"/>
      <c r="M10" s="601"/>
      <c r="N10" s="601"/>
      <c r="O10" s="1037"/>
      <c r="P10" s="602"/>
      <c r="Q10" s="1046"/>
      <c r="R10" s="1046"/>
      <c r="S10" s="1046"/>
      <c r="T10" s="1046"/>
      <c r="U10" s="1047"/>
      <c r="V10" s="1045"/>
    </row>
    <row r="11" spans="1:22" ht="27.75" customHeight="1">
      <c r="A11" s="74">
        <v>3</v>
      </c>
      <c r="B11" s="1160" t="s">
        <v>530</v>
      </c>
      <c r="C11" s="1160"/>
      <c r="D11" s="600">
        <v>510</v>
      </c>
      <c r="E11" s="601"/>
      <c r="F11" s="601"/>
      <c r="G11" s="601"/>
      <c r="H11" s="601"/>
      <c r="I11" s="1037"/>
      <c r="J11" s="600">
        <v>510</v>
      </c>
      <c r="K11" s="601"/>
      <c r="L11" s="601"/>
      <c r="M11" s="601"/>
      <c r="N11" s="601"/>
      <c r="O11" s="1037"/>
      <c r="P11" s="602"/>
      <c r="Q11" s="1046"/>
      <c r="R11" s="1046"/>
      <c r="S11" s="1046"/>
      <c r="T11" s="1046"/>
      <c r="U11" s="1046"/>
      <c r="V11" s="1045"/>
    </row>
    <row r="12" spans="1:22" ht="27.75" customHeight="1">
      <c r="A12" s="74">
        <v>4</v>
      </c>
      <c r="B12" s="1160" t="s">
        <v>512</v>
      </c>
      <c r="C12" s="1160"/>
      <c r="D12" s="600">
        <v>2022</v>
      </c>
      <c r="E12" s="601"/>
      <c r="F12" s="601"/>
      <c r="G12" s="601"/>
      <c r="H12" s="601"/>
      <c r="I12" s="1037"/>
      <c r="J12" s="600">
        <v>2022</v>
      </c>
      <c r="K12" s="601"/>
      <c r="L12" s="601"/>
      <c r="M12" s="601"/>
      <c r="N12" s="601"/>
      <c r="O12" s="1037"/>
      <c r="P12" s="602"/>
      <c r="Q12" s="1046"/>
      <c r="R12" s="1046"/>
      <c r="S12" s="1046"/>
      <c r="T12" s="1046"/>
      <c r="U12" s="1046"/>
      <c r="V12" s="1045"/>
    </row>
    <row r="13" spans="1:22" ht="27.75" customHeight="1">
      <c r="A13" s="74">
        <v>5</v>
      </c>
      <c r="B13" s="126" t="s">
        <v>513</v>
      </c>
      <c r="C13" s="126"/>
      <c r="D13" s="600">
        <v>77</v>
      </c>
      <c r="E13" s="601"/>
      <c r="F13" s="601"/>
      <c r="G13" s="601"/>
      <c r="H13" s="601"/>
      <c r="I13" s="1037"/>
      <c r="J13" s="600">
        <v>77</v>
      </c>
      <c r="K13" s="601"/>
      <c r="L13" s="601"/>
      <c r="M13" s="601"/>
      <c r="N13" s="601"/>
      <c r="O13" s="1037"/>
      <c r="P13" s="602"/>
      <c r="Q13" s="1046"/>
      <c r="R13" s="1046"/>
      <c r="S13" s="1046"/>
      <c r="T13" s="1046"/>
      <c r="U13" s="1046"/>
      <c r="V13" s="1045"/>
    </row>
    <row r="14" spans="1:22" ht="27.75" customHeight="1">
      <c r="A14" s="74">
        <v>6</v>
      </c>
      <c r="B14" s="1160" t="s">
        <v>514</v>
      </c>
      <c r="C14" s="1160"/>
      <c r="D14" s="600">
        <v>248</v>
      </c>
      <c r="E14" s="601"/>
      <c r="F14" s="601"/>
      <c r="G14" s="601"/>
      <c r="H14" s="601"/>
      <c r="I14" s="1037"/>
      <c r="J14" s="600">
        <v>248</v>
      </c>
      <c r="K14" s="601"/>
      <c r="L14" s="601"/>
      <c r="M14" s="601"/>
      <c r="N14" s="601"/>
      <c r="O14" s="1037"/>
      <c r="P14" s="602"/>
      <c r="Q14" s="1046"/>
      <c r="R14" s="1046"/>
      <c r="S14" s="1046"/>
      <c r="T14" s="1046"/>
      <c r="U14" s="1046"/>
      <c r="V14" s="1045"/>
    </row>
    <row r="15" spans="1:22" ht="27.75" customHeight="1">
      <c r="A15" s="74">
        <v>7</v>
      </c>
      <c r="B15" s="1160" t="s">
        <v>515</v>
      </c>
      <c r="C15" s="1160"/>
      <c r="D15" s="600">
        <v>1195</v>
      </c>
      <c r="E15" s="601"/>
      <c r="F15" s="601"/>
      <c r="G15" s="601"/>
      <c r="H15" s="601"/>
      <c r="I15" s="1037"/>
      <c r="J15" s="600">
        <v>1195</v>
      </c>
      <c r="K15" s="601"/>
      <c r="L15" s="601"/>
      <c r="M15" s="601"/>
      <c r="N15" s="601"/>
      <c r="O15" s="1037"/>
      <c r="P15" s="602"/>
      <c r="Q15" s="1046"/>
      <c r="R15" s="1046"/>
      <c r="S15" s="1046"/>
      <c r="T15" s="1046"/>
      <c r="U15" s="1046"/>
      <c r="V15" s="1045"/>
    </row>
    <row r="16" spans="1:22" ht="36" customHeight="1">
      <c r="A16" s="74">
        <v>8</v>
      </c>
      <c r="B16" s="1161" t="s">
        <v>516</v>
      </c>
      <c r="C16" s="1162"/>
      <c r="D16" s="1001">
        <v>25</v>
      </c>
      <c r="E16" s="1002"/>
      <c r="F16" s="1002"/>
      <c r="G16" s="1002"/>
      <c r="H16" s="1002"/>
      <c r="I16" s="1038"/>
      <c r="J16" s="1001">
        <v>25</v>
      </c>
      <c r="K16" s="601"/>
      <c r="L16" s="601"/>
      <c r="M16" s="601"/>
      <c r="N16" s="601"/>
      <c r="O16" s="1037"/>
      <c r="P16" s="602"/>
      <c r="Q16" s="1046"/>
      <c r="R16" s="1046"/>
      <c r="S16" s="1046"/>
      <c r="T16" s="1046"/>
      <c r="U16" s="1046"/>
      <c r="V16" s="1045"/>
    </row>
    <row r="17" spans="1:22" ht="27.75" customHeight="1">
      <c r="A17" s="74">
        <v>9</v>
      </c>
      <c r="B17" s="1172" t="s">
        <v>517</v>
      </c>
      <c r="C17" s="1172"/>
      <c r="D17" s="603">
        <v>100</v>
      </c>
      <c r="E17" s="604"/>
      <c r="F17" s="604"/>
      <c r="G17" s="604"/>
      <c r="H17" s="604"/>
      <c r="I17" s="1037"/>
      <c r="J17" s="603">
        <v>100</v>
      </c>
      <c r="K17" s="604"/>
      <c r="L17" s="604"/>
      <c r="M17" s="604"/>
      <c r="N17" s="604"/>
      <c r="O17" s="1037"/>
      <c r="P17" s="605"/>
      <c r="Q17" s="1048"/>
      <c r="R17" s="1048"/>
      <c r="S17" s="1048"/>
      <c r="T17" s="1048"/>
      <c r="U17" s="1048"/>
      <c r="V17" s="1045"/>
    </row>
    <row r="18" spans="1:22" ht="27.75" customHeight="1" thickBot="1">
      <c r="A18" s="74">
        <v>10</v>
      </c>
      <c r="B18" s="1173" t="s">
        <v>538</v>
      </c>
      <c r="C18" s="1172"/>
      <c r="D18" s="603">
        <v>318</v>
      </c>
      <c r="E18" s="604"/>
      <c r="F18" s="604"/>
      <c r="G18" s="604"/>
      <c r="H18" s="604"/>
      <c r="I18" s="1037"/>
      <c r="J18" s="603">
        <v>318</v>
      </c>
      <c r="K18" s="604"/>
      <c r="L18" s="604"/>
      <c r="M18" s="604"/>
      <c r="N18" s="604"/>
      <c r="O18" s="1037"/>
      <c r="P18" s="605"/>
      <c r="Q18" s="1048"/>
      <c r="R18" s="1048"/>
      <c r="S18" s="1048"/>
      <c r="T18" s="1048"/>
      <c r="U18" s="1048"/>
      <c r="V18" s="1045"/>
    </row>
    <row r="19" spans="1:22" ht="27.75" customHeight="1" hidden="1" thickBot="1">
      <c r="A19" s="608"/>
      <c r="B19" s="1161" t="s">
        <v>289</v>
      </c>
      <c r="C19" s="1174"/>
      <c r="D19" s="1018"/>
      <c r="E19" s="610"/>
      <c r="F19" s="610"/>
      <c r="G19" s="610"/>
      <c r="H19" s="610"/>
      <c r="I19" s="1039"/>
      <c r="J19" s="1018"/>
      <c r="K19" s="610"/>
      <c r="L19" s="610"/>
      <c r="M19" s="610"/>
      <c r="N19" s="610"/>
      <c r="O19" s="1039"/>
      <c r="P19" s="611"/>
      <c r="Q19" s="1049"/>
      <c r="R19" s="1049"/>
      <c r="S19" s="1049"/>
      <c r="T19" s="1049"/>
      <c r="U19" s="1049"/>
      <c r="V19" s="1045"/>
    </row>
    <row r="20" spans="1:22" ht="27.75" customHeight="1" hidden="1" thickBot="1">
      <c r="A20" s="1000">
        <v>11</v>
      </c>
      <c r="B20" s="1158"/>
      <c r="C20" s="1159"/>
      <c r="D20" s="1040"/>
      <c r="E20" s="1041"/>
      <c r="F20" s="1041"/>
      <c r="G20" s="1041"/>
      <c r="H20" s="1041"/>
      <c r="I20" s="1041"/>
      <c r="J20" s="1040"/>
      <c r="K20" s="1002"/>
      <c r="L20" s="1002"/>
      <c r="M20" s="1002"/>
      <c r="N20" s="1002"/>
      <c r="O20" s="1038"/>
      <c r="P20" s="1050"/>
      <c r="Q20" s="1051"/>
      <c r="R20" s="1051"/>
      <c r="S20" s="1051"/>
      <c r="T20" s="1051"/>
      <c r="U20" s="1051"/>
      <c r="V20" s="1045"/>
    </row>
    <row r="21" spans="1:22" ht="27.75" customHeight="1" hidden="1" thickBot="1">
      <c r="A21" s="608">
        <v>12</v>
      </c>
      <c r="B21" s="1156"/>
      <c r="C21" s="1157"/>
      <c r="D21" s="609"/>
      <c r="E21" s="610"/>
      <c r="F21" s="610"/>
      <c r="G21" s="610"/>
      <c r="H21" s="610"/>
      <c r="I21" s="1039"/>
      <c r="J21" s="609"/>
      <c r="K21" s="610"/>
      <c r="L21" s="610"/>
      <c r="M21" s="610"/>
      <c r="N21" s="610"/>
      <c r="O21" s="1039"/>
      <c r="P21" s="611"/>
      <c r="Q21" s="1051"/>
      <c r="R21" s="1051"/>
      <c r="S21" s="1051"/>
      <c r="T21" s="1051"/>
      <c r="U21" s="1051"/>
      <c r="V21" s="1045"/>
    </row>
    <row r="22" spans="1:22" ht="32.25" customHeight="1" thickBot="1">
      <c r="A22" s="296"/>
      <c r="B22" s="1171" t="s">
        <v>21</v>
      </c>
      <c r="C22" s="1171"/>
      <c r="D22" s="606">
        <f aca="true" t="shared" si="0" ref="D22:J22">SUM(D8:D21)</f>
        <v>5648</v>
      </c>
      <c r="E22" s="606">
        <f t="shared" si="0"/>
        <v>0</v>
      </c>
      <c r="F22" s="606">
        <f t="shared" si="0"/>
        <v>0</v>
      </c>
      <c r="G22" s="606">
        <f t="shared" si="0"/>
        <v>0</v>
      </c>
      <c r="H22" s="606">
        <f t="shared" si="0"/>
        <v>0</v>
      </c>
      <c r="I22" s="606">
        <f t="shared" si="0"/>
        <v>0</v>
      </c>
      <c r="J22" s="606">
        <f t="shared" si="0"/>
        <v>5648</v>
      </c>
      <c r="K22" s="607">
        <f>SUM(K8:K17)</f>
        <v>0</v>
      </c>
      <c r="L22" s="607">
        <f>SUM(L8:L17)</f>
        <v>0</v>
      </c>
      <c r="M22" s="607">
        <f>SUM(M8:M17)</f>
        <v>0</v>
      </c>
      <c r="N22" s="607"/>
      <c r="O22" s="1042"/>
      <c r="P22" s="803">
        <f>SUM(P8:P17)</f>
        <v>0</v>
      </c>
      <c r="Q22" s="1052">
        <f>SUM(Q8:Q17)</f>
        <v>0</v>
      </c>
      <c r="R22" s="1052">
        <f>SUM(R8:R17)</f>
        <v>0</v>
      </c>
      <c r="S22" s="1052">
        <f>SUM(S8:S17)</f>
        <v>0</v>
      </c>
      <c r="T22" s="1052"/>
      <c r="U22" s="1053"/>
      <c r="V22" s="1045"/>
    </row>
    <row r="24" spans="4:17" ht="12.75" hidden="1">
      <c r="D24" s="9">
        <v>5781</v>
      </c>
      <c r="E24" s="9"/>
      <c r="F24" s="9"/>
      <c r="G24" s="9"/>
      <c r="H24" s="9"/>
      <c r="I24" s="9"/>
      <c r="J24" s="9"/>
      <c r="K24" s="9"/>
      <c r="P24" s="9"/>
      <c r="Q24" s="9"/>
    </row>
    <row r="25" spans="4:17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 ht="12.75">
      <c r="D26" s="9"/>
      <c r="E26" s="9"/>
      <c r="F26" s="9"/>
      <c r="G26" s="9"/>
      <c r="H26" s="103">
        <f>G26-H22</f>
        <v>0</v>
      </c>
      <c r="I26" s="9"/>
      <c r="J26" s="9"/>
      <c r="K26" s="9"/>
      <c r="L26" s="9"/>
      <c r="M26" s="9"/>
      <c r="N26" s="9"/>
      <c r="O26" s="9"/>
      <c r="P26" s="9"/>
      <c r="Q26" s="9"/>
    </row>
    <row r="27" spans="4:17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4:17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4:17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4:17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4:17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4:17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4:17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4:17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</sheetData>
  <sheetProtection/>
  <mergeCells count="22">
    <mergeCell ref="B22:C22"/>
    <mergeCell ref="B12:C12"/>
    <mergeCell ref="B14:C14"/>
    <mergeCell ref="B17:C17"/>
    <mergeCell ref="B18:C18"/>
    <mergeCell ref="B19:C19"/>
    <mergeCell ref="J1:P1"/>
    <mergeCell ref="A4:P4"/>
    <mergeCell ref="B9:C9"/>
    <mergeCell ref="A2:P2"/>
    <mergeCell ref="A3:P3"/>
    <mergeCell ref="D6:I6"/>
    <mergeCell ref="B6:C6"/>
    <mergeCell ref="B8:C8"/>
    <mergeCell ref="J6:O6"/>
    <mergeCell ref="P6:U6"/>
    <mergeCell ref="B21:C21"/>
    <mergeCell ref="B20:C20"/>
    <mergeCell ref="B15:C15"/>
    <mergeCell ref="B16:C16"/>
    <mergeCell ref="B11:C11"/>
    <mergeCell ref="B10:C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0.00390625" style="14" customWidth="1"/>
    <col min="2" max="2" width="13.28125" style="14" customWidth="1"/>
    <col min="3" max="3" width="22.140625" style="35" customWidth="1"/>
    <col min="4" max="5" width="17.00390625" style="35" hidden="1" customWidth="1"/>
    <col min="6" max="6" width="12.7109375" style="35" hidden="1" customWidth="1"/>
    <col min="7" max="7" width="17.00390625" style="35" hidden="1" customWidth="1"/>
    <col min="8" max="8" width="25.421875" style="35" customWidth="1"/>
    <col min="9" max="10" width="17.00390625" style="35" hidden="1" customWidth="1"/>
    <col min="11" max="11" width="12.7109375" style="35" hidden="1" customWidth="1"/>
    <col min="12" max="12" width="12.57421875" style="35" hidden="1" customWidth="1"/>
    <col min="13" max="13" width="24.28125" style="35" customWidth="1"/>
    <col min="14" max="14" width="14.28125" style="14" hidden="1" customWidth="1"/>
    <col min="15" max="15" width="10.421875" style="14" hidden="1" customWidth="1"/>
    <col min="16" max="16" width="12.7109375" style="14" hidden="1" customWidth="1"/>
    <col min="17" max="17" width="13.28125" style="14" hidden="1" customWidth="1"/>
    <col min="18" max="18" width="17.7109375" style="14" customWidth="1"/>
    <col min="19" max="19" width="9.140625" style="14" customWidth="1"/>
    <col min="20" max="20" width="13.28125" style="14" bestFit="1" customWidth="1"/>
    <col min="21" max="21" width="15.57421875" style="14" bestFit="1" customWidth="1"/>
    <col min="22" max="16384" width="9.140625" style="14" customWidth="1"/>
  </cols>
  <sheetData>
    <row r="1" spans="8:13" ht="24.75" customHeight="1">
      <c r="H1" s="1193" t="s">
        <v>227</v>
      </c>
      <c r="I1" s="1193"/>
      <c r="J1" s="1193"/>
      <c r="K1" s="1193"/>
      <c r="L1" s="1193"/>
      <c r="M1" s="1193"/>
    </row>
    <row r="2" spans="1:13" ht="37.5" customHeight="1">
      <c r="A2" s="1197" t="s">
        <v>241</v>
      </c>
      <c r="B2" s="1197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</row>
    <row r="3" spans="1:13" ht="18.75" customHeight="1">
      <c r="A3" s="1199" t="s">
        <v>548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</row>
    <row r="4" spans="1:13" ht="15.75">
      <c r="A4" s="1178" t="s">
        <v>79</v>
      </c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</row>
    <row r="5" spans="1:13" ht="19.5" thickBot="1">
      <c r="A5" s="55"/>
      <c r="B5" s="55"/>
      <c r="M5" s="114" t="s">
        <v>2</v>
      </c>
    </row>
    <row r="6" spans="1:18" ht="19.5" customHeight="1">
      <c r="A6" s="1175" t="s">
        <v>30</v>
      </c>
      <c r="B6" s="1194" t="s">
        <v>239</v>
      </c>
      <c r="C6" s="1179" t="s">
        <v>5</v>
      </c>
      <c r="D6" s="1180"/>
      <c r="E6" s="1180"/>
      <c r="F6" s="1180"/>
      <c r="G6" s="1181"/>
      <c r="H6" s="1179" t="s">
        <v>283</v>
      </c>
      <c r="I6" s="1180"/>
      <c r="J6" s="1180"/>
      <c r="K6" s="1180"/>
      <c r="L6" s="1181"/>
      <c r="M6" s="1179" t="s">
        <v>31</v>
      </c>
      <c r="N6" s="1180"/>
      <c r="O6" s="1180"/>
      <c r="P6" s="1180"/>
      <c r="Q6" s="1190"/>
      <c r="R6" s="749"/>
    </row>
    <row r="7" spans="1:18" ht="12.75" customHeight="1">
      <c r="A7" s="1176"/>
      <c r="B7" s="1195"/>
      <c r="C7" s="1182"/>
      <c r="D7" s="1183"/>
      <c r="E7" s="1183"/>
      <c r="F7" s="1183"/>
      <c r="G7" s="1184"/>
      <c r="H7" s="1182"/>
      <c r="I7" s="1183"/>
      <c r="J7" s="1183"/>
      <c r="K7" s="1183"/>
      <c r="L7" s="1184"/>
      <c r="M7" s="1182"/>
      <c r="N7" s="1183"/>
      <c r="O7" s="1183"/>
      <c r="P7" s="1183"/>
      <c r="Q7" s="1191"/>
      <c r="R7" s="750"/>
    </row>
    <row r="8" spans="1:18" ht="20.25" customHeight="1" thickBot="1">
      <c r="A8" s="1177"/>
      <c r="B8" s="1196"/>
      <c r="C8" s="1185"/>
      <c r="D8" s="1186"/>
      <c r="E8" s="1186"/>
      <c r="F8" s="1186"/>
      <c r="G8" s="1187"/>
      <c r="H8" s="1185"/>
      <c r="I8" s="1186"/>
      <c r="J8" s="1186"/>
      <c r="K8" s="1186"/>
      <c r="L8" s="1187"/>
      <c r="M8" s="1185"/>
      <c r="N8" s="1186"/>
      <c r="O8" s="1186"/>
      <c r="P8" s="1186"/>
      <c r="Q8" s="1192"/>
      <c r="R8" s="750"/>
    </row>
    <row r="9" spans="1:18" ht="57" hidden="1" thickTop="1">
      <c r="A9" s="378"/>
      <c r="B9" s="379"/>
      <c r="C9" s="500" t="s">
        <v>86</v>
      </c>
      <c r="D9" s="500" t="s">
        <v>273</v>
      </c>
      <c r="E9" s="500" t="s">
        <v>349</v>
      </c>
      <c r="F9" s="464" t="s">
        <v>281</v>
      </c>
      <c r="G9" s="464" t="s">
        <v>282</v>
      </c>
      <c r="H9" s="500" t="s">
        <v>86</v>
      </c>
      <c r="I9" s="500" t="s">
        <v>273</v>
      </c>
      <c r="J9" s="500" t="s">
        <v>349</v>
      </c>
      <c r="K9" s="464" t="s">
        <v>281</v>
      </c>
      <c r="L9" s="464" t="s">
        <v>282</v>
      </c>
      <c r="M9" s="500" t="s">
        <v>86</v>
      </c>
      <c r="N9" s="500" t="s">
        <v>273</v>
      </c>
      <c r="O9" s="500" t="s">
        <v>349</v>
      </c>
      <c r="P9" s="464" t="s">
        <v>281</v>
      </c>
      <c r="Q9" s="744" t="s">
        <v>282</v>
      </c>
      <c r="R9" s="750"/>
    </row>
    <row r="10" spans="1:18" ht="32.25" customHeight="1" thickTop="1">
      <c r="A10" s="106" t="s">
        <v>557</v>
      </c>
      <c r="B10" s="323" t="s">
        <v>240</v>
      </c>
      <c r="C10" s="29">
        <v>100</v>
      </c>
      <c r="D10" s="29"/>
      <c r="E10" s="29"/>
      <c r="F10" s="393"/>
      <c r="G10" s="497"/>
      <c r="H10" s="29">
        <v>0</v>
      </c>
      <c r="I10" s="29"/>
      <c r="J10" s="29"/>
      <c r="K10" s="393"/>
      <c r="L10" s="497"/>
      <c r="M10" s="29">
        <v>100</v>
      </c>
      <c r="N10" s="29"/>
      <c r="O10" s="29"/>
      <c r="P10" s="393"/>
      <c r="Q10" s="745"/>
      <c r="R10" s="750"/>
    </row>
    <row r="11" spans="1:18" ht="15.75" customHeight="1" thickBot="1">
      <c r="A11" s="106" t="s">
        <v>558</v>
      </c>
      <c r="B11" s="323" t="s">
        <v>240</v>
      </c>
      <c r="C11" s="29">
        <v>155</v>
      </c>
      <c r="D11" s="29"/>
      <c r="E11" s="29"/>
      <c r="F11" s="29"/>
      <c r="G11" s="498"/>
      <c r="H11" s="29">
        <v>0</v>
      </c>
      <c r="I11" s="29"/>
      <c r="J11" s="29"/>
      <c r="K11" s="29"/>
      <c r="L11" s="498"/>
      <c r="M11" s="29">
        <v>155</v>
      </c>
      <c r="N11" s="29"/>
      <c r="O11" s="29"/>
      <c r="P11" s="29"/>
      <c r="Q11" s="746"/>
      <c r="R11" s="750"/>
    </row>
    <row r="12" spans="1:18" ht="27" customHeight="1" hidden="1">
      <c r="A12" s="106" t="s">
        <v>40</v>
      </c>
      <c r="B12" s="323" t="s">
        <v>240</v>
      </c>
      <c r="C12" s="29"/>
      <c r="D12" s="29"/>
      <c r="E12" s="29"/>
      <c r="F12" s="29"/>
      <c r="G12" s="498"/>
      <c r="H12" s="29"/>
      <c r="I12" s="29"/>
      <c r="J12" s="29"/>
      <c r="K12" s="29"/>
      <c r="L12" s="498"/>
      <c r="M12" s="29"/>
      <c r="N12" s="29"/>
      <c r="O12" s="29"/>
      <c r="P12" s="29"/>
      <c r="Q12" s="746"/>
      <c r="R12" s="750"/>
    </row>
    <row r="13" spans="1:18" ht="28.5" customHeight="1" hidden="1">
      <c r="A13" s="106" t="s">
        <v>504</v>
      </c>
      <c r="B13" s="323" t="s">
        <v>240</v>
      </c>
      <c r="C13" s="29"/>
      <c r="D13" s="29"/>
      <c r="E13" s="29"/>
      <c r="F13" s="29"/>
      <c r="G13" s="498"/>
      <c r="H13" s="29">
        <v>0</v>
      </c>
      <c r="I13" s="29"/>
      <c r="J13" s="29"/>
      <c r="K13" s="29"/>
      <c r="L13" s="498"/>
      <c r="M13" s="29"/>
      <c r="N13" s="29"/>
      <c r="O13" s="29"/>
      <c r="P13" s="29"/>
      <c r="Q13" s="746"/>
      <c r="R13" s="750"/>
    </row>
    <row r="14" spans="1:18" ht="32.25" customHeight="1" hidden="1">
      <c r="A14" s="106" t="s">
        <v>498</v>
      </c>
      <c r="B14" s="323" t="s">
        <v>240</v>
      </c>
      <c r="C14" s="29"/>
      <c r="D14" s="29"/>
      <c r="E14" s="29"/>
      <c r="F14" s="29"/>
      <c r="G14" s="498"/>
      <c r="H14" s="29">
        <v>0</v>
      </c>
      <c r="I14" s="29"/>
      <c r="J14" s="29"/>
      <c r="K14" s="29"/>
      <c r="L14" s="498"/>
      <c r="M14" s="29"/>
      <c r="N14" s="29"/>
      <c r="O14" s="29"/>
      <c r="P14" s="29"/>
      <c r="Q14" s="746"/>
      <c r="R14" s="750"/>
    </row>
    <row r="15" spans="1:18" ht="33" customHeight="1" hidden="1" thickBot="1">
      <c r="A15" s="106" t="s">
        <v>497</v>
      </c>
      <c r="B15" s="323" t="s">
        <v>240</v>
      </c>
      <c r="C15" s="113"/>
      <c r="D15" s="113"/>
      <c r="E15" s="113"/>
      <c r="F15" s="113"/>
      <c r="G15" s="498"/>
      <c r="H15" s="113"/>
      <c r="I15" s="113"/>
      <c r="J15" s="113"/>
      <c r="K15" s="113"/>
      <c r="L15" s="498"/>
      <c r="M15" s="113"/>
      <c r="N15" s="113"/>
      <c r="O15" s="113"/>
      <c r="P15" s="113"/>
      <c r="Q15" s="746"/>
      <c r="R15" s="750"/>
    </row>
    <row r="16" spans="1:18" ht="39" customHeight="1" thickBot="1" thickTop="1">
      <c r="A16" s="115" t="s">
        <v>23</v>
      </c>
      <c r="B16" s="322"/>
      <c r="C16" s="116">
        <f>SUM(C10:C15)</f>
        <v>255</v>
      </c>
      <c r="D16" s="116">
        <f>SUM(D10:D15)</f>
        <v>0</v>
      </c>
      <c r="E16" s="116">
        <f>SUM(E10:E15)</f>
        <v>0</v>
      </c>
      <c r="F16" s="116">
        <f>SUM(F10:F15)</f>
        <v>0</v>
      </c>
      <c r="G16" s="499" t="e">
        <f>F16/E16</f>
        <v>#DIV/0!</v>
      </c>
      <c r="H16" s="116">
        <f>SUM(H10:H15)</f>
        <v>0</v>
      </c>
      <c r="I16" s="116">
        <f>SUM(I10:I15)</f>
        <v>0</v>
      </c>
      <c r="J16" s="116">
        <f>SUM(J10:J15)</f>
        <v>0</v>
      </c>
      <c r="K16" s="116"/>
      <c r="L16" s="499"/>
      <c r="M16" s="116">
        <f>SUM(M10:M15)</f>
        <v>255</v>
      </c>
      <c r="N16" s="116">
        <f>SUM(N10:N15)</f>
        <v>0</v>
      </c>
      <c r="O16" s="116">
        <f>SUM(O10:O15)</f>
        <v>0</v>
      </c>
      <c r="P16" s="116"/>
      <c r="Q16" s="747"/>
      <c r="R16" s="750"/>
    </row>
    <row r="17" spans="1:18" ht="19.5" customHeight="1">
      <c r="A17" s="107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R17" s="56"/>
    </row>
    <row r="18" spans="1:13" ht="66" customHeight="1" thickBot="1">
      <c r="A18" s="1188" t="s">
        <v>505</v>
      </c>
      <c r="B18" s="1188"/>
      <c r="C18" s="1189"/>
      <c r="D18" s="1189"/>
      <c r="E18" s="1189"/>
      <c r="F18" s="1189"/>
      <c r="G18" s="1189"/>
      <c r="H18" s="1189"/>
      <c r="I18" s="1189"/>
      <c r="J18" s="1189"/>
      <c r="K18" s="1189"/>
      <c r="L18" s="1189"/>
      <c r="M18" s="1189"/>
    </row>
    <row r="19" spans="1:18" ht="19.5" customHeight="1">
      <c r="A19" s="1175" t="s">
        <v>30</v>
      </c>
      <c r="B19" s="1194" t="s">
        <v>239</v>
      </c>
      <c r="C19" s="1179" t="s">
        <v>5</v>
      </c>
      <c r="D19" s="1180"/>
      <c r="E19" s="1180"/>
      <c r="F19" s="1180"/>
      <c r="G19" s="1181"/>
      <c r="H19" s="1179" t="s">
        <v>283</v>
      </c>
      <c r="I19" s="1180"/>
      <c r="J19" s="1180"/>
      <c r="K19" s="1180"/>
      <c r="L19" s="1181"/>
      <c r="M19" s="1179" t="s">
        <v>31</v>
      </c>
      <c r="N19" s="1180"/>
      <c r="O19" s="1180"/>
      <c r="P19" s="1180"/>
      <c r="Q19" s="1190"/>
      <c r="R19" s="750"/>
    </row>
    <row r="20" spans="1:18" s="109" customFormat="1" ht="19.5" customHeight="1">
      <c r="A20" s="1176"/>
      <c r="B20" s="1195"/>
      <c r="C20" s="1182"/>
      <c r="D20" s="1183"/>
      <c r="E20" s="1183"/>
      <c r="F20" s="1183"/>
      <c r="G20" s="1184"/>
      <c r="H20" s="1182"/>
      <c r="I20" s="1183"/>
      <c r="J20" s="1183"/>
      <c r="K20" s="1183"/>
      <c r="L20" s="1184"/>
      <c r="M20" s="1182"/>
      <c r="N20" s="1183"/>
      <c r="O20" s="1183"/>
      <c r="P20" s="1183"/>
      <c r="Q20" s="1191"/>
      <c r="R20" s="751"/>
    </row>
    <row r="21" spans="1:18" s="109" customFormat="1" ht="19.5" customHeight="1" thickBot="1">
      <c r="A21" s="1177"/>
      <c r="B21" s="1196"/>
      <c r="C21" s="1185"/>
      <c r="D21" s="1186"/>
      <c r="E21" s="1186"/>
      <c r="F21" s="1186"/>
      <c r="G21" s="1187"/>
      <c r="H21" s="1185"/>
      <c r="I21" s="1186"/>
      <c r="J21" s="1186"/>
      <c r="K21" s="1186"/>
      <c r="L21" s="1187"/>
      <c r="M21" s="1185"/>
      <c r="N21" s="1186"/>
      <c r="O21" s="1186"/>
      <c r="P21" s="1186"/>
      <c r="Q21" s="1192"/>
      <c r="R21" s="751"/>
    </row>
    <row r="22" spans="1:18" s="109" customFormat="1" ht="57.75" customHeight="1" hidden="1" thickTop="1">
      <c r="A22" s="465"/>
      <c r="B22" s="466"/>
      <c r="C22" s="464" t="s">
        <v>86</v>
      </c>
      <c r="D22" s="464" t="s">
        <v>273</v>
      </c>
      <c r="E22" s="464" t="s">
        <v>349</v>
      </c>
      <c r="F22" s="464" t="s">
        <v>281</v>
      </c>
      <c r="G22" s="464" t="s">
        <v>282</v>
      </c>
      <c r="H22" s="464" t="s">
        <v>86</v>
      </c>
      <c r="I22" s="464" t="s">
        <v>273</v>
      </c>
      <c r="J22" s="464" t="s">
        <v>349</v>
      </c>
      <c r="K22" s="464" t="s">
        <v>281</v>
      </c>
      <c r="L22" s="464" t="s">
        <v>282</v>
      </c>
      <c r="M22" s="464" t="s">
        <v>86</v>
      </c>
      <c r="N22" s="464" t="s">
        <v>273</v>
      </c>
      <c r="O22" s="464" t="s">
        <v>349</v>
      </c>
      <c r="P22" s="464" t="s">
        <v>281</v>
      </c>
      <c r="Q22" s="748" t="s">
        <v>282</v>
      </c>
      <c r="R22" s="751"/>
    </row>
    <row r="23" spans="1:18" s="109" customFormat="1" ht="34.5" customHeight="1" hidden="1" thickTop="1">
      <c r="A23" s="380" t="s">
        <v>87</v>
      </c>
      <c r="B23" s="381" t="s">
        <v>242</v>
      </c>
      <c r="C23" s="382"/>
      <c r="D23" s="382"/>
      <c r="E23" s="382"/>
      <c r="F23" s="382"/>
      <c r="G23" s="497"/>
      <c r="H23" s="382"/>
      <c r="I23" s="382"/>
      <c r="J23" s="382"/>
      <c r="K23" s="382"/>
      <c r="L23" s="497"/>
      <c r="M23" s="382">
        <f>C23-H23</f>
        <v>0</v>
      </c>
      <c r="N23" s="382"/>
      <c r="O23" s="382"/>
      <c r="P23" s="111">
        <f aca="true" t="shared" si="0" ref="P23:P30">F23-K23</f>
        <v>0</v>
      </c>
      <c r="Q23" s="746" t="e">
        <f>P23/O23</f>
        <v>#DIV/0!</v>
      </c>
      <c r="R23" s="751"/>
    </row>
    <row r="24" spans="1:18" s="109" customFormat="1" ht="30" hidden="1">
      <c r="A24" s="110" t="s">
        <v>250</v>
      </c>
      <c r="B24" s="324" t="s">
        <v>242</v>
      </c>
      <c r="C24" s="111"/>
      <c r="D24" s="111"/>
      <c r="E24" s="111"/>
      <c r="F24" s="111"/>
      <c r="G24" s="498"/>
      <c r="H24" s="111"/>
      <c r="I24" s="111"/>
      <c r="J24" s="111"/>
      <c r="K24" s="111"/>
      <c r="L24" s="498"/>
      <c r="M24" s="382">
        <f>C24-H24</f>
        <v>0</v>
      </c>
      <c r="N24" s="111"/>
      <c r="O24" s="111"/>
      <c r="P24" s="111">
        <f t="shared" si="0"/>
        <v>0</v>
      </c>
      <c r="Q24" s="746" t="e">
        <f>P24/O24</f>
        <v>#DIV/0!</v>
      </c>
      <c r="R24" s="751"/>
    </row>
    <row r="25" spans="1:18" s="109" customFormat="1" ht="30.75" customHeight="1" thickTop="1">
      <c r="A25" s="110" t="s">
        <v>251</v>
      </c>
      <c r="B25" s="324" t="s">
        <v>242</v>
      </c>
      <c r="C25" s="111">
        <v>96</v>
      </c>
      <c r="D25" s="111"/>
      <c r="E25" s="111"/>
      <c r="F25" s="111"/>
      <c r="G25" s="498"/>
      <c r="H25" s="111">
        <v>76</v>
      </c>
      <c r="I25" s="111"/>
      <c r="J25" s="111"/>
      <c r="K25" s="111"/>
      <c r="L25" s="498"/>
      <c r="M25" s="382">
        <f>C25-H25</f>
        <v>20</v>
      </c>
      <c r="N25" s="111"/>
      <c r="O25" s="111"/>
      <c r="P25" s="111">
        <f t="shared" si="0"/>
        <v>0</v>
      </c>
      <c r="Q25" s="746" t="e">
        <f>P25/O25</f>
        <v>#DIV/0!</v>
      </c>
      <c r="R25" s="751"/>
    </row>
    <row r="26" spans="1:18" s="109" customFormat="1" ht="31.5" customHeight="1" thickBot="1">
      <c r="A26" s="110" t="s">
        <v>57</v>
      </c>
      <c r="B26" s="324" t="s">
        <v>242</v>
      </c>
      <c r="C26" s="111">
        <v>32</v>
      </c>
      <c r="D26" s="111"/>
      <c r="E26" s="111"/>
      <c r="F26" s="111"/>
      <c r="G26" s="498"/>
      <c r="H26" s="111">
        <v>29</v>
      </c>
      <c r="I26" s="111"/>
      <c r="J26" s="111"/>
      <c r="K26" s="111"/>
      <c r="L26" s="498"/>
      <c r="M26" s="382">
        <f>C26-H26</f>
        <v>3</v>
      </c>
      <c r="N26" s="111"/>
      <c r="O26" s="111"/>
      <c r="P26" s="111">
        <f t="shared" si="0"/>
        <v>0</v>
      </c>
      <c r="Q26" s="746" t="e">
        <f>P26/O26</f>
        <v>#DIV/0!</v>
      </c>
      <c r="R26" s="751"/>
    </row>
    <row r="27" spans="1:18" s="109" customFormat="1" ht="31.5" customHeight="1" hidden="1" thickTop="1">
      <c r="A27" s="110" t="s">
        <v>58</v>
      </c>
      <c r="B27" s="324" t="s">
        <v>242</v>
      </c>
      <c r="C27" s="113"/>
      <c r="D27" s="113"/>
      <c r="E27" s="113"/>
      <c r="F27" s="113"/>
      <c r="G27" s="498"/>
      <c r="H27" s="113"/>
      <c r="I27" s="113"/>
      <c r="J27" s="113"/>
      <c r="K27" s="113"/>
      <c r="L27" s="498"/>
      <c r="M27" s="113"/>
      <c r="N27" s="113"/>
      <c r="O27" s="113"/>
      <c r="P27" s="113">
        <f t="shared" si="0"/>
        <v>0</v>
      </c>
      <c r="Q27" s="746" t="e">
        <f>P27/O27</f>
        <v>#DIV/0!</v>
      </c>
      <c r="R27" s="751"/>
    </row>
    <row r="28" spans="1:18" s="109" customFormat="1" ht="27.75" customHeight="1" hidden="1">
      <c r="A28" s="110" t="s">
        <v>291</v>
      </c>
      <c r="B28" s="324" t="s">
        <v>242</v>
      </c>
      <c r="C28" s="113"/>
      <c r="D28" s="113"/>
      <c r="E28" s="113"/>
      <c r="F28" s="113"/>
      <c r="G28" s="498"/>
      <c r="H28" s="113"/>
      <c r="I28" s="113"/>
      <c r="J28" s="113"/>
      <c r="K28" s="113"/>
      <c r="L28" s="498"/>
      <c r="M28" s="113"/>
      <c r="N28" s="113"/>
      <c r="O28" s="113"/>
      <c r="P28" s="113">
        <f t="shared" si="0"/>
        <v>0</v>
      </c>
      <c r="Q28" s="746">
        <v>0</v>
      </c>
      <c r="R28" s="751"/>
    </row>
    <row r="29" spans="1:18" ht="33" customHeight="1" hidden="1" thickBot="1">
      <c r="A29" s="112" t="s">
        <v>290</v>
      </c>
      <c r="B29" s="325" t="s">
        <v>242</v>
      </c>
      <c r="C29" s="501"/>
      <c r="D29" s="501"/>
      <c r="E29" s="501"/>
      <c r="F29" s="501"/>
      <c r="G29" s="498"/>
      <c r="H29" s="501"/>
      <c r="I29" s="501"/>
      <c r="J29" s="501"/>
      <c r="K29" s="501"/>
      <c r="L29" s="498"/>
      <c r="M29" s="501"/>
      <c r="N29" s="501"/>
      <c r="O29" s="501"/>
      <c r="P29" s="501">
        <f t="shared" si="0"/>
        <v>0</v>
      </c>
      <c r="Q29" s="746">
        <v>0</v>
      </c>
      <c r="R29" s="750"/>
    </row>
    <row r="30" spans="1:18" ht="33" customHeight="1" hidden="1" thickBot="1" thickTop="1">
      <c r="A30" s="494"/>
      <c r="B30" s="495"/>
      <c r="C30" s="496"/>
      <c r="D30" s="496"/>
      <c r="E30" s="496"/>
      <c r="F30" s="496"/>
      <c r="G30" s="498"/>
      <c r="H30" s="496"/>
      <c r="I30" s="496"/>
      <c r="J30" s="496"/>
      <c r="K30" s="496"/>
      <c r="L30" s="498"/>
      <c r="M30" s="496"/>
      <c r="N30" s="496"/>
      <c r="O30" s="496"/>
      <c r="P30" s="496">
        <f t="shared" si="0"/>
        <v>0</v>
      </c>
      <c r="Q30" s="746">
        <v>0</v>
      </c>
      <c r="R30" s="750"/>
    </row>
    <row r="31" spans="1:18" ht="33" customHeight="1" thickBot="1" thickTop="1">
      <c r="A31" s="115" t="s">
        <v>23</v>
      </c>
      <c r="B31" s="322"/>
      <c r="C31" s="116">
        <f>SUM(C23:C29)</f>
        <v>128</v>
      </c>
      <c r="D31" s="116">
        <f>SUM(D23:D29)</f>
        <v>0</v>
      </c>
      <c r="E31" s="116">
        <f>SUM(E23:E29)</f>
        <v>0</v>
      </c>
      <c r="F31" s="116"/>
      <c r="G31" s="499"/>
      <c r="H31" s="116">
        <f>SUM(H23:H29)</f>
        <v>105</v>
      </c>
      <c r="I31" s="116">
        <f>SUM(I23:I29)</f>
        <v>0</v>
      </c>
      <c r="J31" s="116">
        <f>SUM(J23:J29)</f>
        <v>0</v>
      </c>
      <c r="K31" s="116"/>
      <c r="L31" s="499"/>
      <c r="M31" s="116">
        <f>SUM(M23:M29)</f>
        <v>23</v>
      </c>
      <c r="N31" s="116">
        <f>SUM(N23:N29)</f>
        <v>0</v>
      </c>
      <c r="O31" s="116">
        <f>SUM(O23:O29)</f>
        <v>0</v>
      </c>
      <c r="P31" s="116">
        <f>SUM(P23:P29)</f>
        <v>0</v>
      </c>
      <c r="Q31" s="747" t="e">
        <f>P31/O31</f>
        <v>#DIV/0!</v>
      </c>
      <c r="R31" s="750"/>
    </row>
    <row r="32" ht="12.75">
      <c r="P32" s="14">
        <v>292</v>
      </c>
    </row>
    <row r="34" ht="12.75">
      <c r="I34" s="476"/>
    </row>
    <row r="35" ht="12.75">
      <c r="I35" s="476"/>
    </row>
    <row r="36" ht="12.75">
      <c r="I36" s="476"/>
    </row>
    <row r="37" ht="12.75">
      <c r="I37" s="476"/>
    </row>
  </sheetData>
  <sheetProtection/>
  <mergeCells count="15">
    <mergeCell ref="H1:M1"/>
    <mergeCell ref="B6:B8"/>
    <mergeCell ref="B19:B21"/>
    <mergeCell ref="A2:M2"/>
    <mergeCell ref="A3:M3"/>
    <mergeCell ref="A19:A21"/>
    <mergeCell ref="A4:M4"/>
    <mergeCell ref="A6:A8"/>
    <mergeCell ref="H6:L8"/>
    <mergeCell ref="C6:G8"/>
    <mergeCell ref="C19:G21"/>
    <mergeCell ref="H19:L21"/>
    <mergeCell ref="A18:M18"/>
    <mergeCell ref="M6:Q8"/>
    <mergeCell ref="M19:Q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2015-03-16T08:14:43Z</cp:lastPrinted>
  <dcterms:created xsi:type="dcterms:W3CDTF">2000-01-07T08:44:52Z</dcterms:created>
  <dcterms:modified xsi:type="dcterms:W3CDTF">2015-03-24T09:18:22Z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652552478</vt:i4>
  </property>
  <property fmtid="{D5CDD505-2E9C-101B-9397-08002B2CF9AE}" pid="3" name="_EmailSubject">
    <vt:lpwstr>Edve 2014. évi ktgv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