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filterPrivacy="1" defaultThemeVersion="124226"/>
  <xr:revisionPtr revIDLastSave="0" documentId="13_ncr:1_{BE60C71D-0852-4A92-9FF2-61D2F55C1347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1" sheetId="4" r:id="rId1"/>
    <sheet name="2" sheetId="18" r:id="rId2"/>
    <sheet name="3" sheetId="19" r:id="rId3"/>
  </sheets>
  <definedNames>
    <definedName name="_xlnm.Print_Titles" localSheetId="0">'1'!$5:$6</definedName>
    <definedName name="_xlnm.Print_Titles" localSheetId="1">'2'!$6:$6</definedName>
    <definedName name="_xlnm.Print_Titles" localSheetId="2">'3'!$4:$8</definedName>
    <definedName name="_xlnm.Print_Area" localSheetId="0">'1'!$A$2:$AN$40</definedName>
    <definedName name="_xlnm.Print_Area" localSheetId="1">'2'!$A$2:$AN$97</definedName>
    <definedName name="_xlnm.Print_Area" localSheetId="2">'3'!$A$2:$AN$67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M41" i="19" l="1"/>
  <c r="AM67" i="19" s="1"/>
  <c r="AM52" i="19"/>
  <c r="AG39" i="19"/>
  <c r="AG41" i="19" s="1"/>
  <c r="AN41" i="19" s="1"/>
  <c r="AM27" i="19"/>
  <c r="AM21" i="19"/>
  <c r="AM15" i="19"/>
  <c r="AN10" i="19"/>
  <c r="AN11" i="19"/>
  <c r="AN12" i="19"/>
  <c r="AN13" i="19"/>
  <c r="AN14" i="19"/>
  <c r="AN16" i="19"/>
  <c r="AN17" i="19"/>
  <c r="AN18" i="19"/>
  <c r="AN19" i="19"/>
  <c r="AN20" i="19"/>
  <c r="AN22" i="19"/>
  <c r="AN23" i="19"/>
  <c r="AN24" i="19"/>
  <c r="AN25" i="19"/>
  <c r="AN26" i="19"/>
  <c r="AN27" i="19"/>
  <c r="AN28" i="19"/>
  <c r="AN29" i="19"/>
  <c r="AN30" i="19"/>
  <c r="AN31" i="19"/>
  <c r="AN32" i="19"/>
  <c r="AN33" i="19"/>
  <c r="AN34" i="19"/>
  <c r="AN35" i="19"/>
  <c r="AN36" i="19"/>
  <c r="AN37" i="19"/>
  <c r="AN38" i="19"/>
  <c r="AN40" i="19"/>
  <c r="AN42" i="19"/>
  <c r="AN43" i="19"/>
  <c r="AN44" i="19"/>
  <c r="AN45" i="19"/>
  <c r="AN46" i="19"/>
  <c r="AN47" i="19"/>
  <c r="AN48" i="19"/>
  <c r="AN49" i="19"/>
  <c r="AN50" i="19"/>
  <c r="AN51" i="19"/>
  <c r="AN52" i="19"/>
  <c r="AN53" i="19"/>
  <c r="AN54" i="19"/>
  <c r="AN55" i="19"/>
  <c r="AN56" i="19"/>
  <c r="AN57" i="19"/>
  <c r="AN58" i="19"/>
  <c r="AN59" i="19"/>
  <c r="AN60" i="19"/>
  <c r="AN61" i="19"/>
  <c r="AN62" i="19"/>
  <c r="AN63" i="19"/>
  <c r="AN64" i="19"/>
  <c r="AN65" i="19"/>
  <c r="AN66" i="19"/>
  <c r="AN9" i="19"/>
  <c r="AM96" i="18"/>
  <c r="AK96" i="18"/>
  <c r="AN96" i="18" s="1"/>
  <c r="AM87" i="18"/>
  <c r="AM74" i="18"/>
  <c r="AM61" i="18"/>
  <c r="AM51" i="18"/>
  <c r="AM45" i="18"/>
  <c r="AM42" i="18"/>
  <c r="AM34" i="18"/>
  <c r="AM52" i="18" s="1"/>
  <c r="AM31" i="18"/>
  <c r="AM26" i="18"/>
  <c r="AM97" i="18" s="1"/>
  <c r="AM25" i="18"/>
  <c r="AM21" i="18"/>
  <c r="AN9" i="18"/>
  <c r="AN10" i="18"/>
  <c r="AN11" i="18"/>
  <c r="AN12" i="18"/>
  <c r="AN13" i="18"/>
  <c r="AN14" i="18"/>
  <c r="AN15" i="18"/>
  <c r="AN16" i="18"/>
  <c r="AN17" i="18"/>
  <c r="AN18" i="18"/>
  <c r="AN19" i="18"/>
  <c r="AN20" i="18"/>
  <c r="AN22" i="18"/>
  <c r="AN23" i="18"/>
  <c r="AN24" i="18"/>
  <c r="AN27" i="18"/>
  <c r="AN28" i="18"/>
  <c r="AN29" i="18"/>
  <c r="AN30" i="18"/>
  <c r="AN32" i="18"/>
  <c r="AN33" i="18"/>
  <c r="AN35" i="18"/>
  <c r="AN36" i="18"/>
  <c r="AN37" i="18"/>
  <c r="AN38" i="18"/>
  <c r="AN39" i="18"/>
  <c r="AN40" i="18"/>
  <c r="AN41" i="18"/>
  <c r="AN43" i="18"/>
  <c r="AN44" i="18"/>
  <c r="AN46" i="18"/>
  <c r="AN47" i="18"/>
  <c r="AN48" i="18"/>
  <c r="AN49" i="18"/>
  <c r="AN50" i="18"/>
  <c r="AN53" i="18"/>
  <c r="AN54" i="18"/>
  <c r="AN55" i="18"/>
  <c r="AN56" i="18"/>
  <c r="AN57" i="18"/>
  <c r="AN58" i="18"/>
  <c r="AN59" i="18"/>
  <c r="AN60" i="18"/>
  <c r="AN62" i="18"/>
  <c r="AN63" i="18"/>
  <c r="AN64" i="18"/>
  <c r="AN65" i="18"/>
  <c r="AN66" i="18"/>
  <c r="AN67" i="18"/>
  <c r="AN68" i="18"/>
  <c r="AN69" i="18"/>
  <c r="AN70" i="18"/>
  <c r="AN71" i="18"/>
  <c r="AN72" i="18"/>
  <c r="AN73" i="18"/>
  <c r="AN75" i="18"/>
  <c r="AN76" i="18"/>
  <c r="AN77" i="18"/>
  <c r="AN78" i="18"/>
  <c r="AN79" i="18"/>
  <c r="AN80" i="18"/>
  <c r="AN81" i="18"/>
  <c r="AN83" i="18"/>
  <c r="AN84" i="18"/>
  <c r="AN85" i="18"/>
  <c r="AN86" i="18"/>
  <c r="AN88" i="18"/>
  <c r="AN89" i="18"/>
  <c r="AN90" i="18"/>
  <c r="AN91" i="18"/>
  <c r="AN92" i="18"/>
  <c r="AN93" i="18"/>
  <c r="AN94" i="18"/>
  <c r="AN95" i="18"/>
  <c r="AN8" i="18"/>
  <c r="AM39" i="4"/>
  <c r="AM33" i="4"/>
  <c r="AN27" i="4"/>
  <c r="AN28" i="4"/>
  <c r="AN29" i="4"/>
  <c r="AN30" i="4"/>
  <c r="AN31" i="4"/>
  <c r="AN32" i="4"/>
  <c r="AN34" i="4"/>
  <c r="AN35" i="4"/>
  <c r="AN36" i="4"/>
  <c r="AN37" i="4"/>
  <c r="AN38" i="4"/>
  <c r="AN26" i="4"/>
  <c r="AN8" i="4"/>
  <c r="AN10" i="4"/>
  <c r="AN11" i="4"/>
  <c r="AN12" i="4"/>
  <c r="AN13" i="4"/>
  <c r="AN14" i="4"/>
  <c r="AN15" i="4"/>
  <c r="AN16" i="4"/>
  <c r="AN18" i="4"/>
  <c r="AN19" i="4"/>
  <c r="AN20" i="4"/>
  <c r="AN21" i="4"/>
  <c r="AN7" i="4"/>
  <c r="AM9" i="4"/>
  <c r="AM17" i="4" s="1"/>
  <c r="AM23" i="4" l="1"/>
  <c r="AN39" i="19"/>
  <c r="AM40" i="4"/>
  <c r="AL82" i="18"/>
  <c r="AL97" i="18" s="1"/>
  <c r="AK21" i="18" l="1"/>
  <c r="AK21" i="19"/>
  <c r="AK67" i="19" s="1"/>
  <c r="AG15" i="19"/>
  <c r="AG87" i="18"/>
  <c r="AK82" i="18"/>
  <c r="AG82" i="18"/>
  <c r="AK74" i="18"/>
  <c r="AG74" i="18"/>
  <c r="AK61" i="18"/>
  <c r="AG61" i="18"/>
  <c r="AN61" i="18" s="1"/>
  <c r="AK51" i="18"/>
  <c r="AG51" i="18"/>
  <c r="AK45" i="18"/>
  <c r="AG45" i="18"/>
  <c r="AN45" i="18" s="1"/>
  <c r="AK42" i="18"/>
  <c r="AG42" i="18"/>
  <c r="AK34" i="18"/>
  <c r="AG34" i="18"/>
  <c r="AN34" i="18" s="1"/>
  <c r="AK31" i="18"/>
  <c r="AK52" i="18" s="1"/>
  <c r="AG31" i="18"/>
  <c r="AG25" i="18"/>
  <c r="AG21" i="18"/>
  <c r="AN42" i="18" l="1"/>
  <c r="AG21" i="19"/>
  <c r="AN15" i="19"/>
  <c r="AN82" i="18"/>
  <c r="AN74" i="18"/>
  <c r="AN51" i="18"/>
  <c r="AN31" i="18"/>
  <c r="AN21" i="18"/>
  <c r="AG52" i="18"/>
  <c r="AN52" i="18" s="1"/>
  <c r="AG26" i="18"/>
  <c r="AK87" i="18"/>
  <c r="AN87" i="18" s="1"/>
  <c r="AK25" i="18"/>
  <c r="AK26" i="18" s="1"/>
  <c r="AN21" i="19" l="1"/>
  <c r="AG67" i="19"/>
  <c r="AN67" i="19" s="1"/>
  <c r="AK97" i="18"/>
  <c r="AN25" i="18"/>
  <c r="AN26" i="18"/>
  <c r="AG97" i="18"/>
  <c r="AN97" i="18" s="1"/>
  <c r="AK33" i="4"/>
  <c r="AK40" i="4" s="1"/>
  <c r="AK9" i="4" l="1"/>
  <c r="AK17" i="4" s="1"/>
  <c r="AK23" i="4" s="1"/>
  <c r="AG9" i="4"/>
  <c r="AG33" i="4"/>
  <c r="AN33" i="4" s="1"/>
  <c r="AG39" i="4"/>
  <c r="AN39" i="4" s="1"/>
  <c r="AG22" i="4"/>
  <c r="AN22" i="4" s="1"/>
  <c r="AN9" i="4" l="1"/>
  <c r="AG17" i="4"/>
  <c r="AN17" i="4" s="1"/>
  <c r="AG40" i="4"/>
  <c r="AN40" i="4" s="1"/>
  <c r="AG23" i="4" l="1"/>
  <c r="AN23" i="4" s="1"/>
</calcChain>
</file>

<file path=xl/sharedStrings.xml><?xml version="1.0" encoding="utf-8"?>
<sst xmlns="http://schemas.openxmlformats.org/spreadsheetml/2006/main" count="550" uniqueCount="457">
  <si>
    <t>K1-K8. Költségvetési kiadások</t>
  </si>
  <si>
    <t>Sor-
szám</t>
  </si>
  <si>
    <t>Rovat megnevezése</t>
  </si>
  <si>
    <t>Rovat
száma</t>
  </si>
  <si>
    <t>Eredeti
előirányzat</t>
  </si>
  <si>
    <t>1.</t>
  </si>
  <si>
    <t>2.</t>
  </si>
  <si>
    <t>3.</t>
  </si>
  <si>
    <t>4.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</si>
  <si>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</si>
  <si>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</si>
  <si>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</si>
  <si>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</si>
  <si>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</si>
  <si>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</si>
  <si>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</si>
  <si>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</si>
  <si>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</si>
  <si>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</si>
  <si>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</si>
  <si>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</si>
  <si>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</si>
  <si>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</si>
  <si>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</si>
  <si>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</si>
  <si>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</si>
  <si>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</si>
  <si>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</si>
  <si>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</si>
  <si>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</si>
  <si>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</si>
  <si>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</si>
  <si>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</si>
  <si>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</si>
  <si>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</si>
  <si>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</si>
  <si>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</si>
  <si>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</si>
  <si>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</si>
  <si>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</si>
  <si>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</si>
  <si>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</si>
  <si>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</si>
  <si>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</si>
  <si>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</si>
  <si>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</si>
  <si>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</si>
  <si>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</si>
  <si>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</si>
  <si>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</si>
  <si>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</si>
  <si>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</si>
  <si>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</si>
  <si>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</si>
  <si>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</si>
  <si>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</si>
  <si>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</si>
  <si>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</si>
  <si>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</si>
  <si>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</si>
  <si>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</si>
  <si>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</si>
  <si>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</si>
  <si>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</si>
  <si>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</si>
  <si>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</si>
  <si>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</si>
  <si>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</si>
  <si>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</si>
  <si>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</si>
  <si>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</si>
  <si>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</si>
  <si>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</si>
  <si>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</si>
  <si>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</si>
  <si>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</si>
  <si>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</si>
  <si>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</si>
  <si>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</si>
  <si>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</si>
  <si>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</si>
  <si>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</si>
  <si>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</si>
  <si>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</si>
  <si>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</si>
  <si>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</si>
  <si>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</si>
  <si>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</si>
  <si>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</si>
  <si>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</si>
  <si>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</si>
  <si>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</si>
  <si>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</si>
  <si>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</si>
  <si>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</si>
  <si>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</si>
  <si>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</si>
  <si>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</si>
  <si>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</si>
  <si>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</si>
  <si>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</si>
  <si>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</si>
  <si>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</si>
  <si>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</si>
  <si>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</si>
  <si>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</si>
  <si>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</si>
  <si>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</si>
  <si>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</si>
  <si>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</si>
  <si>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</si>
  <si>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</si>
  <si>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</si>
  <si>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</si>
  <si>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</si>
  <si>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</si>
  <si>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</si>
  <si>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</si>
  <si>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</si>
  <si>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</si>
  <si>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</si>
  <si>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</si>
  <si>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</si>
  <si>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</si>
  <si>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</si>
  <si>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</si>
  <si>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</si>
  <si>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</si>
  <si>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</si>
  <si>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</si>
  <si>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</si>
  <si>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</si>
  <si>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</si>
  <si>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</si>
  <si>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</si>
  <si>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</si>
  <si>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</si>
  <si>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</si>
  <si>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</si>
  <si>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</si>
  <si>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</si>
  <si>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</si>
  <si>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</si>
  <si>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</si>
  <si>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</si>
  <si>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</si>
  <si>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</si>
  <si>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</si>
  <si>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</si>
  <si>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</si>
  <si>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</si>
  <si>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</si>
  <si>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</si>
  <si>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</si>
  <si>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</si>
  <si>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</si>
  <si>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</si>
  <si>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</si>
  <si>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</si>
  <si>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</si>
  <si>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</si>
  <si>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</si>
  <si>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</si>
  <si>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</si>
  <si>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</si>
  <si>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</si>
  <si>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</si>
  <si>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</si>
  <si>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</si>
  <si>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</si>
  <si>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</si>
  <si>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</si>
  <si>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</si>
  <si>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56</t>
  </si>
  <si>
    <t>Elvonások és befizetések</t>
  </si>
  <si>
    <t>K502</t>
  </si>
  <si>
    <t>57</t>
  </si>
  <si>
    <t>Működési célú garancia- és kezességvállalásból származó kifizetés államháztartáson belülre</t>
  </si>
  <si>
    <t>K503</t>
  </si>
  <si>
    <t>58</t>
  </si>
  <si>
    <t>Működési célú visszatérítendő támogatások, kölcsönök nyújtása államháztartáson belülre</t>
  </si>
  <si>
    <t>K504</t>
  </si>
  <si>
    <t>59</t>
  </si>
  <si>
    <t>Működési célú visszatérítendő támogatások, kölcsönök törlesztése államháztartáson belülre</t>
  </si>
  <si>
    <t>K505</t>
  </si>
  <si>
    <t>60</t>
  </si>
  <si>
    <t>Egyéb működési célú támogatások államháztartáson belülre</t>
  </si>
  <si>
    <t>K506</t>
  </si>
  <si>
    <t>61</t>
  </si>
  <si>
    <t>Működési célú garancia- és kezességvállalásból származó kifizetés államháztartáson kívülre</t>
  </si>
  <si>
    <t>K507</t>
  </si>
  <si>
    <t>62</t>
  </si>
  <si>
    <t>Működési célú visszatérítendő támogatások, kölcsönök nyújtása államháztartáson kívülre</t>
  </si>
  <si>
    <t>K508</t>
  </si>
  <si>
    <t>63</t>
  </si>
  <si>
    <t>Árkiegészítések, ártámogatások</t>
  </si>
  <si>
    <t>K509</t>
  </si>
  <si>
    <t>64</t>
  </si>
  <si>
    <t>Kamattámogatások</t>
  </si>
  <si>
    <t>K510</t>
  </si>
  <si>
    <t>65</t>
  </si>
  <si>
    <t>Egyéb működési célú támogatások államháztartáson kívülre</t>
  </si>
  <si>
    <t>K511</t>
  </si>
  <si>
    <t>66</t>
  </si>
  <si>
    <t>Tartalékok</t>
  </si>
  <si>
    <t>K512</t>
  </si>
  <si>
    <t>67</t>
  </si>
  <si>
    <t>Egyéb működési célú kiadások (=55+…+66)</t>
  </si>
  <si>
    <t>K5</t>
  </si>
  <si>
    <t>68</t>
  </si>
  <si>
    <t>Immateriális javak beszerzése, létesítése</t>
  </si>
  <si>
    <t>K61</t>
  </si>
  <si>
    <t>69</t>
  </si>
  <si>
    <t>Ingatlanok beszerzése, létesítése</t>
  </si>
  <si>
    <t>K62</t>
  </si>
  <si>
    <t>70</t>
  </si>
  <si>
    <t>Informatikai eszközök beszerzése, létesítése</t>
  </si>
  <si>
    <t>K63</t>
  </si>
  <si>
    <t>71</t>
  </si>
  <si>
    <t>Egyéb tárgyi eszközök beszerzése, létesítése</t>
  </si>
  <si>
    <t>K64</t>
  </si>
  <si>
    <t>72</t>
  </si>
  <si>
    <t>Részesedések beszerzése</t>
  </si>
  <si>
    <t>K65</t>
  </si>
  <si>
    <t>73</t>
  </si>
  <si>
    <t>Meglévő részesedések növeléséhez kapcsolódó kiadások</t>
  </si>
  <si>
    <t>K66</t>
  </si>
  <si>
    <t>74</t>
  </si>
  <si>
    <t>Beruházási célú előzetesen felszámított általános forgalmi adó</t>
  </si>
  <si>
    <t>K67</t>
  </si>
  <si>
    <t>75</t>
  </si>
  <si>
    <t>Beruházások (=68+…+74)</t>
  </si>
  <si>
    <t>K6</t>
  </si>
  <si>
    <t>76</t>
  </si>
  <si>
    <t>Ingatlanok felújítása</t>
  </si>
  <si>
    <t>K71</t>
  </si>
  <si>
    <t>77</t>
  </si>
  <si>
    <t>Informatikai eszközök felújítása</t>
  </si>
  <si>
    <t>K72</t>
  </si>
  <si>
    <t>78</t>
  </si>
  <si>
    <t xml:space="preserve">Egyéb tárgyi eszközök felújítása </t>
  </si>
  <si>
    <t>K73</t>
  </si>
  <si>
    <t>79</t>
  </si>
  <si>
    <t>Felújítási célú előzetesen felszámított általános forgalmi adó</t>
  </si>
  <si>
    <t>K74</t>
  </si>
  <si>
    <t>80</t>
  </si>
  <si>
    <t>Felújítások (=76+...+79)</t>
  </si>
  <si>
    <t>K7</t>
  </si>
  <si>
    <t>81</t>
  </si>
  <si>
    <t>Felhalmozási célú garancia- és kezességvállalásból származó kifizetés államháztartáson belülre</t>
  </si>
  <si>
    <t>K81</t>
  </si>
  <si>
    <t>82</t>
  </si>
  <si>
    <t>Felhalmozási célú visszatérítendő támogatások, kölcsönök nyújtása államháztartáson belülre</t>
  </si>
  <si>
    <t>K82</t>
  </si>
  <si>
    <t>83</t>
  </si>
  <si>
    <t>Felhalmozási célú visszatérítendő támogatások, kölcsönök törlesztése államháztartáson belülre</t>
  </si>
  <si>
    <t>K83</t>
  </si>
  <si>
    <t>84</t>
  </si>
  <si>
    <t>Egyéb felhalmozási célú támogatások államháztartáson belülre</t>
  </si>
  <si>
    <t>K84</t>
  </si>
  <si>
    <t>85</t>
  </si>
  <si>
    <t>Felhalmozási célú garancia- és kezességvállalásból származó kifizetés államháztartáson kívülre</t>
  </si>
  <si>
    <t>K85</t>
  </si>
  <si>
    <t>86</t>
  </si>
  <si>
    <t>Felhalmozási célú visszatérítendő támogatások, kölcsönök nyújtása államháztartáson kívülre</t>
  </si>
  <si>
    <t>K86</t>
  </si>
  <si>
    <t>87</t>
  </si>
  <si>
    <t>Lakástámogatás</t>
  </si>
  <si>
    <t>K87</t>
  </si>
  <si>
    <t>88</t>
  </si>
  <si>
    <t xml:space="preserve">Egyéb felhalmozási célú támogatások államháztartáson kívülre </t>
  </si>
  <si>
    <t>K88</t>
  </si>
  <si>
    <t>89</t>
  </si>
  <si>
    <t>Egyéb felhalmozási célú kiadások (=81+…+88)</t>
  </si>
  <si>
    <t>K8</t>
  </si>
  <si>
    <t>90</t>
  </si>
  <si>
    <t>Költségvetési kiadások (=19+20+45+54+67+75+80+89)</t>
  </si>
  <si>
    <t>K1-K8</t>
  </si>
  <si>
    <t>B1-B7. Költségvetési bevételek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</si>
  <si>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</si>
  <si>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</si>
  <si>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</si>
  <si>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</si>
  <si>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</si>
  <si>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</si>
  <si>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</si>
  <si>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</si>
  <si>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B115</t>
  </si>
  <si>
    <t>B116</t>
  </si>
  <si>
    <t>Önkormányzatok működési támogatásai (=01+…+06)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</si>
  <si>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</si>
  <si>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</si>
  <si>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</si>
  <si>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</si>
  <si>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</si>
  <si>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</si>
  <si>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</si>
  <si>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</si>
  <si>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</si>
  <si>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</si>
  <si>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</si>
  <si>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 (=07+…+12)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</si>
  <si>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</si>
  <si>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</si>
  <si>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</si>
  <si>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</si>
  <si>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</si>
  <si>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</si>
  <si>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</si>
  <si>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</si>
  <si>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</si>
  <si>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</si>
  <si>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</si>
  <si>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>Felhalmozási célú támogatások államháztartáson belülről (=14+…+18)</t>
  </si>
  <si>
    <t>B2</t>
  </si>
  <si>
    <t>Magánszemélyek jövedelemadói</t>
  </si>
  <si>
    <t>B311</t>
  </si>
  <si>
    <t xml:space="preserve">Társaságok jövedelemadói </t>
  </si>
  <si>
    <t>B312</t>
  </si>
  <si>
    <t>Jövedelemadók (=20+21)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</si>
  <si>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</si>
  <si>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</si>
  <si>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</si>
  <si>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</si>
  <si>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</si>
  <si>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</si>
  <si>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</si>
  <si>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</si>
  <si>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</si>
  <si>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</si>
  <si>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</si>
  <si>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</si>
  <si>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</si>
  <si>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</si>
  <si>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</si>
  <si>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</si>
  <si>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</si>
  <si>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(=26+…+30) </t>
  </si>
  <si>
    <t>B35</t>
  </si>
  <si>
    <t xml:space="preserve">Egyéb közhatalmi bevételek </t>
  </si>
  <si>
    <t>B36</t>
  </si>
  <si>
    <t>Közhatalmi bevételek (=22+...+25+31+32)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</si>
  <si>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</si>
  <si>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</si>
  <si>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</si>
  <si>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</si>
  <si>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</si>
  <si>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</si>
  <si>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</si>
  <si>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</si>
  <si>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</si>
  <si>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</si>
  <si>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</si>
  <si>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</si>
  <si>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</si>
  <si>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</si>
  <si>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</si>
  <si>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</si>
  <si>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</si>
  <si>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</si>
  <si>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</si>
  <si>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</si>
  <si>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</si>
  <si>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>Működési bevételek (=34+…+43)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</si>
  <si>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</si>
  <si>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</si>
  <si>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</si>
  <si>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</si>
  <si>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</si>
  <si>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</si>
  <si>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</si>
  <si>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</si>
  <si>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</si>
  <si>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</si>
  <si>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</si>
  <si>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(=45+…+49)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</si>
  <si>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</si>
  <si>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</si>
  <si>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</si>
  <si>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</si>
  <si>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</si>
  <si>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</si>
  <si>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</si>
  <si>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>Működési célú átvett pénzeszközök (=51+52+53)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</si>
  <si>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</si>
  <si>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</si>
  <si>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</si>
  <si>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</si>
  <si>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</si>
  <si>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</si>
  <si>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</si>
  <si>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>Felhalmozási célú átvett pénzeszközök (=55+56+57)</t>
  </si>
  <si>
    <t>B7</t>
  </si>
  <si>
    <t>Költségvetési bevételek (=13+19+33+44+50+54+58)</t>
  </si>
  <si>
    <t>B1-B7</t>
  </si>
  <si>
    <t xml:space="preserve">Foglalkoztatottak személyi juttatásai </t>
  </si>
  <si>
    <t xml:space="preserve">Külső személyi juttatások </t>
  </si>
  <si>
    <t xml:space="preserve">Dologi kiadások </t>
  </si>
  <si>
    <t xml:space="preserve">Ellátottak pénzbeli juttatásai </t>
  </si>
  <si>
    <t>Egyéb működési célú kiadások</t>
  </si>
  <si>
    <t xml:space="preserve">Beruházások </t>
  </si>
  <si>
    <t xml:space="preserve">Felújítások </t>
  </si>
  <si>
    <t xml:space="preserve">Egyéb felhalmozási célú kiadások </t>
  </si>
  <si>
    <t>Működési célú támogatások államháztartáson belülről</t>
  </si>
  <si>
    <t>Felhalmozási célú támogatások államháztartáson belülről</t>
  </si>
  <si>
    <t>Közhatalmi bevételek</t>
  </si>
  <si>
    <t xml:space="preserve">Működési bevételek </t>
  </si>
  <si>
    <t>Felhalmozási bevételek</t>
  </si>
  <si>
    <t xml:space="preserve">Működési célú átvett pénzeszközök </t>
  </si>
  <si>
    <t>K911</t>
  </si>
  <si>
    <t>K912</t>
  </si>
  <si>
    <t>K91</t>
  </si>
  <si>
    <t>K92</t>
  </si>
  <si>
    <t>K9</t>
  </si>
  <si>
    <t>B811</t>
  </si>
  <si>
    <t>B812</t>
  </si>
  <si>
    <t>B813</t>
  </si>
  <si>
    <t>B81</t>
  </si>
  <si>
    <t>B82</t>
  </si>
  <si>
    <t>B8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</si>
  <si>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</si>
  <si>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</si>
  <si>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</si>
  <si>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 xml:space="preserve">Külföldi finanszírozás kiadásai </t>
  </si>
  <si>
    <t>Hitel-, kölcsönfelvétel államháztartáson kívülről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</si>
  <si>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</si>
  <si>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</si>
  <si>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</si>
  <si>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</si>
  <si>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>Személyi juttatások (=1+2)</t>
  </si>
  <si>
    <t>Költségvetési kiadások (=3+…+10)</t>
  </si>
  <si>
    <t>Finanszírozási kiadások (=12+…+15)</t>
  </si>
  <si>
    <t>Kiadások összesen (=11+16)</t>
  </si>
  <si>
    <t>Bevételek összesen (=8+14)</t>
  </si>
  <si>
    <t>5.</t>
  </si>
  <si>
    <t>8.</t>
  </si>
  <si>
    <t>Összesen</t>
  </si>
  <si>
    <t>Költségvetési bevételek (=1+…+7)</t>
  </si>
  <si>
    <t>Finanszírozási bevételek (=9+…..+13)</t>
  </si>
  <si>
    <t xml:space="preserve">Felhalmozási célú átvett pénzeszközök </t>
  </si>
  <si>
    <t>Galambok Község Önkormányzata és Intézménye</t>
  </si>
  <si>
    <t>Települési támogatás</t>
  </si>
  <si>
    <t>Módosított előirányzat</t>
  </si>
  <si>
    <t>Helyi önkormányzat kiegészítő támogatása</t>
  </si>
  <si>
    <t>Elszámolásból származó bevétel</t>
  </si>
  <si>
    <t>2018. ÉVI ÖSSZEVONT KÖLTSÉGVETÉSE</t>
  </si>
  <si>
    <t>2018.évi tervezett</t>
  </si>
  <si>
    <t>2018.évi módosított</t>
  </si>
  <si>
    <t>Módosítás szeptember</t>
  </si>
  <si>
    <t>2018. ÉVI KÖLTSÉGVETÉSE</t>
  </si>
  <si>
    <t>Módosítás 12.31</t>
  </si>
  <si>
    <t>Módosítás december</t>
  </si>
  <si>
    <t xml:space="preserve">Módosítás december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</si>
  <si>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</si>
  <si>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</si>
  <si>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</t>
  </si>
  <si>
    <t xml:space="preserve"> forintban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</si>
</sst>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00"/>
    <numFmt numFmtId="166" formatCode="\ ##########"/>
    <numFmt numFmtId="167" formatCode="0__"/>
  </numFmts>
  <fonts count="17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2"/>
      <color indexed="8"/>
      <name val="Arial"/>
      <family val="2"/>
      <charset val="238"/>
    </font>
    <font>
      <sz val="12"/>
      <name val="Arial CE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2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name val="Times New Roman CE"/>
      <charset val="238"/>
    </font>
    <font>
      <sz val="8"/>
      <name val="Calibri"/>
      <family val="2"/>
    </font>
    <font>
      <sz val="12"/>
      <color indexed="8"/>
      <name val="Arial"/>
      <family val="2"/>
      <charset val="238"/>
    </font>
    <font>
      <sz val="10"/>
      <name val="Arial"/>
      <charset val="238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" fillId="0" borderId="0"/>
    <xf numFmtId="0" fontId="12" fillId="0" borderId="0"/>
    <xf numFmtId="0" fontId="5" fillId="0" borderId="0"/>
    <xf numFmtId="0" fontId="15" fillId="0" borderId="0"/>
    <xf numFmtId="0" fontId="16" fillId="0" borderId="0"/>
  </cellStyleXfs>
  <cellXfs count="91">
    <xf numFmtId="0" fontId="0" fillId="0" borderId="0" xfId="0"/>
    <xf numFmtId="0" fontId="4" fillId="0" borderId="0" xfId="3" applyFont="1"/>
    <xf numFmtId="0" fontId="6" fillId="0" borderId="0" xfId="3" applyFont="1"/>
    <xf numFmtId="165" fontId="4" fillId="0" borderId="0" xfId="3" applyNumberFormat="1" applyFont="1"/>
    <xf numFmtId="0" fontId="4" fillId="0" borderId="0" xfId="3" applyFont="1" applyAlignment="1">
      <alignment vertical="center"/>
    </xf>
    <xf numFmtId="0" fontId="4" fillId="0" borderId="0" xfId="3" applyFont="1" applyAlignment="1">
      <alignment horizontal="left"/>
    </xf>
    <xf numFmtId="0" fontId="11" fillId="0" borderId="0" xfId="3" applyFont="1"/>
    <xf numFmtId="165" fontId="8" fillId="0" borderId="0" xfId="3" applyNumberFormat="1" applyFont="1"/>
    <xf numFmtId="0" fontId="7" fillId="0" borderId="1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/>
    </xf>
    <xf numFmtId="165" fontId="14" fillId="0" borderId="0" xfId="3" applyNumberFormat="1" applyFont="1"/>
    <xf numFmtId="3" fontId="4" fillId="0" borderId="1" xfId="3" applyNumberFormat="1" applyFont="1" applyBorder="1" applyAlignment="1">
      <alignment horizontal="right" vertical="center"/>
    </xf>
    <xf numFmtId="165" fontId="4" fillId="0" borderId="3" xfId="3" applyNumberFormat="1" applyFont="1" applyBorder="1"/>
    <xf numFmtId="0" fontId="14" fillId="0" borderId="1" xfId="3" applyFont="1" applyBorder="1"/>
    <xf numFmtId="0" fontId="5" fillId="0" borderId="1" xfId="3" applyFont="1" applyBorder="1" applyAlignment="1">
      <alignment horizontal="center" vertical="center" wrapText="1"/>
    </xf>
    <xf numFmtId="3" fontId="6" fillId="0" borderId="1" xfId="3" applyNumberFormat="1" applyFont="1" applyBorder="1" applyAlignment="1">
      <alignment horizontal="right" vertical="center"/>
    </xf>
    <xf numFmtId="0" fontId="14" fillId="0" borderId="1" xfId="3" applyFont="1" applyBorder="1" applyAlignment="1">
      <alignment vertical="center"/>
    </xf>
    <xf numFmtId="0" fontId="9" fillId="0" borderId="1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vertical="center"/>
    </xf>
    <xf numFmtId="3" fontId="9" fillId="0" borderId="1" xfId="3" applyNumberFormat="1" applyFont="1" applyBorder="1" applyAlignment="1">
      <alignment vertical="center"/>
    </xf>
    <xf numFmtId="0" fontId="11" fillId="0" borderId="1" xfId="3" applyFont="1" applyBorder="1" applyAlignment="1">
      <alignment vertical="center"/>
    </xf>
    <xf numFmtId="165" fontId="4" fillId="0" borderId="3" xfId="3" applyNumberFormat="1" applyFont="1" applyBorder="1" applyAlignment="1">
      <alignment vertical="center"/>
    </xf>
    <xf numFmtId="0" fontId="9" fillId="0" borderId="1" xfId="3" applyFont="1" applyBorder="1" applyAlignment="1">
      <alignment horizontal="center" vertical="center" wrapText="1"/>
    </xf>
    <xf numFmtId="3" fontId="4" fillId="0" borderId="1" xfId="3" applyNumberFormat="1" applyFont="1" applyBorder="1" applyAlignment="1">
      <alignment horizontal="right" vertical="center"/>
    </xf>
    <xf numFmtId="3" fontId="6" fillId="0" borderId="1" xfId="3" applyNumberFormat="1" applyFont="1" applyBorder="1" applyAlignment="1">
      <alignment horizontal="right" vertical="center"/>
    </xf>
    <xf numFmtId="0" fontId="4" fillId="0" borderId="1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4" fillId="0" borderId="0" xfId="3" applyFont="1" applyAlignment="1">
      <alignment horizontal="right" vertical="center"/>
    </xf>
    <xf numFmtId="0" fontId="9" fillId="0" borderId="2" xfId="3" quotePrefix="1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10" fillId="0" borderId="1" xfId="3" applyFont="1" applyBorder="1" applyAlignment="1">
      <alignment horizontal="left" vertical="center"/>
    </xf>
    <xf numFmtId="0" fontId="9" fillId="0" borderId="1" xfId="3" applyFont="1" applyBorder="1" applyAlignment="1">
      <alignment horizontal="left" vertical="center" wrapText="1"/>
    </xf>
    <xf numFmtId="3" fontId="9" fillId="0" borderId="1" xfId="3" applyNumberFormat="1" applyFont="1" applyBorder="1" applyAlignment="1">
      <alignment horizontal="right" vertical="center"/>
    </xf>
    <xf numFmtId="0" fontId="10" fillId="0" borderId="1" xfId="3" applyFont="1" applyBorder="1" applyAlignment="1">
      <alignment horizontal="left" vertical="center" wrapText="1"/>
    </xf>
    <xf numFmtId="0" fontId="9" fillId="0" borderId="1" xfId="3" applyFont="1" applyBorder="1" applyAlignment="1">
      <alignment horizontal="left" vertical="center"/>
    </xf>
    <xf numFmtId="1" fontId="9" fillId="0" borderId="2" xfId="3" quotePrefix="1" applyNumberFormat="1" applyFont="1" applyBorder="1" applyAlignment="1">
      <alignment horizontal="center" vertical="center"/>
    </xf>
    <xf numFmtId="1" fontId="9" fillId="0" borderId="4" xfId="3" quotePrefix="1" applyNumberFormat="1" applyFont="1" applyBorder="1" applyAlignment="1">
      <alignment horizontal="center" vertical="center"/>
    </xf>
    <xf numFmtId="166" fontId="9" fillId="0" borderId="1" xfId="3" applyNumberFormat="1" applyFont="1" applyBorder="1" applyAlignment="1">
      <alignment vertical="center"/>
    </xf>
    <xf numFmtId="0" fontId="9" fillId="0" borderId="4" xfId="3" quotePrefix="1" applyFont="1" applyBorder="1" applyAlignment="1">
      <alignment horizontal="center" vertical="center"/>
    </xf>
    <xf numFmtId="165" fontId="9" fillId="0" borderId="1" xfId="3" applyNumberFormat="1" applyFont="1" applyBorder="1" applyAlignment="1">
      <alignment horizontal="center" vertical="center" wrapText="1"/>
    </xf>
    <xf numFmtId="0" fontId="10" fillId="0" borderId="2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vertical="center" wrapText="1"/>
    </xf>
    <xf numFmtId="165" fontId="8" fillId="0" borderId="0" xfId="3" applyNumberFormat="1" applyFont="1" applyAlignment="1">
      <alignment horizontal="center"/>
    </xf>
    <xf numFmtId="0" fontId="6" fillId="0" borderId="4" xfId="3" applyFont="1" applyBorder="1" applyAlignment="1">
      <alignment horizontal="right"/>
    </xf>
    <xf numFmtId="0" fontId="5" fillId="0" borderId="4" xfId="3" applyFont="1" applyBorder="1"/>
    <xf numFmtId="0" fontId="5" fillId="0" borderId="6" xfId="3" applyFont="1" applyBorder="1"/>
    <xf numFmtId="166" fontId="6" fillId="0" borderId="1" xfId="3" applyNumberFormat="1" applyFont="1" applyBorder="1" applyAlignment="1">
      <alignment vertical="center"/>
    </xf>
    <xf numFmtId="3" fontId="4" fillId="0" borderId="1" xfId="3" applyNumberFormat="1" applyFont="1" applyBorder="1" applyAlignment="1">
      <alignment horizontal="right" vertical="center"/>
    </xf>
    <xf numFmtId="165" fontId="6" fillId="0" borderId="1" xfId="3" quotePrefix="1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left" vertical="center"/>
    </xf>
    <xf numFmtId="0" fontId="5" fillId="0" borderId="1" xfId="3" applyFont="1" applyBorder="1" applyAlignment="1">
      <alignment horizontal="left" vertical="center" wrapText="1"/>
    </xf>
    <xf numFmtId="166" fontId="4" fillId="0" borderId="1" xfId="3" applyNumberFormat="1" applyFont="1" applyBorder="1" applyAlignment="1">
      <alignment vertical="center"/>
    </xf>
    <xf numFmtId="165" fontId="4" fillId="0" borderId="1" xfId="3" quotePrefix="1" applyNumberFormat="1" applyFont="1" applyBorder="1" applyAlignment="1">
      <alignment horizontal="center" vertical="center"/>
    </xf>
    <xf numFmtId="0" fontId="7" fillId="0" borderId="1" xfId="3" applyFont="1" applyBorder="1" applyAlignment="1">
      <alignment horizontal="left" vertical="center" wrapText="1"/>
    </xf>
    <xf numFmtId="0" fontId="4" fillId="0" borderId="1" xfId="3" applyFont="1" applyBorder="1" applyAlignment="1">
      <alignment horizontal="left" vertical="center"/>
    </xf>
    <xf numFmtId="167" fontId="4" fillId="0" borderId="1" xfId="3" applyNumberFormat="1" applyFont="1" applyBorder="1" applyAlignment="1">
      <alignment horizontal="left" vertical="center"/>
    </xf>
    <xf numFmtId="3" fontId="6" fillId="0" borderId="1" xfId="3" applyNumberFormat="1" applyFont="1" applyBorder="1" applyAlignment="1">
      <alignment horizontal="right" vertical="center"/>
    </xf>
    <xf numFmtId="0" fontId="5" fillId="0" borderId="1" xfId="3" applyFont="1" applyBorder="1" applyAlignment="1">
      <alignment vertical="center" wrapText="1"/>
    </xf>
    <xf numFmtId="0" fontId="5" fillId="0" borderId="1" xfId="3" applyFont="1" applyBorder="1" applyAlignment="1">
      <alignment vertical="center"/>
    </xf>
    <xf numFmtId="0" fontId="5" fillId="2" borderId="1" xfId="3" applyFont="1" applyFill="1" applyBorder="1" applyAlignment="1">
      <alignment horizontal="left" vertical="center" wrapText="1"/>
    </xf>
    <xf numFmtId="0" fontId="6" fillId="0" borderId="1" xfId="3" applyFont="1" applyBorder="1" applyAlignment="1">
      <alignment horizontal="left" vertical="center" wrapText="1"/>
    </xf>
    <xf numFmtId="0" fontId="4" fillId="0" borderId="1" xfId="3" applyFont="1" applyBorder="1" applyAlignment="1">
      <alignment horizontal="left" vertical="center" wrapText="1"/>
    </xf>
    <xf numFmtId="0" fontId="4" fillId="2" borderId="1" xfId="3" applyFont="1" applyFill="1" applyBorder="1" applyAlignment="1">
      <alignment horizontal="left" vertical="center" wrapText="1"/>
    </xf>
    <xf numFmtId="0" fontId="6" fillId="0" borderId="1" xfId="3" applyFont="1" applyBorder="1" applyAlignment="1">
      <alignment vertical="center" wrapText="1"/>
    </xf>
    <xf numFmtId="0" fontId="4" fillId="0" borderId="1" xfId="3" applyFont="1" applyBorder="1" applyAlignment="1">
      <alignment vertical="center" wrapText="1"/>
    </xf>
    <xf numFmtId="0" fontId="4" fillId="0" borderId="1" xfId="3" applyFont="1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165" fontId="8" fillId="0" borderId="1" xfId="3" applyNumberFormat="1" applyFont="1" applyBorder="1" applyAlignment="1">
      <alignment horizontal="center"/>
    </xf>
    <xf numFmtId="165" fontId="2" fillId="0" borderId="1" xfId="3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right"/>
    </xf>
    <xf numFmtId="0" fontId="0" fillId="0" borderId="1" xfId="0" applyBorder="1"/>
    <xf numFmtId="165" fontId="6" fillId="0" borderId="1" xfId="3" applyNumberFormat="1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 wrapText="1"/>
    </xf>
    <xf numFmtId="1" fontId="4" fillId="0" borderId="1" xfId="3" applyNumberFormat="1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4" fillId="0" borderId="1" xfId="3" quotePrefix="1" applyFont="1" applyBorder="1" applyAlignment="1">
      <alignment horizontal="center" vertical="center"/>
    </xf>
    <xf numFmtId="0" fontId="6" fillId="0" borderId="1" xfId="3" quotePrefix="1" applyFont="1" applyBorder="1" applyAlignment="1">
      <alignment horizontal="center" vertical="center"/>
    </xf>
    <xf numFmtId="165" fontId="2" fillId="0" borderId="5" xfId="3" applyNumberFormat="1" applyFont="1" applyBorder="1" applyAlignment="1">
      <alignment horizontal="center" vertical="center"/>
    </xf>
    <xf numFmtId="0" fontId="3" fillId="0" borderId="0" xfId="3" applyFont="1"/>
    <xf numFmtId="0" fontId="5" fillId="0" borderId="5" xfId="3" applyFont="1" applyBorder="1"/>
    <xf numFmtId="0" fontId="5" fillId="0" borderId="0" xfId="3" applyFont="1"/>
    <xf numFmtId="0" fontId="0" fillId="0" borderId="1" xfId="0" applyBorder="1" applyAlignment="1">
      <alignment horizontal="center" vertical="center"/>
    </xf>
  </cellXfs>
  <cellStyles count="8">
    <cellStyle name="Ezres 2" xfId="1" xr:uid="{00000000-0005-0000-0000-000000000000}"/>
    <cellStyle name="Ezres 3" xfId="2" xr:uid="{00000000-0005-0000-0000-000001000000}"/>
    <cellStyle name="Normál" xfId="0" builtinId="0"/>
    <cellStyle name="Normál 2" xfId="3" xr:uid="{00000000-0005-0000-0000-000003000000}"/>
    <cellStyle name="Normál 3" xfId="4" xr:uid="{00000000-0005-0000-0000-000004000000}"/>
    <cellStyle name="Normál 4" xfId="5" xr:uid="{00000000-0005-0000-0000-000005000000}"/>
    <cellStyle name="Normál 5" xfId="6" xr:uid="{00000000-0005-0000-0000-000006000000}"/>
    <cellStyle name="Normál 6" xfId="7" xr:uid="{00000000-0005-0000-0000-00000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1"/>
  <sheetViews>
    <sheetView tabSelected="1" view="pageBreakPreview" zoomScaleNormal="100" zoomScaleSheetLayoutView="100" workbookViewId="0">
      <selection activeCell="AM41" sqref="AM41"/>
    </sheetView>
  </sheetViews>
  <sheetFormatPr defaultColWidth="2.7109375" defaultRowHeight="12.75" x14ac:dyDescent="0.2"/>
  <cols>
    <col min="1" max="2" width="2.7109375" style="3" customWidth="1"/>
    <col min="3" max="23" width="2.7109375" style="1" customWidth="1"/>
    <col min="24" max="24" width="0.85546875" style="1" customWidth="1"/>
    <col min="25" max="28" width="2.7109375" style="1" hidden="1" customWidth="1"/>
    <col min="29" max="32" width="2.7109375" style="1" customWidth="1"/>
    <col min="33" max="35" width="2.7109375" style="4" customWidth="1"/>
    <col min="36" max="36" width="4.28515625" style="4" customWidth="1"/>
    <col min="37" max="39" width="11.7109375" style="4" customWidth="1"/>
    <col min="40" max="40" width="15.140625" style="4" customWidth="1"/>
    <col min="41" max="186" width="9.140625" style="1" customWidth="1"/>
    <col min="187" max="16384" width="2.7109375" style="1"/>
  </cols>
  <sheetData>
    <row r="1" spans="1:40" ht="19.5" customHeight="1" x14ac:dyDescent="0.2">
      <c r="AG1" s="29"/>
      <c r="AH1" s="29"/>
      <c r="AI1" s="29"/>
      <c r="AJ1" s="29"/>
    </row>
    <row r="2" spans="1:40" ht="35.25" customHeight="1" x14ac:dyDescent="0.4">
      <c r="A2" s="48" t="s">
        <v>440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</row>
    <row r="3" spans="1:40" ht="35.25" customHeight="1" x14ac:dyDescent="0.4">
      <c r="A3" s="48" t="s">
        <v>445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</row>
    <row r="4" spans="1:40" ht="33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22"/>
      <c r="AH4" s="22"/>
      <c r="AI4" s="22"/>
      <c r="AJ4" s="22"/>
    </row>
    <row r="5" spans="1:40" ht="15.95" customHeight="1" x14ac:dyDescent="0.2">
      <c r="A5" s="49"/>
      <c r="B5" s="50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</row>
    <row r="6" spans="1:40" ht="49.5" customHeight="1" x14ac:dyDescent="0.2">
      <c r="A6" s="41" t="s">
        <v>1</v>
      </c>
      <c r="B6" s="42"/>
      <c r="C6" s="43" t="s">
        <v>2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5" t="s">
        <v>3</v>
      </c>
      <c r="AD6" s="44"/>
      <c r="AE6" s="44"/>
      <c r="AF6" s="44"/>
      <c r="AG6" s="46" t="s">
        <v>446</v>
      </c>
      <c r="AH6" s="44"/>
      <c r="AI6" s="44"/>
      <c r="AJ6" s="44"/>
      <c r="AK6" s="18" t="s">
        <v>448</v>
      </c>
      <c r="AL6" s="28" t="s">
        <v>451</v>
      </c>
      <c r="AM6" s="28" t="s">
        <v>450</v>
      </c>
      <c r="AN6" s="17" t="s">
        <v>447</v>
      </c>
    </row>
    <row r="7" spans="1:40" ht="19.5" customHeight="1" x14ac:dyDescent="0.2">
      <c r="A7" s="37">
        <v>1</v>
      </c>
      <c r="B7" s="38"/>
      <c r="C7" s="47" t="s">
        <v>395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39" t="s">
        <v>50</v>
      </c>
      <c r="AD7" s="39"/>
      <c r="AE7" s="39"/>
      <c r="AF7" s="39"/>
      <c r="AG7" s="34">
        <v>69127151</v>
      </c>
      <c r="AH7" s="34"/>
      <c r="AI7" s="34"/>
      <c r="AJ7" s="34"/>
      <c r="AK7" s="21">
        <v>14642000</v>
      </c>
      <c r="AL7" s="21"/>
      <c r="AM7" s="21">
        <v>2631718</v>
      </c>
      <c r="AN7" s="20">
        <f>SUM(AG7:AM7)</f>
        <v>86400869</v>
      </c>
    </row>
    <row r="8" spans="1:40" ht="19.5" customHeight="1" x14ac:dyDescent="0.2">
      <c r="A8" s="37">
        <v>2</v>
      </c>
      <c r="B8" s="38"/>
      <c r="C8" s="33" t="s">
        <v>396</v>
      </c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9" t="s">
        <v>62</v>
      </c>
      <c r="AD8" s="39"/>
      <c r="AE8" s="39"/>
      <c r="AF8" s="39"/>
      <c r="AG8" s="34">
        <v>10416000</v>
      </c>
      <c r="AH8" s="34"/>
      <c r="AI8" s="34"/>
      <c r="AJ8" s="34"/>
      <c r="AK8" s="21">
        <v>2384000</v>
      </c>
      <c r="AL8" s="21"/>
      <c r="AM8" s="21">
        <v>4363461</v>
      </c>
      <c r="AN8" s="20">
        <f t="shared" ref="AN8:AN23" si="0">SUM(AG8:AM8)</f>
        <v>17163461</v>
      </c>
    </row>
    <row r="9" spans="1:40" ht="19.5" customHeight="1" x14ac:dyDescent="0.2">
      <c r="A9" s="37">
        <v>3</v>
      </c>
      <c r="B9" s="38"/>
      <c r="C9" s="47" t="s">
        <v>429</v>
      </c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39" t="s">
        <v>65</v>
      </c>
      <c r="AD9" s="39"/>
      <c r="AE9" s="39"/>
      <c r="AF9" s="39"/>
      <c r="AG9" s="34">
        <f>SUM(AG7:AJ8)</f>
        <v>79543151</v>
      </c>
      <c r="AH9" s="34"/>
      <c r="AI9" s="34"/>
      <c r="AJ9" s="34"/>
      <c r="AK9" s="19">
        <f>SUM(AK7:AK8)</f>
        <v>17026000</v>
      </c>
      <c r="AL9" s="19"/>
      <c r="AM9" s="19">
        <f>SUM(AM7:AM8)</f>
        <v>6995179</v>
      </c>
      <c r="AN9" s="20">
        <f t="shared" si="0"/>
        <v>103564330</v>
      </c>
    </row>
    <row r="10" spans="1:40" s="2" customFormat="1" ht="33" customHeight="1" x14ac:dyDescent="0.2">
      <c r="A10" s="37">
        <v>4</v>
      </c>
      <c r="B10" s="38"/>
      <c r="C10" s="33" t="s">
        <v>67</v>
      </c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9" t="s">
        <v>68</v>
      </c>
      <c r="AD10" s="39"/>
      <c r="AE10" s="39"/>
      <c r="AF10" s="39"/>
      <c r="AG10" s="34">
        <v>15695924</v>
      </c>
      <c r="AH10" s="34"/>
      <c r="AI10" s="34"/>
      <c r="AJ10" s="34"/>
      <c r="AK10" s="19">
        <v>1860000</v>
      </c>
      <c r="AL10" s="19"/>
      <c r="AM10" s="19">
        <v>1141267</v>
      </c>
      <c r="AN10" s="20">
        <f t="shared" si="0"/>
        <v>18697191</v>
      </c>
    </row>
    <row r="11" spans="1:40" ht="27.75" customHeight="1" x14ac:dyDescent="0.2">
      <c r="A11" s="37">
        <v>5</v>
      </c>
      <c r="B11" s="38"/>
      <c r="C11" s="33" t="s">
        <v>397</v>
      </c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9" t="s">
        <v>143</v>
      </c>
      <c r="AD11" s="39"/>
      <c r="AE11" s="39"/>
      <c r="AF11" s="39"/>
      <c r="AG11" s="34">
        <v>49853377</v>
      </c>
      <c r="AH11" s="34"/>
      <c r="AI11" s="34"/>
      <c r="AJ11" s="34"/>
      <c r="AK11" s="21">
        <v>537000</v>
      </c>
      <c r="AL11" s="21"/>
      <c r="AM11" s="21">
        <v>18097594</v>
      </c>
      <c r="AN11" s="20">
        <f t="shared" si="0"/>
        <v>68487971</v>
      </c>
    </row>
    <row r="12" spans="1:40" ht="19.5" customHeight="1" x14ac:dyDescent="0.2">
      <c r="A12" s="37">
        <v>6</v>
      </c>
      <c r="B12" s="38"/>
      <c r="C12" s="35" t="s">
        <v>398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9" t="s">
        <v>169</v>
      </c>
      <c r="AD12" s="39"/>
      <c r="AE12" s="39"/>
      <c r="AF12" s="39"/>
      <c r="AG12" s="34">
        <v>12343000</v>
      </c>
      <c r="AH12" s="34"/>
      <c r="AI12" s="34"/>
      <c r="AJ12" s="34"/>
      <c r="AK12" s="21"/>
      <c r="AL12" s="21"/>
      <c r="AM12" s="21">
        <v>-6069601</v>
      </c>
      <c r="AN12" s="20">
        <f t="shared" si="0"/>
        <v>6273399</v>
      </c>
    </row>
    <row r="13" spans="1:40" ht="19.5" customHeight="1" x14ac:dyDescent="0.2">
      <c r="A13" s="37">
        <v>7</v>
      </c>
      <c r="B13" s="38"/>
      <c r="C13" s="35" t="s">
        <v>399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9" t="s">
        <v>208</v>
      </c>
      <c r="AD13" s="39"/>
      <c r="AE13" s="39"/>
      <c r="AF13" s="39"/>
      <c r="AG13" s="34">
        <v>82994000</v>
      </c>
      <c r="AH13" s="34"/>
      <c r="AI13" s="34"/>
      <c r="AJ13" s="34"/>
      <c r="AK13" s="21">
        <v>-35869000</v>
      </c>
      <c r="AL13" s="21">
        <v>-2361000</v>
      </c>
      <c r="AM13" s="21">
        <v>3547134</v>
      </c>
      <c r="AN13" s="20">
        <f t="shared" si="0"/>
        <v>48311134</v>
      </c>
    </row>
    <row r="14" spans="1:40" s="2" customFormat="1" ht="19.5" customHeight="1" x14ac:dyDescent="0.2">
      <c r="A14" s="37">
        <v>8</v>
      </c>
      <c r="B14" s="38"/>
      <c r="C14" s="36" t="s">
        <v>400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9" t="s">
        <v>232</v>
      </c>
      <c r="AD14" s="39"/>
      <c r="AE14" s="39"/>
      <c r="AF14" s="39"/>
      <c r="AG14" s="34">
        <v>72736000</v>
      </c>
      <c r="AH14" s="34"/>
      <c r="AI14" s="34"/>
      <c r="AJ14" s="34"/>
      <c r="AK14" s="19"/>
      <c r="AL14" s="19">
        <v>8000000</v>
      </c>
      <c r="AM14" s="19">
        <v>10016900</v>
      </c>
      <c r="AN14" s="20">
        <f t="shared" si="0"/>
        <v>90752900</v>
      </c>
    </row>
    <row r="15" spans="1:40" s="2" customFormat="1" ht="19.5" customHeight="1" x14ac:dyDescent="0.2">
      <c r="A15" s="37">
        <v>9</v>
      </c>
      <c r="B15" s="38"/>
      <c r="C15" s="35" t="s">
        <v>401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9" t="s">
        <v>247</v>
      </c>
      <c r="AD15" s="39"/>
      <c r="AE15" s="39"/>
      <c r="AF15" s="39"/>
      <c r="AG15" s="34">
        <v>40682000</v>
      </c>
      <c r="AH15" s="34"/>
      <c r="AI15" s="34"/>
      <c r="AJ15" s="34"/>
      <c r="AK15" s="19"/>
      <c r="AL15" s="19"/>
      <c r="AM15" s="19">
        <v>6234796</v>
      </c>
      <c r="AN15" s="20">
        <f t="shared" si="0"/>
        <v>46916796</v>
      </c>
    </row>
    <row r="16" spans="1:40" ht="19.5" customHeight="1" x14ac:dyDescent="0.2">
      <c r="A16" s="37">
        <v>10</v>
      </c>
      <c r="B16" s="38"/>
      <c r="C16" s="35" t="s">
        <v>402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9" t="s">
        <v>274</v>
      </c>
      <c r="AD16" s="39"/>
      <c r="AE16" s="39"/>
      <c r="AF16" s="39"/>
      <c r="AG16" s="34">
        <v>500000</v>
      </c>
      <c r="AH16" s="34"/>
      <c r="AI16" s="34"/>
      <c r="AJ16" s="34"/>
      <c r="AK16" s="21">
        <v>34811000</v>
      </c>
      <c r="AL16" s="21"/>
      <c r="AM16" s="21">
        <v>-120358</v>
      </c>
      <c r="AN16" s="20">
        <f t="shared" si="0"/>
        <v>35190642</v>
      </c>
    </row>
    <row r="17" spans="1:40" s="2" customFormat="1" ht="19.5" customHeight="1" x14ac:dyDescent="0.2">
      <c r="A17" s="37">
        <v>11</v>
      </c>
      <c r="B17" s="38"/>
      <c r="C17" s="36" t="s">
        <v>430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9" t="s">
        <v>277</v>
      </c>
      <c r="AD17" s="39"/>
      <c r="AE17" s="39"/>
      <c r="AF17" s="39"/>
      <c r="AG17" s="34">
        <f>SUM(AG9:AJ16)</f>
        <v>354347452</v>
      </c>
      <c r="AH17" s="34"/>
      <c r="AI17" s="34"/>
      <c r="AJ17" s="34"/>
      <c r="AK17" s="19">
        <f>SUM(AK9+AK10+AK11+AK12+AK13+AK14+AK15+AK16)</f>
        <v>18365000</v>
      </c>
      <c r="AL17" s="19">
        <v>5639000</v>
      </c>
      <c r="AM17" s="19">
        <f>SUM(AM9:AM16)</f>
        <v>39842911</v>
      </c>
      <c r="AN17" s="20">
        <f t="shared" si="0"/>
        <v>418194363</v>
      </c>
    </row>
    <row r="18" spans="1:40" s="6" customFormat="1" ht="19.5" customHeight="1" x14ac:dyDescent="0.25">
      <c r="A18" s="30">
        <v>12</v>
      </c>
      <c r="B18" s="40"/>
      <c r="C18" s="35" t="s">
        <v>420</v>
      </c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3" t="s">
        <v>409</v>
      </c>
      <c r="AD18" s="33"/>
      <c r="AE18" s="33"/>
      <c r="AF18" s="33"/>
      <c r="AG18" s="34"/>
      <c r="AH18" s="34"/>
      <c r="AI18" s="34"/>
      <c r="AJ18" s="34"/>
      <c r="AK18" s="21"/>
      <c r="AL18" s="21"/>
      <c r="AM18" s="21"/>
      <c r="AN18" s="20">
        <f t="shared" si="0"/>
        <v>0</v>
      </c>
    </row>
    <row r="19" spans="1:40" s="6" customFormat="1" ht="19.5" customHeight="1" x14ac:dyDescent="0.25">
      <c r="A19" s="30">
        <v>13</v>
      </c>
      <c r="B19" s="40"/>
      <c r="C19" s="32" t="s">
        <v>421</v>
      </c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3" t="s">
        <v>410</v>
      </c>
      <c r="AD19" s="33"/>
      <c r="AE19" s="33"/>
      <c r="AF19" s="33"/>
      <c r="AG19" s="34"/>
      <c r="AH19" s="34"/>
      <c r="AI19" s="34"/>
      <c r="AJ19" s="34"/>
      <c r="AK19" s="21"/>
      <c r="AL19" s="21"/>
      <c r="AM19" s="21"/>
      <c r="AN19" s="20">
        <f t="shared" si="0"/>
        <v>0</v>
      </c>
    </row>
    <row r="20" spans="1:40" s="6" customFormat="1" ht="19.5" customHeight="1" x14ac:dyDescent="0.25">
      <c r="A20" s="30">
        <v>14</v>
      </c>
      <c r="B20" s="40"/>
      <c r="C20" s="32" t="s">
        <v>422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3" t="s">
        <v>411</v>
      </c>
      <c r="AD20" s="33"/>
      <c r="AE20" s="33"/>
      <c r="AF20" s="33"/>
      <c r="AG20" s="34">
        <v>5109116</v>
      </c>
      <c r="AH20" s="34"/>
      <c r="AI20" s="34"/>
      <c r="AJ20" s="34"/>
      <c r="AK20" s="21">
        <v>4092000</v>
      </c>
      <c r="AL20" s="21"/>
      <c r="AM20" s="21">
        <v>3597075</v>
      </c>
      <c r="AN20" s="20">
        <f t="shared" si="0"/>
        <v>12798191</v>
      </c>
    </row>
    <row r="21" spans="1:40" s="6" customFormat="1" ht="19.5" customHeight="1" x14ac:dyDescent="0.25">
      <c r="A21" s="30">
        <v>15</v>
      </c>
      <c r="B21" s="40"/>
      <c r="C21" s="32" t="s">
        <v>423</v>
      </c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3" t="s">
        <v>412</v>
      </c>
      <c r="AD21" s="33"/>
      <c r="AE21" s="33"/>
      <c r="AF21" s="33"/>
      <c r="AG21" s="34"/>
      <c r="AH21" s="34"/>
      <c r="AI21" s="34"/>
      <c r="AJ21" s="34"/>
      <c r="AK21" s="21"/>
      <c r="AL21" s="21"/>
      <c r="AM21" s="21"/>
      <c r="AN21" s="20">
        <f t="shared" si="0"/>
        <v>0</v>
      </c>
    </row>
    <row r="22" spans="1:40" s="6" customFormat="1" ht="19.5" customHeight="1" x14ac:dyDescent="0.25">
      <c r="A22" s="30">
        <v>16</v>
      </c>
      <c r="B22" s="40"/>
      <c r="C22" s="32" t="s">
        <v>431</v>
      </c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3" t="s">
        <v>413</v>
      </c>
      <c r="AD22" s="33"/>
      <c r="AE22" s="33"/>
      <c r="AF22" s="33"/>
      <c r="AG22" s="34">
        <f>SUM(AG18:AJ21)</f>
        <v>5109116</v>
      </c>
      <c r="AH22" s="34"/>
      <c r="AI22" s="34"/>
      <c r="AJ22" s="34"/>
      <c r="AK22" s="19">
        <v>4092000</v>
      </c>
      <c r="AL22" s="19"/>
      <c r="AM22" s="19">
        <v>3597075</v>
      </c>
      <c r="AN22" s="20">
        <f t="shared" si="0"/>
        <v>12798191</v>
      </c>
    </row>
    <row r="23" spans="1:40" s="6" customFormat="1" ht="19.5" customHeight="1" x14ac:dyDescent="0.25">
      <c r="A23" s="30">
        <v>17</v>
      </c>
      <c r="B23" s="40"/>
      <c r="C23" s="32" t="s">
        <v>432</v>
      </c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3" t="s">
        <v>413</v>
      </c>
      <c r="AD23" s="33"/>
      <c r="AE23" s="33"/>
      <c r="AF23" s="33"/>
      <c r="AG23" s="34">
        <f>AG17+AG22</f>
        <v>359456568</v>
      </c>
      <c r="AH23" s="34"/>
      <c r="AI23" s="34"/>
      <c r="AJ23" s="34"/>
      <c r="AK23" s="19">
        <f>SUM(AK17+AK22)</f>
        <v>22457000</v>
      </c>
      <c r="AL23" s="19">
        <v>5639000</v>
      </c>
      <c r="AM23" s="19">
        <f>SUM(AM17+AM22)</f>
        <v>43439986</v>
      </c>
      <c r="AN23" s="20">
        <f t="shared" si="0"/>
        <v>430992554</v>
      </c>
    </row>
    <row r="24" spans="1:40" ht="19.5" customHeight="1" x14ac:dyDescent="0.2">
      <c r="A24" s="10"/>
      <c r="B24" s="10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6"/>
      <c r="AD24" s="16"/>
      <c r="AE24" s="16"/>
      <c r="AF24" s="16"/>
      <c r="AG24" s="21"/>
      <c r="AH24" s="21"/>
      <c r="AI24" s="21"/>
      <c r="AJ24" s="21"/>
      <c r="AK24" s="21"/>
      <c r="AL24" s="21"/>
      <c r="AM24" s="21"/>
      <c r="AN24" s="19"/>
    </row>
    <row r="25" spans="1:40" ht="32.25" customHeight="1" x14ac:dyDescent="0.2">
      <c r="A25" s="41" t="s">
        <v>1</v>
      </c>
      <c r="B25" s="42"/>
      <c r="C25" s="43" t="s">
        <v>2</v>
      </c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5" t="s">
        <v>3</v>
      </c>
      <c r="AD25" s="44"/>
      <c r="AE25" s="44"/>
      <c r="AF25" s="44"/>
      <c r="AG25" s="46" t="s">
        <v>446</v>
      </c>
      <c r="AH25" s="44"/>
      <c r="AI25" s="44"/>
      <c r="AJ25" s="44"/>
      <c r="AK25" s="17" t="s">
        <v>448</v>
      </c>
      <c r="AL25" s="17"/>
      <c r="AM25" s="23"/>
      <c r="AN25" s="17" t="s">
        <v>447</v>
      </c>
    </row>
    <row r="26" spans="1:40" ht="24.95" customHeight="1" x14ac:dyDescent="0.2">
      <c r="A26" s="30">
        <v>1</v>
      </c>
      <c r="B26" s="31"/>
      <c r="C26" s="33" t="s">
        <v>403</v>
      </c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6" t="s">
        <v>302</v>
      </c>
      <c r="AD26" s="36"/>
      <c r="AE26" s="36"/>
      <c r="AF26" s="36"/>
      <c r="AG26" s="34">
        <v>153785882</v>
      </c>
      <c r="AH26" s="34"/>
      <c r="AI26" s="34"/>
      <c r="AJ26" s="34"/>
      <c r="AK26" s="21">
        <v>18365000</v>
      </c>
      <c r="AL26" s="21"/>
      <c r="AM26" s="21">
        <v>3716620</v>
      </c>
      <c r="AN26" s="20">
        <f>SUM(AG26:AM26)</f>
        <v>175867502</v>
      </c>
    </row>
    <row r="27" spans="1:40" ht="24.95" customHeight="1" x14ac:dyDescent="0.2">
      <c r="A27" s="30">
        <v>2</v>
      </c>
      <c r="B27" s="31"/>
      <c r="C27" s="33" t="s">
        <v>404</v>
      </c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6" t="s">
        <v>314</v>
      </c>
      <c r="AD27" s="36"/>
      <c r="AE27" s="36"/>
      <c r="AF27" s="36"/>
      <c r="AG27" s="34">
        <v>14993000</v>
      </c>
      <c r="AH27" s="34"/>
      <c r="AI27" s="34"/>
      <c r="AJ27" s="34"/>
      <c r="AK27" s="21"/>
      <c r="AL27" s="21"/>
      <c r="AM27" s="21">
        <v>30773424</v>
      </c>
      <c r="AN27" s="20">
        <f t="shared" ref="AN27:AN40" si="1">SUM(AG27:AM27)</f>
        <v>45766424</v>
      </c>
    </row>
    <row r="28" spans="1:40" ht="24.95" customHeight="1" x14ac:dyDescent="0.2">
      <c r="A28" s="30">
        <v>3</v>
      </c>
      <c r="B28" s="31"/>
      <c r="C28" s="33" t="s">
        <v>405</v>
      </c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6" t="s">
        <v>342</v>
      </c>
      <c r="AD28" s="36"/>
      <c r="AE28" s="36"/>
      <c r="AF28" s="36"/>
      <c r="AG28" s="34">
        <v>30225000</v>
      </c>
      <c r="AH28" s="34"/>
      <c r="AI28" s="34"/>
      <c r="AJ28" s="34"/>
      <c r="AK28" s="21"/>
      <c r="AL28" s="21">
        <v>5639000</v>
      </c>
      <c r="AM28" s="21">
        <v>-5639000</v>
      </c>
      <c r="AN28" s="20">
        <f t="shared" si="1"/>
        <v>30225000</v>
      </c>
    </row>
    <row r="29" spans="1:40" ht="24.95" customHeight="1" x14ac:dyDescent="0.2">
      <c r="A29" s="30">
        <v>4</v>
      </c>
      <c r="B29" s="31"/>
      <c r="C29" s="35" t="s">
        <v>406</v>
      </c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6" t="s">
        <v>364</v>
      </c>
      <c r="AD29" s="36"/>
      <c r="AE29" s="36"/>
      <c r="AF29" s="36"/>
      <c r="AG29" s="34">
        <v>19788436</v>
      </c>
      <c r="AH29" s="34"/>
      <c r="AI29" s="34"/>
      <c r="AJ29" s="34"/>
      <c r="AK29" s="21"/>
      <c r="AL29" s="21"/>
      <c r="AM29" s="21">
        <v>6523400</v>
      </c>
      <c r="AN29" s="20">
        <f t="shared" si="1"/>
        <v>26311836</v>
      </c>
    </row>
    <row r="30" spans="1:40" ht="24.95" customHeight="1" x14ac:dyDescent="0.2">
      <c r="A30" s="30">
        <v>5</v>
      </c>
      <c r="B30" s="31"/>
      <c r="C30" s="33" t="s">
        <v>407</v>
      </c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6" t="s">
        <v>376</v>
      </c>
      <c r="AD30" s="36"/>
      <c r="AE30" s="36"/>
      <c r="AF30" s="36"/>
      <c r="AG30" s="34"/>
      <c r="AH30" s="34"/>
      <c r="AI30" s="34"/>
      <c r="AJ30" s="34"/>
      <c r="AK30" s="21"/>
      <c r="AL30" s="21"/>
      <c r="AM30" s="21"/>
      <c r="AN30" s="20">
        <f t="shared" si="1"/>
        <v>0</v>
      </c>
    </row>
    <row r="31" spans="1:40" ht="24.95" customHeight="1" x14ac:dyDescent="0.2">
      <c r="A31" s="30">
        <v>6</v>
      </c>
      <c r="B31" s="31"/>
      <c r="C31" s="33" t="s">
        <v>408</v>
      </c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6" t="s">
        <v>384</v>
      </c>
      <c r="AD31" s="36"/>
      <c r="AE31" s="36"/>
      <c r="AF31" s="36"/>
      <c r="AG31" s="34">
        <v>900000</v>
      </c>
      <c r="AH31" s="34"/>
      <c r="AI31" s="34"/>
      <c r="AJ31" s="34"/>
      <c r="AK31" s="21"/>
      <c r="AL31" s="21"/>
      <c r="AM31" s="21"/>
      <c r="AN31" s="20">
        <f t="shared" si="1"/>
        <v>900000</v>
      </c>
    </row>
    <row r="32" spans="1:40" ht="24.95" customHeight="1" x14ac:dyDescent="0.2">
      <c r="A32" s="30">
        <v>7</v>
      </c>
      <c r="B32" s="31"/>
      <c r="C32" s="33" t="s">
        <v>439</v>
      </c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6" t="s">
        <v>392</v>
      </c>
      <c r="AD32" s="36"/>
      <c r="AE32" s="36"/>
      <c r="AF32" s="36"/>
      <c r="AG32" s="34">
        <v>450000</v>
      </c>
      <c r="AH32" s="34"/>
      <c r="AI32" s="34"/>
      <c r="AJ32" s="34"/>
      <c r="AK32" s="21"/>
      <c r="AL32" s="21"/>
      <c r="AM32" s="21"/>
      <c r="AN32" s="20">
        <f t="shared" si="1"/>
        <v>450000</v>
      </c>
    </row>
    <row r="33" spans="1:40" ht="24.95" customHeight="1" x14ac:dyDescent="0.2">
      <c r="A33" s="30">
        <v>8</v>
      </c>
      <c r="B33" s="31"/>
      <c r="C33" s="35" t="s">
        <v>437</v>
      </c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6" t="s">
        <v>394</v>
      </c>
      <c r="AD33" s="36"/>
      <c r="AE33" s="36"/>
      <c r="AF33" s="36"/>
      <c r="AG33" s="34">
        <f>SUM(AG26:AJ32)</f>
        <v>220142318</v>
      </c>
      <c r="AH33" s="34"/>
      <c r="AI33" s="34"/>
      <c r="AJ33" s="34"/>
      <c r="AK33" s="19">
        <f>SUM(AK26:AK32)</f>
        <v>18365000</v>
      </c>
      <c r="AL33" s="19">
        <v>5639000</v>
      </c>
      <c r="AM33" s="19">
        <f>SUM(AM26:AM29)</f>
        <v>35374444</v>
      </c>
      <c r="AN33" s="20">
        <f t="shared" si="1"/>
        <v>279520762</v>
      </c>
    </row>
    <row r="34" spans="1:40" ht="24.95" customHeight="1" x14ac:dyDescent="0.2">
      <c r="A34" s="30">
        <v>9</v>
      </c>
      <c r="B34" s="31"/>
      <c r="C34" s="35" t="s">
        <v>424</v>
      </c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3" t="s">
        <v>414</v>
      </c>
      <c r="AD34" s="33"/>
      <c r="AE34" s="33"/>
      <c r="AF34" s="33"/>
      <c r="AG34" s="34"/>
      <c r="AH34" s="34"/>
      <c r="AI34" s="34"/>
      <c r="AJ34" s="34"/>
      <c r="AK34" s="21"/>
      <c r="AL34" s="21"/>
      <c r="AM34" s="21"/>
      <c r="AN34" s="20">
        <f t="shared" si="1"/>
        <v>0</v>
      </c>
    </row>
    <row r="35" spans="1:40" ht="24.95" customHeight="1" x14ac:dyDescent="0.2">
      <c r="A35" s="30">
        <v>10</v>
      </c>
      <c r="B35" s="31"/>
      <c r="C35" s="32" t="s">
        <v>425</v>
      </c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3" t="s">
        <v>415</v>
      </c>
      <c r="AD35" s="33"/>
      <c r="AE35" s="33"/>
      <c r="AF35" s="33"/>
      <c r="AG35" s="34"/>
      <c r="AH35" s="34"/>
      <c r="AI35" s="34"/>
      <c r="AJ35" s="34"/>
      <c r="AK35" s="21"/>
      <c r="AL35" s="21"/>
      <c r="AM35" s="21"/>
      <c r="AN35" s="20">
        <f t="shared" si="1"/>
        <v>0</v>
      </c>
    </row>
    <row r="36" spans="1:40" ht="24.95" customHeight="1" x14ac:dyDescent="0.2">
      <c r="A36" s="30">
        <v>11</v>
      </c>
      <c r="B36" s="31"/>
      <c r="C36" s="33" t="s">
        <v>426</v>
      </c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 t="s">
        <v>416</v>
      </c>
      <c r="AD36" s="33"/>
      <c r="AE36" s="33"/>
      <c r="AF36" s="33"/>
      <c r="AG36" s="34">
        <v>139314250</v>
      </c>
      <c r="AH36" s="34"/>
      <c r="AI36" s="34"/>
      <c r="AJ36" s="34"/>
      <c r="AK36" s="21"/>
      <c r="AL36" s="21"/>
      <c r="AM36" s="21">
        <v>4468467</v>
      </c>
      <c r="AN36" s="20">
        <f t="shared" si="1"/>
        <v>143782717</v>
      </c>
    </row>
    <row r="37" spans="1:40" ht="24.95" customHeight="1" x14ac:dyDescent="0.2">
      <c r="A37" s="30">
        <v>12</v>
      </c>
      <c r="B37" s="31"/>
      <c r="C37" s="35" t="s">
        <v>427</v>
      </c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3" t="s">
        <v>417</v>
      </c>
      <c r="AD37" s="33"/>
      <c r="AE37" s="33"/>
      <c r="AF37" s="33"/>
      <c r="AG37" s="34"/>
      <c r="AH37" s="34"/>
      <c r="AI37" s="34"/>
      <c r="AJ37" s="34"/>
      <c r="AK37" s="21">
        <v>4092000</v>
      </c>
      <c r="AL37" s="21"/>
      <c r="AM37" s="21">
        <v>3597075</v>
      </c>
      <c r="AN37" s="20">
        <f t="shared" si="1"/>
        <v>7689075</v>
      </c>
    </row>
    <row r="38" spans="1:40" ht="24.95" customHeight="1" x14ac:dyDescent="0.2">
      <c r="A38" s="30">
        <v>13</v>
      </c>
      <c r="B38" s="31"/>
      <c r="C38" s="32" t="s">
        <v>428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3" t="s">
        <v>418</v>
      </c>
      <c r="AD38" s="33"/>
      <c r="AE38" s="33"/>
      <c r="AF38" s="33"/>
      <c r="AG38" s="34"/>
      <c r="AH38" s="34"/>
      <c r="AI38" s="34"/>
      <c r="AJ38" s="34"/>
      <c r="AK38" s="21"/>
      <c r="AL38" s="21"/>
      <c r="AM38" s="21"/>
      <c r="AN38" s="20">
        <f t="shared" si="1"/>
        <v>0</v>
      </c>
    </row>
    <row r="39" spans="1:40" ht="24.95" customHeight="1" x14ac:dyDescent="0.2">
      <c r="A39" s="30">
        <v>14</v>
      </c>
      <c r="B39" s="31"/>
      <c r="C39" s="32" t="s">
        <v>438</v>
      </c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3" t="s">
        <v>419</v>
      </c>
      <c r="AD39" s="33"/>
      <c r="AE39" s="33"/>
      <c r="AF39" s="33"/>
      <c r="AG39" s="34">
        <f>SUM(AG34:AJ38)</f>
        <v>139314250</v>
      </c>
      <c r="AH39" s="34"/>
      <c r="AI39" s="34"/>
      <c r="AJ39" s="34"/>
      <c r="AK39" s="19">
        <v>4092000</v>
      </c>
      <c r="AL39" s="19"/>
      <c r="AM39" s="19">
        <f>SUM(AM36:AM38)</f>
        <v>8065542</v>
      </c>
      <c r="AN39" s="20">
        <f t="shared" si="1"/>
        <v>151471792</v>
      </c>
    </row>
    <row r="40" spans="1:40" ht="24.95" customHeight="1" x14ac:dyDescent="0.2">
      <c r="A40" s="30">
        <v>15</v>
      </c>
      <c r="B40" s="31"/>
      <c r="C40" s="32" t="s">
        <v>433</v>
      </c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3" t="s">
        <v>419</v>
      </c>
      <c r="AD40" s="33"/>
      <c r="AE40" s="33"/>
      <c r="AF40" s="33"/>
      <c r="AG40" s="34">
        <f>SUM(AG39,AG33)</f>
        <v>359456568</v>
      </c>
      <c r="AH40" s="34"/>
      <c r="AI40" s="34"/>
      <c r="AJ40" s="34"/>
      <c r="AK40" s="19">
        <f>SUM(AK33+AK39)</f>
        <v>22457000</v>
      </c>
      <c r="AL40" s="19">
        <v>5639000</v>
      </c>
      <c r="AM40" s="19">
        <f>SUM(AM33+AM39)</f>
        <v>43439986</v>
      </c>
      <c r="AN40" s="20">
        <f t="shared" si="1"/>
        <v>430992554</v>
      </c>
    </row>
    <row r="41" spans="1:40" x14ac:dyDescent="0.2">
      <c r="AM41" s="4" t="s">
        <v>453</v>
      </c>
    </row>
  </sheetData>
  <mergeCells count="140">
    <mergeCell ref="AG6:AJ6"/>
    <mergeCell ref="A7:B7"/>
    <mergeCell ref="C7:AB7"/>
    <mergeCell ref="AC7:AF7"/>
    <mergeCell ref="AG7:AJ7"/>
    <mergeCell ref="AG12:AJ12"/>
    <mergeCell ref="A12:B12"/>
    <mergeCell ref="A2:AN2"/>
    <mergeCell ref="A3:AN3"/>
    <mergeCell ref="A8:B8"/>
    <mergeCell ref="C8:AB8"/>
    <mergeCell ref="AC8:AF8"/>
    <mergeCell ref="AG8:AJ8"/>
    <mergeCell ref="A5:AJ5"/>
    <mergeCell ref="A6:B6"/>
    <mergeCell ref="C6:AB6"/>
    <mergeCell ref="AC6:AF6"/>
    <mergeCell ref="AC12:AF12"/>
    <mergeCell ref="AG13:AJ13"/>
    <mergeCell ref="AG17:AJ17"/>
    <mergeCell ref="AC15:AF15"/>
    <mergeCell ref="AG15:AJ15"/>
    <mergeCell ref="AG14:AJ14"/>
    <mergeCell ref="AG18:AJ18"/>
    <mergeCell ref="AG16:AJ16"/>
    <mergeCell ref="A15:B15"/>
    <mergeCell ref="A9:B9"/>
    <mergeCell ref="C9:AB9"/>
    <mergeCell ref="AC9:AF9"/>
    <mergeCell ref="AG9:AJ9"/>
    <mergeCell ref="A10:B10"/>
    <mergeCell ref="C10:AB10"/>
    <mergeCell ref="AC10:AF10"/>
    <mergeCell ref="AG10:AJ10"/>
    <mergeCell ref="AG11:AJ11"/>
    <mergeCell ref="A14:B14"/>
    <mergeCell ref="C14:AB14"/>
    <mergeCell ref="AC14:AF14"/>
    <mergeCell ref="A11:B11"/>
    <mergeCell ref="C11:AB11"/>
    <mergeCell ref="AC11:AF11"/>
    <mergeCell ref="C12:AB12"/>
    <mergeCell ref="AC17:AF17"/>
    <mergeCell ref="C15:AB15"/>
    <mergeCell ref="A13:B13"/>
    <mergeCell ref="C13:AB13"/>
    <mergeCell ref="AC13:AF13"/>
    <mergeCell ref="A18:B18"/>
    <mergeCell ref="C18:AB18"/>
    <mergeCell ref="AC18:AF18"/>
    <mergeCell ref="A23:B23"/>
    <mergeCell ref="C23:AB23"/>
    <mergeCell ref="AC23:AF23"/>
    <mergeCell ref="A22:B22"/>
    <mergeCell ref="C22:AB22"/>
    <mergeCell ref="AC22:AF22"/>
    <mergeCell ref="A21:B21"/>
    <mergeCell ref="C21:AB21"/>
    <mergeCell ref="AC21:AF21"/>
    <mergeCell ref="AG19:AJ19"/>
    <mergeCell ref="A16:B16"/>
    <mergeCell ref="C16:AB16"/>
    <mergeCell ref="AC16:AF16"/>
    <mergeCell ref="A19:B19"/>
    <mergeCell ref="C19:AB19"/>
    <mergeCell ref="AC19:AF19"/>
    <mergeCell ref="A26:B26"/>
    <mergeCell ref="C26:AB26"/>
    <mergeCell ref="AC26:AF26"/>
    <mergeCell ref="AG26:AJ26"/>
    <mergeCell ref="A25:B25"/>
    <mergeCell ref="C25:AB25"/>
    <mergeCell ref="AC25:AF25"/>
    <mergeCell ref="AG25:AJ25"/>
    <mergeCell ref="A20:B20"/>
    <mergeCell ref="C20:AB20"/>
    <mergeCell ref="AC20:AF20"/>
    <mergeCell ref="AG20:AJ20"/>
    <mergeCell ref="AG23:AJ23"/>
    <mergeCell ref="AG22:AJ22"/>
    <mergeCell ref="AG21:AJ21"/>
    <mergeCell ref="A17:B17"/>
    <mergeCell ref="C17:AB17"/>
    <mergeCell ref="A29:B29"/>
    <mergeCell ref="C29:AB29"/>
    <mergeCell ref="AC29:AF29"/>
    <mergeCell ref="AG29:AJ29"/>
    <mergeCell ref="A28:B28"/>
    <mergeCell ref="C28:AB28"/>
    <mergeCell ref="AC28:AF28"/>
    <mergeCell ref="AG28:AJ28"/>
    <mergeCell ref="A27:B27"/>
    <mergeCell ref="C27:AB27"/>
    <mergeCell ref="AC27:AF27"/>
    <mergeCell ref="AG27:AJ27"/>
    <mergeCell ref="A32:B32"/>
    <mergeCell ref="C32:AB32"/>
    <mergeCell ref="AC32:AF32"/>
    <mergeCell ref="AG32:AJ32"/>
    <mergeCell ref="A31:B31"/>
    <mergeCell ref="C31:AB31"/>
    <mergeCell ref="AC31:AF31"/>
    <mergeCell ref="AG31:AJ31"/>
    <mergeCell ref="A30:B30"/>
    <mergeCell ref="C30:AB30"/>
    <mergeCell ref="AC30:AF30"/>
    <mergeCell ref="AG30:AJ30"/>
    <mergeCell ref="AG35:AJ35"/>
    <mergeCell ref="A34:B34"/>
    <mergeCell ref="C34:AB34"/>
    <mergeCell ref="AC34:AF34"/>
    <mergeCell ref="AG34:AJ34"/>
    <mergeCell ref="A33:B33"/>
    <mergeCell ref="C33:AB33"/>
    <mergeCell ref="AC33:AF33"/>
    <mergeCell ref="AG33:AJ33"/>
    <mergeCell ref="AG1:AJ1"/>
    <mergeCell ref="A40:B40"/>
    <mergeCell ref="C40:AB40"/>
    <mergeCell ref="AC40:AF40"/>
    <mergeCell ref="AG40:AJ40"/>
    <mergeCell ref="A39:B39"/>
    <mergeCell ref="C39:AB39"/>
    <mergeCell ref="AC39:AF39"/>
    <mergeCell ref="AG39:AJ39"/>
    <mergeCell ref="A38:B38"/>
    <mergeCell ref="C38:AB38"/>
    <mergeCell ref="AC38:AF38"/>
    <mergeCell ref="AG38:AJ38"/>
    <mergeCell ref="A37:B37"/>
    <mergeCell ref="C37:AB37"/>
    <mergeCell ref="AC37:AF37"/>
    <mergeCell ref="AG37:AJ37"/>
    <mergeCell ref="A36:B36"/>
    <mergeCell ref="C36:AB36"/>
    <mergeCell ref="AC36:AF36"/>
    <mergeCell ref="AG36:AJ36"/>
    <mergeCell ref="A35:B35"/>
    <mergeCell ref="C35:AB35"/>
    <mergeCell ref="AC35:AF35"/>
  </mergeCells>
  <phoneticPr fontId="13" type="noConversion"/>
  <printOptions horizontalCentered="1"/>
  <pageMargins left="0.19685039370078741" right="0.19685039370078741" top="0.59055118110236227" bottom="0.59055118110236227" header="0.51181102362204722" footer="0.51181102362204722"/>
  <pageSetup paperSize="9" scale="68" fitToHeight="0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T105"/>
  <sheetViews>
    <sheetView view="pageBreakPreview" zoomScaleNormal="100" zoomScaleSheetLayoutView="100" workbookViewId="0">
      <pane ySplit="7" topLeftCell="A84" activePane="bottomLeft" state="frozen"/>
      <selection pane="bottomLeft" activeCell="A4" sqref="A4:AN4"/>
    </sheetView>
  </sheetViews>
  <sheetFormatPr defaultRowHeight="12.75" x14ac:dyDescent="0.2"/>
  <cols>
    <col min="1" max="2" width="2.7109375" style="3" customWidth="1"/>
    <col min="3" max="36" width="2.7109375" style="1" customWidth="1"/>
    <col min="37" max="39" width="12" style="1" customWidth="1"/>
    <col min="40" max="40" width="10.85546875" style="1" customWidth="1"/>
    <col min="41" max="45" width="2.7109375" style="1" customWidth="1"/>
    <col min="46" max="16384" width="9.140625" style="1"/>
  </cols>
  <sheetData>
    <row r="1" spans="1:72" ht="23.25" customHeight="1" x14ac:dyDescent="0.2"/>
    <row r="2" spans="1:72" ht="31.5" customHeight="1" x14ac:dyDescent="0.4">
      <c r="A2" s="73" t="s">
        <v>440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</row>
    <row r="3" spans="1:72" ht="33" customHeight="1" x14ac:dyDescent="0.4">
      <c r="A3" s="73" t="s">
        <v>449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</row>
    <row r="4" spans="1:72" ht="25.5" customHeight="1" x14ac:dyDescent="0.2">
      <c r="A4" s="74" t="s">
        <v>0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</row>
    <row r="5" spans="1:72" ht="27.75" customHeight="1" x14ac:dyDescent="0.25">
      <c r="A5" s="75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83" t="s">
        <v>436</v>
      </c>
      <c r="AH5" s="83"/>
      <c r="AI5" s="83"/>
      <c r="AJ5" s="83"/>
      <c r="AK5" s="83"/>
      <c r="AL5" s="83"/>
      <c r="AM5" s="83"/>
      <c r="AN5" s="83"/>
    </row>
    <row r="6" spans="1:72" ht="35.1" customHeight="1" x14ac:dyDescent="0.2">
      <c r="A6" s="77" t="s">
        <v>1</v>
      </c>
      <c r="B6" s="78"/>
      <c r="C6" s="79" t="s">
        <v>2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1" t="s">
        <v>3</v>
      </c>
      <c r="AD6" s="80"/>
      <c r="AE6" s="80"/>
      <c r="AF6" s="80"/>
      <c r="AG6" s="78" t="s">
        <v>4</v>
      </c>
      <c r="AH6" s="80"/>
      <c r="AI6" s="80"/>
      <c r="AJ6" s="80"/>
      <c r="AK6" s="8" t="s">
        <v>448</v>
      </c>
      <c r="AL6" s="27" t="s">
        <v>452</v>
      </c>
      <c r="AM6" s="27" t="s">
        <v>450</v>
      </c>
      <c r="AN6" s="8" t="s">
        <v>442</v>
      </c>
    </row>
    <row r="7" spans="1:72" x14ac:dyDescent="0.2">
      <c r="A7" s="82" t="s">
        <v>5</v>
      </c>
      <c r="B7" s="82"/>
      <c r="C7" s="72" t="s">
        <v>6</v>
      </c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 t="s">
        <v>7</v>
      </c>
      <c r="AD7" s="72"/>
      <c r="AE7" s="72"/>
      <c r="AF7" s="72"/>
      <c r="AG7" s="72" t="s">
        <v>8</v>
      </c>
      <c r="AH7" s="72"/>
      <c r="AI7" s="72"/>
      <c r="AJ7" s="72"/>
      <c r="AK7" s="9"/>
      <c r="AL7" s="9"/>
      <c r="AM7" s="26"/>
      <c r="AN7" s="9"/>
    </row>
    <row r="8" spans="1:72" ht="19.5" customHeight="1" x14ac:dyDescent="0.2">
      <c r="A8" s="58" t="s">
        <v>9</v>
      </c>
      <c r="B8" s="58"/>
      <c r="C8" s="71" t="s">
        <v>10</v>
      </c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 t="s">
        <v>11</v>
      </c>
      <c r="AD8" s="71"/>
      <c r="AE8" s="71"/>
      <c r="AF8" s="71"/>
      <c r="AG8" s="53">
        <v>60630470</v>
      </c>
      <c r="AH8" s="53"/>
      <c r="AI8" s="53"/>
      <c r="AJ8" s="53"/>
      <c r="AK8" s="11">
        <v>13029000</v>
      </c>
      <c r="AL8" s="11"/>
      <c r="AM8" s="24">
        <v>792192</v>
      </c>
      <c r="AN8" s="11">
        <f>SUM(AG8:AM8)</f>
        <v>74451662</v>
      </c>
    </row>
    <row r="9" spans="1:72" ht="19.5" customHeight="1" x14ac:dyDescent="0.2">
      <c r="A9" s="58" t="s">
        <v>12</v>
      </c>
      <c r="B9" s="58"/>
      <c r="C9" s="71" t="s">
        <v>13</v>
      </c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57" t="s">
        <v>14</v>
      </c>
      <c r="AD9" s="57"/>
      <c r="AE9" s="57"/>
      <c r="AF9" s="57"/>
      <c r="AG9" s="53">
        <v>2021250</v>
      </c>
      <c r="AH9" s="53"/>
      <c r="AI9" s="53"/>
      <c r="AJ9" s="53"/>
      <c r="AK9" s="11"/>
      <c r="AL9" s="11"/>
      <c r="AM9" s="24">
        <v>437338</v>
      </c>
      <c r="AN9" s="24">
        <f t="shared" ref="AN9:AN72" si="0">SUM(AG9:AM9)</f>
        <v>2458588</v>
      </c>
    </row>
    <row r="10" spans="1:72" ht="19.5" customHeight="1" x14ac:dyDescent="0.2">
      <c r="A10" s="58" t="s">
        <v>15</v>
      </c>
      <c r="B10" s="58"/>
      <c r="C10" s="71" t="s">
        <v>16</v>
      </c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57" t="s">
        <v>17</v>
      </c>
      <c r="AD10" s="57"/>
      <c r="AE10" s="57"/>
      <c r="AF10" s="57"/>
      <c r="AG10" s="53">
        <v>2000000</v>
      </c>
      <c r="AH10" s="53"/>
      <c r="AI10" s="53"/>
      <c r="AJ10" s="53"/>
      <c r="AK10" s="11"/>
      <c r="AL10" s="11"/>
      <c r="AM10" s="24">
        <v>96500</v>
      </c>
      <c r="AN10" s="24">
        <f t="shared" si="0"/>
        <v>2096500</v>
      </c>
    </row>
    <row r="11" spans="1:72" ht="19.5" customHeight="1" x14ac:dyDescent="0.2">
      <c r="A11" s="58" t="s">
        <v>18</v>
      </c>
      <c r="B11" s="58"/>
      <c r="C11" s="70" t="s">
        <v>19</v>
      </c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57" t="s">
        <v>20</v>
      </c>
      <c r="AD11" s="57"/>
      <c r="AE11" s="57"/>
      <c r="AF11" s="57"/>
      <c r="AG11" s="53">
        <v>350000</v>
      </c>
      <c r="AH11" s="53"/>
      <c r="AI11" s="53"/>
      <c r="AJ11" s="53"/>
      <c r="AK11" s="11"/>
      <c r="AL11" s="11"/>
      <c r="AM11" s="24"/>
      <c r="AN11" s="24">
        <f t="shared" si="0"/>
        <v>350000</v>
      </c>
    </row>
    <row r="12" spans="1:72" ht="19.5" customHeight="1" x14ac:dyDescent="0.2">
      <c r="A12" s="58" t="s">
        <v>21</v>
      </c>
      <c r="B12" s="58"/>
      <c r="C12" s="70" t="s">
        <v>22</v>
      </c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57" t="s">
        <v>23</v>
      </c>
      <c r="AD12" s="57"/>
      <c r="AE12" s="57"/>
      <c r="AF12" s="57"/>
      <c r="AG12" s="53"/>
      <c r="AH12" s="53"/>
      <c r="AI12" s="53"/>
      <c r="AJ12" s="53"/>
      <c r="AK12" s="11"/>
      <c r="AL12" s="11"/>
      <c r="AM12" s="24"/>
      <c r="AN12" s="24">
        <f t="shared" si="0"/>
        <v>0</v>
      </c>
    </row>
    <row r="13" spans="1:72" ht="19.5" customHeight="1" x14ac:dyDescent="0.2">
      <c r="A13" s="58" t="s">
        <v>24</v>
      </c>
      <c r="B13" s="58"/>
      <c r="C13" s="70" t="s">
        <v>25</v>
      </c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57" t="s">
        <v>26</v>
      </c>
      <c r="AD13" s="57"/>
      <c r="AE13" s="57"/>
      <c r="AF13" s="57"/>
      <c r="AG13" s="53"/>
      <c r="AH13" s="53"/>
      <c r="AI13" s="53"/>
      <c r="AJ13" s="53"/>
      <c r="AK13" s="11">
        <v>753000</v>
      </c>
      <c r="AL13" s="11"/>
      <c r="AM13" s="24">
        <v>-600</v>
      </c>
      <c r="AN13" s="24">
        <f t="shared" si="0"/>
        <v>752400</v>
      </c>
    </row>
    <row r="14" spans="1:72" ht="19.5" customHeight="1" x14ac:dyDescent="0.2">
      <c r="A14" s="58" t="s">
        <v>27</v>
      </c>
      <c r="B14" s="58"/>
      <c r="C14" s="70" t="s">
        <v>28</v>
      </c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57" t="s">
        <v>29</v>
      </c>
      <c r="AD14" s="57"/>
      <c r="AE14" s="57"/>
      <c r="AF14" s="57"/>
      <c r="AG14" s="53">
        <v>3203581</v>
      </c>
      <c r="AH14" s="53"/>
      <c r="AI14" s="53"/>
      <c r="AJ14" s="53"/>
      <c r="AK14" s="11"/>
      <c r="AL14" s="11"/>
      <c r="AM14" s="24">
        <v>-549</v>
      </c>
      <c r="AN14" s="24">
        <f t="shared" si="0"/>
        <v>3203032</v>
      </c>
    </row>
    <row r="15" spans="1:72" ht="19.5" customHeight="1" x14ac:dyDescent="0.2">
      <c r="A15" s="58" t="s">
        <v>30</v>
      </c>
      <c r="B15" s="58"/>
      <c r="C15" s="70" t="s">
        <v>31</v>
      </c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57" t="s">
        <v>32</v>
      </c>
      <c r="AD15" s="57"/>
      <c r="AE15" s="57"/>
      <c r="AF15" s="57"/>
      <c r="AG15" s="53">
        <v>60000</v>
      </c>
      <c r="AH15" s="53"/>
      <c r="AI15" s="53"/>
      <c r="AJ15" s="53"/>
      <c r="AK15" s="11"/>
      <c r="AL15" s="11"/>
      <c r="AM15" s="24">
        <v>-60000</v>
      </c>
      <c r="AN15" s="24">
        <f t="shared" si="0"/>
        <v>0</v>
      </c>
    </row>
    <row r="16" spans="1:72" ht="19.5" customHeight="1" x14ac:dyDescent="0.2">
      <c r="A16" s="58" t="s">
        <v>33</v>
      </c>
      <c r="B16" s="58"/>
      <c r="C16" s="67" t="s">
        <v>34</v>
      </c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57" t="s">
        <v>35</v>
      </c>
      <c r="AD16" s="57"/>
      <c r="AE16" s="57"/>
      <c r="AF16" s="57"/>
      <c r="AG16" s="53">
        <v>603850</v>
      </c>
      <c r="AH16" s="53"/>
      <c r="AI16" s="53"/>
      <c r="AJ16" s="53"/>
      <c r="AK16" s="11"/>
      <c r="AL16" s="11"/>
      <c r="AM16" s="24">
        <v>-56181</v>
      </c>
      <c r="AN16" s="24">
        <f t="shared" si="0"/>
        <v>547669</v>
      </c>
    </row>
    <row r="17" spans="1:40" ht="19.5" customHeight="1" x14ac:dyDescent="0.2">
      <c r="A17" s="58" t="s">
        <v>36</v>
      </c>
      <c r="B17" s="58"/>
      <c r="C17" s="67" t="s">
        <v>37</v>
      </c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57" t="s">
        <v>38</v>
      </c>
      <c r="AD17" s="57"/>
      <c r="AE17" s="57"/>
      <c r="AF17" s="57"/>
      <c r="AG17" s="53">
        <v>258000</v>
      </c>
      <c r="AH17" s="53"/>
      <c r="AI17" s="53"/>
      <c r="AJ17" s="53"/>
      <c r="AK17" s="11"/>
      <c r="AL17" s="11"/>
      <c r="AM17" s="24">
        <v>77292</v>
      </c>
      <c r="AN17" s="24">
        <f t="shared" si="0"/>
        <v>335292</v>
      </c>
    </row>
    <row r="18" spans="1:40" ht="19.5" customHeight="1" x14ac:dyDescent="0.2">
      <c r="A18" s="58" t="s">
        <v>39</v>
      </c>
      <c r="B18" s="58"/>
      <c r="C18" s="67" t="s">
        <v>40</v>
      </c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57" t="s">
        <v>41</v>
      </c>
      <c r="AD18" s="57"/>
      <c r="AE18" s="57"/>
      <c r="AF18" s="57"/>
      <c r="AG18" s="53"/>
      <c r="AH18" s="53"/>
      <c r="AI18" s="53"/>
      <c r="AJ18" s="53"/>
      <c r="AK18" s="11"/>
      <c r="AL18" s="11"/>
      <c r="AM18" s="24"/>
      <c r="AN18" s="24">
        <f t="shared" si="0"/>
        <v>0</v>
      </c>
    </row>
    <row r="19" spans="1:40" ht="19.5" customHeight="1" x14ac:dyDescent="0.2">
      <c r="A19" s="58" t="s">
        <v>42</v>
      </c>
      <c r="B19" s="58"/>
      <c r="C19" s="67" t="s">
        <v>43</v>
      </c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57" t="s">
        <v>44</v>
      </c>
      <c r="AD19" s="57"/>
      <c r="AE19" s="57"/>
      <c r="AF19" s="57"/>
      <c r="AG19" s="53"/>
      <c r="AH19" s="53"/>
      <c r="AI19" s="53"/>
      <c r="AJ19" s="53"/>
      <c r="AK19" s="11"/>
      <c r="AL19" s="11"/>
      <c r="AM19" s="24"/>
      <c r="AN19" s="24">
        <f t="shared" si="0"/>
        <v>0</v>
      </c>
    </row>
    <row r="20" spans="1:40" ht="19.5" customHeight="1" x14ac:dyDescent="0.2">
      <c r="A20" s="58" t="s">
        <v>45</v>
      </c>
      <c r="B20" s="58"/>
      <c r="C20" s="67" t="s">
        <v>46</v>
      </c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57" t="s">
        <v>47</v>
      </c>
      <c r="AD20" s="57"/>
      <c r="AE20" s="57"/>
      <c r="AF20" s="57"/>
      <c r="AG20" s="53"/>
      <c r="AH20" s="53"/>
      <c r="AI20" s="53"/>
      <c r="AJ20" s="53"/>
      <c r="AK20" s="11">
        <v>860000</v>
      </c>
      <c r="AL20" s="11"/>
      <c r="AM20" s="24">
        <v>1345726</v>
      </c>
      <c r="AN20" s="24">
        <f t="shared" si="0"/>
        <v>2205726</v>
      </c>
    </row>
    <row r="21" spans="1:40" ht="19.5" customHeight="1" x14ac:dyDescent="0.2">
      <c r="A21" s="54" t="s">
        <v>48</v>
      </c>
      <c r="B21" s="54"/>
      <c r="C21" s="69" t="s">
        <v>49</v>
      </c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52" t="s">
        <v>50</v>
      </c>
      <c r="AD21" s="52"/>
      <c r="AE21" s="52"/>
      <c r="AF21" s="52"/>
      <c r="AG21" s="53">
        <f>SUM(AG8:AJ20)</f>
        <v>69127151</v>
      </c>
      <c r="AH21" s="53"/>
      <c r="AI21" s="53"/>
      <c r="AJ21" s="53"/>
      <c r="AK21" s="11">
        <f>SUM(AK8:AK20)</f>
        <v>14642000</v>
      </c>
      <c r="AL21" s="11"/>
      <c r="AM21" s="24">
        <f>SUM(AM8:AM20)</f>
        <v>2631718</v>
      </c>
      <c r="AN21" s="24">
        <f t="shared" si="0"/>
        <v>86400869</v>
      </c>
    </row>
    <row r="22" spans="1:40" ht="19.5" customHeight="1" x14ac:dyDescent="0.2">
      <c r="A22" s="58" t="s">
        <v>51</v>
      </c>
      <c r="B22" s="58"/>
      <c r="C22" s="67" t="s">
        <v>52</v>
      </c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57" t="s">
        <v>53</v>
      </c>
      <c r="AD22" s="57"/>
      <c r="AE22" s="57"/>
      <c r="AF22" s="57"/>
      <c r="AG22" s="53">
        <v>8723000</v>
      </c>
      <c r="AH22" s="53"/>
      <c r="AI22" s="53"/>
      <c r="AJ22" s="53"/>
      <c r="AK22" s="11"/>
      <c r="AL22" s="11"/>
      <c r="AM22" s="24">
        <v>-338317</v>
      </c>
      <c r="AN22" s="24">
        <f t="shared" si="0"/>
        <v>8384683</v>
      </c>
    </row>
    <row r="23" spans="1:40" ht="29.25" customHeight="1" x14ac:dyDescent="0.2">
      <c r="A23" s="58" t="s">
        <v>54</v>
      </c>
      <c r="B23" s="58"/>
      <c r="C23" s="67" t="s">
        <v>55</v>
      </c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57" t="s">
        <v>56</v>
      </c>
      <c r="AD23" s="57"/>
      <c r="AE23" s="57"/>
      <c r="AF23" s="57"/>
      <c r="AG23" s="53">
        <v>753000</v>
      </c>
      <c r="AH23" s="53"/>
      <c r="AI23" s="53"/>
      <c r="AJ23" s="53"/>
      <c r="AK23" s="11">
        <v>340000</v>
      </c>
      <c r="AL23" s="11"/>
      <c r="AM23" s="24">
        <v>4531360</v>
      </c>
      <c r="AN23" s="24">
        <f t="shared" si="0"/>
        <v>5624360</v>
      </c>
    </row>
    <row r="24" spans="1:40" ht="19.5" customHeight="1" x14ac:dyDescent="0.2">
      <c r="A24" s="58" t="s">
        <v>57</v>
      </c>
      <c r="B24" s="58"/>
      <c r="C24" s="60" t="s">
        <v>58</v>
      </c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57" t="s">
        <v>59</v>
      </c>
      <c r="AD24" s="57"/>
      <c r="AE24" s="57"/>
      <c r="AF24" s="57"/>
      <c r="AG24" s="53">
        <v>940000</v>
      </c>
      <c r="AH24" s="53"/>
      <c r="AI24" s="53"/>
      <c r="AJ24" s="53"/>
      <c r="AK24" s="11">
        <v>2044000</v>
      </c>
      <c r="AL24" s="11"/>
      <c r="AM24" s="24">
        <v>170418</v>
      </c>
      <c r="AN24" s="24">
        <f t="shared" si="0"/>
        <v>3154418</v>
      </c>
    </row>
    <row r="25" spans="1:40" ht="19.5" customHeight="1" x14ac:dyDescent="0.2">
      <c r="A25" s="54" t="s">
        <v>60</v>
      </c>
      <c r="B25" s="54"/>
      <c r="C25" s="66" t="s">
        <v>61</v>
      </c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52" t="s">
        <v>62</v>
      </c>
      <c r="AD25" s="52"/>
      <c r="AE25" s="52"/>
      <c r="AF25" s="52"/>
      <c r="AG25" s="53">
        <f>SUM(AG22:AJ24)</f>
        <v>10416000</v>
      </c>
      <c r="AH25" s="53"/>
      <c r="AI25" s="53"/>
      <c r="AJ25" s="53"/>
      <c r="AK25" s="11">
        <f>SUM(AK23:AK24)</f>
        <v>2384000</v>
      </c>
      <c r="AL25" s="11"/>
      <c r="AM25" s="24">
        <f>SUM(AM22:AM24)</f>
        <v>4363461</v>
      </c>
      <c r="AN25" s="24">
        <f t="shared" si="0"/>
        <v>17163461</v>
      </c>
    </row>
    <row r="26" spans="1:40" ht="19.5" customHeight="1" x14ac:dyDescent="0.2">
      <c r="A26" s="54" t="s">
        <v>63</v>
      </c>
      <c r="B26" s="54"/>
      <c r="C26" s="69" t="s">
        <v>64</v>
      </c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52" t="s">
        <v>65</v>
      </c>
      <c r="AD26" s="52"/>
      <c r="AE26" s="52"/>
      <c r="AF26" s="52"/>
      <c r="AG26" s="53">
        <f>SUM(AG21+AG25)</f>
        <v>79543151</v>
      </c>
      <c r="AH26" s="53"/>
      <c r="AI26" s="53"/>
      <c r="AJ26" s="53"/>
      <c r="AK26" s="11">
        <f>SUM(AK21+AK25)</f>
        <v>17026000</v>
      </c>
      <c r="AL26" s="11"/>
      <c r="AM26" s="24">
        <f>SUM(AM25,AM21)</f>
        <v>6995179</v>
      </c>
      <c r="AN26" s="24">
        <f t="shared" si="0"/>
        <v>103564330</v>
      </c>
    </row>
    <row r="27" spans="1:40" s="2" customFormat="1" ht="19.5" customHeight="1" x14ac:dyDescent="0.2">
      <c r="A27" s="54" t="s">
        <v>66</v>
      </c>
      <c r="B27" s="54"/>
      <c r="C27" s="66" t="s">
        <v>67</v>
      </c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52" t="s">
        <v>68</v>
      </c>
      <c r="AD27" s="52"/>
      <c r="AE27" s="52"/>
      <c r="AF27" s="52"/>
      <c r="AG27" s="53">
        <v>15695924</v>
      </c>
      <c r="AH27" s="53"/>
      <c r="AI27" s="53"/>
      <c r="AJ27" s="53"/>
      <c r="AK27" s="11">
        <v>1860000</v>
      </c>
      <c r="AL27" s="11"/>
      <c r="AM27" s="24">
        <v>1141267</v>
      </c>
      <c r="AN27" s="24">
        <f t="shared" si="0"/>
        <v>18697191</v>
      </c>
    </row>
    <row r="28" spans="1:40" ht="19.5" customHeight="1" x14ac:dyDescent="0.2">
      <c r="A28" s="58" t="s">
        <v>69</v>
      </c>
      <c r="B28" s="58"/>
      <c r="C28" s="67" t="s">
        <v>70</v>
      </c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57" t="s">
        <v>71</v>
      </c>
      <c r="AD28" s="57"/>
      <c r="AE28" s="57"/>
      <c r="AF28" s="57"/>
      <c r="AG28" s="53">
        <v>128406</v>
      </c>
      <c r="AH28" s="53"/>
      <c r="AI28" s="53"/>
      <c r="AJ28" s="53"/>
      <c r="AK28" s="11"/>
      <c r="AL28" s="11"/>
      <c r="AM28" s="24">
        <v>275779</v>
      </c>
      <c r="AN28" s="24">
        <f t="shared" si="0"/>
        <v>404185</v>
      </c>
    </row>
    <row r="29" spans="1:40" ht="19.5" customHeight="1" x14ac:dyDescent="0.2">
      <c r="A29" s="58" t="s">
        <v>72</v>
      </c>
      <c r="B29" s="58"/>
      <c r="C29" s="67" t="s">
        <v>73</v>
      </c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57" t="s">
        <v>74</v>
      </c>
      <c r="AD29" s="57"/>
      <c r="AE29" s="57"/>
      <c r="AF29" s="57"/>
      <c r="AG29" s="53">
        <v>20016363</v>
      </c>
      <c r="AH29" s="53"/>
      <c r="AI29" s="53"/>
      <c r="AJ29" s="53"/>
      <c r="AK29" s="11">
        <v>423000</v>
      </c>
      <c r="AL29" s="11"/>
      <c r="AM29" s="24">
        <v>3911818</v>
      </c>
      <c r="AN29" s="24">
        <f t="shared" si="0"/>
        <v>24351181</v>
      </c>
    </row>
    <row r="30" spans="1:40" ht="19.5" customHeight="1" x14ac:dyDescent="0.2">
      <c r="A30" s="58" t="s">
        <v>75</v>
      </c>
      <c r="B30" s="58"/>
      <c r="C30" s="67" t="s">
        <v>76</v>
      </c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57" t="s">
        <v>77</v>
      </c>
      <c r="AD30" s="57"/>
      <c r="AE30" s="57"/>
      <c r="AF30" s="57"/>
      <c r="AG30" s="53"/>
      <c r="AH30" s="53"/>
      <c r="AI30" s="53"/>
      <c r="AJ30" s="53"/>
      <c r="AK30" s="11"/>
      <c r="AL30" s="11"/>
      <c r="AM30" s="24"/>
      <c r="AN30" s="24">
        <f t="shared" si="0"/>
        <v>0</v>
      </c>
    </row>
    <row r="31" spans="1:40" ht="19.5" customHeight="1" x14ac:dyDescent="0.2">
      <c r="A31" s="54" t="s">
        <v>78</v>
      </c>
      <c r="B31" s="54"/>
      <c r="C31" s="66" t="s">
        <v>79</v>
      </c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52" t="s">
        <v>80</v>
      </c>
      <c r="AD31" s="52"/>
      <c r="AE31" s="52"/>
      <c r="AF31" s="52"/>
      <c r="AG31" s="53">
        <f>SUM(AG28:AJ30)</f>
        <v>20144769</v>
      </c>
      <c r="AH31" s="53"/>
      <c r="AI31" s="53"/>
      <c r="AJ31" s="53"/>
      <c r="AK31" s="11">
        <f>SUM(AK28:AK30)</f>
        <v>423000</v>
      </c>
      <c r="AL31" s="11"/>
      <c r="AM31" s="24">
        <f>SUM(AM28:AM29)</f>
        <v>4187597</v>
      </c>
      <c r="AN31" s="24">
        <f t="shared" si="0"/>
        <v>24755366</v>
      </c>
    </row>
    <row r="32" spans="1:40" ht="19.5" customHeight="1" x14ac:dyDescent="0.2">
      <c r="A32" s="58" t="s">
        <v>81</v>
      </c>
      <c r="B32" s="58"/>
      <c r="C32" s="67" t="s">
        <v>82</v>
      </c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57" t="s">
        <v>83</v>
      </c>
      <c r="AD32" s="57"/>
      <c r="AE32" s="57"/>
      <c r="AF32" s="57"/>
      <c r="AG32" s="53">
        <v>443794</v>
      </c>
      <c r="AH32" s="53"/>
      <c r="AI32" s="53"/>
      <c r="AJ32" s="53"/>
      <c r="AK32" s="11"/>
      <c r="AL32" s="11"/>
      <c r="AM32" s="24">
        <v>283434</v>
      </c>
      <c r="AN32" s="24">
        <f t="shared" si="0"/>
        <v>727228</v>
      </c>
    </row>
    <row r="33" spans="1:40" ht="19.5" customHeight="1" x14ac:dyDescent="0.2">
      <c r="A33" s="58" t="s">
        <v>84</v>
      </c>
      <c r="B33" s="58"/>
      <c r="C33" s="67" t="s">
        <v>85</v>
      </c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57" t="s">
        <v>86</v>
      </c>
      <c r="AD33" s="57"/>
      <c r="AE33" s="57"/>
      <c r="AF33" s="57"/>
      <c r="AG33" s="53">
        <v>1068735</v>
      </c>
      <c r="AH33" s="53"/>
      <c r="AI33" s="53"/>
      <c r="AJ33" s="53"/>
      <c r="AK33" s="11"/>
      <c r="AL33" s="11"/>
      <c r="AM33" s="24">
        <v>-456898</v>
      </c>
      <c r="AN33" s="24">
        <f t="shared" si="0"/>
        <v>611837</v>
      </c>
    </row>
    <row r="34" spans="1:40" ht="19.5" customHeight="1" x14ac:dyDescent="0.2">
      <c r="A34" s="54" t="s">
        <v>87</v>
      </c>
      <c r="B34" s="54"/>
      <c r="C34" s="66" t="s">
        <v>88</v>
      </c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52" t="s">
        <v>89</v>
      </c>
      <c r="AD34" s="52"/>
      <c r="AE34" s="52"/>
      <c r="AF34" s="52"/>
      <c r="AG34" s="53">
        <f>SUM(AG32:AJ33)</f>
        <v>1512529</v>
      </c>
      <c r="AH34" s="53"/>
      <c r="AI34" s="53"/>
      <c r="AJ34" s="53"/>
      <c r="AK34" s="11">
        <f>SUM(AK32:AK33)</f>
        <v>0</v>
      </c>
      <c r="AL34" s="11"/>
      <c r="AM34" s="24">
        <f>SUM(AM32:AM33)</f>
        <v>-173464</v>
      </c>
      <c r="AN34" s="24">
        <f t="shared" si="0"/>
        <v>1339065</v>
      </c>
    </row>
    <row r="35" spans="1:40" ht="19.5" customHeight="1" x14ac:dyDescent="0.2">
      <c r="A35" s="58" t="s">
        <v>90</v>
      </c>
      <c r="B35" s="58"/>
      <c r="C35" s="67" t="s">
        <v>91</v>
      </c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57" t="s">
        <v>92</v>
      </c>
      <c r="AD35" s="57"/>
      <c r="AE35" s="57"/>
      <c r="AF35" s="57"/>
      <c r="AG35" s="53">
        <v>5118480</v>
      </c>
      <c r="AH35" s="53"/>
      <c r="AI35" s="53"/>
      <c r="AJ35" s="53"/>
      <c r="AK35" s="11"/>
      <c r="AL35" s="11"/>
      <c r="AM35" s="24">
        <v>1149160</v>
      </c>
      <c r="AN35" s="24">
        <f t="shared" si="0"/>
        <v>6267640</v>
      </c>
    </row>
    <row r="36" spans="1:40" ht="19.5" customHeight="1" x14ac:dyDescent="0.2">
      <c r="A36" s="58" t="s">
        <v>93</v>
      </c>
      <c r="B36" s="58"/>
      <c r="C36" s="67" t="s">
        <v>94</v>
      </c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57" t="s">
        <v>95</v>
      </c>
      <c r="AD36" s="57"/>
      <c r="AE36" s="57"/>
      <c r="AF36" s="57"/>
      <c r="AG36" s="53">
        <v>4798000</v>
      </c>
      <c r="AH36" s="53"/>
      <c r="AI36" s="53"/>
      <c r="AJ36" s="53"/>
      <c r="AK36" s="11"/>
      <c r="AL36" s="11"/>
      <c r="AM36" s="24">
        <v>1262102</v>
      </c>
      <c r="AN36" s="24">
        <f t="shared" si="0"/>
        <v>6060102</v>
      </c>
    </row>
    <row r="37" spans="1:40" ht="19.5" customHeight="1" x14ac:dyDescent="0.2">
      <c r="A37" s="58" t="s">
        <v>96</v>
      </c>
      <c r="B37" s="58"/>
      <c r="C37" s="67" t="s">
        <v>97</v>
      </c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57" t="s">
        <v>98</v>
      </c>
      <c r="AD37" s="57"/>
      <c r="AE37" s="57"/>
      <c r="AF37" s="57"/>
      <c r="AG37" s="53">
        <v>13140</v>
      </c>
      <c r="AH37" s="53"/>
      <c r="AI37" s="53"/>
      <c r="AJ37" s="53"/>
      <c r="AK37" s="11"/>
      <c r="AL37" s="11"/>
      <c r="AM37" s="24">
        <v>166860</v>
      </c>
      <c r="AN37" s="24">
        <f t="shared" si="0"/>
        <v>180000</v>
      </c>
    </row>
    <row r="38" spans="1:40" ht="19.5" customHeight="1" x14ac:dyDescent="0.2">
      <c r="A38" s="58" t="s">
        <v>99</v>
      </c>
      <c r="B38" s="58"/>
      <c r="C38" s="67" t="s">
        <v>100</v>
      </c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57" t="s">
        <v>101</v>
      </c>
      <c r="AD38" s="57"/>
      <c r="AE38" s="57"/>
      <c r="AF38" s="57"/>
      <c r="AG38" s="53">
        <v>1247620</v>
      </c>
      <c r="AH38" s="53"/>
      <c r="AI38" s="53"/>
      <c r="AJ38" s="53"/>
      <c r="AK38" s="11"/>
      <c r="AL38" s="11"/>
      <c r="AM38" s="24">
        <v>2698470</v>
      </c>
      <c r="AN38" s="24">
        <f t="shared" si="0"/>
        <v>3946090</v>
      </c>
    </row>
    <row r="39" spans="1:40" ht="19.5" customHeight="1" x14ac:dyDescent="0.2">
      <c r="A39" s="58" t="s">
        <v>102</v>
      </c>
      <c r="B39" s="58"/>
      <c r="C39" s="68" t="s">
        <v>103</v>
      </c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57" t="s">
        <v>104</v>
      </c>
      <c r="AD39" s="57"/>
      <c r="AE39" s="57"/>
      <c r="AF39" s="57"/>
      <c r="AG39" s="53">
        <v>500000</v>
      </c>
      <c r="AH39" s="53"/>
      <c r="AI39" s="53"/>
      <c r="AJ39" s="53"/>
      <c r="AK39" s="11"/>
      <c r="AL39" s="11"/>
      <c r="AM39" s="24">
        <v>980000</v>
      </c>
      <c r="AN39" s="24">
        <f t="shared" si="0"/>
        <v>1480000</v>
      </c>
    </row>
    <row r="40" spans="1:40" ht="19.5" customHeight="1" x14ac:dyDescent="0.2">
      <c r="A40" s="58" t="s">
        <v>105</v>
      </c>
      <c r="B40" s="58"/>
      <c r="C40" s="60" t="s">
        <v>106</v>
      </c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57" t="s">
        <v>107</v>
      </c>
      <c r="AD40" s="57"/>
      <c r="AE40" s="57"/>
      <c r="AF40" s="57"/>
      <c r="AG40" s="53">
        <v>2367237</v>
      </c>
      <c r="AH40" s="53"/>
      <c r="AI40" s="53"/>
      <c r="AJ40" s="53"/>
      <c r="AK40" s="11"/>
      <c r="AL40" s="11"/>
      <c r="AM40" s="24">
        <v>3375263</v>
      </c>
      <c r="AN40" s="24">
        <f t="shared" si="0"/>
        <v>5742500</v>
      </c>
    </row>
    <row r="41" spans="1:40" ht="19.5" customHeight="1" x14ac:dyDescent="0.2">
      <c r="A41" s="58" t="s">
        <v>108</v>
      </c>
      <c r="B41" s="58"/>
      <c r="C41" s="67" t="s">
        <v>109</v>
      </c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57" t="s">
        <v>110</v>
      </c>
      <c r="AD41" s="57"/>
      <c r="AE41" s="57"/>
      <c r="AF41" s="57"/>
      <c r="AG41" s="53">
        <v>3819887</v>
      </c>
      <c r="AH41" s="53"/>
      <c r="AI41" s="53"/>
      <c r="AJ41" s="53"/>
      <c r="AK41" s="11"/>
      <c r="AL41" s="11"/>
      <c r="AM41" s="24">
        <v>1652121</v>
      </c>
      <c r="AN41" s="24">
        <f t="shared" si="0"/>
        <v>5472008</v>
      </c>
    </row>
    <row r="42" spans="1:40" ht="19.5" customHeight="1" x14ac:dyDescent="0.2">
      <c r="A42" s="54" t="s">
        <v>111</v>
      </c>
      <c r="B42" s="54"/>
      <c r="C42" s="66" t="s">
        <v>112</v>
      </c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52" t="s">
        <v>113</v>
      </c>
      <c r="AD42" s="52"/>
      <c r="AE42" s="52"/>
      <c r="AF42" s="52"/>
      <c r="AG42" s="53">
        <f>SUM(AG35:AJ41)</f>
        <v>17864364</v>
      </c>
      <c r="AH42" s="53"/>
      <c r="AI42" s="53"/>
      <c r="AJ42" s="53"/>
      <c r="AK42" s="11">
        <f>SUM(AK35:AK41)</f>
        <v>0</v>
      </c>
      <c r="AL42" s="11"/>
      <c r="AM42" s="24">
        <f>SUM(AM35:AM41)</f>
        <v>11283976</v>
      </c>
      <c r="AN42" s="24">
        <f t="shared" si="0"/>
        <v>29148340</v>
      </c>
    </row>
    <row r="43" spans="1:40" ht="19.5" customHeight="1" x14ac:dyDescent="0.2">
      <c r="A43" s="58" t="s">
        <v>114</v>
      </c>
      <c r="B43" s="58"/>
      <c r="C43" s="67" t="s">
        <v>115</v>
      </c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57" t="s">
        <v>116</v>
      </c>
      <c r="AD43" s="57"/>
      <c r="AE43" s="57"/>
      <c r="AF43" s="57"/>
      <c r="AG43" s="53">
        <v>291278</v>
      </c>
      <c r="AH43" s="53"/>
      <c r="AI43" s="53"/>
      <c r="AJ43" s="53"/>
      <c r="AK43" s="11"/>
      <c r="AL43" s="11"/>
      <c r="AM43" s="24">
        <v>-195000</v>
      </c>
      <c r="AN43" s="24">
        <f t="shared" si="0"/>
        <v>96278</v>
      </c>
    </row>
    <row r="44" spans="1:40" ht="19.5" customHeight="1" x14ac:dyDescent="0.2">
      <c r="A44" s="58" t="s">
        <v>117</v>
      </c>
      <c r="B44" s="58"/>
      <c r="C44" s="67" t="s">
        <v>118</v>
      </c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57" t="s">
        <v>119</v>
      </c>
      <c r="AD44" s="57"/>
      <c r="AE44" s="57"/>
      <c r="AF44" s="57"/>
      <c r="AG44" s="53"/>
      <c r="AH44" s="53"/>
      <c r="AI44" s="53"/>
      <c r="AJ44" s="53"/>
      <c r="AK44" s="11"/>
      <c r="AL44" s="11"/>
      <c r="AM44" s="24"/>
      <c r="AN44" s="24">
        <f t="shared" si="0"/>
        <v>0</v>
      </c>
    </row>
    <row r="45" spans="1:40" ht="19.5" customHeight="1" x14ac:dyDescent="0.2">
      <c r="A45" s="54" t="s">
        <v>120</v>
      </c>
      <c r="B45" s="54"/>
      <c r="C45" s="66" t="s">
        <v>121</v>
      </c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52" t="s">
        <v>122</v>
      </c>
      <c r="AD45" s="52"/>
      <c r="AE45" s="52"/>
      <c r="AF45" s="52"/>
      <c r="AG45" s="53">
        <f>SUM(AG43:AJ44)</f>
        <v>291278</v>
      </c>
      <c r="AH45" s="53"/>
      <c r="AI45" s="53"/>
      <c r="AJ45" s="53"/>
      <c r="AK45" s="11">
        <f>SUM(AK43:AK44)</f>
        <v>0</v>
      </c>
      <c r="AL45" s="11"/>
      <c r="AM45" s="24">
        <f>SUM(AM43:AM44)</f>
        <v>-195000</v>
      </c>
      <c r="AN45" s="24">
        <f t="shared" si="0"/>
        <v>96278</v>
      </c>
    </row>
    <row r="46" spans="1:40" ht="19.5" customHeight="1" x14ac:dyDescent="0.2">
      <c r="A46" s="58" t="s">
        <v>123</v>
      </c>
      <c r="B46" s="58"/>
      <c r="C46" s="67" t="s">
        <v>124</v>
      </c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57" t="s">
        <v>125</v>
      </c>
      <c r="AD46" s="57"/>
      <c r="AE46" s="57"/>
      <c r="AF46" s="57"/>
      <c r="AG46" s="53">
        <v>8291437</v>
      </c>
      <c r="AH46" s="53"/>
      <c r="AI46" s="53"/>
      <c r="AJ46" s="53"/>
      <c r="AK46" s="11">
        <v>114000</v>
      </c>
      <c r="AL46" s="11"/>
      <c r="AM46" s="24">
        <v>1252485</v>
      </c>
      <c r="AN46" s="24">
        <f t="shared" si="0"/>
        <v>9657922</v>
      </c>
    </row>
    <row r="47" spans="1:40" ht="19.5" customHeight="1" x14ac:dyDescent="0.2">
      <c r="A47" s="58" t="s">
        <v>126</v>
      </c>
      <c r="B47" s="58"/>
      <c r="C47" s="67" t="s">
        <v>127</v>
      </c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57" t="s">
        <v>128</v>
      </c>
      <c r="AD47" s="57"/>
      <c r="AE47" s="57"/>
      <c r="AF47" s="57"/>
      <c r="AG47" s="53">
        <v>1749000</v>
      </c>
      <c r="AH47" s="53"/>
      <c r="AI47" s="53"/>
      <c r="AJ47" s="53"/>
      <c r="AK47" s="11"/>
      <c r="AL47" s="11"/>
      <c r="AM47" s="24">
        <v>1742000</v>
      </c>
      <c r="AN47" s="24">
        <f t="shared" si="0"/>
        <v>3491000</v>
      </c>
    </row>
    <row r="48" spans="1:40" ht="19.5" customHeight="1" x14ac:dyDescent="0.2">
      <c r="A48" s="58" t="s">
        <v>129</v>
      </c>
      <c r="B48" s="58"/>
      <c r="C48" s="67" t="s">
        <v>130</v>
      </c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57" t="s">
        <v>131</v>
      </c>
      <c r="AD48" s="57"/>
      <c r="AE48" s="57"/>
      <c r="AF48" s="57"/>
      <c r="AG48" s="53"/>
      <c r="AH48" s="53"/>
      <c r="AI48" s="53"/>
      <c r="AJ48" s="53"/>
      <c r="AK48" s="11"/>
      <c r="AL48" s="11"/>
      <c r="AM48" s="24"/>
      <c r="AN48" s="24">
        <f t="shared" si="0"/>
        <v>0</v>
      </c>
    </row>
    <row r="49" spans="1:40" ht="19.5" customHeight="1" x14ac:dyDescent="0.2">
      <c r="A49" s="58" t="s">
        <v>132</v>
      </c>
      <c r="B49" s="58"/>
      <c r="C49" s="67" t="s">
        <v>133</v>
      </c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57" t="s">
        <v>134</v>
      </c>
      <c r="AD49" s="57"/>
      <c r="AE49" s="57"/>
      <c r="AF49" s="57"/>
      <c r="AG49" s="53"/>
      <c r="AH49" s="53"/>
      <c r="AI49" s="53"/>
      <c r="AJ49" s="53"/>
      <c r="AK49" s="11"/>
      <c r="AL49" s="11"/>
      <c r="AM49" s="24"/>
      <c r="AN49" s="24">
        <f t="shared" si="0"/>
        <v>0</v>
      </c>
    </row>
    <row r="50" spans="1:40" ht="19.5" customHeight="1" x14ac:dyDescent="0.2">
      <c r="A50" s="58" t="s">
        <v>135</v>
      </c>
      <c r="B50" s="58"/>
      <c r="C50" s="67" t="s">
        <v>136</v>
      </c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57" t="s">
        <v>137</v>
      </c>
      <c r="AD50" s="57"/>
      <c r="AE50" s="57"/>
      <c r="AF50" s="57"/>
      <c r="AG50" s="53"/>
      <c r="AH50" s="53"/>
      <c r="AI50" s="53"/>
      <c r="AJ50" s="53"/>
      <c r="AK50" s="11"/>
      <c r="AL50" s="11"/>
      <c r="AM50" s="24"/>
      <c r="AN50" s="24">
        <f t="shared" si="0"/>
        <v>0</v>
      </c>
    </row>
    <row r="51" spans="1:40" ht="19.5" customHeight="1" x14ac:dyDescent="0.2">
      <c r="A51" s="54" t="s">
        <v>138</v>
      </c>
      <c r="B51" s="54"/>
      <c r="C51" s="66" t="s">
        <v>139</v>
      </c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52" t="s">
        <v>140</v>
      </c>
      <c r="AD51" s="52"/>
      <c r="AE51" s="52"/>
      <c r="AF51" s="52"/>
      <c r="AG51" s="53">
        <f>SUM(AG46:AJ50)</f>
        <v>10040437</v>
      </c>
      <c r="AH51" s="53"/>
      <c r="AI51" s="53"/>
      <c r="AJ51" s="53"/>
      <c r="AK51" s="11">
        <f>SUM(AK46:AK50)</f>
        <v>114000</v>
      </c>
      <c r="AL51" s="11"/>
      <c r="AM51" s="24">
        <f>SUM(AM46:AM50)</f>
        <v>2994485</v>
      </c>
      <c r="AN51" s="24">
        <f t="shared" si="0"/>
        <v>13148922</v>
      </c>
    </row>
    <row r="52" spans="1:40" ht="19.5" customHeight="1" x14ac:dyDescent="0.2">
      <c r="A52" s="54" t="s">
        <v>141</v>
      </c>
      <c r="B52" s="54"/>
      <c r="C52" s="66" t="s">
        <v>142</v>
      </c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52" t="s">
        <v>143</v>
      </c>
      <c r="AD52" s="52"/>
      <c r="AE52" s="52"/>
      <c r="AF52" s="52"/>
      <c r="AG52" s="53">
        <f>SUM(AG31+AG34+AG42+AG45+AG51)</f>
        <v>49853377</v>
      </c>
      <c r="AH52" s="53"/>
      <c r="AI52" s="53"/>
      <c r="AJ52" s="53"/>
      <c r="AK52" s="11">
        <f>SUM(AK51,AK45,AK42,AK34,AK31)</f>
        <v>537000</v>
      </c>
      <c r="AL52" s="11"/>
      <c r="AM52" s="24">
        <f>SUM(AM31+AM34+AM42+AM45+AM51)</f>
        <v>18097594</v>
      </c>
      <c r="AN52" s="24">
        <f t="shared" si="0"/>
        <v>68487971</v>
      </c>
    </row>
    <row r="53" spans="1:40" ht="19.5" customHeight="1" x14ac:dyDescent="0.2">
      <c r="A53" s="58" t="s">
        <v>144</v>
      </c>
      <c r="B53" s="58"/>
      <c r="C53" s="56" t="s">
        <v>145</v>
      </c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7" t="s">
        <v>146</v>
      </c>
      <c r="AD53" s="57"/>
      <c r="AE53" s="57"/>
      <c r="AF53" s="57"/>
      <c r="AG53" s="53"/>
      <c r="AH53" s="53"/>
      <c r="AI53" s="53"/>
      <c r="AJ53" s="53"/>
      <c r="AK53" s="11"/>
      <c r="AL53" s="11"/>
      <c r="AM53" s="24"/>
      <c r="AN53" s="24">
        <f t="shared" si="0"/>
        <v>0</v>
      </c>
    </row>
    <row r="54" spans="1:40" ht="19.5" customHeight="1" x14ac:dyDescent="0.2">
      <c r="A54" s="58" t="s">
        <v>147</v>
      </c>
      <c r="B54" s="58"/>
      <c r="C54" s="56" t="s">
        <v>148</v>
      </c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7" t="s">
        <v>149</v>
      </c>
      <c r="AD54" s="57"/>
      <c r="AE54" s="57"/>
      <c r="AF54" s="57"/>
      <c r="AG54" s="53"/>
      <c r="AH54" s="53"/>
      <c r="AI54" s="53"/>
      <c r="AJ54" s="53"/>
      <c r="AK54" s="11"/>
      <c r="AL54" s="11"/>
      <c r="AM54" s="24">
        <v>1386000</v>
      </c>
      <c r="AN54" s="24">
        <f t="shared" si="0"/>
        <v>1386000</v>
      </c>
    </row>
    <row r="55" spans="1:40" ht="19.5" customHeight="1" x14ac:dyDescent="0.2">
      <c r="A55" s="58" t="s">
        <v>150</v>
      </c>
      <c r="B55" s="58"/>
      <c r="C55" s="65" t="s">
        <v>151</v>
      </c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57" t="s">
        <v>152</v>
      </c>
      <c r="AD55" s="57"/>
      <c r="AE55" s="57"/>
      <c r="AF55" s="57"/>
      <c r="AG55" s="53"/>
      <c r="AH55" s="53"/>
      <c r="AI55" s="53"/>
      <c r="AJ55" s="53"/>
      <c r="AK55" s="11"/>
      <c r="AL55" s="11"/>
      <c r="AM55" s="24"/>
      <c r="AN55" s="24">
        <f t="shared" si="0"/>
        <v>0</v>
      </c>
    </row>
    <row r="56" spans="1:40" ht="19.5" customHeight="1" x14ac:dyDescent="0.2">
      <c r="A56" s="58" t="s">
        <v>153</v>
      </c>
      <c r="B56" s="58"/>
      <c r="C56" s="65" t="s">
        <v>154</v>
      </c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57" t="s">
        <v>155</v>
      </c>
      <c r="AD56" s="57"/>
      <c r="AE56" s="57"/>
      <c r="AF56" s="57"/>
      <c r="AG56" s="53"/>
      <c r="AH56" s="53"/>
      <c r="AI56" s="53"/>
      <c r="AJ56" s="53"/>
      <c r="AK56" s="11"/>
      <c r="AL56" s="11"/>
      <c r="AM56" s="24"/>
      <c r="AN56" s="24">
        <f t="shared" si="0"/>
        <v>0</v>
      </c>
    </row>
    <row r="57" spans="1:40" ht="19.5" customHeight="1" x14ac:dyDescent="0.2">
      <c r="A57" s="58" t="s">
        <v>156</v>
      </c>
      <c r="B57" s="58"/>
      <c r="C57" s="65" t="s">
        <v>157</v>
      </c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57" t="s">
        <v>158</v>
      </c>
      <c r="AD57" s="57"/>
      <c r="AE57" s="57"/>
      <c r="AF57" s="57"/>
      <c r="AG57" s="53"/>
      <c r="AH57" s="53"/>
      <c r="AI57" s="53"/>
      <c r="AJ57" s="53"/>
      <c r="AK57" s="11"/>
      <c r="AL57" s="11"/>
      <c r="AM57" s="24"/>
      <c r="AN57" s="24">
        <f t="shared" si="0"/>
        <v>0</v>
      </c>
    </row>
    <row r="58" spans="1:40" ht="19.5" customHeight="1" x14ac:dyDescent="0.2">
      <c r="A58" s="58" t="s">
        <v>159</v>
      </c>
      <c r="B58" s="58"/>
      <c r="C58" s="56" t="s">
        <v>160</v>
      </c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7" t="s">
        <v>161</v>
      </c>
      <c r="AD58" s="57"/>
      <c r="AE58" s="57"/>
      <c r="AF58" s="57"/>
      <c r="AG58" s="53"/>
      <c r="AH58" s="53"/>
      <c r="AI58" s="53"/>
      <c r="AJ58" s="53"/>
      <c r="AK58" s="11"/>
      <c r="AL58" s="11"/>
      <c r="AM58" s="24"/>
      <c r="AN58" s="24">
        <f t="shared" si="0"/>
        <v>0</v>
      </c>
    </row>
    <row r="59" spans="1:40" ht="19.5" customHeight="1" x14ac:dyDescent="0.2">
      <c r="A59" s="58" t="s">
        <v>162</v>
      </c>
      <c r="B59" s="58"/>
      <c r="C59" s="56" t="s">
        <v>441</v>
      </c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7" t="s">
        <v>163</v>
      </c>
      <c r="AD59" s="57"/>
      <c r="AE59" s="57"/>
      <c r="AF59" s="57"/>
      <c r="AG59" s="53"/>
      <c r="AH59" s="53"/>
      <c r="AI59" s="53"/>
      <c r="AJ59" s="53"/>
      <c r="AK59" s="11"/>
      <c r="AL59" s="11"/>
      <c r="AM59" s="24"/>
      <c r="AN59" s="24">
        <f t="shared" si="0"/>
        <v>0</v>
      </c>
    </row>
    <row r="60" spans="1:40" ht="19.5" customHeight="1" x14ac:dyDescent="0.2">
      <c r="A60" s="58" t="s">
        <v>164</v>
      </c>
      <c r="B60" s="58"/>
      <c r="C60" s="56" t="s">
        <v>165</v>
      </c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7" t="s">
        <v>166</v>
      </c>
      <c r="AD60" s="57"/>
      <c r="AE60" s="57"/>
      <c r="AF60" s="57"/>
      <c r="AG60" s="53">
        <v>12343000</v>
      </c>
      <c r="AH60" s="53"/>
      <c r="AI60" s="53"/>
      <c r="AJ60" s="53"/>
      <c r="AK60" s="11"/>
      <c r="AL60" s="11"/>
      <c r="AM60" s="24">
        <v>-7455601</v>
      </c>
      <c r="AN60" s="24">
        <f t="shared" si="0"/>
        <v>4887399</v>
      </c>
    </row>
    <row r="61" spans="1:40" ht="19.5" customHeight="1" x14ac:dyDescent="0.2">
      <c r="A61" s="54" t="s">
        <v>167</v>
      </c>
      <c r="B61" s="54"/>
      <c r="C61" s="59" t="s">
        <v>168</v>
      </c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2" t="s">
        <v>169</v>
      </c>
      <c r="AD61" s="52"/>
      <c r="AE61" s="52"/>
      <c r="AF61" s="52"/>
      <c r="AG61" s="53">
        <f>SUM(AG53:AJ60)</f>
        <v>12343000</v>
      </c>
      <c r="AH61" s="53"/>
      <c r="AI61" s="53"/>
      <c r="AJ61" s="53"/>
      <c r="AK61" s="11">
        <f>SUM(AK53:AK60)</f>
        <v>0</v>
      </c>
      <c r="AL61" s="11"/>
      <c r="AM61" s="24">
        <f>SUM(AM54+AM60)</f>
        <v>-6069601</v>
      </c>
      <c r="AN61" s="24">
        <f t="shared" si="0"/>
        <v>6273399</v>
      </c>
    </row>
    <row r="62" spans="1:40" ht="19.5" customHeight="1" x14ac:dyDescent="0.2">
      <c r="A62" s="58" t="s">
        <v>170</v>
      </c>
      <c r="B62" s="58"/>
      <c r="C62" s="63" t="s">
        <v>171</v>
      </c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57" t="s">
        <v>172</v>
      </c>
      <c r="AD62" s="57"/>
      <c r="AE62" s="57"/>
      <c r="AF62" s="57"/>
      <c r="AG62" s="53"/>
      <c r="AH62" s="53"/>
      <c r="AI62" s="53"/>
      <c r="AJ62" s="53"/>
      <c r="AK62" s="11"/>
      <c r="AL62" s="11"/>
      <c r="AM62" s="24"/>
      <c r="AN62" s="24">
        <f t="shared" si="0"/>
        <v>0</v>
      </c>
    </row>
    <row r="63" spans="1:40" ht="19.5" customHeight="1" x14ac:dyDescent="0.2">
      <c r="A63" s="58" t="s">
        <v>173</v>
      </c>
      <c r="B63" s="58"/>
      <c r="C63" s="63" t="s">
        <v>174</v>
      </c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57" t="s">
        <v>175</v>
      </c>
      <c r="AD63" s="57"/>
      <c r="AE63" s="57"/>
      <c r="AF63" s="57"/>
      <c r="AG63" s="53"/>
      <c r="AH63" s="53"/>
      <c r="AI63" s="53"/>
      <c r="AJ63" s="53"/>
      <c r="AK63" s="11"/>
      <c r="AL63" s="11"/>
      <c r="AM63" s="24">
        <v>33231</v>
      </c>
      <c r="AN63" s="24">
        <f t="shared" si="0"/>
        <v>33231</v>
      </c>
    </row>
    <row r="64" spans="1:40" ht="29.25" customHeight="1" x14ac:dyDescent="0.2">
      <c r="A64" s="58" t="s">
        <v>176</v>
      </c>
      <c r="B64" s="58"/>
      <c r="C64" s="63" t="s">
        <v>177</v>
      </c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57" t="s">
        <v>178</v>
      </c>
      <c r="AD64" s="57"/>
      <c r="AE64" s="57"/>
      <c r="AF64" s="57"/>
      <c r="AG64" s="53"/>
      <c r="AH64" s="53"/>
      <c r="AI64" s="53"/>
      <c r="AJ64" s="53"/>
      <c r="AK64" s="11"/>
      <c r="AL64" s="11"/>
      <c r="AM64" s="24"/>
      <c r="AN64" s="24">
        <f t="shared" si="0"/>
        <v>0</v>
      </c>
    </row>
    <row r="65" spans="1:40" ht="29.25" customHeight="1" x14ac:dyDescent="0.2">
      <c r="A65" s="58" t="s">
        <v>179</v>
      </c>
      <c r="B65" s="58"/>
      <c r="C65" s="63" t="s">
        <v>180</v>
      </c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57" t="s">
        <v>181</v>
      </c>
      <c r="AD65" s="57"/>
      <c r="AE65" s="57"/>
      <c r="AF65" s="57"/>
      <c r="AG65" s="53"/>
      <c r="AH65" s="53"/>
      <c r="AI65" s="53"/>
      <c r="AJ65" s="53"/>
      <c r="AK65" s="11"/>
      <c r="AL65" s="11"/>
      <c r="AM65" s="24"/>
      <c r="AN65" s="24">
        <f t="shared" si="0"/>
        <v>0</v>
      </c>
    </row>
    <row r="66" spans="1:40" ht="29.25" customHeight="1" x14ac:dyDescent="0.2">
      <c r="A66" s="58" t="s">
        <v>182</v>
      </c>
      <c r="B66" s="58"/>
      <c r="C66" s="63" t="s">
        <v>183</v>
      </c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57" t="s">
        <v>184</v>
      </c>
      <c r="AD66" s="57"/>
      <c r="AE66" s="57"/>
      <c r="AF66" s="57"/>
      <c r="AG66" s="53"/>
      <c r="AH66" s="53"/>
      <c r="AI66" s="53"/>
      <c r="AJ66" s="53"/>
      <c r="AK66" s="11"/>
      <c r="AL66" s="11"/>
      <c r="AM66" s="24"/>
      <c r="AN66" s="24">
        <f t="shared" si="0"/>
        <v>0</v>
      </c>
    </row>
    <row r="67" spans="1:40" ht="19.5" customHeight="1" x14ac:dyDescent="0.2">
      <c r="A67" s="58" t="s">
        <v>185</v>
      </c>
      <c r="B67" s="58"/>
      <c r="C67" s="63" t="s">
        <v>186</v>
      </c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57" t="s">
        <v>187</v>
      </c>
      <c r="AD67" s="57"/>
      <c r="AE67" s="57"/>
      <c r="AF67" s="57"/>
      <c r="AG67" s="53">
        <v>39961000</v>
      </c>
      <c r="AH67" s="53"/>
      <c r="AI67" s="53"/>
      <c r="AJ67" s="53"/>
      <c r="AK67" s="11">
        <v>743000</v>
      </c>
      <c r="AL67" s="11"/>
      <c r="AM67" s="24">
        <v>1934776</v>
      </c>
      <c r="AN67" s="24">
        <f t="shared" si="0"/>
        <v>42638776</v>
      </c>
    </row>
    <row r="68" spans="1:40" ht="29.25" customHeight="1" x14ac:dyDescent="0.2">
      <c r="A68" s="58" t="s">
        <v>188</v>
      </c>
      <c r="B68" s="58"/>
      <c r="C68" s="63" t="s">
        <v>189</v>
      </c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57" t="s">
        <v>190</v>
      </c>
      <c r="AD68" s="57"/>
      <c r="AE68" s="57"/>
      <c r="AF68" s="57"/>
      <c r="AG68" s="53"/>
      <c r="AH68" s="53"/>
      <c r="AI68" s="53"/>
      <c r="AJ68" s="53"/>
      <c r="AK68" s="11"/>
      <c r="AL68" s="11"/>
      <c r="AM68" s="24"/>
      <c r="AN68" s="24">
        <f t="shared" si="0"/>
        <v>0</v>
      </c>
    </row>
    <row r="69" spans="1:40" ht="29.25" customHeight="1" x14ac:dyDescent="0.2">
      <c r="A69" s="58" t="s">
        <v>191</v>
      </c>
      <c r="B69" s="58"/>
      <c r="C69" s="63" t="s">
        <v>192</v>
      </c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57" t="s">
        <v>193</v>
      </c>
      <c r="AD69" s="57"/>
      <c r="AE69" s="57"/>
      <c r="AF69" s="57"/>
      <c r="AG69" s="53">
        <v>500000</v>
      </c>
      <c r="AH69" s="53"/>
      <c r="AI69" s="53"/>
      <c r="AJ69" s="53"/>
      <c r="AK69" s="11"/>
      <c r="AL69" s="11"/>
      <c r="AM69" s="24"/>
      <c r="AN69" s="24">
        <f t="shared" si="0"/>
        <v>500000</v>
      </c>
    </row>
    <row r="70" spans="1:40" ht="19.5" customHeight="1" x14ac:dyDescent="0.2">
      <c r="A70" s="58" t="s">
        <v>194</v>
      </c>
      <c r="B70" s="58"/>
      <c r="C70" s="63" t="s">
        <v>195</v>
      </c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57" t="s">
        <v>196</v>
      </c>
      <c r="AD70" s="57"/>
      <c r="AE70" s="57"/>
      <c r="AF70" s="57"/>
      <c r="AG70" s="53"/>
      <c r="AH70" s="53"/>
      <c r="AI70" s="53"/>
      <c r="AJ70" s="53"/>
      <c r="AK70" s="11"/>
      <c r="AL70" s="11"/>
      <c r="AM70" s="24"/>
      <c r="AN70" s="24">
        <f t="shared" si="0"/>
        <v>0</v>
      </c>
    </row>
    <row r="71" spans="1:40" ht="19.5" customHeight="1" x14ac:dyDescent="0.2">
      <c r="A71" s="58" t="s">
        <v>197</v>
      </c>
      <c r="B71" s="58"/>
      <c r="C71" s="64" t="s">
        <v>198</v>
      </c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57" t="s">
        <v>199</v>
      </c>
      <c r="AD71" s="57"/>
      <c r="AE71" s="57"/>
      <c r="AF71" s="57"/>
      <c r="AG71" s="53"/>
      <c r="AH71" s="53"/>
      <c r="AI71" s="53"/>
      <c r="AJ71" s="53"/>
      <c r="AK71" s="11"/>
      <c r="AL71" s="11"/>
      <c r="AM71" s="24"/>
      <c r="AN71" s="24">
        <f t="shared" si="0"/>
        <v>0</v>
      </c>
    </row>
    <row r="72" spans="1:40" ht="19.5" customHeight="1" x14ac:dyDescent="0.2">
      <c r="A72" s="58" t="s">
        <v>200</v>
      </c>
      <c r="B72" s="58"/>
      <c r="C72" s="63" t="s">
        <v>201</v>
      </c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57" t="s">
        <v>202</v>
      </c>
      <c r="AD72" s="57"/>
      <c r="AE72" s="57"/>
      <c r="AF72" s="57"/>
      <c r="AG72" s="53">
        <v>3410000</v>
      </c>
      <c r="AH72" s="53"/>
      <c r="AI72" s="53"/>
      <c r="AJ72" s="53"/>
      <c r="AK72" s="11">
        <v>150000</v>
      </c>
      <c r="AL72" s="11"/>
      <c r="AM72" s="24">
        <v>870000</v>
      </c>
      <c r="AN72" s="24">
        <f t="shared" si="0"/>
        <v>4430000</v>
      </c>
    </row>
    <row r="73" spans="1:40" ht="19.5" customHeight="1" x14ac:dyDescent="0.2">
      <c r="A73" s="58" t="s">
        <v>203</v>
      </c>
      <c r="B73" s="58"/>
      <c r="C73" s="64" t="s">
        <v>204</v>
      </c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57" t="s">
        <v>205</v>
      </c>
      <c r="AD73" s="57"/>
      <c r="AE73" s="57"/>
      <c r="AF73" s="57"/>
      <c r="AG73" s="53">
        <v>39123000</v>
      </c>
      <c r="AH73" s="53"/>
      <c r="AI73" s="53"/>
      <c r="AJ73" s="53"/>
      <c r="AK73" s="11">
        <v>-36762000</v>
      </c>
      <c r="AL73" s="11">
        <v>-2361000</v>
      </c>
      <c r="AM73" s="24">
        <v>709127</v>
      </c>
      <c r="AN73" s="24">
        <f t="shared" ref="AN73:AN96" si="1">SUM(AG73:AM73)</f>
        <v>709127</v>
      </c>
    </row>
    <row r="74" spans="1:40" ht="19.5" customHeight="1" x14ac:dyDescent="0.2">
      <c r="A74" s="54" t="s">
        <v>206</v>
      </c>
      <c r="B74" s="54"/>
      <c r="C74" s="59" t="s">
        <v>207</v>
      </c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2" t="s">
        <v>208</v>
      </c>
      <c r="AD74" s="52"/>
      <c r="AE74" s="52"/>
      <c r="AF74" s="52"/>
      <c r="AG74" s="62">
        <f>SUM(AG62:AJ73)</f>
        <v>82994000</v>
      </c>
      <c r="AH74" s="62"/>
      <c r="AI74" s="62"/>
      <c r="AJ74" s="62"/>
      <c r="AK74" s="15">
        <f>SUM(AK62:AK73)</f>
        <v>-35869000</v>
      </c>
      <c r="AL74" s="15">
        <v>-2361000</v>
      </c>
      <c r="AM74" s="25">
        <f>SUM(AM63:AM73)</f>
        <v>3547134</v>
      </c>
      <c r="AN74" s="24">
        <f t="shared" si="1"/>
        <v>48311134</v>
      </c>
    </row>
    <row r="75" spans="1:40" ht="19.5" customHeight="1" x14ac:dyDescent="0.2">
      <c r="A75" s="58" t="s">
        <v>209</v>
      </c>
      <c r="B75" s="58"/>
      <c r="C75" s="61" t="s">
        <v>210</v>
      </c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57" t="s">
        <v>211</v>
      </c>
      <c r="AD75" s="57"/>
      <c r="AE75" s="57"/>
      <c r="AF75" s="57"/>
      <c r="AG75" s="53"/>
      <c r="AH75" s="53"/>
      <c r="AI75" s="53"/>
      <c r="AJ75" s="53"/>
      <c r="AK75" s="11"/>
      <c r="AL75" s="11"/>
      <c r="AM75" s="24"/>
      <c r="AN75" s="24">
        <f t="shared" si="1"/>
        <v>0</v>
      </c>
    </row>
    <row r="76" spans="1:40" ht="19.5" customHeight="1" x14ac:dyDescent="0.2">
      <c r="A76" s="58" t="s">
        <v>212</v>
      </c>
      <c r="B76" s="58"/>
      <c r="C76" s="61" t="s">
        <v>213</v>
      </c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57" t="s">
        <v>214</v>
      </c>
      <c r="AD76" s="57"/>
      <c r="AE76" s="57"/>
      <c r="AF76" s="57"/>
      <c r="AG76" s="53">
        <v>53644000</v>
      </c>
      <c r="AH76" s="53"/>
      <c r="AI76" s="53"/>
      <c r="AJ76" s="53"/>
      <c r="AK76" s="11"/>
      <c r="AL76" s="11">
        <v>6299000</v>
      </c>
      <c r="AM76" s="24">
        <v>1127425</v>
      </c>
      <c r="AN76" s="24">
        <f t="shared" si="1"/>
        <v>61070425</v>
      </c>
    </row>
    <row r="77" spans="1:40" ht="19.5" customHeight="1" x14ac:dyDescent="0.2">
      <c r="A77" s="58" t="s">
        <v>215</v>
      </c>
      <c r="B77" s="58"/>
      <c r="C77" s="61" t="s">
        <v>216</v>
      </c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57" t="s">
        <v>217</v>
      </c>
      <c r="AD77" s="57"/>
      <c r="AE77" s="57"/>
      <c r="AF77" s="57"/>
      <c r="AG77" s="53"/>
      <c r="AH77" s="53"/>
      <c r="AI77" s="53"/>
      <c r="AJ77" s="53"/>
      <c r="AK77" s="11">
        <v>794000</v>
      </c>
      <c r="AL77" s="11"/>
      <c r="AM77" s="24">
        <v>137394</v>
      </c>
      <c r="AN77" s="24">
        <f t="shared" si="1"/>
        <v>931394</v>
      </c>
    </row>
    <row r="78" spans="1:40" ht="19.5" customHeight="1" x14ac:dyDescent="0.2">
      <c r="A78" s="58" t="s">
        <v>218</v>
      </c>
      <c r="B78" s="58"/>
      <c r="C78" s="61" t="s">
        <v>219</v>
      </c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57" t="s">
        <v>220</v>
      </c>
      <c r="AD78" s="57"/>
      <c r="AE78" s="57"/>
      <c r="AF78" s="57"/>
      <c r="AG78" s="53">
        <v>3628000</v>
      </c>
      <c r="AH78" s="53"/>
      <c r="AI78" s="53"/>
      <c r="AJ78" s="53"/>
      <c r="AK78" s="11">
        <v>-794000</v>
      </c>
      <c r="AL78" s="11"/>
      <c r="AM78" s="24">
        <v>4528150</v>
      </c>
      <c r="AN78" s="24">
        <f t="shared" si="1"/>
        <v>7362150</v>
      </c>
    </row>
    <row r="79" spans="1:40" ht="19.5" customHeight="1" x14ac:dyDescent="0.2">
      <c r="A79" s="58" t="s">
        <v>221</v>
      </c>
      <c r="B79" s="58"/>
      <c r="C79" s="60" t="s">
        <v>222</v>
      </c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57" t="s">
        <v>223</v>
      </c>
      <c r="AD79" s="57"/>
      <c r="AE79" s="57"/>
      <c r="AF79" s="57"/>
      <c r="AG79" s="53"/>
      <c r="AH79" s="53"/>
      <c r="AI79" s="53"/>
      <c r="AJ79" s="53"/>
      <c r="AK79" s="11"/>
      <c r="AL79" s="11"/>
      <c r="AM79" s="24"/>
      <c r="AN79" s="24">
        <f t="shared" si="1"/>
        <v>0</v>
      </c>
    </row>
    <row r="80" spans="1:40" ht="19.5" customHeight="1" x14ac:dyDescent="0.2">
      <c r="A80" s="58" t="s">
        <v>224</v>
      </c>
      <c r="B80" s="58"/>
      <c r="C80" s="60" t="s">
        <v>225</v>
      </c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57" t="s">
        <v>226</v>
      </c>
      <c r="AD80" s="57"/>
      <c r="AE80" s="57"/>
      <c r="AF80" s="57"/>
      <c r="AG80" s="53"/>
      <c r="AH80" s="53"/>
      <c r="AI80" s="53"/>
      <c r="AJ80" s="53"/>
      <c r="AK80" s="11"/>
      <c r="AL80" s="11"/>
      <c r="AM80" s="24"/>
      <c r="AN80" s="24">
        <f t="shared" si="1"/>
        <v>0</v>
      </c>
    </row>
    <row r="81" spans="1:40" ht="19.5" customHeight="1" x14ac:dyDescent="0.2">
      <c r="A81" s="58" t="s">
        <v>227</v>
      </c>
      <c r="B81" s="58"/>
      <c r="C81" s="60" t="s">
        <v>228</v>
      </c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57" t="s">
        <v>229</v>
      </c>
      <c r="AD81" s="57"/>
      <c r="AE81" s="57"/>
      <c r="AF81" s="57"/>
      <c r="AG81" s="53">
        <v>15464000</v>
      </c>
      <c r="AH81" s="53"/>
      <c r="AI81" s="53"/>
      <c r="AJ81" s="53"/>
      <c r="AK81" s="11"/>
      <c r="AL81" s="11">
        <v>1701000</v>
      </c>
      <c r="AM81" s="24">
        <v>4223931</v>
      </c>
      <c r="AN81" s="24">
        <f t="shared" si="1"/>
        <v>21388931</v>
      </c>
    </row>
    <row r="82" spans="1:40" s="2" customFormat="1" ht="19.5" customHeight="1" x14ac:dyDescent="0.2">
      <c r="A82" s="54" t="s">
        <v>230</v>
      </c>
      <c r="B82" s="54"/>
      <c r="C82" s="55" t="s">
        <v>231</v>
      </c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2" t="s">
        <v>232</v>
      </c>
      <c r="AD82" s="52"/>
      <c r="AE82" s="52"/>
      <c r="AF82" s="52"/>
      <c r="AG82" s="53">
        <f>SUM(AG75:AJ81)</f>
        <v>72736000</v>
      </c>
      <c r="AH82" s="53"/>
      <c r="AI82" s="53"/>
      <c r="AJ82" s="53"/>
      <c r="AK82" s="11">
        <f>SUM(AK75:AK81)</f>
        <v>0</v>
      </c>
      <c r="AL82" s="11">
        <f>SUM(AL75:AL81)</f>
        <v>8000000</v>
      </c>
      <c r="AM82" s="24">
        <v>10016900</v>
      </c>
      <c r="AN82" s="24">
        <f t="shared" si="1"/>
        <v>90752900</v>
      </c>
    </row>
    <row r="83" spans="1:40" ht="19.5" customHeight="1" x14ac:dyDescent="0.2">
      <c r="A83" s="58" t="s">
        <v>233</v>
      </c>
      <c r="B83" s="58"/>
      <c r="C83" s="56" t="s">
        <v>234</v>
      </c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7" t="s">
        <v>235</v>
      </c>
      <c r="AD83" s="57"/>
      <c r="AE83" s="57"/>
      <c r="AF83" s="57"/>
      <c r="AG83" s="53">
        <v>32033000</v>
      </c>
      <c r="AH83" s="53"/>
      <c r="AI83" s="53"/>
      <c r="AJ83" s="53"/>
      <c r="AK83" s="11"/>
      <c r="AL83" s="11"/>
      <c r="AM83" s="24">
        <v>4695826</v>
      </c>
      <c r="AN83" s="24">
        <f t="shared" si="1"/>
        <v>36728826</v>
      </c>
    </row>
    <row r="84" spans="1:40" ht="19.5" customHeight="1" x14ac:dyDescent="0.2">
      <c r="A84" s="58" t="s">
        <v>236</v>
      </c>
      <c r="B84" s="58"/>
      <c r="C84" s="56" t="s">
        <v>237</v>
      </c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7" t="s">
        <v>238</v>
      </c>
      <c r="AD84" s="57"/>
      <c r="AE84" s="57"/>
      <c r="AF84" s="57"/>
      <c r="AG84" s="53"/>
      <c r="AH84" s="53"/>
      <c r="AI84" s="53"/>
      <c r="AJ84" s="53"/>
      <c r="AK84" s="11"/>
      <c r="AL84" s="11"/>
      <c r="AM84" s="24"/>
      <c r="AN84" s="24">
        <f t="shared" si="1"/>
        <v>0</v>
      </c>
    </row>
    <row r="85" spans="1:40" ht="19.5" customHeight="1" x14ac:dyDescent="0.2">
      <c r="A85" s="58" t="s">
        <v>239</v>
      </c>
      <c r="B85" s="58"/>
      <c r="C85" s="56" t="s">
        <v>240</v>
      </c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7" t="s">
        <v>241</v>
      </c>
      <c r="AD85" s="57"/>
      <c r="AE85" s="57"/>
      <c r="AF85" s="57"/>
      <c r="AG85" s="53"/>
      <c r="AH85" s="53"/>
      <c r="AI85" s="53"/>
      <c r="AJ85" s="53"/>
      <c r="AK85" s="11"/>
      <c r="AL85" s="11"/>
      <c r="AM85" s="24">
        <v>523000</v>
      </c>
      <c r="AN85" s="24">
        <f t="shared" si="1"/>
        <v>523000</v>
      </c>
    </row>
    <row r="86" spans="1:40" ht="19.5" customHeight="1" x14ac:dyDescent="0.2">
      <c r="A86" s="58" t="s">
        <v>242</v>
      </c>
      <c r="B86" s="58"/>
      <c r="C86" s="56" t="s">
        <v>243</v>
      </c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7" t="s">
        <v>244</v>
      </c>
      <c r="AD86" s="57"/>
      <c r="AE86" s="57"/>
      <c r="AF86" s="57"/>
      <c r="AG86" s="53">
        <v>8649000</v>
      </c>
      <c r="AH86" s="53"/>
      <c r="AI86" s="53"/>
      <c r="AJ86" s="53"/>
      <c r="AK86" s="11"/>
      <c r="AL86" s="11"/>
      <c r="AM86" s="24">
        <v>1015970</v>
      </c>
      <c r="AN86" s="24">
        <f t="shared" si="1"/>
        <v>9664970</v>
      </c>
    </row>
    <row r="87" spans="1:40" s="2" customFormat="1" ht="19.5" customHeight="1" x14ac:dyDescent="0.2">
      <c r="A87" s="54" t="s">
        <v>245</v>
      </c>
      <c r="B87" s="54"/>
      <c r="C87" s="59" t="s">
        <v>246</v>
      </c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2" t="s">
        <v>247</v>
      </c>
      <c r="AD87" s="52"/>
      <c r="AE87" s="52"/>
      <c r="AF87" s="52"/>
      <c r="AG87" s="53">
        <f>SUM(AG83:AJ86)</f>
        <v>40682000</v>
      </c>
      <c r="AH87" s="53"/>
      <c r="AI87" s="53"/>
      <c r="AJ87" s="53"/>
      <c r="AK87" s="11">
        <f t="shared" ref="AK87" si="2">SUM(AK83:AK86)</f>
        <v>0</v>
      </c>
      <c r="AL87" s="11"/>
      <c r="AM87" s="24">
        <f>SUM(AM83:AM86)</f>
        <v>6234796</v>
      </c>
      <c r="AN87" s="24">
        <f t="shared" si="1"/>
        <v>46916796</v>
      </c>
    </row>
    <row r="88" spans="1:40" ht="29.25" customHeight="1" x14ac:dyDescent="0.2">
      <c r="A88" s="58" t="s">
        <v>248</v>
      </c>
      <c r="B88" s="58"/>
      <c r="C88" s="56" t="s">
        <v>249</v>
      </c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7" t="s">
        <v>250</v>
      </c>
      <c r="AD88" s="57"/>
      <c r="AE88" s="57"/>
      <c r="AF88" s="57"/>
      <c r="AG88" s="53"/>
      <c r="AH88" s="53"/>
      <c r="AI88" s="53"/>
      <c r="AJ88" s="53"/>
      <c r="AK88" s="11"/>
      <c r="AL88" s="11"/>
      <c r="AM88" s="24"/>
      <c r="AN88" s="24">
        <f t="shared" si="1"/>
        <v>0</v>
      </c>
    </row>
    <row r="89" spans="1:40" ht="29.25" customHeight="1" x14ac:dyDescent="0.2">
      <c r="A89" s="58" t="s">
        <v>251</v>
      </c>
      <c r="B89" s="58"/>
      <c r="C89" s="56" t="s">
        <v>252</v>
      </c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7" t="s">
        <v>253</v>
      </c>
      <c r="AD89" s="57"/>
      <c r="AE89" s="57"/>
      <c r="AF89" s="57"/>
      <c r="AG89" s="53"/>
      <c r="AH89" s="53"/>
      <c r="AI89" s="53"/>
      <c r="AJ89" s="53"/>
      <c r="AK89" s="11"/>
      <c r="AL89" s="11"/>
      <c r="AM89" s="24"/>
      <c r="AN89" s="24">
        <f t="shared" si="1"/>
        <v>0</v>
      </c>
    </row>
    <row r="90" spans="1:40" ht="29.25" customHeight="1" x14ac:dyDescent="0.2">
      <c r="A90" s="58" t="s">
        <v>254</v>
      </c>
      <c r="B90" s="58"/>
      <c r="C90" s="56" t="s">
        <v>255</v>
      </c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7" t="s">
        <v>256</v>
      </c>
      <c r="AD90" s="57"/>
      <c r="AE90" s="57"/>
      <c r="AF90" s="57"/>
      <c r="AG90" s="53"/>
      <c r="AH90" s="53"/>
      <c r="AI90" s="53"/>
      <c r="AJ90" s="53"/>
      <c r="AK90" s="11"/>
      <c r="AL90" s="11"/>
      <c r="AM90" s="24"/>
      <c r="AN90" s="24">
        <f t="shared" si="1"/>
        <v>0</v>
      </c>
    </row>
    <row r="91" spans="1:40" ht="19.5" customHeight="1" x14ac:dyDescent="0.2">
      <c r="A91" s="58" t="s">
        <v>257</v>
      </c>
      <c r="B91" s="58"/>
      <c r="C91" s="56" t="s">
        <v>258</v>
      </c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7" t="s">
        <v>259</v>
      </c>
      <c r="AD91" s="57"/>
      <c r="AE91" s="57"/>
      <c r="AF91" s="57"/>
      <c r="AG91" s="53"/>
      <c r="AH91" s="53"/>
      <c r="AI91" s="53"/>
      <c r="AJ91" s="53"/>
      <c r="AK91" s="11">
        <v>34691000</v>
      </c>
      <c r="AL91" s="11"/>
      <c r="AM91" s="24">
        <v>-358</v>
      </c>
      <c r="AN91" s="24">
        <f t="shared" si="1"/>
        <v>34690642</v>
      </c>
    </row>
    <row r="92" spans="1:40" ht="29.25" customHeight="1" x14ac:dyDescent="0.2">
      <c r="A92" s="58" t="s">
        <v>260</v>
      </c>
      <c r="B92" s="58"/>
      <c r="C92" s="56" t="s">
        <v>261</v>
      </c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7" t="s">
        <v>262</v>
      </c>
      <c r="AD92" s="57"/>
      <c r="AE92" s="57"/>
      <c r="AF92" s="57"/>
      <c r="AG92" s="53"/>
      <c r="AH92" s="53"/>
      <c r="AI92" s="53"/>
      <c r="AJ92" s="53"/>
      <c r="AK92" s="11"/>
      <c r="AL92" s="11"/>
      <c r="AM92" s="24"/>
      <c r="AN92" s="24">
        <f t="shared" si="1"/>
        <v>0</v>
      </c>
    </row>
    <row r="93" spans="1:40" ht="29.25" customHeight="1" x14ac:dyDescent="0.2">
      <c r="A93" s="58" t="s">
        <v>263</v>
      </c>
      <c r="B93" s="58"/>
      <c r="C93" s="56" t="s">
        <v>264</v>
      </c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7" t="s">
        <v>265</v>
      </c>
      <c r="AD93" s="57"/>
      <c r="AE93" s="57"/>
      <c r="AF93" s="57"/>
      <c r="AG93" s="53"/>
      <c r="AH93" s="53"/>
      <c r="AI93" s="53"/>
      <c r="AJ93" s="53"/>
      <c r="AK93" s="11"/>
      <c r="AL93" s="11"/>
      <c r="AM93" s="24"/>
      <c r="AN93" s="24">
        <f t="shared" si="1"/>
        <v>0</v>
      </c>
    </row>
    <row r="94" spans="1:40" ht="19.5" customHeight="1" x14ac:dyDescent="0.2">
      <c r="A94" s="58" t="s">
        <v>266</v>
      </c>
      <c r="B94" s="58"/>
      <c r="C94" s="56" t="s">
        <v>267</v>
      </c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7" t="s">
        <v>268</v>
      </c>
      <c r="AD94" s="57"/>
      <c r="AE94" s="57"/>
      <c r="AF94" s="57"/>
      <c r="AG94" s="53"/>
      <c r="AH94" s="53"/>
      <c r="AI94" s="53"/>
      <c r="AJ94" s="53"/>
      <c r="AK94" s="11"/>
      <c r="AL94" s="11"/>
      <c r="AM94" s="24"/>
      <c r="AN94" s="24">
        <f t="shared" si="1"/>
        <v>0</v>
      </c>
    </row>
    <row r="95" spans="1:40" ht="19.5" customHeight="1" x14ac:dyDescent="0.2">
      <c r="A95" s="58" t="s">
        <v>269</v>
      </c>
      <c r="B95" s="58"/>
      <c r="C95" s="56" t="s">
        <v>270</v>
      </c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7" t="s">
        <v>271</v>
      </c>
      <c r="AD95" s="57"/>
      <c r="AE95" s="57"/>
      <c r="AF95" s="57"/>
      <c r="AG95" s="53">
        <v>500000</v>
      </c>
      <c r="AH95" s="53"/>
      <c r="AI95" s="53"/>
      <c r="AJ95" s="53"/>
      <c r="AK95" s="11">
        <v>120000</v>
      </c>
      <c r="AL95" s="11"/>
      <c r="AM95" s="24">
        <v>-120000</v>
      </c>
      <c r="AN95" s="24">
        <f t="shared" si="1"/>
        <v>500000</v>
      </c>
    </row>
    <row r="96" spans="1:40" ht="19.5" customHeight="1" x14ac:dyDescent="0.2">
      <c r="A96" s="54" t="s">
        <v>272</v>
      </c>
      <c r="B96" s="54"/>
      <c r="C96" s="59" t="s">
        <v>273</v>
      </c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2" t="s">
        <v>274</v>
      </c>
      <c r="AD96" s="52"/>
      <c r="AE96" s="52"/>
      <c r="AF96" s="52"/>
      <c r="AG96" s="53">
        <v>500000</v>
      </c>
      <c r="AH96" s="53"/>
      <c r="AI96" s="53"/>
      <c r="AJ96" s="53"/>
      <c r="AK96" s="11">
        <f>SUM(AK91:AK95)</f>
        <v>34811000</v>
      </c>
      <c r="AL96" s="11"/>
      <c r="AM96" s="24">
        <f>SUM(AM91:AM95)</f>
        <v>-120358</v>
      </c>
      <c r="AN96" s="24">
        <f t="shared" si="1"/>
        <v>35190642</v>
      </c>
    </row>
    <row r="97" spans="1:40" s="2" customFormat="1" ht="19.5" customHeight="1" x14ac:dyDescent="0.2">
      <c r="A97" s="54" t="s">
        <v>275</v>
      </c>
      <c r="B97" s="54"/>
      <c r="C97" s="55" t="s">
        <v>276</v>
      </c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2" t="s">
        <v>277</v>
      </c>
      <c r="AD97" s="52"/>
      <c r="AE97" s="52"/>
      <c r="AF97" s="52"/>
      <c r="AG97" s="53">
        <f>SUM(AG26+AG27+AG52+AG61+AG74+AG82+AG87+AG96)</f>
        <v>354347452</v>
      </c>
      <c r="AH97" s="53"/>
      <c r="AI97" s="53"/>
      <c r="AJ97" s="53"/>
      <c r="AK97" s="11">
        <f>SUM(AK26+AK27+AK52+AK61+AK74+AK82+AK87+AK96)</f>
        <v>18365000</v>
      </c>
      <c r="AL97" s="24">
        <f>SUM(AL26+AL27+AL52+AL61+AL74+AL82+AL87+AL96)</f>
        <v>5639000</v>
      </c>
      <c r="AM97" s="24">
        <f>SUM(AM26+AM27+AM52+AM61+AM74+AM82+AM87+AM96)</f>
        <v>39842911</v>
      </c>
      <c r="AN97" s="24">
        <f>SUM(AG97:AM97)</f>
        <v>418194363</v>
      </c>
    </row>
    <row r="98" spans="1:40" x14ac:dyDescent="0.2"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N98" s="1" t="s">
        <v>454</v>
      </c>
    </row>
    <row r="99" spans="1:40" x14ac:dyDescent="0.2"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</row>
    <row r="100" spans="1:40" x14ac:dyDescent="0.2"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</row>
    <row r="101" spans="1:40" x14ac:dyDescent="0.2"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</row>
    <row r="102" spans="1:40" x14ac:dyDescent="0.2"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L102" s="1" t="s">
        <v>455</v>
      </c>
    </row>
    <row r="103" spans="1:40" x14ac:dyDescent="0.2"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</row>
    <row r="104" spans="1:40" x14ac:dyDescent="0.2">
      <c r="AC104" s="4"/>
      <c r="AD104" s="4"/>
      <c r="AE104" s="4"/>
      <c r="AF104" s="4"/>
    </row>
    <row r="105" spans="1:40" x14ac:dyDescent="0.2">
      <c r="AC105" s="4"/>
      <c r="AD105" s="4"/>
      <c r="AE105" s="4"/>
      <c r="AF105" s="4"/>
    </row>
  </sheetData>
  <mergeCells count="373">
    <mergeCell ref="A2:AN2"/>
    <mergeCell ref="A3:AN3"/>
    <mergeCell ref="A4:AN4"/>
    <mergeCell ref="A5:AF5"/>
    <mergeCell ref="A6:B6"/>
    <mergeCell ref="C6:AB6"/>
    <mergeCell ref="AC6:AF6"/>
    <mergeCell ref="AG6:AJ6"/>
    <mergeCell ref="A7:B7"/>
    <mergeCell ref="AG5:AN5"/>
    <mergeCell ref="A10:B10"/>
    <mergeCell ref="C10:AB10"/>
    <mergeCell ref="AC10:AF10"/>
    <mergeCell ref="AG10:AJ10"/>
    <mergeCell ref="A11:B11"/>
    <mergeCell ref="C11:AB11"/>
    <mergeCell ref="AC11:AF11"/>
    <mergeCell ref="AG11:AJ11"/>
    <mergeCell ref="C7:AB7"/>
    <mergeCell ref="AC7:AF7"/>
    <mergeCell ref="AG7:AJ7"/>
    <mergeCell ref="A9:B9"/>
    <mergeCell ref="C9:AB9"/>
    <mergeCell ref="AC9:AF9"/>
    <mergeCell ref="AG9:AJ9"/>
    <mergeCell ref="A8:B8"/>
    <mergeCell ref="C8:AB8"/>
    <mergeCell ref="AC8:AF8"/>
    <mergeCell ref="AG8:AJ8"/>
    <mergeCell ref="A14:B14"/>
    <mergeCell ref="C14:AB14"/>
    <mergeCell ref="AC14:AF14"/>
    <mergeCell ref="AG14:AJ14"/>
    <mergeCell ref="A15:B15"/>
    <mergeCell ref="C15:AB15"/>
    <mergeCell ref="AC15:AF15"/>
    <mergeCell ref="AG15:AJ15"/>
    <mergeCell ref="A12:B12"/>
    <mergeCell ref="C12:AB12"/>
    <mergeCell ref="AC12:AF12"/>
    <mergeCell ref="AG12:AJ12"/>
    <mergeCell ref="A13:B13"/>
    <mergeCell ref="C13:AB13"/>
    <mergeCell ref="AC13:AF13"/>
    <mergeCell ref="AG13:AJ13"/>
    <mergeCell ref="A18:B18"/>
    <mergeCell ref="C18:AB18"/>
    <mergeCell ref="AC18:AF18"/>
    <mergeCell ref="AG18:AJ18"/>
    <mergeCell ref="A19:B19"/>
    <mergeCell ref="C19:AB19"/>
    <mergeCell ref="AC19:AF19"/>
    <mergeCell ref="AG19:AJ19"/>
    <mergeCell ref="A16:B16"/>
    <mergeCell ref="C16:AB16"/>
    <mergeCell ref="AC16:AF16"/>
    <mergeCell ref="AG16:AJ16"/>
    <mergeCell ref="A17:B17"/>
    <mergeCell ref="C17:AB17"/>
    <mergeCell ref="AC17:AF17"/>
    <mergeCell ref="AG17:AJ17"/>
    <mergeCell ref="A22:B22"/>
    <mergeCell ref="C22:AB22"/>
    <mergeCell ref="AC22:AF22"/>
    <mergeCell ref="AG22:AJ22"/>
    <mergeCell ref="A23:B23"/>
    <mergeCell ref="C23:AB23"/>
    <mergeCell ref="AC23:AF23"/>
    <mergeCell ref="AG23:AJ23"/>
    <mergeCell ref="A20:B20"/>
    <mergeCell ref="C20:AB20"/>
    <mergeCell ref="AC20:AF20"/>
    <mergeCell ref="AG20:AJ20"/>
    <mergeCell ref="A21:B21"/>
    <mergeCell ref="C21:AB21"/>
    <mergeCell ref="AC21:AF21"/>
    <mergeCell ref="AG21:AJ21"/>
    <mergeCell ref="A26:B26"/>
    <mergeCell ref="C26:AB26"/>
    <mergeCell ref="AC26:AF26"/>
    <mergeCell ref="AG26:AJ26"/>
    <mergeCell ref="A27:B27"/>
    <mergeCell ref="C27:AB27"/>
    <mergeCell ref="AC27:AF27"/>
    <mergeCell ref="AG27:AJ27"/>
    <mergeCell ref="A24:B24"/>
    <mergeCell ref="C24:AB24"/>
    <mergeCell ref="AC24:AF24"/>
    <mergeCell ref="AG24:AJ24"/>
    <mergeCell ref="A25:B25"/>
    <mergeCell ref="C25:AB25"/>
    <mergeCell ref="AC25:AF25"/>
    <mergeCell ref="AG25:AJ25"/>
    <mergeCell ref="A30:B30"/>
    <mergeCell ref="C30:AB30"/>
    <mergeCell ref="AC30:AF30"/>
    <mergeCell ref="AG30:AJ30"/>
    <mergeCell ref="A31:B31"/>
    <mergeCell ref="C31:AB31"/>
    <mergeCell ref="AC31:AF31"/>
    <mergeCell ref="AG31:AJ31"/>
    <mergeCell ref="A28:B28"/>
    <mergeCell ref="C28:AB28"/>
    <mergeCell ref="AC28:AF28"/>
    <mergeCell ref="AG28:AJ28"/>
    <mergeCell ref="A29:B29"/>
    <mergeCell ref="C29:AB29"/>
    <mergeCell ref="AC29:AF29"/>
    <mergeCell ref="AG29:AJ29"/>
    <mergeCell ref="A34:B34"/>
    <mergeCell ref="C34:AB34"/>
    <mergeCell ref="AC34:AF34"/>
    <mergeCell ref="AG34:AJ34"/>
    <mergeCell ref="A35:B35"/>
    <mergeCell ref="C35:AB35"/>
    <mergeCell ref="AC35:AF35"/>
    <mergeCell ref="AG35:AJ35"/>
    <mergeCell ref="A32:B32"/>
    <mergeCell ref="C32:AB32"/>
    <mergeCell ref="AC32:AF32"/>
    <mergeCell ref="AG32:AJ32"/>
    <mergeCell ref="A33:B33"/>
    <mergeCell ref="C33:AB33"/>
    <mergeCell ref="AC33:AF33"/>
    <mergeCell ref="AG33:AJ33"/>
    <mergeCell ref="A38:B38"/>
    <mergeCell ref="C38:AB38"/>
    <mergeCell ref="AC38:AF38"/>
    <mergeCell ref="AG38:AJ38"/>
    <mergeCell ref="A39:B39"/>
    <mergeCell ref="C39:AB39"/>
    <mergeCell ref="AC39:AF39"/>
    <mergeCell ref="AG39:AJ39"/>
    <mergeCell ref="A36:B36"/>
    <mergeCell ref="C36:AB36"/>
    <mergeCell ref="AC36:AF36"/>
    <mergeCell ref="AG36:AJ36"/>
    <mergeCell ref="A37:B37"/>
    <mergeCell ref="C37:AB37"/>
    <mergeCell ref="AC37:AF37"/>
    <mergeCell ref="AG37:AJ37"/>
    <mergeCell ref="A42:B42"/>
    <mergeCell ref="C42:AB42"/>
    <mergeCell ref="AC42:AF42"/>
    <mergeCell ref="AG42:AJ42"/>
    <mergeCell ref="A43:B43"/>
    <mergeCell ref="C43:AB43"/>
    <mergeCell ref="AC43:AF43"/>
    <mergeCell ref="AG43:AJ43"/>
    <mergeCell ref="A40:B40"/>
    <mergeCell ref="C40:AB40"/>
    <mergeCell ref="AC40:AF40"/>
    <mergeCell ref="AG40:AJ40"/>
    <mergeCell ref="A41:B41"/>
    <mergeCell ref="C41:AB41"/>
    <mergeCell ref="AC41:AF41"/>
    <mergeCell ref="AG41:AJ41"/>
    <mergeCell ref="A46:B46"/>
    <mergeCell ref="C46:AB46"/>
    <mergeCell ref="AC46:AF46"/>
    <mergeCell ref="AG46:AJ46"/>
    <mergeCell ref="A47:B47"/>
    <mergeCell ref="C47:AB47"/>
    <mergeCell ref="AC47:AF47"/>
    <mergeCell ref="AG47:AJ47"/>
    <mergeCell ref="A44:B44"/>
    <mergeCell ref="C44:AB44"/>
    <mergeCell ref="AC44:AF44"/>
    <mergeCell ref="AG44:AJ44"/>
    <mergeCell ref="A45:B45"/>
    <mergeCell ref="C45:AB45"/>
    <mergeCell ref="AC45:AF45"/>
    <mergeCell ref="AG45:AJ45"/>
    <mergeCell ref="A50:B50"/>
    <mergeCell ref="C50:AB50"/>
    <mergeCell ref="AC50:AF50"/>
    <mergeCell ref="AG50:AJ50"/>
    <mergeCell ref="A51:B51"/>
    <mergeCell ref="C51:AB51"/>
    <mergeCell ref="AC51:AF51"/>
    <mergeCell ref="AG51:AJ51"/>
    <mergeCell ref="A48:B48"/>
    <mergeCell ref="C48:AB48"/>
    <mergeCell ref="AC48:AF48"/>
    <mergeCell ref="AG48:AJ48"/>
    <mergeCell ref="A49:B49"/>
    <mergeCell ref="C49:AB49"/>
    <mergeCell ref="AC49:AF49"/>
    <mergeCell ref="AG49:AJ49"/>
    <mergeCell ref="A54:B54"/>
    <mergeCell ref="C54:AB54"/>
    <mergeCell ref="AC54:AF54"/>
    <mergeCell ref="AG54:AJ54"/>
    <mergeCell ref="A55:B55"/>
    <mergeCell ref="C55:AB55"/>
    <mergeCell ref="AC55:AF55"/>
    <mergeCell ref="AG55:AJ55"/>
    <mergeCell ref="A52:B52"/>
    <mergeCell ref="C52:AB52"/>
    <mergeCell ref="AC52:AF52"/>
    <mergeCell ref="AG52:AJ52"/>
    <mergeCell ref="A53:B53"/>
    <mergeCell ref="C53:AB53"/>
    <mergeCell ref="AC53:AF53"/>
    <mergeCell ref="AG53:AJ53"/>
    <mergeCell ref="A58:B58"/>
    <mergeCell ref="C58:AB58"/>
    <mergeCell ref="AC58:AF58"/>
    <mergeCell ref="AG58:AJ58"/>
    <mergeCell ref="A59:B59"/>
    <mergeCell ref="C59:AB59"/>
    <mergeCell ref="AC59:AF59"/>
    <mergeCell ref="AG59:AJ59"/>
    <mergeCell ref="A56:B56"/>
    <mergeCell ref="C56:AB56"/>
    <mergeCell ref="AC56:AF56"/>
    <mergeCell ref="AG56:AJ56"/>
    <mergeCell ref="A57:B57"/>
    <mergeCell ref="C57:AB57"/>
    <mergeCell ref="AC57:AF57"/>
    <mergeCell ref="AG57:AJ57"/>
    <mergeCell ref="A62:B62"/>
    <mergeCell ref="C62:AB62"/>
    <mergeCell ref="AC62:AF62"/>
    <mergeCell ref="AG62:AJ62"/>
    <mergeCell ref="A63:B63"/>
    <mergeCell ref="C63:AB63"/>
    <mergeCell ref="AC63:AF63"/>
    <mergeCell ref="AG63:AJ63"/>
    <mergeCell ref="A60:B60"/>
    <mergeCell ref="C60:AB60"/>
    <mergeCell ref="AC60:AF60"/>
    <mergeCell ref="AG60:AJ60"/>
    <mergeCell ref="A61:B61"/>
    <mergeCell ref="C61:AB61"/>
    <mergeCell ref="AC61:AF61"/>
    <mergeCell ref="AG61:AJ61"/>
    <mergeCell ref="A66:B66"/>
    <mergeCell ref="C66:AB66"/>
    <mergeCell ref="AC66:AF66"/>
    <mergeCell ref="AG66:AJ66"/>
    <mergeCell ref="A67:B67"/>
    <mergeCell ref="C67:AB67"/>
    <mergeCell ref="AC67:AF67"/>
    <mergeCell ref="AG67:AJ67"/>
    <mergeCell ref="A64:B64"/>
    <mergeCell ref="C64:AB64"/>
    <mergeCell ref="AC64:AF64"/>
    <mergeCell ref="AG64:AJ64"/>
    <mergeCell ref="A65:B65"/>
    <mergeCell ref="C65:AB65"/>
    <mergeCell ref="AC65:AF65"/>
    <mergeCell ref="AG65:AJ65"/>
    <mergeCell ref="A70:B70"/>
    <mergeCell ref="C70:AB70"/>
    <mergeCell ref="AC70:AF70"/>
    <mergeCell ref="AG70:AJ70"/>
    <mergeCell ref="A71:B71"/>
    <mergeCell ref="C71:AB71"/>
    <mergeCell ref="AC71:AF71"/>
    <mergeCell ref="AG71:AJ71"/>
    <mergeCell ref="A68:B68"/>
    <mergeCell ref="C68:AB68"/>
    <mergeCell ref="AC68:AF68"/>
    <mergeCell ref="AG68:AJ68"/>
    <mergeCell ref="A69:B69"/>
    <mergeCell ref="C69:AB69"/>
    <mergeCell ref="AC69:AF69"/>
    <mergeCell ref="AG69:AJ69"/>
    <mergeCell ref="A74:B74"/>
    <mergeCell ref="C74:AB74"/>
    <mergeCell ref="AC74:AF74"/>
    <mergeCell ref="AG74:AJ74"/>
    <mergeCell ref="A75:B75"/>
    <mergeCell ref="C75:AB75"/>
    <mergeCell ref="AC75:AF75"/>
    <mergeCell ref="AG75:AJ75"/>
    <mergeCell ref="A72:B72"/>
    <mergeCell ref="C72:AB72"/>
    <mergeCell ref="AC72:AF72"/>
    <mergeCell ref="AG72:AJ72"/>
    <mergeCell ref="A73:B73"/>
    <mergeCell ref="C73:AB73"/>
    <mergeCell ref="AC73:AF73"/>
    <mergeCell ref="AG73:AJ73"/>
    <mergeCell ref="A78:B78"/>
    <mergeCell ref="C78:AB78"/>
    <mergeCell ref="AC78:AF78"/>
    <mergeCell ref="AG78:AJ78"/>
    <mergeCell ref="A79:B79"/>
    <mergeCell ref="C79:AB79"/>
    <mergeCell ref="AC79:AF79"/>
    <mergeCell ref="AG79:AJ79"/>
    <mergeCell ref="A76:B76"/>
    <mergeCell ref="C76:AB76"/>
    <mergeCell ref="AC76:AF76"/>
    <mergeCell ref="AG76:AJ76"/>
    <mergeCell ref="A77:B77"/>
    <mergeCell ref="C77:AB77"/>
    <mergeCell ref="AC77:AF77"/>
    <mergeCell ref="AG77:AJ77"/>
    <mergeCell ref="A82:B82"/>
    <mergeCell ref="C82:AB82"/>
    <mergeCell ref="AC82:AF82"/>
    <mergeCell ref="AG82:AJ82"/>
    <mergeCell ref="A83:B83"/>
    <mergeCell ref="C83:AB83"/>
    <mergeCell ref="AC83:AF83"/>
    <mergeCell ref="AG83:AJ83"/>
    <mergeCell ref="A80:B80"/>
    <mergeCell ref="C80:AB80"/>
    <mergeCell ref="AC80:AF80"/>
    <mergeCell ref="AG80:AJ80"/>
    <mergeCell ref="A81:B81"/>
    <mergeCell ref="C81:AB81"/>
    <mergeCell ref="AC81:AF81"/>
    <mergeCell ref="AG81:AJ81"/>
    <mergeCell ref="A86:B86"/>
    <mergeCell ref="C86:AB86"/>
    <mergeCell ref="AC86:AF86"/>
    <mergeCell ref="AG86:AJ86"/>
    <mergeCell ref="A87:B87"/>
    <mergeCell ref="C87:AB87"/>
    <mergeCell ref="AC87:AF87"/>
    <mergeCell ref="AG87:AJ87"/>
    <mergeCell ref="A84:B84"/>
    <mergeCell ref="C84:AB84"/>
    <mergeCell ref="AC84:AF84"/>
    <mergeCell ref="AG84:AJ84"/>
    <mergeCell ref="A85:B85"/>
    <mergeCell ref="C85:AB85"/>
    <mergeCell ref="AC85:AF85"/>
    <mergeCell ref="AG85:AJ85"/>
    <mergeCell ref="A88:B88"/>
    <mergeCell ref="C88:AB88"/>
    <mergeCell ref="AC88:AF88"/>
    <mergeCell ref="AG88:AJ88"/>
    <mergeCell ref="AC92:AF92"/>
    <mergeCell ref="AG92:AJ92"/>
    <mergeCell ref="A89:B89"/>
    <mergeCell ref="C89:AB89"/>
    <mergeCell ref="AC89:AF89"/>
    <mergeCell ref="AG89:AJ89"/>
    <mergeCell ref="AC91:AF91"/>
    <mergeCell ref="AG91:AJ91"/>
    <mergeCell ref="A92:B92"/>
    <mergeCell ref="C92:AB92"/>
    <mergeCell ref="AG90:AJ90"/>
    <mergeCell ref="A90:B90"/>
    <mergeCell ref="C90:AB90"/>
    <mergeCell ref="AC90:AF90"/>
    <mergeCell ref="A94:B94"/>
    <mergeCell ref="C94:AB94"/>
    <mergeCell ref="AC94:AF94"/>
    <mergeCell ref="AG94:AJ94"/>
    <mergeCell ref="A91:B91"/>
    <mergeCell ref="C91:AB91"/>
    <mergeCell ref="A93:B93"/>
    <mergeCell ref="C93:AB93"/>
    <mergeCell ref="AC93:AF93"/>
    <mergeCell ref="AG93:AJ93"/>
    <mergeCell ref="AC96:AF96"/>
    <mergeCell ref="AG96:AJ96"/>
    <mergeCell ref="A97:B97"/>
    <mergeCell ref="C97:AB97"/>
    <mergeCell ref="AC97:AF97"/>
    <mergeCell ref="AG97:AJ97"/>
    <mergeCell ref="C95:AB95"/>
    <mergeCell ref="AC95:AF95"/>
    <mergeCell ref="AG95:AJ95"/>
    <mergeCell ref="A95:B95"/>
    <mergeCell ref="A96:B96"/>
    <mergeCell ref="C96:AB96"/>
  </mergeCells>
  <phoneticPr fontId="13" type="noConversion"/>
  <printOptions horizontalCentered="1"/>
  <pageMargins left="0.19685039370078741" right="0.19685039370078741" top="0.59055118110236227" bottom="0.59055118110236227" header="0.51181102362204722" footer="0.51181102362204722"/>
  <pageSetup paperSize="9" scale="69" fitToHeight="0" orientation="portrait" verticalDpi="360" r:id="rId1"/>
  <headerFooter alignWithMargins="0"/>
  <rowBreaks count="1" manualBreakCount="1">
    <brk id="46" max="4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67"/>
  <sheetViews>
    <sheetView view="pageBreakPreview" zoomScaleNormal="100" zoomScaleSheetLayoutView="100" workbookViewId="0">
      <selection activeCell="AG6" sqref="AG6:AN6"/>
    </sheetView>
  </sheetViews>
  <sheetFormatPr defaultRowHeight="12.75" x14ac:dyDescent="0.2"/>
  <cols>
    <col min="1" max="28" width="2.7109375" style="1" customWidth="1"/>
    <col min="29" max="29" width="2.7109375" style="5" customWidth="1"/>
    <col min="30" max="36" width="2.7109375" style="1" customWidth="1"/>
    <col min="37" max="39" width="11.7109375" style="1" customWidth="1"/>
    <col min="40" max="40" width="12.85546875" style="1" customWidth="1"/>
    <col min="41" max="46" width="2.7109375" style="1" customWidth="1"/>
    <col min="47" max="16384" width="9.140625" style="1"/>
  </cols>
  <sheetData>
    <row r="1" spans="1:40" ht="21.75" customHeight="1" x14ac:dyDescent="0.2"/>
    <row r="2" spans="1:40" ht="31.5" customHeight="1" x14ac:dyDescent="0.4">
      <c r="A2" s="48" t="s">
        <v>440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</row>
    <row r="3" spans="1:40" ht="31.5" customHeight="1" x14ac:dyDescent="0.4">
      <c r="A3" s="48" t="s">
        <v>449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</row>
    <row r="4" spans="1:40" ht="25.5" customHeight="1" x14ac:dyDescent="0.2">
      <c r="A4" s="86" t="s">
        <v>278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</row>
    <row r="5" spans="1:40" ht="19.5" customHeight="1" x14ac:dyDescent="0.2">
      <c r="A5" s="88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</row>
    <row r="6" spans="1:40" ht="40.5" customHeight="1" x14ac:dyDescent="0.25">
      <c r="A6" s="75" t="s">
        <v>456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83" t="s">
        <v>436</v>
      </c>
      <c r="AH6" s="83"/>
      <c r="AI6" s="83"/>
      <c r="AJ6" s="83"/>
      <c r="AK6" s="90"/>
      <c r="AL6" s="90"/>
      <c r="AM6" s="90"/>
      <c r="AN6" s="90"/>
    </row>
    <row r="7" spans="1:40" ht="35.1" customHeight="1" x14ac:dyDescent="0.2">
      <c r="A7" s="77" t="s">
        <v>1</v>
      </c>
      <c r="B7" s="78"/>
      <c r="C7" s="79" t="s">
        <v>2</v>
      </c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1" t="s">
        <v>3</v>
      </c>
      <c r="AD7" s="80"/>
      <c r="AE7" s="80"/>
      <c r="AF7" s="80"/>
      <c r="AG7" s="78" t="s">
        <v>4</v>
      </c>
      <c r="AH7" s="83"/>
      <c r="AI7" s="83"/>
      <c r="AJ7" s="83"/>
      <c r="AK7" s="14" t="s">
        <v>448</v>
      </c>
      <c r="AL7" s="14" t="s">
        <v>451</v>
      </c>
      <c r="AM7" s="14" t="s">
        <v>450</v>
      </c>
      <c r="AN7" s="14" t="s">
        <v>442</v>
      </c>
    </row>
    <row r="8" spans="1:40" x14ac:dyDescent="0.2">
      <c r="A8" s="82" t="s">
        <v>5</v>
      </c>
      <c r="B8" s="82"/>
      <c r="C8" s="72" t="s">
        <v>6</v>
      </c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 t="s">
        <v>7</v>
      </c>
      <c r="AD8" s="83"/>
      <c r="AE8" s="83"/>
      <c r="AF8" s="83"/>
      <c r="AG8" s="72" t="s">
        <v>8</v>
      </c>
      <c r="AH8" s="72"/>
      <c r="AI8" s="72"/>
      <c r="AJ8" s="72"/>
      <c r="AK8" s="9" t="s">
        <v>434</v>
      </c>
      <c r="AL8" s="9"/>
      <c r="AM8" s="26"/>
      <c r="AN8" s="9" t="s">
        <v>435</v>
      </c>
    </row>
    <row r="9" spans="1:40" s="2" customFormat="1" ht="19.5" customHeight="1" x14ac:dyDescent="0.2">
      <c r="A9" s="84" t="s">
        <v>9</v>
      </c>
      <c r="B9" s="72"/>
      <c r="C9" s="70" t="s">
        <v>279</v>
      </c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60" t="s">
        <v>280</v>
      </c>
      <c r="AD9" s="60"/>
      <c r="AE9" s="60"/>
      <c r="AF9" s="60"/>
      <c r="AG9" s="53">
        <v>57709892</v>
      </c>
      <c r="AH9" s="53"/>
      <c r="AI9" s="53"/>
      <c r="AJ9" s="53"/>
      <c r="AK9" s="11">
        <v>0</v>
      </c>
      <c r="AL9" s="11"/>
      <c r="AM9" s="24">
        <v>92354</v>
      </c>
      <c r="AN9" s="11">
        <f>SUM(AG9:AM9)</f>
        <v>57802246</v>
      </c>
    </row>
    <row r="10" spans="1:40" s="2" customFormat="1" ht="19.5" customHeight="1" x14ac:dyDescent="0.2">
      <c r="A10" s="84" t="s">
        <v>12</v>
      </c>
      <c r="B10" s="72"/>
      <c r="C10" s="67" t="s">
        <v>281</v>
      </c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0" t="s">
        <v>282</v>
      </c>
      <c r="AD10" s="60"/>
      <c r="AE10" s="60"/>
      <c r="AF10" s="60"/>
      <c r="AG10" s="53">
        <v>32311400</v>
      </c>
      <c r="AH10" s="53"/>
      <c r="AI10" s="53"/>
      <c r="AJ10" s="53"/>
      <c r="AK10" s="11">
        <v>0</v>
      </c>
      <c r="AL10" s="11"/>
      <c r="AM10" s="24">
        <v>-384833</v>
      </c>
      <c r="AN10" s="24">
        <f t="shared" ref="AN10:AN67" si="0">SUM(AG10:AM10)</f>
        <v>31926567</v>
      </c>
    </row>
    <row r="11" spans="1:40" s="2" customFormat="1" ht="30.75" customHeight="1" x14ac:dyDescent="0.2">
      <c r="A11" s="84" t="s">
        <v>15</v>
      </c>
      <c r="B11" s="72"/>
      <c r="C11" s="67" t="s">
        <v>283</v>
      </c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0" t="s">
        <v>284</v>
      </c>
      <c r="AD11" s="60"/>
      <c r="AE11" s="60"/>
      <c r="AF11" s="60"/>
      <c r="AG11" s="53">
        <v>46215590</v>
      </c>
      <c r="AH11" s="53"/>
      <c r="AI11" s="53"/>
      <c r="AJ11" s="53"/>
      <c r="AK11" s="11">
        <v>0</v>
      </c>
      <c r="AL11" s="11"/>
      <c r="AM11" s="24">
        <v>-3571633</v>
      </c>
      <c r="AN11" s="24">
        <f t="shared" si="0"/>
        <v>42643957</v>
      </c>
    </row>
    <row r="12" spans="1:40" ht="19.5" customHeight="1" x14ac:dyDescent="0.2">
      <c r="A12" s="84" t="s">
        <v>18</v>
      </c>
      <c r="B12" s="72"/>
      <c r="C12" s="67" t="s">
        <v>285</v>
      </c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0" t="s">
        <v>286</v>
      </c>
      <c r="AD12" s="60"/>
      <c r="AE12" s="60"/>
      <c r="AF12" s="60"/>
      <c r="AG12" s="53">
        <v>1800000</v>
      </c>
      <c r="AH12" s="53"/>
      <c r="AI12" s="53"/>
      <c r="AJ12" s="53"/>
      <c r="AK12" s="11">
        <v>0</v>
      </c>
      <c r="AL12" s="11"/>
      <c r="AM12" s="24"/>
      <c r="AN12" s="24">
        <f t="shared" si="0"/>
        <v>1800000</v>
      </c>
    </row>
    <row r="13" spans="1:40" ht="19.5" customHeight="1" x14ac:dyDescent="0.2">
      <c r="A13" s="84" t="s">
        <v>21</v>
      </c>
      <c r="B13" s="72"/>
      <c r="C13" s="67" t="s">
        <v>443</v>
      </c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0" t="s">
        <v>287</v>
      </c>
      <c r="AD13" s="60"/>
      <c r="AE13" s="60"/>
      <c r="AF13" s="60"/>
      <c r="AG13" s="53">
        <v>0</v>
      </c>
      <c r="AH13" s="53"/>
      <c r="AI13" s="53"/>
      <c r="AJ13" s="53"/>
      <c r="AK13" s="11">
        <v>0</v>
      </c>
      <c r="AL13" s="11"/>
      <c r="AM13" s="24">
        <v>5046319</v>
      </c>
      <c r="AN13" s="24">
        <f t="shared" si="0"/>
        <v>5046319</v>
      </c>
    </row>
    <row r="14" spans="1:40" ht="19.5" customHeight="1" x14ac:dyDescent="0.2">
      <c r="A14" s="84" t="s">
        <v>24</v>
      </c>
      <c r="B14" s="72"/>
      <c r="C14" s="67" t="s">
        <v>444</v>
      </c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0" t="s">
        <v>288</v>
      </c>
      <c r="AD14" s="60"/>
      <c r="AE14" s="60"/>
      <c r="AF14" s="60"/>
      <c r="AG14" s="53">
        <v>0</v>
      </c>
      <c r="AH14" s="53"/>
      <c r="AI14" s="53"/>
      <c r="AJ14" s="53"/>
      <c r="AK14" s="11">
        <v>0</v>
      </c>
      <c r="AL14" s="11"/>
      <c r="AM14" s="24">
        <v>338160</v>
      </c>
      <c r="AN14" s="24">
        <f t="shared" si="0"/>
        <v>338160</v>
      </c>
    </row>
    <row r="15" spans="1:40" ht="19.5" customHeight="1" x14ac:dyDescent="0.2">
      <c r="A15" s="85" t="s">
        <v>27</v>
      </c>
      <c r="B15" s="79"/>
      <c r="C15" s="66" t="s">
        <v>289</v>
      </c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55" t="s">
        <v>290</v>
      </c>
      <c r="AD15" s="55"/>
      <c r="AE15" s="55"/>
      <c r="AF15" s="55"/>
      <c r="AG15" s="53">
        <f>SUM(AG9:AJ14)</f>
        <v>138036882</v>
      </c>
      <c r="AH15" s="53"/>
      <c r="AI15" s="53"/>
      <c r="AJ15" s="53"/>
      <c r="AK15" s="11">
        <v>0</v>
      </c>
      <c r="AL15" s="11"/>
      <c r="AM15" s="24">
        <f>SUM(AM9:AM14)</f>
        <v>1520367</v>
      </c>
      <c r="AN15" s="24">
        <f t="shared" si="0"/>
        <v>139557249</v>
      </c>
    </row>
    <row r="16" spans="1:40" ht="19.5" customHeight="1" x14ac:dyDescent="0.2">
      <c r="A16" s="84" t="s">
        <v>30</v>
      </c>
      <c r="B16" s="72"/>
      <c r="C16" s="67" t="s">
        <v>291</v>
      </c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0" t="s">
        <v>292</v>
      </c>
      <c r="AD16" s="60"/>
      <c r="AE16" s="60"/>
      <c r="AF16" s="60"/>
      <c r="AG16" s="53">
        <v>0</v>
      </c>
      <c r="AH16" s="53"/>
      <c r="AI16" s="53"/>
      <c r="AJ16" s="53"/>
      <c r="AK16" s="11">
        <v>0</v>
      </c>
      <c r="AL16" s="11"/>
      <c r="AM16" s="24"/>
      <c r="AN16" s="24">
        <f t="shared" si="0"/>
        <v>0</v>
      </c>
    </row>
    <row r="17" spans="1:40" ht="29.25" customHeight="1" x14ac:dyDescent="0.2">
      <c r="A17" s="84" t="s">
        <v>33</v>
      </c>
      <c r="B17" s="72"/>
      <c r="C17" s="67" t="s">
        <v>293</v>
      </c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0" t="s">
        <v>294</v>
      </c>
      <c r="AD17" s="60"/>
      <c r="AE17" s="60"/>
      <c r="AF17" s="60"/>
      <c r="AG17" s="53">
        <v>0</v>
      </c>
      <c r="AH17" s="53"/>
      <c r="AI17" s="53"/>
      <c r="AJ17" s="53"/>
      <c r="AK17" s="11">
        <v>0</v>
      </c>
      <c r="AL17" s="11"/>
      <c r="AM17" s="24"/>
      <c r="AN17" s="24">
        <f t="shared" si="0"/>
        <v>0</v>
      </c>
    </row>
    <row r="18" spans="1:40" ht="29.25" customHeight="1" x14ac:dyDescent="0.2">
      <c r="A18" s="84" t="s">
        <v>36</v>
      </c>
      <c r="B18" s="72"/>
      <c r="C18" s="67" t="s">
        <v>295</v>
      </c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0" t="s">
        <v>296</v>
      </c>
      <c r="AD18" s="60"/>
      <c r="AE18" s="60"/>
      <c r="AF18" s="60"/>
      <c r="AG18" s="53">
        <v>0</v>
      </c>
      <c r="AH18" s="53"/>
      <c r="AI18" s="53"/>
      <c r="AJ18" s="53"/>
      <c r="AK18" s="11">
        <v>0</v>
      </c>
      <c r="AL18" s="11"/>
      <c r="AM18" s="24"/>
      <c r="AN18" s="24">
        <f t="shared" si="0"/>
        <v>0</v>
      </c>
    </row>
    <row r="19" spans="1:40" ht="29.25" customHeight="1" x14ac:dyDescent="0.2">
      <c r="A19" s="84" t="s">
        <v>39</v>
      </c>
      <c r="B19" s="72"/>
      <c r="C19" s="67" t="s">
        <v>297</v>
      </c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0" t="s">
        <v>298</v>
      </c>
      <c r="AD19" s="60"/>
      <c r="AE19" s="60"/>
      <c r="AF19" s="60"/>
      <c r="AG19" s="53">
        <v>0</v>
      </c>
      <c r="AH19" s="53"/>
      <c r="AI19" s="53"/>
      <c r="AJ19" s="53"/>
      <c r="AK19" s="11">
        <v>0</v>
      </c>
      <c r="AL19" s="11"/>
      <c r="AM19" s="24"/>
      <c r="AN19" s="24">
        <f t="shared" si="0"/>
        <v>0</v>
      </c>
    </row>
    <row r="20" spans="1:40" ht="19.5" customHeight="1" x14ac:dyDescent="0.2">
      <c r="A20" s="84" t="s">
        <v>42</v>
      </c>
      <c r="B20" s="72"/>
      <c r="C20" s="67" t="s">
        <v>299</v>
      </c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0" t="s">
        <v>300</v>
      </c>
      <c r="AD20" s="60"/>
      <c r="AE20" s="60"/>
      <c r="AF20" s="60"/>
      <c r="AG20" s="53">
        <v>15749000</v>
      </c>
      <c r="AH20" s="53"/>
      <c r="AI20" s="53"/>
      <c r="AJ20" s="53"/>
      <c r="AK20" s="11">
        <v>18365000</v>
      </c>
      <c r="AL20" s="11"/>
      <c r="AM20" s="24">
        <v>2196253</v>
      </c>
      <c r="AN20" s="24">
        <f t="shared" si="0"/>
        <v>36310253</v>
      </c>
    </row>
    <row r="21" spans="1:40" ht="19.5" customHeight="1" x14ac:dyDescent="0.2">
      <c r="A21" s="85" t="s">
        <v>45</v>
      </c>
      <c r="B21" s="79"/>
      <c r="C21" s="66" t="s">
        <v>301</v>
      </c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55" t="s">
        <v>302</v>
      </c>
      <c r="AD21" s="55"/>
      <c r="AE21" s="55"/>
      <c r="AF21" s="55"/>
      <c r="AG21" s="53">
        <f>SUM(AG15:AJ20)</f>
        <v>153785882</v>
      </c>
      <c r="AH21" s="53"/>
      <c r="AI21" s="53"/>
      <c r="AJ21" s="53"/>
      <c r="AK21" s="11">
        <f>SUM(AK16:AK20)</f>
        <v>18365000</v>
      </c>
      <c r="AL21" s="11"/>
      <c r="AM21" s="24">
        <f>SUM(AM15+AM20)</f>
        <v>3716620</v>
      </c>
      <c r="AN21" s="24">
        <f t="shared" si="0"/>
        <v>175867502</v>
      </c>
    </row>
    <row r="22" spans="1:40" ht="19.5" customHeight="1" x14ac:dyDescent="0.2">
      <c r="A22" s="84" t="s">
        <v>48</v>
      </c>
      <c r="B22" s="72"/>
      <c r="C22" s="67" t="s">
        <v>303</v>
      </c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0" t="s">
        <v>304</v>
      </c>
      <c r="AD22" s="60"/>
      <c r="AE22" s="60"/>
      <c r="AF22" s="60"/>
      <c r="AG22" s="53">
        <v>0</v>
      </c>
      <c r="AH22" s="53"/>
      <c r="AI22" s="53"/>
      <c r="AJ22" s="53"/>
      <c r="AK22" s="11"/>
      <c r="AL22" s="11"/>
      <c r="AM22" s="24">
        <v>30773424</v>
      </c>
      <c r="AN22" s="24">
        <f t="shared" si="0"/>
        <v>30773424</v>
      </c>
    </row>
    <row r="23" spans="1:40" ht="29.25" customHeight="1" x14ac:dyDescent="0.2">
      <c r="A23" s="84" t="s">
        <v>51</v>
      </c>
      <c r="B23" s="72"/>
      <c r="C23" s="67" t="s">
        <v>305</v>
      </c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0" t="s">
        <v>306</v>
      </c>
      <c r="AD23" s="60"/>
      <c r="AE23" s="60"/>
      <c r="AF23" s="60"/>
      <c r="AG23" s="53">
        <v>0</v>
      </c>
      <c r="AH23" s="53"/>
      <c r="AI23" s="53"/>
      <c r="AJ23" s="53"/>
      <c r="AK23" s="11">
        <v>0</v>
      </c>
      <c r="AL23" s="11"/>
      <c r="AM23" s="24"/>
      <c r="AN23" s="24">
        <f t="shared" si="0"/>
        <v>0</v>
      </c>
    </row>
    <row r="24" spans="1:40" ht="29.25" customHeight="1" x14ac:dyDescent="0.2">
      <c r="A24" s="84" t="s">
        <v>54</v>
      </c>
      <c r="B24" s="72"/>
      <c r="C24" s="67" t="s">
        <v>307</v>
      </c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0" t="s">
        <v>308</v>
      </c>
      <c r="AD24" s="60"/>
      <c r="AE24" s="60"/>
      <c r="AF24" s="60"/>
      <c r="AG24" s="53">
        <v>0</v>
      </c>
      <c r="AH24" s="53"/>
      <c r="AI24" s="53"/>
      <c r="AJ24" s="53"/>
      <c r="AK24" s="11">
        <v>0</v>
      </c>
      <c r="AL24" s="11"/>
      <c r="AM24" s="24"/>
      <c r="AN24" s="24">
        <f t="shared" si="0"/>
        <v>0</v>
      </c>
    </row>
    <row r="25" spans="1:40" ht="29.25" customHeight="1" x14ac:dyDescent="0.2">
      <c r="A25" s="84" t="s">
        <v>57</v>
      </c>
      <c r="B25" s="72"/>
      <c r="C25" s="67" t="s">
        <v>309</v>
      </c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0" t="s">
        <v>310</v>
      </c>
      <c r="AD25" s="60"/>
      <c r="AE25" s="60"/>
      <c r="AF25" s="60"/>
      <c r="AG25" s="53">
        <v>0</v>
      </c>
      <c r="AH25" s="53"/>
      <c r="AI25" s="53"/>
      <c r="AJ25" s="53"/>
      <c r="AK25" s="11">
        <v>0</v>
      </c>
      <c r="AL25" s="11"/>
      <c r="AM25" s="24"/>
      <c r="AN25" s="24">
        <f t="shared" si="0"/>
        <v>0</v>
      </c>
    </row>
    <row r="26" spans="1:40" ht="19.5" customHeight="1" x14ac:dyDescent="0.2">
      <c r="A26" s="84" t="s">
        <v>60</v>
      </c>
      <c r="B26" s="72"/>
      <c r="C26" s="67" t="s">
        <v>311</v>
      </c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0" t="s">
        <v>312</v>
      </c>
      <c r="AD26" s="60"/>
      <c r="AE26" s="60"/>
      <c r="AF26" s="60"/>
      <c r="AG26" s="53">
        <v>14993000</v>
      </c>
      <c r="AH26" s="53"/>
      <c r="AI26" s="53"/>
      <c r="AJ26" s="53"/>
      <c r="AK26" s="11"/>
      <c r="AL26" s="11"/>
      <c r="AM26" s="24"/>
      <c r="AN26" s="24">
        <f t="shared" si="0"/>
        <v>14993000</v>
      </c>
    </row>
    <row r="27" spans="1:40" ht="19.5" customHeight="1" x14ac:dyDescent="0.2">
      <c r="A27" s="85" t="s">
        <v>63</v>
      </c>
      <c r="B27" s="79"/>
      <c r="C27" s="66" t="s">
        <v>313</v>
      </c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55" t="s">
        <v>314</v>
      </c>
      <c r="AD27" s="55"/>
      <c r="AE27" s="55"/>
      <c r="AF27" s="55"/>
      <c r="AG27" s="53">
        <v>14993000</v>
      </c>
      <c r="AH27" s="53"/>
      <c r="AI27" s="53"/>
      <c r="AJ27" s="53"/>
      <c r="AK27" s="11">
        <v>0</v>
      </c>
      <c r="AL27" s="11"/>
      <c r="AM27" s="24">
        <f>SUM(AM22:AM26)</f>
        <v>30773424</v>
      </c>
      <c r="AN27" s="24">
        <f t="shared" si="0"/>
        <v>45766424</v>
      </c>
    </row>
    <row r="28" spans="1:40" ht="19.5" customHeight="1" x14ac:dyDescent="0.2">
      <c r="A28" s="84" t="s">
        <v>66</v>
      </c>
      <c r="B28" s="72"/>
      <c r="C28" s="67" t="s">
        <v>315</v>
      </c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0" t="s">
        <v>316</v>
      </c>
      <c r="AD28" s="60"/>
      <c r="AE28" s="60"/>
      <c r="AF28" s="60"/>
      <c r="AG28" s="53">
        <v>0</v>
      </c>
      <c r="AH28" s="53"/>
      <c r="AI28" s="53"/>
      <c r="AJ28" s="53"/>
      <c r="AK28" s="11">
        <v>0</v>
      </c>
      <c r="AL28" s="11"/>
      <c r="AM28" s="24"/>
      <c r="AN28" s="24">
        <f t="shared" si="0"/>
        <v>0</v>
      </c>
    </row>
    <row r="29" spans="1:40" ht="19.5" customHeight="1" x14ac:dyDescent="0.2">
      <c r="A29" s="84" t="s">
        <v>69</v>
      </c>
      <c r="B29" s="72"/>
      <c r="C29" s="67" t="s">
        <v>317</v>
      </c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0" t="s">
        <v>318</v>
      </c>
      <c r="AD29" s="60"/>
      <c r="AE29" s="60"/>
      <c r="AF29" s="60"/>
      <c r="AG29" s="53">
        <v>0</v>
      </c>
      <c r="AH29" s="53"/>
      <c r="AI29" s="53"/>
      <c r="AJ29" s="53"/>
      <c r="AK29" s="11">
        <v>0</v>
      </c>
      <c r="AL29" s="11"/>
      <c r="AM29" s="24"/>
      <c r="AN29" s="24">
        <f t="shared" si="0"/>
        <v>0</v>
      </c>
    </row>
    <row r="30" spans="1:40" s="5" customFormat="1" ht="19.5" customHeight="1" x14ac:dyDescent="0.2">
      <c r="A30" s="85" t="s">
        <v>72</v>
      </c>
      <c r="B30" s="79"/>
      <c r="C30" s="66" t="s">
        <v>319</v>
      </c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55" t="s">
        <v>320</v>
      </c>
      <c r="AD30" s="55"/>
      <c r="AE30" s="55"/>
      <c r="AF30" s="55"/>
      <c r="AG30" s="53">
        <v>0</v>
      </c>
      <c r="AH30" s="53"/>
      <c r="AI30" s="53"/>
      <c r="AJ30" s="53"/>
      <c r="AK30" s="11">
        <v>0</v>
      </c>
      <c r="AL30" s="11"/>
      <c r="AM30" s="24"/>
      <c r="AN30" s="24">
        <f t="shared" si="0"/>
        <v>0</v>
      </c>
    </row>
    <row r="31" spans="1:40" ht="19.5" customHeight="1" x14ac:dyDescent="0.2">
      <c r="A31" s="84" t="s">
        <v>75</v>
      </c>
      <c r="B31" s="72"/>
      <c r="C31" s="67" t="s">
        <v>321</v>
      </c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0" t="s">
        <v>322</v>
      </c>
      <c r="AD31" s="60"/>
      <c r="AE31" s="60"/>
      <c r="AF31" s="60"/>
      <c r="AG31" s="53">
        <v>0</v>
      </c>
      <c r="AH31" s="53"/>
      <c r="AI31" s="53"/>
      <c r="AJ31" s="53"/>
      <c r="AK31" s="11">
        <v>0</v>
      </c>
      <c r="AL31" s="11"/>
      <c r="AM31" s="24"/>
      <c r="AN31" s="24">
        <f t="shared" si="0"/>
        <v>0</v>
      </c>
    </row>
    <row r="32" spans="1:40" ht="19.5" customHeight="1" x14ac:dyDescent="0.2">
      <c r="A32" s="84" t="s">
        <v>78</v>
      </c>
      <c r="B32" s="72"/>
      <c r="C32" s="67" t="s">
        <v>323</v>
      </c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0" t="s">
        <v>324</v>
      </c>
      <c r="AD32" s="60"/>
      <c r="AE32" s="60"/>
      <c r="AF32" s="60"/>
      <c r="AG32" s="53">
        <v>0</v>
      </c>
      <c r="AH32" s="53"/>
      <c r="AI32" s="53"/>
      <c r="AJ32" s="53"/>
      <c r="AK32" s="11">
        <v>0</v>
      </c>
      <c r="AL32" s="11"/>
      <c r="AM32" s="24"/>
      <c r="AN32" s="24">
        <f t="shared" si="0"/>
        <v>0</v>
      </c>
    </row>
    <row r="33" spans="1:40" ht="19.5" customHeight="1" x14ac:dyDescent="0.2">
      <c r="A33" s="84" t="s">
        <v>81</v>
      </c>
      <c r="B33" s="72"/>
      <c r="C33" s="67" t="s">
        <v>325</v>
      </c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0" t="s">
        <v>326</v>
      </c>
      <c r="AD33" s="60"/>
      <c r="AE33" s="60"/>
      <c r="AF33" s="60"/>
      <c r="AG33" s="53">
        <v>5600000</v>
      </c>
      <c r="AH33" s="53"/>
      <c r="AI33" s="53"/>
      <c r="AJ33" s="53"/>
      <c r="AK33" s="11">
        <v>0</v>
      </c>
      <c r="AL33" s="11"/>
      <c r="AM33" s="24"/>
      <c r="AN33" s="24">
        <f t="shared" si="0"/>
        <v>5600000</v>
      </c>
    </row>
    <row r="34" spans="1:40" ht="19.5" customHeight="1" x14ac:dyDescent="0.2">
      <c r="A34" s="84" t="s">
        <v>84</v>
      </c>
      <c r="B34" s="72"/>
      <c r="C34" s="67" t="s">
        <v>327</v>
      </c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0" t="s">
        <v>328</v>
      </c>
      <c r="AD34" s="60"/>
      <c r="AE34" s="60"/>
      <c r="AF34" s="60"/>
      <c r="AG34" s="53">
        <v>19055000</v>
      </c>
      <c r="AH34" s="53"/>
      <c r="AI34" s="53"/>
      <c r="AJ34" s="53"/>
      <c r="AK34" s="11">
        <v>0</v>
      </c>
      <c r="AL34" s="11">
        <v>5639000</v>
      </c>
      <c r="AM34" s="24">
        <v>-5639000</v>
      </c>
      <c r="AN34" s="24">
        <f t="shared" si="0"/>
        <v>19055000</v>
      </c>
    </row>
    <row r="35" spans="1:40" ht="19.5" customHeight="1" x14ac:dyDescent="0.2">
      <c r="A35" s="84" t="s">
        <v>87</v>
      </c>
      <c r="B35" s="72"/>
      <c r="C35" s="67" t="s">
        <v>329</v>
      </c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0" t="s">
        <v>330</v>
      </c>
      <c r="AD35" s="60"/>
      <c r="AE35" s="60"/>
      <c r="AF35" s="60"/>
      <c r="AG35" s="53">
        <v>0</v>
      </c>
      <c r="AH35" s="53"/>
      <c r="AI35" s="53"/>
      <c r="AJ35" s="53"/>
      <c r="AK35" s="11">
        <v>0</v>
      </c>
      <c r="AL35" s="11"/>
      <c r="AM35" s="24"/>
      <c r="AN35" s="24">
        <f t="shared" si="0"/>
        <v>0</v>
      </c>
    </row>
    <row r="36" spans="1:40" ht="19.5" customHeight="1" x14ac:dyDescent="0.2">
      <c r="A36" s="84" t="s">
        <v>90</v>
      </c>
      <c r="B36" s="72"/>
      <c r="C36" s="67" t="s">
        <v>331</v>
      </c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0" t="s">
        <v>332</v>
      </c>
      <c r="AD36" s="60"/>
      <c r="AE36" s="60"/>
      <c r="AF36" s="60"/>
      <c r="AG36" s="53">
        <v>0</v>
      </c>
      <c r="AH36" s="53"/>
      <c r="AI36" s="53"/>
      <c r="AJ36" s="53"/>
      <c r="AK36" s="11">
        <v>0</v>
      </c>
      <c r="AL36" s="11"/>
      <c r="AM36" s="24"/>
      <c r="AN36" s="24">
        <f t="shared" si="0"/>
        <v>0</v>
      </c>
    </row>
    <row r="37" spans="1:40" ht="19.5" customHeight="1" x14ac:dyDescent="0.2">
      <c r="A37" s="84" t="s">
        <v>93</v>
      </c>
      <c r="B37" s="72"/>
      <c r="C37" s="67" t="s">
        <v>333</v>
      </c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0" t="s">
        <v>334</v>
      </c>
      <c r="AD37" s="60"/>
      <c r="AE37" s="60"/>
      <c r="AF37" s="60"/>
      <c r="AG37" s="53">
        <v>3000000</v>
      </c>
      <c r="AH37" s="53"/>
      <c r="AI37" s="53"/>
      <c r="AJ37" s="53"/>
      <c r="AK37" s="11">
        <v>0</v>
      </c>
      <c r="AL37" s="11"/>
      <c r="AM37" s="24"/>
      <c r="AN37" s="24">
        <f t="shared" si="0"/>
        <v>3000000</v>
      </c>
    </row>
    <row r="38" spans="1:40" ht="19.5" customHeight="1" x14ac:dyDescent="0.2">
      <c r="A38" s="84" t="s">
        <v>96</v>
      </c>
      <c r="B38" s="72"/>
      <c r="C38" s="67" t="s">
        <v>335</v>
      </c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0" t="s">
        <v>336</v>
      </c>
      <c r="AD38" s="60"/>
      <c r="AE38" s="60"/>
      <c r="AF38" s="60"/>
      <c r="AG38" s="53">
        <v>800000</v>
      </c>
      <c r="AH38" s="53"/>
      <c r="AI38" s="53"/>
      <c r="AJ38" s="53"/>
      <c r="AK38" s="11">
        <v>0</v>
      </c>
      <c r="AL38" s="11"/>
      <c r="AM38" s="24"/>
      <c r="AN38" s="24">
        <f t="shared" si="0"/>
        <v>800000</v>
      </c>
    </row>
    <row r="39" spans="1:40" ht="19.5" customHeight="1" x14ac:dyDescent="0.2">
      <c r="A39" s="85" t="s">
        <v>99</v>
      </c>
      <c r="B39" s="79"/>
      <c r="C39" s="66" t="s">
        <v>337</v>
      </c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55" t="s">
        <v>338</v>
      </c>
      <c r="AD39" s="55"/>
      <c r="AE39" s="55"/>
      <c r="AF39" s="55"/>
      <c r="AG39" s="53">
        <f>SUM(AG34:AJ38)</f>
        <v>22855000</v>
      </c>
      <c r="AH39" s="53"/>
      <c r="AI39" s="53"/>
      <c r="AJ39" s="53"/>
      <c r="AK39" s="11">
        <v>0</v>
      </c>
      <c r="AL39" s="11"/>
      <c r="AM39" s="24"/>
      <c r="AN39" s="24">
        <f t="shared" si="0"/>
        <v>22855000</v>
      </c>
    </row>
    <row r="40" spans="1:40" ht="19.5" customHeight="1" x14ac:dyDescent="0.2">
      <c r="A40" s="84" t="s">
        <v>102</v>
      </c>
      <c r="B40" s="72"/>
      <c r="C40" s="67" t="s">
        <v>339</v>
      </c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0" t="s">
        <v>340</v>
      </c>
      <c r="AD40" s="60"/>
      <c r="AE40" s="60"/>
      <c r="AF40" s="60"/>
      <c r="AG40" s="53">
        <v>1770000</v>
      </c>
      <c r="AH40" s="53"/>
      <c r="AI40" s="53"/>
      <c r="AJ40" s="53"/>
      <c r="AK40" s="11">
        <v>0</v>
      </c>
      <c r="AL40" s="11"/>
      <c r="AM40" s="24"/>
      <c r="AN40" s="24">
        <f t="shared" si="0"/>
        <v>1770000</v>
      </c>
    </row>
    <row r="41" spans="1:40" ht="19.5" customHeight="1" x14ac:dyDescent="0.2">
      <c r="A41" s="85" t="s">
        <v>105</v>
      </c>
      <c r="B41" s="79"/>
      <c r="C41" s="66" t="s">
        <v>341</v>
      </c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55" t="s">
        <v>342</v>
      </c>
      <c r="AD41" s="55"/>
      <c r="AE41" s="55"/>
      <c r="AF41" s="55"/>
      <c r="AG41" s="53">
        <f>SUM(AG33+AG39+AG40)</f>
        <v>30225000</v>
      </c>
      <c r="AH41" s="53"/>
      <c r="AI41" s="53"/>
      <c r="AJ41" s="53"/>
      <c r="AK41" s="11">
        <v>0</v>
      </c>
      <c r="AL41" s="11"/>
      <c r="AM41" s="24">
        <f>SUM(AM34:AM40)</f>
        <v>-5639000</v>
      </c>
      <c r="AN41" s="24">
        <f t="shared" si="0"/>
        <v>24586000</v>
      </c>
    </row>
    <row r="42" spans="1:40" ht="19.5" customHeight="1" x14ac:dyDescent="0.2">
      <c r="A42" s="84" t="s">
        <v>108</v>
      </c>
      <c r="B42" s="72"/>
      <c r="C42" s="56" t="s">
        <v>343</v>
      </c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60" t="s">
        <v>344</v>
      </c>
      <c r="AD42" s="60"/>
      <c r="AE42" s="60"/>
      <c r="AF42" s="60"/>
      <c r="AG42" s="53">
        <v>362205</v>
      </c>
      <c r="AH42" s="53"/>
      <c r="AI42" s="53"/>
      <c r="AJ42" s="53"/>
      <c r="AK42" s="11">
        <v>0</v>
      </c>
      <c r="AL42" s="11"/>
      <c r="AM42" s="24">
        <v>200000</v>
      </c>
      <c r="AN42" s="24">
        <f t="shared" si="0"/>
        <v>562205</v>
      </c>
    </row>
    <row r="43" spans="1:40" ht="19.5" customHeight="1" x14ac:dyDescent="0.2">
      <c r="A43" s="84" t="s">
        <v>111</v>
      </c>
      <c r="B43" s="72"/>
      <c r="C43" s="56" t="s">
        <v>345</v>
      </c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60" t="s">
        <v>346</v>
      </c>
      <c r="AD43" s="60"/>
      <c r="AE43" s="60"/>
      <c r="AF43" s="60"/>
      <c r="AG43" s="53">
        <v>15245475</v>
      </c>
      <c r="AH43" s="53"/>
      <c r="AI43" s="53"/>
      <c r="AJ43" s="53"/>
      <c r="AK43" s="11">
        <v>0</v>
      </c>
      <c r="AL43" s="11"/>
      <c r="AM43" s="24">
        <v>2628000</v>
      </c>
      <c r="AN43" s="24">
        <f t="shared" si="0"/>
        <v>17873475</v>
      </c>
    </row>
    <row r="44" spans="1:40" ht="19.5" customHeight="1" x14ac:dyDescent="0.2">
      <c r="A44" s="84" t="s">
        <v>114</v>
      </c>
      <c r="B44" s="72"/>
      <c r="C44" s="56" t="s">
        <v>347</v>
      </c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60" t="s">
        <v>348</v>
      </c>
      <c r="AD44" s="60"/>
      <c r="AE44" s="60"/>
      <c r="AF44" s="60"/>
      <c r="AG44" s="53">
        <v>550000</v>
      </c>
      <c r="AH44" s="53"/>
      <c r="AI44" s="53"/>
      <c r="AJ44" s="53"/>
      <c r="AK44" s="11">
        <v>0</v>
      </c>
      <c r="AL44" s="11"/>
      <c r="AM44" s="24">
        <v>1000000</v>
      </c>
      <c r="AN44" s="24">
        <f t="shared" si="0"/>
        <v>1550000</v>
      </c>
    </row>
    <row r="45" spans="1:40" ht="19.5" customHeight="1" x14ac:dyDescent="0.2">
      <c r="A45" s="84" t="s">
        <v>117</v>
      </c>
      <c r="B45" s="72"/>
      <c r="C45" s="56" t="s">
        <v>349</v>
      </c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60" t="s">
        <v>350</v>
      </c>
      <c r="AD45" s="60"/>
      <c r="AE45" s="60"/>
      <c r="AF45" s="60"/>
      <c r="AG45" s="53"/>
      <c r="AH45" s="53"/>
      <c r="AI45" s="53"/>
      <c r="AJ45" s="53"/>
      <c r="AK45" s="11">
        <v>0</v>
      </c>
      <c r="AL45" s="11"/>
      <c r="AM45" s="24"/>
      <c r="AN45" s="24">
        <f t="shared" si="0"/>
        <v>0</v>
      </c>
    </row>
    <row r="46" spans="1:40" ht="19.5" customHeight="1" x14ac:dyDescent="0.2">
      <c r="A46" s="84" t="s">
        <v>120</v>
      </c>
      <c r="B46" s="72"/>
      <c r="C46" s="56" t="s">
        <v>351</v>
      </c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60" t="s">
        <v>352</v>
      </c>
      <c r="AD46" s="60"/>
      <c r="AE46" s="60"/>
      <c r="AF46" s="60"/>
      <c r="AG46" s="53"/>
      <c r="AH46" s="53"/>
      <c r="AI46" s="53"/>
      <c r="AJ46" s="53"/>
      <c r="AK46" s="11">
        <v>0</v>
      </c>
      <c r="AL46" s="11"/>
      <c r="AM46" s="24"/>
      <c r="AN46" s="24">
        <f t="shared" si="0"/>
        <v>0</v>
      </c>
    </row>
    <row r="47" spans="1:40" ht="19.5" customHeight="1" x14ac:dyDescent="0.2">
      <c r="A47" s="84" t="s">
        <v>123</v>
      </c>
      <c r="B47" s="72"/>
      <c r="C47" s="56" t="s">
        <v>353</v>
      </c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60" t="s">
        <v>354</v>
      </c>
      <c r="AD47" s="60"/>
      <c r="AE47" s="60"/>
      <c r="AF47" s="60"/>
      <c r="AG47" s="53"/>
      <c r="AH47" s="53"/>
      <c r="AI47" s="53"/>
      <c r="AJ47" s="53"/>
      <c r="AK47" s="11">
        <v>0</v>
      </c>
      <c r="AL47" s="11"/>
      <c r="AM47" s="24"/>
      <c r="AN47" s="24">
        <f t="shared" si="0"/>
        <v>0</v>
      </c>
    </row>
    <row r="48" spans="1:40" ht="19.5" customHeight="1" x14ac:dyDescent="0.2">
      <c r="A48" s="84" t="s">
        <v>126</v>
      </c>
      <c r="B48" s="72"/>
      <c r="C48" s="56" t="s">
        <v>355</v>
      </c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60" t="s">
        <v>356</v>
      </c>
      <c r="AD48" s="60"/>
      <c r="AE48" s="60"/>
      <c r="AF48" s="60"/>
      <c r="AG48" s="53">
        <v>3630756</v>
      </c>
      <c r="AH48" s="53"/>
      <c r="AI48" s="53"/>
      <c r="AJ48" s="53"/>
      <c r="AK48" s="11">
        <v>0</v>
      </c>
      <c r="AL48" s="11"/>
      <c r="AM48" s="24">
        <v>500000</v>
      </c>
      <c r="AN48" s="24">
        <f t="shared" si="0"/>
        <v>4130756</v>
      </c>
    </row>
    <row r="49" spans="1:40" ht="19.5" customHeight="1" x14ac:dyDescent="0.2">
      <c r="A49" s="84" t="s">
        <v>129</v>
      </c>
      <c r="B49" s="72"/>
      <c r="C49" s="56" t="s">
        <v>357</v>
      </c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60" t="s">
        <v>358</v>
      </c>
      <c r="AD49" s="60"/>
      <c r="AE49" s="60"/>
      <c r="AF49" s="60"/>
      <c r="AG49" s="53">
        <v>0</v>
      </c>
      <c r="AH49" s="53"/>
      <c r="AI49" s="53"/>
      <c r="AJ49" s="53"/>
      <c r="AK49" s="11">
        <v>0</v>
      </c>
      <c r="AL49" s="11"/>
      <c r="AM49" s="24">
        <v>442000</v>
      </c>
      <c r="AN49" s="24">
        <f t="shared" si="0"/>
        <v>442000</v>
      </c>
    </row>
    <row r="50" spans="1:40" ht="19.5" customHeight="1" x14ac:dyDescent="0.2">
      <c r="A50" s="84" t="s">
        <v>132</v>
      </c>
      <c r="B50" s="72"/>
      <c r="C50" s="56" t="s">
        <v>359</v>
      </c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60" t="s">
        <v>360</v>
      </c>
      <c r="AD50" s="60"/>
      <c r="AE50" s="60"/>
      <c r="AF50" s="60"/>
      <c r="AG50" s="53">
        <v>0</v>
      </c>
      <c r="AH50" s="53"/>
      <c r="AI50" s="53"/>
      <c r="AJ50" s="53"/>
      <c r="AK50" s="11">
        <v>0</v>
      </c>
      <c r="AL50" s="11"/>
      <c r="AM50" s="24"/>
      <c r="AN50" s="24">
        <f t="shared" si="0"/>
        <v>0</v>
      </c>
    </row>
    <row r="51" spans="1:40" ht="19.5" customHeight="1" x14ac:dyDescent="0.2">
      <c r="A51" s="84" t="s">
        <v>135</v>
      </c>
      <c r="B51" s="72"/>
      <c r="C51" s="56" t="s">
        <v>361</v>
      </c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60" t="s">
        <v>362</v>
      </c>
      <c r="AD51" s="60"/>
      <c r="AE51" s="60"/>
      <c r="AF51" s="60"/>
      <c r="AG51" s="53">
        <v>0</v>
      </c>
      <c r="AH51" s="53"/>
      <c r="AI51" s="53"/>
      <c r="AJ51" s="53"/>
      <c r="AK51" s="11">
        <v>0</v>
      </c>
      <c r="AL51" s="11"/>
      <c r="AM51" s="24">
        <v>1753400</v>
      </c>
      <c r="AN51" s="24">
        <f t="shared" si="0"/>
        <v>1753400</v>
      </c>
    </row>
    <row r="52" spans="1:40" ht="19.5" customHeight="1" x14ac:dyDescent="0.2">
      <c r="A52" s="85" t="s">
        <v>138</v>
      </c>
      <c r="B52" s="79"/>
      <c r="C52" s="59" t="s">
        <v>363</v>
      </c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5" t="s">
        <v>364</v>
      </c>
      <c r="AD52" s="55"/>
      <c r="AE52" s="55"/>
      <c r="AF52" s="55"/>
      <c r="AG52" s="53">
        <v>19788436</v>
      </c>
      <c r="AH52" s="53"/>
      <c r="AI52" s="53"/>
      <c r="AJ52" s="53"/>
      <c r="AK52" s="11">
        <v>0</v>
      </c>
      <c r="AL52" s="11"/>
      <c r="AM52" s="24">
        <f>SUM(AM42:AM51)</f>
        <v>6523400</v>
      </c>
      <c r="AN52" s="24">
        <f t="shared" si="0"/>
        <v>26311836</v>
      </c>
    </row>
    <row r="53" spans="1:40" ht="19.5" customHeight="1" x14ac:dyDescent="0.2">
      <c r="A53" s="84">
        <v>45</v>
      </c>
      <c r="B53" s="84"/>
      <c r="C53" s="56" t="s">
        <v>365</v>
      </c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60" t="s">
        <v>366</v>
      </c>
      <c r="AD53" s="60"/>
      <c r="AE53" s="60"/>
      <c r="AF53" s="60"/>
      <c r="AG53" s="53">
        <v>0</v>
      </c>
      <c r="AH53" s="53"/>
      <c r="AI53" s="53"/>
      <c r="AJ53" s="53"/>
      <c r="AK53" s="11">
        <v>0</v>
      </c>
      <c r="AL53" s="11"/>
      <c r="AM53" s="24"/>
      <c r="AN53" s="24">
        <f t="shared" si="0"/>
        <v>0</v>
      </c>
    </row>
    <row r="54" spans="1:40" ht="19.5" customHeight="1" x14ac:dyDescent="0.2">
      <c r="A54" s="84">
        <v>46</v>
      </c>
      <c r="B54" s="84"/>
      <c r="C54" s="56" t="s">
        <v>367</v>
      </c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60" t="s">
        <v>368</v>
      </c>
      <c r="AD54" s="60"/>
      <c r="AE54" s="60"/>
      <c r="AF54" s="60"/>
      <c r="AG54" s="53">
        <v>0</v>
      </c>
      <c r="AH54" s="53"/>
      <c r="AI54" s="53"/>
      <c r="AJ54" s="53"/>
      <c r="AK54" s="11">
        <v>0</v>
      </c>
      <c r="AL54" s="11"/>
      <c r="AM54" s="24"/>
      <c r="AN54" s="24">
        <f t="shared" si="0"/>
        <v>0</v>
      </c>
    </row>
    <row r="55" spans="1:40" ht="19.5" customHeight="1" x14ac:dyDescent="0.2">
      <c r="A55" s="84">
        <v>47</v>
      </c>
      <c r="B55" s="84"/>
      <c r="C55" s="56" t="s">
        <v>369</v>
      </c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60" t="s">
        <v>370</v>
      </c>
      <c r="AD55" s="60"/>
      <c r="AE55" s="60"/>
      <c r="AF55" s="60"/>
      <c r="AG55" s="53">
        <v>0</v>
      </c>
      <c r="AH55" s="53"/>
      <c r="AI55" s="53"/>
      <c r="AJ55" s="53"/>
      <c r="AK55" s="11">
        <v>0</v>
      </c>
      <c r="AL55" s="11"/>
      <c r="AM55" s="24"/>
      <c r="AN55" s="24">
        <f t="shared" si="0"/>
        <v>0</v>
      </c>
    </row>
    <row r="56" spans="1:40" ht="19.5" customHeight="1" x14ac:dyDescent="0.2">
      <c r="A56" s="84">
        <v>48</v>
      </c>
      <c r="B56" s="84"/>
      <c r="C56" s="56" t="s">
        <v>371</v>
      </c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60" t="s">
        <v>372</v>
      </c>
      <c r="AD56" s="60"/>
      <c r="AE56" s="60"/>
      <c r="AF56" s="60"/>
      <c r="AG56" s="53">
        <v>0</v>
      </c>
      <c r="AH56" s="53"/>
      <c r="AI56" s="53"/>
      <c r="AJ56" s="53"/>
      <c r="AK56" s="11">
        <v>0</v>
      </c>
      <c r="AL56" s="11"/>
      <c r="AM56" s="24"/>
      <c r="AN56" s="24">
        <f t="shared" si="0"/>
        <v>0</v>
      </c>
    </row>
    <row r="57" spans="1:40" ht="19.5" customHeight="1" x14ac:dyDescent="0.2">
      <c r="A57" s="84">
        <v>49</v>
      </c>
      <c r="B57" s="84"/>
      <c r="C57" s="56" t="s">
        <v>373</v>
      </c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60" t="s">
        <v>374</v>
      </c>
      <c r="AD57" s="60"/>
      <c r="AE57" s="60"/>
      <c r="AF57" s="60"/>
      <c r="AG57" s="53">
        <v>0</v>
      </c>
      <c r="AH57" s="53"/>
      <c r="AI57" s="53"/>
      <c r="AJ57" s="53"/>
      <c r="AK57" s="11">
        <v>0</v>
      </c>
      <c r="AL57" s="11"/>
      <c r="AM57" s="24"/>
      <c r="AN57" s="24">
        <f t="shared" si="0"/>
        <v>0</v>
      </c>
    </row>
    <row r="58" spans="1:40" ht="19.5" customHeight="1" x14ac:dyDescent="0.2">
      <c r="A58" s="85">
        <v>50</v>
      </c>
      <c r="B58" s="85"/>
      <c r="C58" s="66" t="s">
        <v>375</v>
      </c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55" t="s">
        <v>376</v>
      </c>
      <c r="AD58" s="55"/>
      <c r="AE58" s="55"/>
      <c r="AF58" s="55"/>
      <c r="AG58" s="53">
        <v>0</v>
      </c>
      <c r="AH58" s="53"/>
      <c r="AI58" s="53"/>
      <c r="AJ58" s="53"/>
      <c r="AK58" s="11">
        <v>0</v>
      </c>
      <c r="AL58" s="11"/>
      <c r="AM58" s="24"/>
      <c r="AN58" s="24">
        <f t="shared" si="0"/>
        <v>0</v>
      </c>
    </row>
    <row r="59" spans="1:40" ht="29.25" customHeight="1" x14ac:dyDescent="0.2">
      <c r="A59" s="84">
        <v>51</v>
      </c>
      <c r="B59" s="84"/>
      <c r="C59" s="56" t="s">
        <v>377</v>
      </c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60" t="s">
        <v>378</v>
      </c>
      <c r="AD59" s="60"/>
      <c r="AE59" s="60"/>
      <c r="AF59" s="60"/>
      <c r="AG59" s="53">
        <v>0</v>
      </c>
      <c r="AH59" s="53"/>
      <c r="AI59" s="53"/>
      <c r="AJ59" s="53"/>
      <c r="AK59" s="11">
        <v>0</v>
      </c>
      <c r="AL59" s="11"/>
      <c r="AM59" s="24"/>
      <c r="AN59" s="24">
        <f t="shared" si="0"/>
        <v>0</v>
      </c>
    </row>
    <row r="60" spans="1:40" ht="29.25" customHeight="1" x14ac:dyDescent="0.2">
      <c r="A60" s="84">
        <v>52</v>
      </c>
      <c r="B60" s="84"/>
      <c r="C60" s="67" t="s">
        <v>379</v>
      </c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0" t="s">
        <v>380</v>
      </c>
      <c r="AD60" s="60"/>
      <c r="AE60" s="60"/>
      <c r="AF60" s="60"/>
      <c r="AG60" s="53">
        <v>900000</v>
      </c>
      <c r="AH60" s="53"/>
      <c r="AI60" s="53"/>
      <c r="AJ60" s="53"/>
      <c r="AK60" s="11">
        <v>0</v>
      </c>
      <c r="AL60" s="11"/>
      <c r="AM60" s="24"/>
      <c r="AN60" s="24">
        <f t="shared" si="0"/>
        <v>900000</v>
      </c>
    </row>
    <row r="61" spans="1:40" ht="19.5" customHeight="1" x14ac:dyDescent="0.2">
      <c r="A61" s="84">
        <v>53</v>
      </c>
      <c r="B61" s="84"/>
      <c r="C61" s="56" t="s">
        <v>381</v>
      </c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60" t="s">
        <v>382</v>
      </c>
      <c r="AD61" s="60"/>
      <c r="AE61" s="60"/>
      <c r="AF61" s="60"/>
      <c r="AG61" s="53">
        <v>0</v>
      </c>
      <c r="AH61" s="53"/>
      <c r="AI61" s="53"/>
      <c r="AJ61" s="53"/>
      <c r="AK61" s="11">
        <v>0</v>
      </c>
      <c r="AL61" s="11"/>
      <c r="AM61" s="24"/>
      <c r="AN61" s="24">
        <f t="shared" si="0"/>
        <v>0</v>
      </c>
    </row>
    <row r="62" spans="1:40" ht="19.5" customHeight="1" x14ac:dyDescent="0.2">
      <c r="A62" s="85">
        <v>54</v>
      </c>
      <c r="B62" s="85"/>
      <c r="C62" s="66" t="s">
        <v>383</v>
      </c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55" t="s">
        <v>384</v>
      </c>
      <c r="AD62" s="55"/>
      <c r="AE62" s="55"/>
      <c r="AF62" s="55"/>
      <c r="AG62" s="53">
        <v>900000</v>
      </c>
      <c r="AH62" s="53"/>
      <c r="AI62" s="53"/>
      <c r="AJ62" s="53"/>
      <c r="AK62" s="11">
        <v>0</v>
      </c>
      <c r="AL62" s="11"/>
      <c r="AM62" s="24"/>
      <c r="AN62" s="24">
        <f t="shared" si="0"/>
        <v>900000</v>
      </c>
    </row>
    <row r="63" spans="1:40" ht="29.25" customHeight="1" x14ac:dyDescent="0.2">
      <c r="A63" s="84">
        <v>55</v>
      </c>
      <c r="B63" s="84"/>
      <c r="C63" s="56" t="s">
        <v>385</v>
      </c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60" t="s">
        <v>386</v>
      </c>
      <c r="AD63" s="60"/>
      <c r="AE63" s="60"/>
      <c r="AF63" s="60"/>
      <c r="AG63" s="53">
        <v>0</v>
      </c>
      <c r="AH63" s="53"/>
      <c r="AI63" s="53"/>
      <c r="AJ63" s="53"/>
      <c r="AK63" s="11">
        <v>0</v>
      </c>
      <c r="AL63" s="11"/>
      <c r="AM63" s="24"/>
      <c r="AN63" s="24">
        <f t="shared" si="0"/>
        <v>0</v>
      </c>
    </row>
    <row r="64" spans="1:40" ht="29.25" customHeight="1" x14ac:dyDescent="0.2">
      <c r="A64" s="84">
        <v>56</v>
      </c>
      <c r="B64" s="84"/>
      <c r="C64" s="67" t="s">
        <v>387</v>
      </c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0" t="s">
        <v>388</v>
      </c>
      <c r="AD64" s="60"/>
      <c r="AE64" s="60"/>
      <c r="AF64" s="60"/>
      <c r="AG64" s="53"/>
      <c r="AH64" s="53"/>
      <c r="AI64" s="53"/>
      <c r="AJ64" s="53"/>
      <c r="AK64" s="11"/>
      <c r="AL64" s="11"/>
      <c r="AM64" s="24"/>
      <c r="AN64" s="24">
        <f t="shared" si="0"/>
        <v>0</v>
      </c>
    </row>
    <row r="65" spans="1:40" ht="19.5" customHeight="1" x14ac:dyDescent="0.2">
      <c r="A65" s="84">
        <v>57</v>
      </c>
      <c r="B65" s="84"/>
      <c r="C65" s="56" t="s">
        <v>389</v>
      </c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60" t="s">
        <v>390</v>
      </c>
      <c r="AD65" s="60"/>
      <c r="AE65" s="60"/>
      <c r="AF65" s="60"/>
      <c r="AG65" s="53">
        <v>450000</v>
      </c>
      <c r="AH65" s="53"/>
      <c r="AI65" s="53"/>
      <c r="AJ65" s="53"/>
      <c r="AK65" s="11"/>
      <c r="AL65" s="11"/>
      <c r="AM65" s="24"/>
      <c r="AN65" s="24">
        <f t="shared" si="0"/>
        <v>450000</v>
      </c>
    </row>
    <row r="66" spans="1:40" ht="19.5" customHeight="1" x14ac:dyDescent="0.2">
      <c r="A66" s="85">
        <v>58</v>
      </c>
      <c r="B66" s="85"/>
      <c r="C66" s="66" t="s">
        <v>391</v>
      </c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55" t="s">
        <v>392</v>
      </c>
      <c r="AD66" s="55"/>
      <c r="AE66" s="55"/>
      <c r="AF66" s="55"/>
      <c r="AG66" s="53">
        <v>450000</v>
      </c>
      <c r="AH66" s="53"/>
      <c r="AI66" s="53"/>
      <c r="AJ66" s="53"/>
      <c r="AK66" s="11">
        <v>0</v>
      </c>
      <c r="AL66" s="11"/>
      <c r="AM66" s="24"/>
      <c r="AN66" s="24">
        <f t="shared" si="0"/>
        <v>450000</v>
      </c>
    </row>
    <row r="67" spans="1:40" ht="19.5" customHeight="1" x14ac:dyDescent="0.2">
      <c r="A67" s="85">
        <v>59</v>
      </c>
      <c r="B67" s="85"/>
      <c r="C67" s="59" t="s">
        <v>393</v>
      </c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5" t="s">
        <v>394</v>
      </c>
      <c r="AD67" s="55"/>
      <c r="AE67" s="55"/>
      <c r="AF67" s="55"/>
      <c r="AG67" s="53">
        <f>SUM(AG21+AG27+AG41+AG52+AG62+AG66)</f>
        <v>220142318</v>
      </c>
      <c r="AH67" s="53"/>
      <c r="AI67" s="53"/>
      <c r="AJ67" s="53"/>
      <c r="AK67" s="11">
        <f>SUM(AK21+AK27+AK52+AK58+AK62+AK66)</f>
        <v>18365000</v>
      </c>
      <c r="AL67" s="11">
        <v>5639000</v>
      </c>
      <c r="AM67" s="24">
        <f>SUM(AM21+AM27+AM41+AM52+AM66)</f>
        <v>35374444</v>
      </c>
      <c r="AN67" s="24">
        <f t="shared" si="0"/>
        <v>279520762</v>
      </c>
    </row>
  </sheetData>
  <mergeCells count="250">
    <mergeCell ref="A11:B11"/>
    <mergeCell ref="C11:AB11"/>
    <mergeCell ref="AC11:AF11"/>
    <mergeCell ref="AG11:AJ11"/>
    <mergeCell ref="A2:AN2"/>
    <mergeCell ref="A3:AN3"/>
    <mergeCell ref="A4:AN4"/>
    <mergeCell ref="A5:AN5"/>
    <mergeCell ref="A6:AF6"/>
    <mergeCell ref="AC9:AF9"/>
    <mergeCell ref="AG9:AJ9"/>
    <mergeCell ref="A7:B7"/>
    <mergeCell ref="C7:AB7"/>
    <mergeCell ref="AC7:AF7"/>
    <mergeCell ref="AG6:AN6"/>
    <mergeCell ref="AG7:AJ7"/>
    <mergeCell ref="A8:B8"/>
    <mergeCell ref="C8:AB8"/>
    <mergeCell ref="AC8:AF8"/>
    <mergeCell ref="AG8:AJ8"/>
    <mergeCell ref="A9:B9"/>
    <mergeCell ref="C9:AB9"/>
    <mergeCell ref="A16:B16"/>
    <mergeCell ref="C16:AB16"/>
    <mergeCell ref="AC16:AF16"/>
    <mergeCell ref="AG16:AJ16"/>
    <mergeCell ref="A17:B17"/>
    <mergeCell ref="C17:AB17"/>
    <mergeCell ref="AC17:AF17"/>
    <mergeCell ref="AG17:AJ17"/>
    <mergeCell ref="A10:B10"/>
    <mergeCell ref="C10:AB10"/>
    <mergeCell ref="AC10:AF10"/>
    <mergeCell ref="AG10:AJ10"/>
    <mergeCell ref="A14:B14"/>
    <mergeCell ref="C14:AB14"/>
    <mergeCell ref="AC14:AF14"/>
    <mergeCell ref="AG14:AJ14"/>
    <mergeCell ref="A15:B15"/>
    <mergeCell ref="C15:AB15"/>
    <mergeCell ref="AC15:AF15"/>
    <mergeCell ref="AG15:AJ15"/>
    <mergeCell ref="A12:B12"/>
    <mergeCell ref="C12:AB12"/>
    <mergeCell ref="AC12:AF12"/>
    <mergeCell ref="AG12:AJ12"/>
    <mergeCell ref="A21:B21"/>
    <mergeCell ref="C21:AB21"/>
    <mergeCell ref="AC21:AF21"/>
    <mergeCell ref="AG21:AJ21"/>
    <mergeCell ref="A18:B18"/>
    <mergeCell ref="C18:AB18"/>
    <mergeCell ref="AC18:AF18"/>
    <mergeCell ref="AG18:AJ18"/>
    <mergeCell ref="A19:B19"/>
    <mergeCell ref="C19:AB19"/>
    <mergeCell ref="AC19:AF19"/>
    <mergeCell ref="AG19:AJ19"/>
    <mergeCell ref="A13:B13"/>
    <mergeCell ref="C13:AB13"/>
    <mergeCell ref="AC13:AF13"/>
    <mergeCell ref="AG13:AJ13"/>
    <mergeCell ref="A24:B24"/>
    <mergeCell ref="C24:AB24"/>
    <mergeCell ref="AC24:AF24"/>
    <mergeCell ref="AG24:AJ24"/>
    <mergeCell ref="A25:B25"/>
    <mergeCell ref="C25:AB25"/>
    <mergeCell ref="AC25:AF25"/>
    <mergeCell ref="AG25:AJ25"/>
    <mergeCell ref="A22:B22"/>
    <mergeCell ref="C22:AB22"/>
    <mergeCell ref="AC22:AF22"/>
    <mergeCell ref="AG22:AJ22"/>
    <mergeCell ref="A23:B23"/>
    <mergeCell ref="C23:AB23"/>
    <mergeCell ref="AC23:AF23"/>
    <mergeCell ref="AG23:AJ23"/>
    <mergeCell ref="A20:B20"/>
    <mergeCell ref="C20:AB20"/>
    <mergeCell ref="AC20:AF20"/>
    <mergeCell ref="AG20:AJ20"/>
    <mergeCell ref="A28:B28"/>
    <mergeCell ref="C28:AB28"/>
    <mergeCell ref="AC28:AF28"/>
    <mergeCell ref="AG28:AJ28"/>
    <mergeCell ref="A29:B29"/>
    <mergeCell ref="C29:AB29"/>
    <mergeCell ref="AC29:AF29"/>
    <mergeCell ref="AG29:AJ29"/>
    <mergeCell ref="A26:B26"/>
    <mergeCell ref="C26:AB26"/>
    <mergeCell ref="AC26:AF26"/>
    <mergeCell ref="AG26:AJ26"/>
    <mergeCell ref="A27:B27"/>
    <mergeCell ref="C27:AB27"/>
    <mergeCell ref="AC27:AF27"/>
    <mergeCell ref="AG27:AJ27"/>
    <mergeCell ref="A32:B32"/>
    <mergeCell ref="C32:AB32"/>
    <mergeCell ref="AC32:AF32"/>
    <mergeCell ref="AG32:AJ32"/>
    <mergeCell ref="A33:B33"/>
    <mergeCell ref="C33:AB33"/>
    <mergeCell ref="AC33:AF33"/>
    <mergeCell ref="AG33:AJ33"/>
    <mergeCell ref="A30:B30"/>
    <mergeCell ref="C30:AB30"/>
    <mergeCell ref="AC30:AF30"/>
    <mergeCell ref="AG30:AJ30"/>
    <mergeCell ref="A31:B31"/>
    <mergeCell ref="C31:AB31"/>
    <mergeCell ref="AC31:AF31"/>
    <mergeCell ref="AG31:AJ31"/>
    <mergeCell ref="A36:B36"/>
    <mergeCell ref="C36:AB36"/>
    <mergeCell ref="AC36:AF36"/>
    <mergeCell ref="AG36:AJ36"/>
    <mergeCell ref="A37:B37"/>
    <mergeCell ref="C37:AB37"/>
    <mergeCell ref="AC37:AF37"/>
    <mergeCell ref="AG37:AJ37"/>
    <mergeCell ref="A34:B34"/>
    <mergeCell ref="C34:AB34"/>
    <mergeCell ref="AC34:AF34"/>
    <mergeCell ref="AG34:AJ34"/>
    <mergeCell ref="A35:B35"/>
    <mergeCell ref="C35:AB35"/>
    <mergeCell ref="AC35:AF35"/>
    <mergeCell ref="AG35:AJ35"/>
    <mergeCell ref="A40:B40"/>
    <mergeCell ref="C40:AB40"/>
    <mergeCell ref="AC40:AF40"/>
    <mergeCell ref="AG40:AJ40"/>
    <mergeCell ref="A41:B41"/>
    <mergeCell ref="C41:AB41"/>
    <mergeCell ref="AC41:AF41"/>
    <mergeCell ref="AG41:AJ41"/>
    <mergeCell ref="A38:B38"/>
    <mergeCell ref="C38:AB38"/>
    <mergeCell ref="AC38:AF38"/>
    <mergeCell ref="AG38:AJ38"/>
    <mergeCell ref="A39:B39"/>
    <mergeCell ref="C39:AB39"/>
    <mergeCell ref="AC39:AF39"/>
    <mergeCell ref="AG39:AJ39"/>
    <mergeCell ref="A44:B44"/>
    <mergeCell ref="C44:AB44"/>
    <mergeCell ref="AC44:AF44"/>
    <mergeCell ref="AG44:AJ44"/>
    <mergeCell ref="A45:B45"/>
    <mergeCell ref="C45:AB45"/>
    <mergeCell ref="AC45:AF45"/>
    <mergeCell ref="AG45:AJ45"/>
    <mergeCell ref="A42:B42"/>
    <mergeCell ref="C42:AB42"/>
    <mergeCell ref="AC42:AF42"/>
    <mergeCell ref="AG42:AJ42"/>
    <mergeCell ref="A43:B43"/>
    <mergeCell ref="C43:AB43"/>
    <mergeCell ref="AC43:AF43"/>
    <mergeCell ref="AG43:AJ43"/>
    <mergeCell ref="A48:B48"/>
    <mergeCell ref="C48:AB48"/>
    <mergeCell ref="AC48:AF48"/>
    <mergeCell ref="AG48:AJ48"/>
    <mergeCell ref="A49:B49"/>
    <mergeCell ref="C49:AB49"/>
    <mergeCell ref="AC49:AF49"/>
    <mergeCell ref="AG49:AJ49"/>
    <mergeCell ref="A46:B46"/>
    <mergeCell ref="C46:AB46"/>
    <mergeCell ref="AC46:AF46"/>
    <mergeCell ref="AG46:AJ46"/>
    <mergeCell ref="A47:B47"/>
    <mergeCell ref="C47:AB47"/>
    <mergeCell ref="AC47:AF47"/>
    <mergeCell ref="AG47:AJ47"/>
    <mergeCell ref="A52:B52"/>
    <mergeCell ref="C52:AB52"/>
    <mergeCell ref="AC52:AF52"/>
    <mergeCell ref="AG52:AJ52"/>
    <mergeCell ref="A53:B53"/>
    <mergeCell ref="C53:AB53"/>
    <mergeCell ref="AC53:AF53"/>
    <mergeCell ref="AG53:AJ53"/>
    <mergeCell ref="A50:B50"/>
    <mergeCell ref="C50:AB50"/>
    <mergeCell ref="AC50:AF50"/>
    <mergeCell ref="AG50:AJ50"/>
    <mergeCell ref="A51:B51"/>
    <mergeCell ref="C51:AB51"/>
    <mergeCell ref="AC51:AF51"/>
    <mergeCell ref="AG51:AJ51"/>
    <mergeCell ref="A56:B56"/>
    <mergeCell ref="C56:AB56"/>
    <mergeCell ref="AC56:AF56"/>
    <mergeCell ref="AG56:AJ56"/>
    <mergeCell ref="A57:B57"/>
    <mergeCell ref="C57:AB57"/>
    <mergeCell ref="AC57:AF57"/>
    <mergeCell ref="AG57:AJ57"/>
    <mergeCell ref="A54:B54"/>
    <mergeCell ref="C54:AB54"/>
    <mergeCell ref="AC54:AF54"/>
    <mergeCell ref="AG54:AJ54"/>
    <mergeCell ref="A55:B55"/>
    <mergeCell ref="C55:AB55"/>
    <mergeCell ref="AC55:AF55"/>
    <mergeCell ref="AG55:AJ55"/>
    <mergeCell ref="A66:B66"/>
    <mergeCell ref="C66:AB66"/>
    <mergeCell ref="AC66:AF66"/>
    <mergeCell ref="AG66:AJ66"/>
    <mergeCell ref="A67:B67"/>
    <mergeCell ref="C67:AB67"/>
    <mergeCell ref="AC67:AF67"/>
    <mergeCell ref="AG67:AJ67"/>
    <mergeCell ref="A65:B65"/>
    <mergeCell ref="C65:AB65"/>
    <mergeCell ref="AC65:AF65"/>
    <mergeCell ref="AG65:AJ65"/>
    <mergeCell ref="A64:B64"/>
    <mergeCell ref="C64:AB64"/>
    <mergeCell ref="AC64:AF64"/>
    <mergeCell ref="AG64:AJ64"/>
    <mergeCell ref="A62:B62"/>
    <mergeCell ref="C62:AB62"/>
    <mergeCell ref="AC62:AF62"/>
    <mergeCell ref="AG62:AJ62"/>
    <mergeCell ref="A63:B63"/>
    <mergeCell ref="C63:AB63"/>
    <mergeCell ref="AC63:AF63"/>
    <mergeCell ref="AG63:AJ63"/>
    <mergeCell ref="A60:B60"/>
    <mergeCell ref="C60:AB60"/>
    <mergeCell ref="AC60:AF60"/>
    <mergeCell ref="AG60:AJ60"/>
    <mergeCell ref="A61:B61"/>
    <mergeCell ref="C61:AB61"/>
    <mergeCell ref="AC61:AF61"/>
    <mergeCell ref="AG61:AJ61"/>
    <mergeCell ref="A58:B58"/>
    <mergeCell ref="C58:AB58"/>
    <mergeCell ref="AC58:AF58"/>
    <mergeCell ref="AG58:AJ58"/>
    <mergeCell ref="A59:B59"/>
    <mergeCell ref="C59:AB59"/>
    <mergeCell ref="AC59:AF59"/>
    <mergeCell ref="AG59:AJ59"/>
  </mergeCells>
  <phoneticPr fontId="13" type="noConversion"/>
  <printOptions horizontalCentered="1"/>
  <pageMargins left="0.19685039370078741" right="0.19685039370078741" top="0.98425196850393704" bottom="0.98425196850393704" header="0.51181102362204722" footer="0.51181102362204722"/>
  <pageSetup paperSize="9" scale="67" fitToHeight="0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6</vt:i4>
      </vt:variant>
    </vt:vector>
  </HeadingPairs>
  <TitlesOfParts>
    <vt:vector size="9" baseType="lpstr">
      <vt:lpstr>1</vt:lpstr>
      <vt:lpstr>2</vt:lpstr>
      <vt:lpstr>3</vt:lpstr>
      <vt:lpstr>'1'!Nyomtatási_cím</vt:lpstr>
      <vt:lpstr>'2'!Nyomtatási_cím</vt:lpstr>
      <vt:lpstr>'3'!Nyomtatási_cím</vt:lpstr>
      <vt:lpstr>'1'!Nyomtatási_terület</vt:lpstr>
      <vt:lpstr>'2'!Nyomtatási_terület</vt:lpstr>
      <vt:lpstr>'3'!Nyomtatási_terület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2014-01-31T09:21:39Z</cp:lastPrinted>
  <dcterms:created xsi:type="dcterms:W3CDTF">2006-09-16T00:00:00Z</dcterms:created>
  <dcterms:modified xsi:type="dcterms:W3CDTF">2019-05-24T05:49:53Z</dcterms:modified>
</cp:coreProperties>
</file>