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firstSheet="14" activeTab="34"/>
  </bookViews>
  <sheets>
    <sheet name="1.mell." sheetId="1" r:id="rId1"/>
    <sheet name="2.1. mell." sheetId="2" r:id="rId2"/>
    <sheet name="2.2. mell." sheetId="3" r:id="rId3"/>
    <sheet name="3.1. mell." sheetId="4" r:id="rId4"/>
    <sheet name="3.2.. mell." sheetId="5" r:id="rId5"/>
    <sheet name="3.3. mell." sheetId="6" r:id="rId6"/>
    <sheet name="3.4.mell." sheetId="7" r:id="rId7"/>
    <sheet name="3.5. mell. " sheetId="8" r:id="rId8"/>
    <sheet name="3.6.. mell." sheetId="9" r:id="rId9"/>
    <sheet name="3.7.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." sheetId="23" r:id="rId23"/>
    <sheet name="3.21.mell." sheetId="24" r:id="rId24"/>
    <sheet name="3.22.mell." sheetId="25" r:id="rId25"/>
    <sheet name="3.23.mell." sheetId="26" r:id="rId26"/>
    <sheet name="4.mell." sheetId="27" r:id="rId27"/>
    <sheet name="5.mell." sheetId="28" r:id="rId28"/>
    <sheet name="6.mell." sheetId="29" r:id="rId29"/>
    <sheet name="7.1.mell." sheetId="30" r:id="rId30"/>
    <sheet name="7.2.mell." sheetId="31" r:id="rId31"/>
    <sheet name="7.3.mell." sheetId="32" r:id="rId32"/>
    <sheet name="8.mell" sheetId="33" r:id="rId33"/>
    <sheet name="9.mell." sheetId="34" r:id="rId34"/>
    <sheet name="10.mell." sheetId="35" r:id="rId35"/>
  </sheets>
  <definedNames>
    <definedName name="_xlfn.IFERROR" hidden="1">#NAME?</definedName>
    <definedName name="_xlfn_IFERROR">#N/A</definedName>
    <definedName name="_xlnm.Print_Titles" localSheetId="3">'3.1. mell.'!$1:$7</definedName>
    <definedName name="_xlnm.Print_Titles" localSheetId="12">'3.10.mell.'!$1:$7</definedName>
    <definedName name="_xlnm.Print_Titles" localSheetId="13">'3.11.mell.'!$1:$7</definedName>
    <definedName name="_xlnm.Print_Titles" localSheetId="14">'3.12.mell.'!$1:$7</definedName>
    <definedName name="_xlnm.Print_Titles" localSheetId="15">'3.13.mell.'!$1:$7</definedName>
    <definedName name="_xlnm.Print_Titles" localSheetId="16">'3.14.mell.'!$1:$7</definedName>
    <definedName name="_xlnm.Print_Titles" localSheetId="17">'3.15.mell.'!$1:$7</definedName>
    <definedName name="_xlnm.Print_Titles" localSheetId="18">'3.16.mell.'!$1:$7</definedName>
    <definedName name="_xlnm.Print_Titles" localSheetId="19">'3.17.mell.'!$1:$7</definedName>
    <definedName name="_xlnm.Print_Titles" localSheetId="20">'3.18.mell.'!$1:$7</definedName>
    <definedName name="_xlnm.Print_Titles" localSheetId="21">'3.19.mell.'!$1:$7</definedName>
    <definedName name="_xlnm.Print_Titles" localSheetId="4">'3.2.. mell.'!$1:$7</definedName>
    <definedName name="_xlnm.Print_Titles" localSheetId="22">'3.20.mell.'!$1:$7</definedName>
    <definedName name="_xlnm.Print_Titles" localSheetId="23">'3.21.mell.'!$1:$7</definedName>
    <definedName name="_xlnm.Print_Titles" localSheetId="24">'3.22.mell.'!$1:$7</definedName>
    <definedName name="_xlnm.Print_Titles" localSheetId="25">'3.23.mell.'!$1:$7</definedName>
    <definedName name="_xlnm.Print_Titles" localSheetId="5">'3.3. mell.'!$1:$7</definedName>
    <definedName name="_xlnm.Print_Titles" localSheetId="6">'3.4.mell.'!$1:$7</definedName>
    <definedName name="_xlnm.Print_Titles" localSheetId="7">'3.5. mell. '!$1:$7</definedName>
    <definedName name="_xlnm.Print_Titles" localSheetId="8">'3.6.. mell.'!$1:$7</definedName>
    <definedName name="_xlnm.Print_Titles" localSheetId="9">'3.7.mell.'!$1:$7</definedName>
    <definedName name="_xlnm.Print_Titles" localSheetId="10">'3.8.mell.'!$1:$7</definedName>
    <definedName name="_xlnm.Print_Titles" localSheetId="11">'3.9.mell.'!$1:$7</definedName>
    <definedName name="_xlnm.Print_Area" localSheetId="0">'1.mell.'!$A$1:$E$151</definedName>
  </definedNames>
  <calcPr fullCalcOnLoad="1"/>
</workbook>
</file>

<file path=xl/sharedStrings.xml><?xml version="1.0" encoding="utf-8"?>
<sst xmlns="http://schemas.openxmlformats.org/spreadsheetml/2006/main" count="3340" uniqueCount="963">
  <si>
    <t>B E V É T E L E K</t>
  </si>
  <si>
    <t xml:space="preserve">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</si>
  <si>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</si>
  <si>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</si>
  <si>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</si>
  <si>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</si>
  <si>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</si>
  <si>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</si>
  <si>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</si>
  <si>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</si>
  <si>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</si>
  <si>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 xml:space="preserve">E 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</si>
  <si>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</si>
  <si>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</si>
  <si>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</si>
  <si>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</si>
  <si>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</si>
  <si>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</si>
  <si>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</si>
  <si>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</si>
  <si>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</si>
  <si>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</si>
  <si>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</si>
  <si>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</si>
  <si>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</si>
  <si>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</si>
  <si>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</si>
  <si>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</si>
  <si>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</si>
  <si>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</si>
  <si>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</si>
  <si>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</si>
  <si>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</si>
  <si>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</si>
  <si>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</si>
  <si>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</si>
  <si>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</si>
  <si>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</si>
  <si>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</si>
  <si>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</si>
  <si>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</si>
  <si>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</si>
  <si>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</si>
  <si>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</si>
  <si>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</si>
  <si>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</si>
  <si>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</si>
  <si>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</si>
  <si>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</si>
  <si>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</si>
  <si>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</si>
  <si>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</si>
  <si>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</si>
  <si>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</si>
  <si>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</si>
  <si>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</si>
  <si>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</si>
  <si>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</si>
  <si>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</si>
  <si>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</si>
  <si>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</si>
  <si>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</si>
  <si>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</si>
  <si>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</si>
  <si>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</si>
  <si>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</si>
  <si>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</si>
  <si>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</si>
  <si>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</si>
  <si>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</si>
  <si>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</si>
  <si>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</si>
  <si>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</si>
  <si>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</si>
  <si>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</si>
  <si>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</si>
  <si>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</si>
  <si>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</si>
  <si>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</si>
  <si>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</si>
  <si>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</si>
  <si>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</si>
  <si>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</si>
  <si>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</si>
  <si>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</si>
  <si>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Költségek visszatérítései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</si>
  <si>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</si>
  <si>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</si>
  <si>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</si>
  <si>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</si>
  <si>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</si>
  <si>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</si>
  <si>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</si>
  <si>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</si>
  <si>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</si>
  <si>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</si>
  <si>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</si>
  <si>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</si>
  <si>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</si>
  <si>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</si>
  <si>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</si>
  <si>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</si>
  <si>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</si>
  <si>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</si>
  <si>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</si>
  <si>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</si>
  <si>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</si>
  <si>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</si>
  <si>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</si>
  <si>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</si>
  <si>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</si>
  <si>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</si>
  <si>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</si>
  <si>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</si>
  <si>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</si>
  <si>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</si>
  <si>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</si>
  <si>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</si>
  <si>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</si>
  <si>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</si>
  <si>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</si>
  <si>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</si>
  <si>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</si>
  <si>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</si>
  <si>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</si>
  <si>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</si>
  <si>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</si>
  <si>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</si>
  <si>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</si>
  <si>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</si>
  <si>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</si>
  <si>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</si>
  <si>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</si>
  <si>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</si>
  <si>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</si>
  <si>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</si>
  <si>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</si>
  <si>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</si>
  <si>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</si>
  <si>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</si>
  <si>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</si>
  <si>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</si>
  <si>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</si>
  <si>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</si>
  <si>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</si>
  <si>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</si>
  <si>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</si>
  <si>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</si>
  <si>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</si>
  <si>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</si>
  <si>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</si>
  <si>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</si>
  <si>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</si>
  <si>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</si>
  <si>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</si>
  <si>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</si>
  <si>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</si>
  <si>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</si>
  <si>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</si>
  <si>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</si>
  <si>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</si>
  <si>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</si>
  <si>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</si>
  <si>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</si>
  <si>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</si>
  <si>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</si>
  <si>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</si>
  <si>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</si>
  <si>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</si>
  <si>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</si>
  <si>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</si>
  <si>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</si>
  <si>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</si>
  <si>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</si>
  <si>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</si>
  <si>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</si>
  <si>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</si>
  <si>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</si>
  <si>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</si>
  <si>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</si>
  <si>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</si>
  <si>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</si>
  <si>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</si>
  <si>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</si>
  <si>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</si>
  <si>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</si>
  <si>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</si>
  <si>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</si>
  <si>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</si>
  <si>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Egyéb működési célú támogatások ÁHT-n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</si>
  <si>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</si>
  <si>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</si>
  <si>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</si>
  <si>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</si>
  <si>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</si>
  <si>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</si>
  <si>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</si>
  <si>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</si>
  <si>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</si>
  <si>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</si>
  <si>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</si>
  <si>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</si>
  <si>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</si>
  <si>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</si>
  <si>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</si>
  <si>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</si>
  <si>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Részesedések beszerzése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</si>
  <si>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</si>
  <si>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</si>
  <si>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</si>
  <si>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</si>
  <si>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</si>
  <si>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</si>
  <si>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</si>
  <si>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</si>
  <si>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</si>
  <si>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</si>
  <si>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</si>
  <si>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</si>
  <si>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</si>
  <si>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</si>
  <si>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</si>
  <si>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</si>
  <si>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</si>
  <si>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</si>
  <si>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</si>
  <si>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</si>
  <si>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</si>
  <si>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</si>
  <si>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</si>
  <si>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</si>
  <si>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</si>
  <si>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</si>
  <si>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</si>
  <si>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</si>
  <si>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</si>
  <si>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</si>
  <si>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</si>
  <si>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</si>
  <si>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</si>
  <si>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</si>
  <si>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</si>
  <si>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</si>
  <si>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</si>
  <si>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</si>
  <si>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</si>
  <si>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</si>
  <si>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</si>
  <si>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</si>
  <si>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 forintban !</t>
  </si>
  <si>
    <t>Bevételek</t>
  </si>
  <si>
    <t>Kiadások</t>
  </si>
  <si>
    <t>Megnevezés</t>
  </si>
  <si>
    <t>E</t>
  </si>
  <si>
    <t>F</t>
  </si>
  <si>
    <t>G</t>
  </si>
  <si>
    <t>H</t>
  </si>
  <si>
    <t>I</t>
  </si>
  <si>
    <t>Önkormányzat működési támogatásai</t>
  </si>
  <si>
    <t>Személyi juttatások</t>
  </si>
  <si>
    <t>Működési célú támogatások ÁHT-n belülről</t>
  </si>
  <si>
    <t>Munkaadókat terhelő járulék</t>
  </si>
  <si>
    <t>Közhatalmi bevételek</t>
  </si>
  <si>
    <t>Dologi kiadások</t>
  </si>
  <si>
    <t>Működési bevételek</t>
  </si>
  <si>
    <t>Működési célú átvett pénzeszközök</t>
  </si>
  <si>
    <t>EU támogatás</t>
  </si>
  <si>
    <t>Ellátottak pénzbeli juttatása</t>
  </si>
  <si>
    <t>Működési célú pénzeszközátvétel</t>
  </si>
  <si>
    <t>Előző évi pénzmar. Átadás nemzetiségi önk.</t>
  </si>
  <si>
    <t>Működési célú kölcsön visszatérítése, igénybevétele</t>
  </si>
  <si>
    <t>Működési célú kamatkiadás</t>
  </si>
  <si>
    <t>Tartalék</t>
  </si>
  <si>
    <t>11.</t>
  </si>
  <si>
    <t>12.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</si>
  <si>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</si>
  <si>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</si>
  <si>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</si>
  <si>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</si>
  <si>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</si>
  <si>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Értékpapír vásárlása, visszavásárlása</t>
  </si>
  <si>
    <t>15.</t>
  </si>
  <si>
    <t>Előző évi váll. maradv. igénybev.</t>
  </si>
  <si>
    <t>Likviditási hitelek törlesztése</t>
  </si>
  <si>
    <t>16.</t>
  </si>
  <si>
    <t>Értékpapír kibocsátása, értékesítése</t>
  </si>
  <si>
    <t>Rövid lejáratú hitelek tölresztése</t>
  </si>
  <si>
    <t>17.</t>
  </si>
  <si>
    <t>Hitelek felvétele</t>
  </si>
  <si>
    <t>Hosszú lejáratú hitelek törlesztése</t>
  </si>
  <si>
    <t>18.</t>
  </si>
  <si>
    <t>Kapott kölcsön, nyújtott kölcsön visszatér.</t>
  </si>
  <si>
    <t>Kölcsön törlesztése, adott kölcsön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</si>
  <si>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</si>
  <si>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</si>
  <si>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</si>
  <si>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</si>
  <si>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Betét visszavonásából származó bevétel</t>
  </si>
  <si>
    <t>Forgatási célú belföldi, külföldi értékpapírok vásárlása</t>
  </si>
  <si>
    <t>21.</t>
  </si>
  <si>
    <t>Egyéb működési finanszírozási célú bevétel</t>
  </si>
  <si>
    <t>Betét elhelyezése</t>
  </si>
  <si>
    <t>22.</t>
  </si>
  <si>
    <t>Államháztartáson belüli megelőleg. Visszafizetése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</si>
  <si>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</si>
  <si>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</si>
  <si>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</si>
  <si>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</si>
  <si>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</si>
  <si>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</si>
  <si>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Költségvetési bevételek+Maradvány+ Finanszírozási bevételek: (13+14+15+25)</t>
  </si>
  <si>
    <t>Költségvetési kiadások + Finanszírozási kiadások: (13+25)</t>
  </si>
  <si>
    <t>27.</t>
  </si>
  <si>
    <t>Függő, átfutó, kiegyenlítő bevételek:</t>
  </si>
  <si>
    <t>Függő, átfutó, kiegyenlítő kiadások:</t>
  </si>
  <si>
    <t>28.</t>
  </si>
  <si>
    <t>BEVÉTELEK ÖSSZESEN (26+27)</t>
  </si>
  <si>
    <t>KIADÁSOK ÖSSZESEN (26+27)</t>
  </si>
  <si>
    <t>29.</t>
  </si>
  <si>
    <t>Költségvetési hiány:</t>
  </si>
  <si>
    <t>Költségvetési többlet:</t>
  </si>
  <si>
    <t>30.</t>
  </si>
  <si>
    <t>Tárgyévi hiány:</t>
  </si>
  <si>
    <t>Tárgyévi többlet:</t>
  </si>
  <si>
    <t>II. Felhalmozási célú bevételek és kiadások mérlege
(Önkormányzati szinten)</t>
  </si>
  <si>
    <t>Tárgyi eszközök, immateriális javak értékesítése</t>
  </si>
  <si>
    <t>Intézményi beruházási kiadások</t>
  </si>
  <si>
    <t>Vagyoni értékű jogok értékesítése, hasznosítása</t>
  </si>
  <si>
    <t>Pénzügyi befektetésekből származó bevétel</t>
  </si>
  <si>
    <t>Lakástámogatás</t>
  </si>
  <si>
    <t>Címzett és céltámogatások</t>
  </si>
  <si>
    <t>Lakásépítés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</si>
  <si>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</si>
  <si>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</si>
  <si>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</si>
  <si>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</si>
  <si>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Támogatásértékű bevételek</t>
  </si>
  <si>
    <t>Egyéb felhalmozási célú kiadások</t>
  </si>
  <si>
    <t>Tartalékok</t>
  </si>
  <si>
    <t>EU-s támogatásból származó forrás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</si>
  <si>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</si>
  <si>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</si>
  <si>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</si>
  <si>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</si>
  <si>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</si>
  <si>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</si>
  <si>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</si>
  <si>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</si>
  <si>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</si>
  <si>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Egyéb hitel, kölcsön kiadásai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</si>
  <si>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</si>
  <si>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</si>
  <si>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</si>
  <si>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Költségvetési kiadások + Finanszírozási kiadások (11+22)</t>
  </si>
  <si>
    <t>Bevételek összesen: (23+24)</t>
  </si>
  <si>
    <t>Kiadások összesen: (23+24)</t>
  </si>
  <si>
    <t>Költségvetési szerv megnevezése</t>
  </si>
  <si>
    <t>ÖNKORMÁNYZAT</t>
  </si>
  <si>
    <t>Feladat megnevezése</t>
  </si>
  <si>
    <t>Közutak, hidak, alagutak üzemeltetése, fenntartása</t>
  </si>
  <si>
    <t xml:space="preserve"> forintban !</t>
  </si>
  <si>
    <t>Száma</t>
  </si>
  <si>
    <t>Előirányzat-csoport, kiemelt előirányzat megnevezése</t>
  </si>
  <si>
    <t>Eredeti</t>
  </si>
  <si>
    <t>Módosított</t>
  </si>
  <si>
    <t>előirányzat</t>
  </si>
  <si>
    <t>I. Intézményi működési bevételek (1.1.+…+1.8.)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</si>
  <si>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</si>
  <si>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</si>
  <si>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</si>
  <si>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</si>
  <si>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</si>
  <si>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</si>
  <si>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Osztalék, hozambevétel</t>
  </si>
  <si>
    <t>Kamatbevétel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</si>
  <si>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</si>
  <si>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</si>
  <si>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</si>
  <si>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</si>
  <si>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</si>
  <si>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</si>
  <si>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</si>
  <si>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pénzmaradvány igénybevétele</t>
  </si>
  <si>
    <t>Előző évi vállalkozási maradvány igénybevétele</t>
  </si>
  <si>
    <t>VI. Önkormányzati támogatás</t>
  </si>
  <si>
    <t>VII. Függő, átfutó, kiegyenlítő bevételek</t>
  </si>
  <si>
    <t>BEVÉTELEK ÖSSZESEN (1+2+3+4+5+6)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</si>
  <si>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</si>
  <si>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</si>
  <si>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EU-s forrásból finanszírozott támogatással megvalósuló programok, projektek kiadásai</t>
  </si>
  <si>
    <t>Egyéb fejlesztési célú kiadások</t>
  </si>
  <si>
    <t>III. Kölcsön</t>
  </si>
  <si>
    <t>IV. Függő, átfutó, kiegyenlítő kiadások</t>
  </si>
  <si>
    <t>KIADÁSOK ÖSSZESEN: (1+2+3)</t>
  </si>
  <si>
    <t>Éves engedélyezett létszám előirányzat (fő)</t>
  </si>
  <si>
    <t>Közfoglalkoztatottak létszáma (fő)</t>
  </si>
  <si>
    <t>Lakóingatlan bérbeadása</t>
  </si>
  <si>
    <t>Önkormányzatok igazgatási tevékenysége</t>
  </si>
  <si>
    <t>Egyéb saját működési bevétel</t>
  </si>
  <si>
    <t>Szabálysértési bírság</t>
  </si>
  <si>
    <t>Tulajdonosi bevétel</t>
  </si>
  <si>
    <t>Működési célú pénzeszközátvétel áht-n belülről</t>
  </si>
  <si>
    <t>Előző évi működési célú pénzmaradvány átadás nemzetiségi önk.</t>
  </si>
  <si>
    <t>Óvodai nevelés, ellátás</t>
  </si>
  <si>
    <t>Költségek visszatérítése</t>
  </si>
  <si>
    <t>Város-és községgazdálkodás</t>
  </si>
  <si>
    <t>Hosszabb időtartamú közfoglalkoztatás</t>
  </si>
  <si>
    <t>Köztemető fenntartás és működtetés</t>
  </si>
  <si>
    <t>Közvilágítási feladatok</t>
  </si>
  <si>
    <t>Háziorvosi alapellátás</t>
  </si>
  <si>
    <t>Költségek vissaztérítése</t>
  </si>
  <si>
    <t>Falugondnoki szolgáltatás</t>
  </si>
  <si>
    <t>Szociális étkeztetés</t>
  </si>
  <si>
    <t>Gyermekvédelmi pénzbeli és természetbeli ellátás</t>
  </si>
  <si>
    <t>Zöldterület kezelés</t>
  </si>
  <si>
    <t>Közművelődés - közösségi és társadalmi részvétel fejlesztése</t>
  </si>
  <si>
    <t>Könyvtári szolgáltatások</t>
  </si>
  <si>
    <t>Helyi közösségi tér biztosítása, működtetése</t>
  </si>
  <si>
    <t>Önkormányzatok elszámolása a központi költségvetéssel</t>
  </si>
  <si>
    <t>kulturális feladatok támogatása</t>
  </si>
  <si>
    <t>központosított előirányzt</t>
  </si>
  <si>
    <t>kiegészítő támogatás</t>
  </si>
  <si>
    <t>előző évi befizetések, elvonások</t>
  </si>
  <si>
    <t>ÁHT-n belüli megelőlegezés visszafizetése</t>
  </si>
  <si>
    <t>Támogatási célú finanszírozási műveletek</t>
  </si>
  <si>
    <t>Civil szervezetek támogatása</t>
  </si>
  <si>
    <t>KIADÁSI JOGCÍMEK</t>
  </si>
  <si>
    <t>Önkormányzati igazgatási tevékenység</t>
  </si>
  <si>
    <t>Köztemető fenntartása</t>
  </si>
  <si>
    <t>Közutak üzemeltetése</t>
  </si>
  <si>
    <t>Közvilágítás</t>
  </si>
  <si>
    <t>Óvodai nevelés</t>
  </si>
  <si>
    <t>Háziorvosi szolgálat</t>
  </si>
  <si>
    <t>Helyi közösségi tér működtetése</t>
  </si>
  <si>
    <t>Közművelődés - közösségi, társadalmi részvétel fejlesztése</t>
  </si>
  <si>
    <t>Könyvtári szolgáltatás</t>
  </si>
  <si>
    <t>ÖSSZESEN:</t>
  </si>
  <si>
    <t>Sor-szám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</si>
  <si>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</si>
  <si>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</si>
  <si>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</si>
  <si>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</si>
  <si>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</si>
  <si>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</si>
  <si>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</si>
  <si>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</si>
  <si>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</si>
  <si>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</si>
  <si>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</si>
  <si>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</si>
  <si>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</si>
  <si>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</si>
  <si>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</si>
  <si>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</si>
  <si>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</si>
  <si>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</si>
  <si>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</si>
  <si>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Szociális étkezők térítési díjából biztosított kedvezmény</t>
  </si>
  <si>
    <t xml:space="preserve"> </t>
  </si>
  <si>
    <t>Összesen: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</si>
  <si>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</si>
  <si>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</si>
  <si>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</si>
  <si>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</si>
  <si>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</si>
  <si>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BURSA Ösztöndíjkezelő Alap</t>
  </si>
  <si>
    <t>ösztöndíj</t>
  </si>
  <si>
    <t>Rendőrség</t>
  </si>
  <si>
    <t>Falugondnoki Egyesület</t>
  </si>
  <si>
    <t>működési támogatás</t>
  </si>
  <si>
    <t>Katasztrófa-Védelem</t>
  </si>
  <si>
    <t>Arany János Tehetségkutató Program</t>
  </si>
  <si>
    <t>Római Katolikus Plébánia</t>
  </si>
  <si>
    <t>31.</t>
  </si>
  <si>
    <t>32.</t>
  </si>
  <si>
    <t>33.</t>
  </si>
  <si>
    <t>BAKONYSZENTIVÁN  ÖNKORMÁNYZATA
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</si>
  <si>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</si>
  <si>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</si>
  <si>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</si>
  <si>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</si>
  <si>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</si>
  <si>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</si>
  <si>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</si>
  <si>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</si>
  <si>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</si>
  <si>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</si>
  <si>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lV.Koncesszióba, vagyonkezelésre átadott eszk</t>
  </si>
  <si>
    <t xml:space="preserve">B) FORGÓESZKÖZÖK </t>
  </si>
  <si>
    <t>l.   Készletek</t>
  </si>
  <si>
    <t>ll.  Értékpapírok</t>
  </si>
  <si>
    <t>C) PÉNZESZKÖZÖK</t>
  </si>
  <si>
    <t>D) KÖVETELÉSEK</t>
  </si>
  <si>
    <t>E) EGYÉB SAJÁTOS ESZKÖZOLDALI ELSZÁMOLÁSOK</t>
  </si>
  <si>
    <t>F) AKTÍV IDŐBELI ELHATÁROLÁSOK</t>
  </si>
  <si>
    <t>ESZKÖZÖK ÖSSZESEN</t>
  </si>
  <si>
    <t>F O R R Á S O 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</si>
  <si>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</si>
  <si>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</si>
  <si>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</si>
  <si>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</si>
  <si>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</si>
  <si>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</si>
  <si>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</si>
  <si>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</si>
  <si>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</si>
  <si>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Kapott előlegek</t>
  </si>
  <si>
    <t>K) PASSZÍV IDŐBELI ELHATÁROLÁSOK</t>
  </si>
  <si>
    <t>FORRÁSOK ÖSSZESEN</t>
  </si>
  <si>
    <t>BAKONYSZENTIVÁN KÖZSÉG ÖNKORMÁNYZATA</t>
  </si>
  <si>
    <t>EGYSZERŰSÍTETT PÉNZFORGALMI JELENTÉS</t>
  </si>
  <si>
    <t xml:space="preserve">B </t>
  </si>
  <si>
    <t>Felújítás</t>
  </si>
  <si>
    <t>Felhalmozási célú támogatásértékű kiadások, egyéb támogatások</t>
  </si>
  <si>
    <t>Államháztartáson kívülre végleges felhalmozási pénzeszközátadások</t>
  </si>
  <si>
    <t>Előző évi működési célú pénzmaradvány átadás</t>
  </si>
  <si>
    <t>Tartalékok (működési célú)</t>
  </si>
  <si>
    <t>Költségvetési pénzforgalmi kiadások összesen ( 01+...+12 )</t>
  </si>
  <si>
    <t>15-ből likvid hitelek kiadása</t>
  </si>
  <si>
    <t>Államháztartáson belüli megelőlegezés visszafizetése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</si>
  <si>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</si>
  <si>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</si>
  <si>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</si>
  <si>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</si>
  <si>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</si>
  <si>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</si>
  <si>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Intézményi működési bevételek</t>
  </si>
  <si>
    <t>Önkormányzatok működési  támogatása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</si>
  <si>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</si>
  <si>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</si>
  <si>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</si>
  <si>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</si>
  <si>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</si>
  <si>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</si>
  <si>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Előző évi kiegészítések, visszatérülések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</si>
  <si>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</si>
  <si>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</si>
  <si>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</si>
  <si>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</si>
  <si>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 xml:space="preserve">Államháztartáson belüli megelőlegezés  </t>
  </si>
  <si>
    <t>Finanszírozási bevételek összesen (37+38+40+41)</t>
  </si>
  <si>
    <t>Pénzforgalmi bevételek (36+42 )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</si>
  <si>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</si>
  <si>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</si>
  <si>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</si>
  <si>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</si>
  <si>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</si>
  <si>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</si>
  <si>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</si>
  <si>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Maradványkimutatás</t>
  </si>
  <si>
    <t>Összeg</t>
  </si>
  <si>
    <t>01</t>
  </si>
  <si>
    <t>Alaptevékenység költségvetési bevételei</t>
  </si>
  <si>
    <t>02</t>
  </si>
  <si>
    <t>Alaptevékenység költségvetési kiadásai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</si>
  <si>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</si>
  <si>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</si>
  <si>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</si>
  <si>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</si>
  <si>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</si>
  <si>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</si>
  <si>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</si>
  <si>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</si>
  <si>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</si>
  <si>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</si>
  <si>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</si>
  <si>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</si>
  <si>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</si>
  <si>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</si>
  <si>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</si>
  <si>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</si>
  <si>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</si>
  <si>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</si>
  <si>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</si>
  <si>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</si>
  <si>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</si>
  <si>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</si>
  <si>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</si>
  <si>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</si>
  <si>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</si>
  <si>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</si>
  <si>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</si>
  <si>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</si>
  <si>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</si>
  <si>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</si>
  <si>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</si>
  <si>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</si>
  <si>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</si>
  <si>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VAGYONKIMUTATÁS</t>
  </si>
  <si>
    <t>Sorszám</t>
  </si>
  <si>
    <t>ESZKÖZÖK</t>
  </si>
  <si>
    <t>Burttó</t>
  </si>
  <si>
    <t>Könyv szerinti</t>
  </si>
  <si>
    <t>Becsült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</si>
  <si>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</si>
  <si>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</si>
  <si>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</si>
  <si>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</si>
  <si>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</si>
  <si>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</si>
  <si>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</si>
  <si>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</si>
  <si>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</si>
  <si>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</si>
  <si>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</si>
  <si>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</si>
  <si>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</si>
  <si>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</si>
  <si>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</si>
  <si>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</si>
  <si>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</si>
  <si>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</si>
  <si>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</si>
  <si>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</si>
  <si>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</si>
  <si>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</si>
  <si>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A/III/1a</t>
  </si>
  <si>
    <t>- ebből: tartós részesedések jegybankban</t>
  </si>
  <si>
    <t>A/III/1b</t>
  </si>
  <si>
    <t>- ebből: tartós részesedések társulásban</t>
  </si>
  <si>
    <t>A/III/2</t>
  </si>
  <si>
    <t>Tartós hitelviszonyt megtestesítő értékpapírok</t>
  </si>
  <si>
    <t>A/III/2a</t>
  </si>
  <si>
    <t>- ebből: államkötvények</t>
  </si>
  <si>
    <t>A/III/2b</t>
  </si>
  <si>
    <t>- ebből: helyi önkormányzatok kötvényei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</si>
  <si>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</si>
  <si>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</si>
  <si>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</si>
  <si>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</si>
  <si>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</si>
  <si>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</si>
  <si>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</si>
  <si>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</si>
  <si>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</si>
  <si>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</si>
  <si>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</si>
  <si>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</si>
  <si>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</si>
  <si>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</si>
  <si>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</si>
  <si>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</si>
  <si>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</si>
  <si>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</si>
  <si>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</si>
  <si>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</si>
  <si>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</si>
  <si>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</si>
  <si>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</si>
  <si>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</si>
  <si>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</si>
  <si>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</si>
  <si>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</si>
  <si>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B/II/2a</t>
  </si>
  <si>
    <t>- ebből: kárpótlási jegyek</t>
  </si>
  <si>
    <t>B/II/2b</t>
  </si>
  <si>
    <t>- ebből: kincstárjegyek</t>
  </si>
  <si>
    <t>B/II/2c</t>
  </si>
  <si>
    <t>B/II/2d</t>
  </si>
  <si>
    <t>B/II/2e</t>
  </si>
  <si>
    <t>- ebből: befektetési jegyek</t>
  </si>
  <si>
    <t>B/II</t>
  </si>
  <si>
    <t>Értékpapírok (=B/II/1+B/II/2)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</si>
  <si>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</si>
  <si>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</si>
  <si>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</si>
  <si>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</si>
  <si>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</si>
  <si>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</si>
  <si>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</si>
  <si>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</si>
  <si>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</si>
  <si>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</si>
  <si>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</si>
  <si>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PÉNZESZKÖZÖK (=C/I+…+C/V)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</si>
  <si>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</si>
  <si>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</si>
  <si>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</si>
  <si>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</si>
  <si>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</si>
  <si>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</si>
  <si>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</si>
  <si>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</si>
  <si>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</si>
  <si>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</si>
  <si>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</si>
  <si>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</si>
  <si>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</si>
  <si>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</si>
  <si>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</si>
  <si>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</si>
  <si>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</si>
  <si>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</si>
  <si>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</si>
  <si>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 xml:space="preserve">Költségvetési évben esedékes követelések felhalmozási célú átvett pénzeszközre 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</si>
  <si>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</si>
  <si>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</si>
  <si>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</si>
  <si>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 xml:space="preserve">Költségvetési évben esedékes követelések finanszírozási bevételekre </t>
  </si>
  <si>
    <t>D/I/8a</t>
  </si>
  <si>
    <t>- ebből: költségvetési évben esedékes követelések államháztartáson belüli megelőlegezések törlesztésére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</si>
  <si>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</si>
  <si>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</si>
  <si>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</si>
  <si>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</si>
  <si>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</si>
  <si>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</si>
  <si>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</si>
  <si>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</si>
  <si>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</si>
  <si>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</si>
  <si>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</si>
  <si>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</si>
  <si>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</si>
  <si>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</si>
  <si>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</si>
  <si>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</si>
  <si>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</si>
  <si>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</si>
  <si>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</si>
  <si>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</si>
  <si>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</si>
  <si>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 xml:space="preserve">Költségvetési évet követően esedékes követelések felhalmozási célú átvett pénzeszközre 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</si>
  <si>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</si>
  <si>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</si>
  <si>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</si>
  <si>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 xml:space="preserve">Költségvetési évet követően esedékes követelések finanszírozási bevételekre </t>
  </si>
  <si>
    <t>D/II8a</t>
  </si>
  <si>
    <t>- ebből: költségvetési évet követően esedékes követelések államháztartáson belüli megelőlegezések törlesztésére</t>
  </si>
  <si>
    <t>D/II</t>
  </si>
  <si>
    <t>Költségvetési évet követően esedékes követelések (=D/II/1+…+D/II/8)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</si>
  <si>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</si>
  <si>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</si>
  <si>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</si>
  <si>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</si>
  <si>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</si>
  <si>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</si>
  <si>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</si>
  <si>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</si>
  <si>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</si>
  <si>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</si>
  <si>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</si>
  <si>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</si>
  <si>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</si>
  <si>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</si>
  <si>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</si>
  <si>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</si>
  <si>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</si>
  <si>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</si>
  <si>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</si>
  <si>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</si>
  <si>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</si>
  <si>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</si>
  <si>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</si>
  <si>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</si>
  <si>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</si>
  <si>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</si>
  <si>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</si>
  <si>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</si>
  <si>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</si>
  <si>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</si>
  <si>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</si>
  <si>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</si>
  <si>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</si>
  <si>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</si>
  <si>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</si>
  <si>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</si>
  <si>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</si>
  <si>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</si>
  <si>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</si>
  <si>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</si>
  <si>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</si>
  <si>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</si>
  <si>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</si>
  <si>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</si>
  <si>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</si>
  <si>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</si>
  <si>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</si>
  <si>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</si>
  <si>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</si>
  <si>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</si>
  <si>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</si>
  <si>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</si>
  <si>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</si>
  <si>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</si>
  <si>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</si>
  <si>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</si>
  <si>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</si>
  <si>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</si>
  <si>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</si>
  <si>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</si>
  <si>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</si>
  <si>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</si>
  <si>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</si>
  <si>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</si>
  <si>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</si>
  <si>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</si>
  <si>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</si>
  <si>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</si>
  <si>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</si>
  <si>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</si>
  <si>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</si>
  <si>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</si>
  <si>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- ebből: költségvetési évben esedékes kötelezettségek államháztartáson belüli megelőlegezések visszafizetésére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</si>
  <si>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</si>
  <si>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</si>
  <si>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</si>
  <si>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</si>
  <si>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</si>
  <si>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</si>
  <si>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</si>
  <si>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</si>
  <si>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</si>
  <si>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- ebből: költségvetési évben esedékes kötelezettségek forgatási célú belföldi értékpapírok beváltására</t>
  </si>
  <si>
    <t>H/I/9g</t>
  </si>
  <si>
    <t>- ebből: költségvetési évben esedékes kötelezettségek befektetési célú belföldi értékpapírok beváltására</t>
  </si>
  <si>
    <t>H/I/9h</t>
  </si>
  <si>
    <t>- ebből: költségvetési évben esedékes kötelezettségek külföldi értékpapírok beváltására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</si>
  <si>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</si>
  <si>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</si>
  <si>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</si>
  <si>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</si>
  <si>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</si>
  <si>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</si>
  <si>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</si>
  <si>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</si>
  <si>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</si>
  <si>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</si>
  <si>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</si>
  <si>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</si>
  <si>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</si>
  <si>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</si>
  <si>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</si>
  <si>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</si>
  <si>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</si>
  <si>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</si>
  <si>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</si>
  <si>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</si>
  <si>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</si>
  <si>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</si>
  <si>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</si>
  <si>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</si>
  <si>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</si>
  <si>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- ebből: költségvetési évet követően esedékes kötelezettségek államháztartáson belüli megelőlegezések visszafizetésére</t>
  </si>
  <si>
    <t>H/II/9b</t>
  </si>
  <si>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</si>
  <si>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</si>
  <si>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</si>
  <si>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</si>
  <si>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</si>
  <si>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</si>
  <si>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</si>
  <si>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</si>
  <si>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- ebből: költségvetési évet követően esedékes kötelezettségek forgatási célú belföldi értékpapírok beváltására</t>
  </si>
  <si>
    <t>H/II/9g</t>
  </si>
  <si>
    <t>- ebből: költségvetési évet követően esedékes kötelezettségek befektetési célú belföldi értékpapírok beváltására</t>
  </si>
  <si>
    <t>H/II/9h</t>
  </si>
  <si>
    <t>- ebből: költségvetési évévet követően esedékes kötelezettségek külföldi értékpapírok beváltására</t>
  </si>
  <si>
    <t>H/II</t>
  </si>
  <si>
    <t>Költségvetési évet követően esedékes kötelezettségek (=H/II/1+…+H/II/9)</t>
  </si>
  <si>
    <t>H/III/1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</si>
  <si>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</si>
  <si>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</si>
  <si>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</si>
  <si>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</si>
  <si>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</si>
  <si>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</si>
  <si>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</si>
  <si>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</si>
  <si>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</si>
  <si>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</si>
  <si>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</si>
  <si>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</si>
  <si>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</si>
  <si>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</si>
  <si>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</si>
  <si>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</si>
  <si>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</si>
  <si>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</si>
  <si>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</si>
  <si>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</si>
  <si>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</si>
  <si>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</si>
  <si>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</si>
  <si>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</si>
  <si>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</si>
  <si>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</si>
  <si>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</si>
  <si>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forintban !</t>
  </si>
  <si>
    <t>Egyéb szociális pénzbeli és természetbeli ellátás</t>
  </si>
  <si>
    <t>Önkormányzatok funkcióira nem sorolható bevételei államháztartáson kívülről</t>
  </si>
  <si>
    <t>Egyéb szabadidős szolgáltatás</t>
  </si>
  <si>
    <t>önkormányzat működésének általános támogatása</t>
  </si>
  <si>
    <t>szociális, gyermekjóléti és gyermekétkeztetési feladatok támogatása</t>
  </si>
  <si>
    <t>Áht-n belüli kamatkiadás</t>
  </si>
  <si>
    <t>Előző év költségvetési  maradványának  igénybevétele</t>
  </si>
  <si>
    <t>Intézményen kívüli gyermekétkeztetés</t>
  </si>
  <si>
    <t>forintban!</t>
  </si>
  <si>
    <t>Beruházás</t>
  </si>
  <si>
    <t>Előző évi költségvetési maradvány igénybevétele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</si>
  <si>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</si>
  <si>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</si>
  <si>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</si>
  <si>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</si>
  <si>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</si>
  <si>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 xml:space="preserve">2017. évi </t>
  </si>
  <si>
    <t>1. táblázat</t>
  </si>
  <si>
    <t>Elszámolásból származó bevételek</t>
  </si>
  <si>
    <t>2. táblázat</t>
  </si>
  <si>
    <t>3. táblázat</t>
  </si>
  <si>
    <t>2017. évi eredeti ei.</t>
  </si>
  <si>
    <t>2017. évi
mód. ei.</t>
  </si>
  <si>
    <t>2017. évi
teljesítés</t>
  </si>
  <si>
    <t>2017. évi
eredeti ei.</t>
  </si>
  <si>
    <t>3/1. melléklet a 3/2018.(VI.11.) önkormányzati rendelethez</t>
  </si>
  <si>
    <t>3/2. melléklet a 3/2018.(VI.11.) önkormányzati rendelethez</t>
  </si>
  <si>
    <t>3/3. melléklet a 3/2018. (VI.11.) önkormányzati rendelethez</t>
  </si>
  <si>
    <t>3/4. melléklet a 3/2018. (VI.11.) önkormányzati rendelethez</t>
  </si>
  <si>
    <t>3/5. melléklet a 3/2018. (VI.11.) önkormányzati rendelethez</t>
  </si>
  <si>
    <t>3/6. melléklet a 3/2018. (VI.11.) önkormányzati rendelethez</t>
  </si>
  <si>
    <t>3/7. melléklet a 3/2018. (VI.11.) önkormányzati rendelethez</t>
  </si>
  <si>
    <t>3/8. melléklet a 3/2018. (VI.11.) önkormányzati rendelethez</t>
  </si>
  <si>
    <t>3/9. melléklet a 3/2018. (VI.11.) önkormányzati rendelethez</t>
  </si>
  <si>
    <t>3/10. melléklet a 3/2018. (VI.11.) önkormányzati rendelethez</t>
  </si>
  <si>
    <t>3/11. melléklet a 3/2018. (VI.11.) önkormányzati rendelet</t>
  </si>
  <si>
    <t>3/12. melléklet a 3/2018. (VI.11.) önkormányzati rendelethez</t>
  </si>
  <si>
    <t>3/13. melléklet a 3/2018. (VI.11.) önkormányzati rendelethez</t>
  </si>
  <si>
    <t>3/14. melléklet a 3/2018. (VI.11.) önkormányzati rendelethez</t>
  </si>
  <si>
    <t>3/15. melléklet a 3/2018. (VI.11.) önkormányzati rendelethez</t>
  </si>
  <si>
    <t>3/16. melléklet a 3/2018. (VI.11.) önkormányzati rendelethez</t>
  </si>
  <si>
    <t>3/17. melléklet a 3/2018. (VI.11.) önkormányzati rendelethez</t>
  </si>
  <si>
    <t>3/18. melléklet a 3/2018. (VI.11.) önkormányzati rendelethez</t>
  </si>
  <si>
    <t>3/19. melléklet a 3/2018. (VI.11.) önkormányzati rendelethez</t>
  </si>
  <si>
    <t>3/20. melléklet a 3/2018. (VI.11.) önkormányzati rendelethez</t>
  </si>
  <si>
    <t>III. Felhalmozási célú önkormányzati támogatások</t>
  </si>
  <si>
    <t>Elszámolásból származó bevétel</t>
  </si>
  <si>
    <t>3/21. melléklet a 3/2018. (VI.11.) önkormányzati rendelethez</t>
  </si>
  <si>
    <t>Működési célú támogatás ÁHT-n belülre</t>
  </si>
  <si>
    <t>III. Tartalék</t>
  </si>
  <si>
    <t>3/22. melléklet a 3/2018. (VI.11.) önkormányzati rendelethez</t>
  </si>
  <si>
    <t>3/23. melléklet a 3/2018. (VI.11.) önkormányzati rendelethez</t>
  </si>
  <si>
    <t>Veszprém Megyei Honismereti Egyesület</t>
  </si>
  <si>
    <t>támogatás könyv megjel.</t>
  </si>
  <si>
    <t>lépcső felújítás</t>
  </si>
  <si>
    <t>Rákóczi Szövetség</t>
  </si>
  <si>
    <t>beiratkozási program tám.</t>
  </si>
  <si>
    <t>Bakonyszentiváni Sportegyesület</t>
  </si>
  <si>
    <t>működési támogatés</t>
  </si>
  <si>
    <t xml:space="preserve">         2017. ÉV</t>
  </si>
  <si>
    <t>2017. év</t>
  </si>
  <si>
    <t>26173647</t>
  </si>
  <si>
    <t>25142860</t>
  </si>
  <si>
    <t>13180984</t>
  </si>
  <si>
    <t>18263353</t>
  </si>
  <si>
    <t>Településképi Arculati Kézikönyv</t>
  </si>
  <si>
    <t>2017.</t>
  </si>
  <si>
    <t>2017.évi módosított előirányzat</t>
  </si>
  <si>
    <t>2017.évi eredeti előirányzat</t>
  </si>
  <si>
    <t>2017. évi teljesítés</t>
  </si>
  <si>
    <t>Összes teljesítés 2017.XII.31.</t>
  </si>
  <si>
    <t>Felújítási kiadások előirányzata felújításonként</t>
  </si>
  <si>
    <t>Széchenyi utca csapadékvíz-elvezető árok felújítása</t>
  </si>
  <si>
    <t>Óvoda álmennyezet gipszkartonozás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</si>
</sst>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#,##0;\-#,##0"/>
    <numFmt numFmtId="167" formatCode="#,###__;&quot;- &quot;#,###__"/>
    <numFmt numFmtId="168" formatCode="00"/>
  </numFmts>
  <fonts count="68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0"/>
      <name val="Arial CE"/>
      <family val="2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 CE"/>
      <family val="1"/>
    </font>
    <font>
      <b/>
      <i/>
      <sz val="12"/>
      <name val="Times New Roman CE"/>
      <family val="1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Horizontal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ill="0" applyBorder="0" applyAlignment="0" applyProtection="0"/>
  </cellStyleXfs>
  <cellXfs count="575">
    <xf numFmtId="0" fontId="0" fillId="0" borderId="0" xfId="0" applyAlignment="1">
      <alignment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 vertical="center" indent="1"/>
      <protection/>
    </xf>
    <xf numFmtId="0" fontId="4" fillId="0" borderId="0" xfId="62" applyFill="1">
      <alignment/>
      <protection/>
    </xf>
    <xf numFmtId="165" fontId="7" fillId="0" borderId="10" xfId="62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62" applyFont="1" applyFill="1" applyBorder="1" applyAlignment="1" applyProtection="1">
      <alignment horizontal="center" vertical="center" wrapText="1"/>
      <protection/>
    </xf>
    <xf numFmtId="0" fontId="9" fillId="0" borderId="12" xfId="62" applyFont="1" applyFill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0" fontId="10" fillId="0" borderId="14" xfId="62" applyFont="1" applyFill="1" applyBorder="1" applyAlignment="1" applyProtection="1">
      <alignment horizontal="center" vertical="center" wrapText="1"/>
      <protection/>
    </xf>
    <xf numFmtId="0" fontId="10" fillId="0" borderId="15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Fill="1">
      <alignment/>
      <protection/>
    </xf>
    <xf numFmtId="0" fontId="10" fillId="0" borderId="13" xfId="62" applyFont="1" applyFill="1" applyBorder="1" applyAlignment="1" applyProtection="1">
      <alignment horizontal="left" vertical="center" wrapText="1" indent="1"/>
      <protection/>
    </xf>
    <xf numFmtId="0" fontId="10" fillId="0" borderId="14" xfId="62" applyFont="1" applyFill="1" applyBorder="1" applyAlignment="1" applyProtection="1">
      <alignment horizontal="left" vertical="center" wrapText="1"/>
      <protection/>
    </xf>
    <xf numFmtId="165" fontId="10" fillId="0" borderId="14" xfId="62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>
      <alignment/>
      <protection/>
    </xf>
    <xf numFmtId="49" fontId="11" fillId="0" borderId="16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vertical="center" wrapText="1"/>
      <protection/>
    </xf>
    <xf numFmtId="165" fontId="11" fillId="0" borderId="17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165" fontId="11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33" borderId="20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33" borderId="21" xfId="62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165" fontId="11" fillId="33" borderId="23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33" borderId="24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/>
      <protection/>
    </xf>
    <xf numFmtId="165" fontId="11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7" xfId="62" applyNumberFormat="1" applyFont="1" applyFill="1" applyBorder="1" applyAlignment="1" applyProtection="1">
      <alignment horizontal="right" vertical="center" wrapText="1" indent="1"/>
      <protection/>
    </xf>
    <xf numFmtId="165" fontId="11" fillId="0" borderId="18" xfId="62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4" fillId="0" borderId="0" xfId="62" applyFont="1" applyFill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6" fillId="0" borderId="27" xfId="62" applyFont="1" applyFill="1" applyBorder="1" applyAlignment="1" applyProtection="1">
      <alignment horizontal="center" vertical="center" wrapText="1"/>
      <protection/>
    </xf>
    <xf numFmtId="0" fontId="6" fillId="0" borderId="27" xfId="62" applyFont="1" applyFill="1" applyBorder="1" applyAlignment="1" applyProtection="1">
      <alignment vertical="center" wrapText="1"/>
      <protection/>
    </xf>
    <xf numFmtId="165" fontId="6" fillId="0" borderId="27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27" xfId="62" applyFont="1" applyFill="1" applyBorder="1" applyAlignment="1" applyProtection="1">
      <alignment horizontal="right" vertical="center" wrapText="1" indent="1"/>
      <protection locked="0"/>
    </xf>
    <xf numFmtId="165" fontId="11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2" applyFont="1" applyFill="1" applyBorder="1">
      <alignment/>
      <protection/>
    </xf>
    <xf numFmtId="0" fontId="10" fillId="0" borderId="28" xfId="62" applyFont="1" applyFill="1" applyBorder="1" applyAlignment="1" applyProtection="1">
      <alignment horizontal="center" vertical="center" wrapText="1"/>
      <protection/>
    </xf>
    <xf numFmtId="0" fontId="10" fillId="0" borderId="29" xfId="62" applyFont="1" applyFill="1" applyBorder="1" applyAlignment="1" applyProtection="1">
      <alignment horizontal="left" vertical="center" wrapText="1" indent="1"/>
      <protection/>
    </xf>
    <xf numFmtId="0" fontId="10" fillId="0" borderId="30" xfId="62" applyFont="1" applyFill="1" applyBorder="1" applyAlignment="1" applyProtection="1">
      <alignment vertical="center" wrapText="1"/>
      <protection/>
    </xf>
    <xf numFmtId="165" fontId="10" fillId="0" borderId="31" xfId="62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62" applyNumberFormat="1" applyFont="1" applyFill="1" applyBorder="1" applyAlignment="1" applyProtection="1">
      <alignment horizontal="right" vertical="center" wrapText="1" indent="1"/>
      <protection/>
    </xf>
    <xf numFmtId="165" fontId="10" fillId="0" borderId="32" xfId="62" applyNumberFormat="1" applyFont="1" applyFill="1" applyBorder="1" applyAlignment="1" applyProtection="1">
      <alignment horizontal="right" vertical="center" wrapText="1" indent="1"/>
      <protection/>
    </xf>
    <xf numFmtId="49" fontId="11" fillId="0" borderId="33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34" xfId="62" applyFont="1" applyFill="1" applyBorder="1" applyAlignment="1" applyProtection="1">
      <alignment horizontal="left" vertical="center" wrapText="1"/>
      <protection/>
    </xf>
    <xf numFmtId="165" fontId="11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62" applyFont="1" applyFill="1" applyBorder="1" applyAlignment="1" applyProtection="1">
      <alignment horizontal="left" vertical="center" wrapText="1"/>
      <protection/>
    </xf>
    <xf numFmtId="165" fontId="11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9" xfId="62" applyFont="1" applyFill="1" applyBorder="1" applyAlignment="1" applyProtection="1">
      <alignment horizontal="left" vertical="center" wrapText="1"/>
      <protection/>
    </xf>
    <xf numFmtId="0" fontId="11" fillId="0" borderId="0" xfId="62" applyFont="1" applyFill="1" applyBorder="1" applyAlignment="1" applyProtection="1">
      <alignment horizontal="left" vertical="center" wrapText="1"/>
      <protection/>
    </xf>
    <xf numFmtId="0" fontId="11" fillId="0" borderId="20" xfId="62" applyFont="1" applyFill="1" applyBorder="1" applyAlignment="1" applyProtection="1">
      <alignment horizontal="left" vertical="center"/>
      <protection/>
    </xf>
    <xf numFmtId="49" fontId="11" fillId="0" borderId="40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62" applyFont="1" applyFill="1" applyBorder="1" applyAlignment="1" applyProtection="1">
      <alignment horizontal="left" vertical="center" wrapText="1"/>
      <protection/>
    </xf>
    <xf numFmtId="49" fontId="11" fillId="0" borderId="41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62" applyFont="1" applyFill="1" applyBorder="1" applyAlignment="1" applyProtection="1">
      <alignment horizontal="left" vertical="center" wrapText="1"/>
      <protection/>
    </xf>
    <xf numFmtId="165" fontId="11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3" xfId="6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62" applyFont="1" applyFill="1" applyBorder="1" applyAlignment="1" applyProtection="1">
      <alignment vertical="center" wrapText="1"/>
      <protection/>
    </xf>
    <xf numFmtId="165" fontId="10" fillId="0" borderId="44" xfId="62" applyNumberFormat="1" applyFont="1" applyFill="1" applyBorder="1" applyAlignment="1" applyProtection="1">
      <alignment horizontal="right" vertical="center" wrapText="1" indent="1"/>
      <protection/>
    </xf>
    <xf numFmtId="165" fontId="11" fillId="0" borderId="45" xfId="6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6" xfId="6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62" applyFont="1" applyFill="1" applyBorder="1" applyAlignment="1" applyProtection="1">
      <alignment horizontal="left" vertical="center" wrapText="1"/>
      <protection/>
    </xf>
    <xf numFmtId="165" fontId="11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8" xfId="62" applyFont="1" applyFill="1" applyBorder="1" applyAlignment="1" applyProtection="1">
      <alignment horizontal="left" vertical="center" wrapText="1"/>
      <protection/>
    </xf>
    <xf numFmtId="165" fontId="13" fillId="0" borderId="44" xfId="0" applyNumberFormat="1" applyFont="1" applyBorder="1" applyAlignment="1" applyProtection="1">
      <alignment horizontal="righ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165" fontId="15" fillId="0" borderId="44" xfId="0" applyNumberFormat="1" applyFont="1" applyBorder="1" applyAlignment="1" applyProtection="1">
      <alignment horizontal="right" vertical="center" wrapText="1" indent="1"/>
      <protection/>
    </xf>
    <xf numFmtId="165" fontId="15" fillId="0" borderId="14" xfId="0" applyNumberFormat="1" applyFont="1" applyBorder="1" applyAlignment="1" applyProtection="1">
      <alignment horizontal="right" vertical="center" wrapText="1" indent="1"/>
      <protection/>
    </xf>
    <xf numFmtId="165" fontId="15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5" fillId="0" borderId="26" xfId="0" applyFont="1" applyBorder="1" applyAlignment="1" applyProtection="1">
      <alignment horizontal="left" vertical="center" wrapText="1"/>
      <protection/>
    </xf>
    <xf numFmtId="165" fontId="10" fillId="0" borderId="44" xfId="62" applyNumberFormat="1" applyFont="1" applyFill="1" applyBorder="1" applyAlignment="1" applyProtection="1">
      <alignment vertical="center" wrapText="1"/>
      <protection/>
    </xf>
    <xf numFmtId="165" fontId="10" fillId="0" borderId="28" xfId="62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right" vertical="center"/>
    </xf>
    <xf numFmtId="165" fontId="9" fillId="0" borderId="49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50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49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0" fillId="0" borderId="28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>
      <alignment horizontal="center" vertical="center" wrapText="1"/>
    </xf>
    <xf numFmtId="165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0" xfId="0" applyNumberFormat="1" applyFill="1" applyBorder="1" applyAlignment="1" applyProtection="1">
      <alignment horizontal="center" vertical="center" wrapText="1"/>
      <protection locked="0"/>
    </xf>
    <xf numFmtId="165" fontId="0" fillId="0" borderId="48" xfId="0" applyNumberFormat="1" applyFill="1" applyBorder="1" applyAlignment="1" applyProtection="1">
      <alignment horizontal="righ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6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28" xfId="0" applyNumberFormat="1" applyFont="1" applyFill="1" applyBorder="1" applyAlignment="1" applyProtection="1">
      <alignment horizontal="center" vertical="center" wrapText="1"/>
      <protection/>
    </xf>
    <xf numFmtId="165" fontId="18" fillId="0" borderId="52" xfId="0" applyNumberFormat="1" applyFont="1" applyFill="1" applyBorder="1" applyAlignment="1" applyProtection="1">
      <alignment horizontal="center" vertical="center" wrapText="1"/>
      <protection/>
    </xf>
    <xf numFmtId="165" fontId="18" fillId="0" borderId="56" xfId="0" applyNumberFormat="1" applyFont="1" applyFill="1" applyBorder="1" applyAlignment="1" applyProtection="1">
      <alignment horizontal="center" vertical="center" wrapText="1"/>
      <protection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52" xfId="0" applyNumberFormat="1" applyFont="1" applyFill="1" applyBorder="1" applyAlignment="1" applyProtection="1">
      <alignment horizontal="center" vertical="center" wrapText="1"/>
      <protection/>
    </xf>
    <xf numFmtId="165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3" xfId="0" applyNumberFormat="1" applyFont="1" applyFill="1" applyBorder="1" applyAlignment="1" applyProtection="1">
      <alignment horizontal="center" vertical="center" wrapText="1"/>
      <protection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25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68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6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165" fontId="18" fillId="0" borderId="0" xfId="0" applyNumberFormat="1" applyFont="1" applyFill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>
      <alignment vertical="center" wrapText="1"/>
    </xf>
    <xf numFmtId="49" fontId="9" fillId="0" borderId="6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9" fillId="0" borderId="70" xfId="0" applyFont="1" applyFill="1" applyBorder="1" applyAlignment="1" applyProtection="1">
      <alignment vertical="center"/>
      <protection/>
    </xf>
    <xf numFmtId="0" fontId="9" fillId="0" borderId="65" xfId="0" applyFont="1" applyFill="1" applyBorder="1" applyAlignment="1" applyProtection="1">
      <alignment vertical="center"/>
      <protection/>
    </xf>
    <xf numFmtId="49" fontId="9" fillId="0" borderId="6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>
      <alignment vertical="center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165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28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Alignment="1">
      <alignment vertical="center" wrapText="1"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49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62" applyFont="1" applyFill="1" applyBorder="1" applyAlignment="1" applyProtection="1">
      <alignment horizontal="left" vertical="center" wrapText="1" indent="1"/>
      <protection/>
    </xf>
    <xf numFmtId="165" fontId="11" fillId="0" borderId="69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62" applyFont="1" applyFill="1" applyBorder="1" applyAlignment="1" applyProtection="1">
      <alignment horizontal="left" vertical="center" wrapText="1" indent="1"/>
      <protection/>
    </xf>
    <xf numFmtId="165" fontId="11" fillId="0" borderId="57" xfId="0" applyNumberFormat="1" applyFont="1" applyFill="1" applyBorder="1" applyAlignment="1" applyProtection="1">
      <alignment vertical="center" wrapText="1"/>
      <protection locked="0"/>
    </xf>
    <xf numFmtId="0" fontId="11" fillId="0" borderId="48" xfId="62" applyFont="1" applyFill="1" applyBorder="1" applyAlignment="1" applyProtection="1">
      <alignment horizontal="left" vertical="center" wrapText="1" inden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165" fontId="11" fillId="0" borderId="6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>
      <alignment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165" fontId="11" fillId="0" borderId="59" xfId="0" applyNumberFormat="1" applyFont="1" applyFill="1" applyBorder="1" applyAlignment="1" applyProtection="1">
      <alignment vertical="center" wrapText="1"/>
      <protection locked="0"/>
    </xf>
    <xf numFmtId="0" fontId="11" fillId="0" borderId="17" xfId="62" applyFont="1" applyFill="1" applyBorder="1" applyAlignment="1" applyProtection="1">
      <alignment horizontal="left" vertical="center" wrapText="1" indent="1"/>
      <protection/>
    </xf>
    <xf numFmtId="0" fontId="10" fillId="0" borderId="14" xfId="62" applyFont="1" applyFill="1" applyBorder="1" applyAlignment="1" applyProtection="1">
      <alignment horizontal="left" vertical="center" wrapText="1" indent="1"/>
      <protection/>
    </xf>
    <xf numFmtId="165" fontId="10" fillId="0" borderId="28" xfId="0" applyNumberFormat="1" applyFont="1" applyFill="1" applyBorder="1" applyAlignment="1" applyProtection="1">
      <alignment vertical="center" wrapText="1"/>
      <protection locked="0"/>
    </xf>
    <xf numFmtId="49" fontId="10" fillId="0" borderId="14" xfId="62" applyNumberFormat="1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vertical="center" wrapText="1"/>
      <protection/>
    </xf>
    <xf numFmtId="49" fontId="11" fillId="0" borderId="34" xfId="62" applyNumberFormat="1" applyFont="1" applyFill="1" applyBorder="1" applyAlignment="1" applyProtection="1">
      <alignment horizontal="left" vertical="center" wrapText="1" indent="1"/>
      <protection/>
    </xf>
    <xf numFmtId="165" fontId="10" fillId="0" borderId="32" xfId="0" applyNumberFormat="1" applyFont="1" applyFill="1" applyBorder="1" applyAlignment="1" applyProtection="1">
      <alignment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49" fontId="11" fillId="0" borderId="11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26" xfId="62" applyFont="1" applyFill="1" applyBorder="1" applyAlignment="1" applyProtection="1">
      <alignment horizontal="left" vertical="center" wrapText="1" indent="1"/>
      <protection/>
    </xf>
    <xf numFmtId="165" fontId="10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wrapText="1"/>
      <protection/>
    </xf>
    <xf numFmtId="0" fontId="23" fillId="0" borderId="50" xfId="0" applyFont="1" applyBorder="1" applyAlignment="1" applyProtection="1">
      <alignment horizontal="center" wrapText="1"/>
      <protection/>
    </xf>
    <xf numFmtId="0" fontId="10" fillId="0" borderId="50" xfId="62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vertical="center" wrapText="1"/>
      <protection locked="0"/>
    </xf>
    <xf numFmtId="0" fontId="24" fillId="0" borderId="50" xfId="0" applyFont="1" applyBorder="1" applyAlignment="1" applyProtection="1">
      <alignment horizontal="center" wrapText="1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0" fillId="0" borderId="72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165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49" fontId="11" fillId="0" borderId="17" xfId="62" applyNumberFormat="1" applyFont="1" applyFill="1" applyBorder="1" applyAlignment="1" applyProtection="1">
      <alignment horizontal="left" vertical="center" wrapText="1" indent="1"/>
      <protection/>
    </xf>
    <xf numFmtId="165" fontId="11" fillId="0" borderId="55" xfId="0" applyNumberFormat="1" applyFont="1" applyFill="1" applyBorder="1" applyAlignment="1" applyProtection="1">
      <alignment vertical="center" wrapText="1"/>
      <protection locked="0"/>
    </xf>
    <xf numFmtId="49" fontId="11" fillId="0" borderId="20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 wrapText="1"/>
      <protection/>
    </xf>
    <xf numFmtId="0" fontId="17" fillId="0" borderId="50" xfId="0" applyFont="1" applyFill="1" applyBorder="1" applyAlignment="1" applyProtection="1">
      <alignment vertical="center" wrapText="1"/>
      <protection/>
    </xf>
    <xf numFmtId="3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 applyProtection="1">
      <alignment horizontal="left" vertical="center" wrapText="1" indent="1"/>
      <protection locked="0"/>
    </xf>
    <xf numFmtId="0" fontId="11" fillId="0" borderId="73" xfId="0" applyFont="1" applyFill="1" applyBorder="1" applyAlignment="1" applyProtection="1">
      <alignment horizontal="right" vertical="center" wrapText="1" indent="1"/>
      <protection locked="0"/>
    </xf>
    <xf numFmtId="0" fontId="11" fillId="0" borderId="34" xfId="0" applyFont="1" applyFill="1" applyBorder="1" applyAlignment="1" applyProtection="1">
      <alignment horizontal="right" vertical="center" wrapText="1" indent="1"/>
      <protection locked="0"/>
    </xf>
    <xf numFmtId="165" fontId="11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 indent="1"/>
      <protection locked="0"/>
    </xf>
    <xf numFmtId="0" fontId="11" fillId="0" borderId="46" xfId="0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Fill="1" applyBorder="1" applyAlignment="1" applyProtection="1">
      <alignment horizontal="right" vertical="center" wrapText="1" indent="1"/>
      <protection locked="0"/>
    </xf>
    <xf numFmtId="165" fontId="11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 indent="1"/>
      <protection locked="0"/>
    </xf>
    <xf numFmtId="0" fontId="11" fillId="0" borderId="47" xfId="0" applyFont="1" applyFill="1" applyBorder="1" applyAlignment="1" applyProtection="1">
      <alignment horizontal="right" vertical="center" wrapText="1" indent="1"/>
      <protection locked="0"/>
    </xf>
    <xf numFmtId="0" fontId="11" fillId="0" borderId="23" xfId="0" applyFont="1" applyFill="1" applyBorder="1" applyAlignment="1" applyProtection="1">
      <alignment horizontal="right" vertical="center" wrapText="1" indent="1"/>
      <protection locked="0"/>
    </xf>
    <xf numFmtId="0" fontId="11" fillId="0" borderId="41" xfId="0" applyFont="1" applyFill="1" applyBorder="1" applyAlignment="1" applyProtection="1">
      <alignment horizontal="left" vertical="center" wrapText="1" indent="1"/>
      <protection locked="0"/>
    </xf>
    <xf numFmtId="0" fontId="11" fillId="0" borderId="66" xfId="0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Fill="1" applyBorder="1" applyAlignment="1" applyProtection="1">
      <alignment horizontal="right" vertical="center" wrapText="1" indent="1"/>
      <protection locked="0"/>
    </xf>
    <xf numFmtId="165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right" vertical="center" wrapText="1" indent="1"/>
    </xf>
    <xf numFmtId="0" fontId="10" fillId="0" borderId="28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 locked="0"/>
    </xf>
    <xf numFmtId="165" fontId="11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5" fontId="11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19" xfId="0" applyFont="1" applyFill="1" applyBorder="1" applyAlignment="1" applyProtection="1">
      <alignment horizontal="right" vertical="center" wrapText="1" indent="1"/>
      <protection/>
    </xf>
    <xf numFmtId="0" fontId="12" fillId="0" borderId="39" xfId="0" applyFont="1" applyFill="1" applyBorder="1" applyAlignment="1" applyProtection="1">
      <alignment horizontal="left" vertical="center" wrapText="1" indent="1"/>
      <protection locked="0"/>
    </xf>
    <xf numFmtId="165" fontId="11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5" fontId="11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19" xfId="0" applyFont="1" applyFill="1" applyBorder="1" applyAlignment="1">
      <alignment horizontal="right" vertical="center" wrapText="1" indent="1"/>
    </xf>
    <xf numFmtId="0" fontId="12" fillId="0" borderId="39" xfId="0" applyFont="1" applyFill="1" applyBorder="1" applyAlignment="1" applyProtection="1">
      <alignment horizontal="left" vertical="center" wrapText="1" indent="8"/>
      <protection locked="0"/>
    </xf>
    <xf numFmtId="0" fontId="11" fillId="0" borderId="20" xfId="0" applyFont="1" applyFill="1" applyBorder="1" applyAlignment="1" applyProtection="1">
      <alignment vertical="center" wrapText="1"/>
      <protection locked="0"/>
    </xf>
    <xf numFmtId="0" fontId="11" fillId="0" borderId="41" xfId="0" applyFont="1" applyFill="1" applyBorder="1" applyAlignment="1">
      <alignment horizontal="right" vertical="center" wrapText="1" indent="1"/>
    </xf>
    <xf numFmtId="0" fontId="11" fillId="0" borderId="11" xfId="0" applyFont="1" applyFill="1" applyBorder="1" applyAlignment="1" applyProtection="1">
      <alignment vertical="center" wrapTex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11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25" xfId="0" applyFont="1" applyFill="1" applyBorder="1" applyAlignment="1">
      <alignment horizontal="right" vertical="center" wrapText="1" indent="1"/>
    </xf>
    <xf numFmtId="0" fontId="10" fillId="0" borderId="26" xfId="0" applyFont="1" applyFill="1" applyBorder="1" applyAlignment="1">
      <alignment vertical="center" wrapText="1"/>
    </xf>
    <xf numFmtId="165" fontId="10" fillId="0" borderId="26" xfId="0" applyNumberFormat="1" applyFont="1" applyFill="1" applyBorder="1" applyAlignment="1">
      <alignment horizontal="right" vertical="center" wrapText="1" indent="2"/>
    </xf>
    <xf numFmtId="165" fontId="10" fillId="0" borderId="68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right" vertical="center" indent="1"/>
    </xf>
    <xf numFmtId="0" fontId="11" fillId="0" borderId="34" xfId="0" applyFont="1" applyFill="1" applyBorder="1" applyAlignment="1" applyProtection="1">
      <alignment horizontal="left" vertical="center" indent="1"/>
      <protection locked="0"/>
    </xf>
    <xf numFmtId="3" fontId="11" fillId="0" borderId="35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0" fontId="11" fillId="0" borderId="19" xfId="0" applyFont="1" applyFill="1" applyBorder="1" applyAlignment="1">
      <alignment horizontal="right" vertical="center" indent="1"/>
    </xf>
    <xf numFmtId="0" fontId="11" fillId="0" borderId="20" xfId="0" applyFont="1" applyFill="1" applyBorder="1" applyAlignment="1" applyProtection="1">
      <alignment horizontal="left" vertical="center" indent="1"/>
      <protection locked="0"/>
    </xf>
    <xf numFmtId="3" fontId="11" fillId="0" borderId="37" xfId="0" applyNumberFormat="1" applyFont="1" applyFill="1" applyBorder="1" applyAlignment="1" applyProtection="1">
      <alignment horizontal="right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Fill="1" applyBorder="1" applyAlignment="1">
      <alignment horizontal="right" vertical="center" indent="1"/>
    </xf>
    <xf numFmtId="0" fontId="11" fillId="0" borderId="23" xfId="0" applyFont="1" applyFill="1" applyBorder="1" applyAlignment="1" applyProtection="1">
      <alignment horizontal="left" vertical="center" indent="1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5" fontId="10" fillId="0" borderId="14" xfId="0" applyNumberFormat="1" applyFont="1" applyFill="1" applyBorder="1" applyAlignment="1">
      <alignment vertical="center" wrapText="1"/>
    </xf>
    <xf numFmtId="165" fontId="10" fillId="0" borderId="28" xfId="0" applyNumberFormat="1" applyFont="1" applyFill="1" applyBorder="1" applyAlignment="1">
      <alignment vertical="center" wrapText="1"/>
    </xf>
    <xf numFmtId="0" fontId="8" fillId="0" borderId="0" xfId="63" applyFont="1" applyFill="1" applyAlignment="1">
      <alignment horizontal="right"/>
      <protection/>
    </xf>
    <xf numFmtId="0" fontId="9" fillId="0" borderId="75" xfId="63" applyFont="1" applyFill="1" applyBorder="1" applyAlignment="1">
      <alignment horizontal="center" vertical="center" wrapText="1"/>
      <protection/>
    </xf>
    <xf numFmtId="0" fontId="9" fillId="0" borderId="76" xfId="63" applyFont="1" applyFill="1" applyBorder="1" applyAlignment="1">
      <alignment horizontal="center" vertical="center" wrapText="1"/>
      <protection/>
    </xf>
    <xf numFmtId="0" fontId="10" fillId="0" borderId="76" xfId="63" applyFont="1" applyFill="1" applyBorder="1" applyAlignment="1">
      <alignment horizontal="center" vertical="center" wrapText="1"/>
      <protection/>
    </xf>
    <xf numFmtId="0" fontId="10" fillId="0" borderId="77" xfId="63" applyFont="1" applyFill="1" applyBorder="1" applyAlignment="1">
      <alignment horizontal="center" vertical="center" wrapText="1"/>
      <protection/>
    </xf>
    <xf numFmtId="166" fontId="10" fillId="0" borderId="78" xfId="63" applyNumberFormat="1" applyFont="1" applyFill="1" applyBorder="1" applyAlignment="1">
      <alignment horizontal="left" vertical="center" indent="1"/>
      <protection/>
    </xf>
    <xf numFmtId="0" fontId="10" fillId="0" borderId="79" xfId="63" applyFont="1" applyFill="1" applyBorder="1" applyAlignment="1">
      <alignment horizontal="left" vertical="center" indent="1"/>
      <protection/>
    </xf>
    <xf numFmtId="167" fontId="10" fillId="0" borderId="80" xfId="63" applyNumberFormat="1" applyFont="1" applyFill="1" applyBorder="1" applyAlignment="1">
      <alignment horizontal="right" vertical="center"/>
      <protection/>
    </xf>
    <xf numFmtId="167" fontId="10" fillId="0" borderId="34" xfId="63" applyNumberFormat="1" applyFont="1" applyFill="1" applyBorder="1" applyAlignment="1">
      <alignment vertical="center"/>
      <protection/>
    </xf>
    <xf numFmtId="167" fontId="10" fillId="0" borderId="34" xfId="63" applyNumberFormat="1" applyFont="1" applyFill="1" applyBorder="1" applyAlignment="1">
      <alignment horizontal="right" vertical="center"/>
      <protection/>
    </xf>
    <xf numFmtId="167" fontId="10" fillId="0" borderId="79" xfId="63" applyNumberFormat="1" applyFont="1" applyFill="1" applyBorder="1" applyAlignment="1">
      <alignment vertical="center"/>
      <protection/>
    </xf>
    <xf numFmtId="166" fontId="11" fillId="0" borderId="81" xfId="63" applyNumberFormat="1" applyFont="1" applyFill="1" applyBorder="1" applyAlignment="1">
      <alignment horizontal="left" indent="1"/>
      <protection/>
    </xf>
    <xf numFmtId="0" fontId="11" fillId="0" borderId="82" xfId="63" applyFont="1" applyFill="1" applyBorder="1" applyAlignment="1">
      <alignment horizontal="left" indent="3"/>
      <protection/>
    </xf>
    <xf numFmtId="167" fontId="11" fillId="0" borderId="53" xfId="43" applyNumberFormat="1" applyFont="1" applyFill="1" applyBorder="1" applyAlignment="1" applyProtection="1">
      <alignment horizontal="right"/>
      <protection locked="0"/>
    </xf>
    <xf numFmtId="167" fontId="11" fillId="0" borderId="17" xfId="43" applyNumberFormat="1" applyFont="1" applyFill="1" applyBorder="1" applyAlignment="1" applyProtection="1">
      <alignment vertical="center"/>
      <protection locked="0"/>
    </xf>
    <xf numFmtId="167" fontId="11" fillId="0" borderId="17" xfId="63" applyNumberFormat="1" applyFont="1" applyFill="1" applyBorder="1">
      <alignment/>
      <protection/>
    </xf>
    <xf numFmtId="167" fontId="11" fillId="0" borderId="17" xfId="43" applyNumberFormat="1" applyFont="1" applyFill="1" applyBorder="1" applyAlignment="1" applyProtection="1">
      <alignment horizontal="right"/>
      <protection locked="0"/>
    </xf>
    <xf numFmtId="167" fontId="11" fillId="0" borderId="82" xfId="63" applyNumberFormat="1" applyFont="1" applyFill="1" applyBorder="1">
      <alignment/>
      <protection/>
    </xf>
    <xf numFmtId="166" fontId="11" fillId="0" borderId="83" xfId="63" applyNumberFormat="1" applyFont="1" applyFill="1" applyBorder="1" applyAlignment="1">
      <alignment horizontal="left" indent="1"/>
      <protection/>
    </xf>
    <xf numFmtId="0" fontId="11" fillId="0" borderId="84" xfId="63" applyFont="1" applyFill="1" applyBorder="1" applyAlignment="1">
      <alignment horizontal="left" indent="3"/>
      <protection/>
    </xf>
    <xf numFmtId="167" fontId="11" fillId="0" borderId="39" xfId="43" applyNumberFormat="1" applyFont="1" applyFill="1" applyBorder="1" applyAlignment="1" applyProtection="1">
      <alignment/>
      <protection locked="0"/>
    </xf>
    <xf numFmtId="167" fontId="11" fillId="0" borderId="20" xfId="43" applyNumberFormat="1" applyFont="1" applyFill="1" applyBorder="1" applyAlignment="1" applyProtection="1">
      <alignment vertical="center"/>
      <protection locked="0"/>
    </xf>
    <xf numFmtId="167" fontId="11" fillId="0" borderId="20" xfId="63" applyNumberFormat="1" applyFont="1" applyFill="1" applyBorder="1">
      <alignment/>
      <protection/>
    </xf>
    <xf numFmtId="167" fontId="11" fillId="0" borderId="20" xfId="43" applyNumberFormat="1" applyFont="1" applyFill="1" applyBorder="1" applyAlignment="1" applyProtection="1">
      <alignment/>
      <protection locked="0"/>
    </xf>
    <xf numFmtId="167" fontId="11" fillId="0" borderId="84" xfId="63" applyNumberFormat="1" applyFont="1" applyFill="1" applyBorder="1">
      <alignment/>
      <protection/>
    </xf>
    <xf numFmtId="167" fontId="11" fillId="0" borderId="39" xfId="63" applyNumberFormat="1" applyFont="1" applyFill="1" applyBorder="1" applyProtection="1">
      <alignment/>
      <protection locked="0"/>
    </xf>
    <xf numFmtId="167" fontId="11" fillId="0" borderId="20" xfId="63" applyNumberFormat="1" applyFont="1" applyFill="1" applyBorder="1" applyAlignment="1" applyProtection="1">
      <alignment vertical="center"/>
      <protection locked="0"/>
    </xf>
    <xf numFmtId="167" fontId="11" fillId="0" borderId="20" xfId="63" applyNumberFormat="1" applyFont="1" applyFill="1" applyBorder="1" applyProtection="1">
      <alignment/>
      <protection locked="0"/>
    </xf>
    <xf numFmtId="166" fontId="11" fillId="0" borderId="85" xfId="63" applyNumberFormat="1" applyFont="1" applyFill="1" applyBorder="1" applyAlignment="1">
      <alignment horizontal="left" indent="1"/>
      <protection/>
    </xf>
    <xf numFmtId="0" fontId="11" fillId="0" borderId="86" xfId="63" applyFont="1" applyFill="1" applyBorder="1" applyAlignment="1">
      <alignment horizontal="left" indent="3"/>
      <protection/>
    </xf>
    <xf numFmtId="167" fontId="11" fillId="0" borderId="58" xfId="63" applyNumberFormat="1" applyFont="1" applyFill="1" applyBorder="1" applyProtection="1">
      <alignment/>
      <protection locked="0"/>
    </xf>
    <xf numFmtId="167" fontId="11" fillId="0" borderId="23" xfId="63" applyNumberFormat="1" applyFont="1" applyFill="1" applyBorder="1" applyAlignment="1" applyProtection="1">
      <alignment vertical="center"/>
      <protection locked="0"/>
    </xf>
    <xf numFmtId="167" fontId="11" fillId="0" borderId="23" xfId="63" applyNumberFormat="1" applyFont="1" applyFill="1" applyBorder="1">
      <alignment/>
      <protection/>
    </xf>
    <xf numFmtId="167" fontId="11" fillId="0" borderId="23" xfId="63" applyNumberFormat="1" applyFont="1" applyFill="1" applyBorder="1" applyProtection="1">
      <alignment/>
      <protection locked="0"/>
    </xf>
    <xf numFmtId="167" fontId="11" fillId="0" borderId="86" xfId="63" applyNumberFormat="1" applyFont="1" applyFill="1" applyBorder="1">
      <alignment/>
      <protection/>
    </xf>
    <xf numFmtId="166" fontId="10" fillId="0" borderId="87" xfId="63" applyNumberFormat="1" applyFont="1" applyFill="1" applyBorder="1" applyAlignment="1">
      <alignment horizontal="left" vertical="center" indent="1"/>
      <protection/>
    </xf>
    <xf numFmtId="0" fontId="10" fillId="0" borderId="88" xfId="63" applyFont="1" applyFill="1" applyBorder="1" applyAlignment="1">
      <alignment horizontal="left" vertical="center" indent="1"/>
      <protection/>
    </xf>
    <xf numFmtId="167" fontId="10" fillId="0" borderId="46" xfId="63" applyNumberFormat="1" applyFont="1" applyFill="1" applyBorder="1" applyAlignment="1">
      <alignment vertical="center"/>
      <protection/>
    </xf>
    <xf numFmtId="167" fontId="10" fillId="0" borderId="20" xfId="63" applyNumberFormat="1" applyFont="1" applyFill="1" applyBorder="1" applyAlignment="1">
      <alignment vertical="center"/>
      <protection/>
    </xf>
    <xf numFmtId="167" fontId="10" fillId="0" borderId="84" xfId="63" applyNumberFormat="1" applyFont="1" applyFill="1" applyBorder="1" applyAlignment="1">
      <alignment vertical="center"/>
      <protection/>
    </xf>
    <xf numFmtId="167" fontId="11" fillId="0" borderId="53" xfId="63" applyNumberFormat="1" applyFont="1" applyFill="1" applyBorder="1" applyProtection="1">
      <alignment/>
      <protection locked="0"/>
    </xf>
    <xf numFmtId="167" fontId="11" fillId="0" borderId="17" xfId="63" applyNumberFormat="1" applyFont="1" applyFill="1" applyBorder="1" applyAlignment="1" applyProtection="1">
      <alignment vertical="center"/>
      <protection locked="0"/>
    </xf>
    <xf numFmtId="167" fontId="11" fillId="0" borderId="17" xfId="63" applyNumberFormat="1" applyFont="1" applyFill="1" applyBorder="1" applyProtection="1">
      <alignment/>
      <protection locked="0"/>
    </xf>
    <xf numFmtId="166" fontId="10" fillId="0" borderId="83" xfId="63" applyNumberFormat="1" applyFont="1" applyFill="1" applyBorder="1" applyAlignment="1">
      <alignment horizontal="left" indent="1"/>
      <protection/>
    </xf>
    <xf numFmtId="0" fontId="10" fillId="0" borderId="84" xfId="63" applyFont="1" applyFill="1" applyBorder="1" applyAlignment="1">
      <alignment horizontal="left" indent="1"/>
      <protection/>
    </xf>
    <xf numFmtId="167" fontId="10" fillId="0" borderId="39" xfId="63" applyNumberFormat="1" applyFont="1" applyFill="1" applyBorder="1" applyProtection="1">
      <alignment/>
      <protection locked="0"/>
    </xf>
    <xf numFmtId="167" fontId="10" fillId="0" borderId="20" xfId="63" applyNumberFormat="1" applyFont="1" applyFill="1" applyBorder="1" applyAlignment="1" applyProtection="1">
      <alignment vertical="center"/>
      <protection locked="0"/>
    </xf>
    <xf numFmtId="167" fontId="10" fillId="0" borderId="20" xfId="63" applyNumberFormat="1" applyFont="1" applyFill="1" applyBorder="1">
      <alignment/>
      <protection/>
    </xf>
    <xf numFmtId="167" fontId="10" fillId="0" borderId="20" xfId="63" applyNumberFormat="1" applyFont="1" applyFill="1" applyBorder="1" applyProtection="1">
      <alignment/>
      <protection locked="0"/>
    </xf>
    <xf numFmtId="167" fontId="10" fillId="0" borderId="84" xfId="63" applyNumberFormat="1" applyFont="1" applyFill="1" applyBorder="1">
      <alignment/>
      <protection/>
    </xf>
    <xf numFmtId="166" fontId="10" fillId="0" borderId="83" xfId="63" applyNumberFormat="1" applyFont="1" applyFill="1" applyBorder="1" applyAlignment="1">
      <alignment horizontal="left" wrapText="1" indent="1"/>
      <protection/>
    </xf>
    <xf numFmtId="0" fontId="10" fillId="0" borderId="84" xfId="63" applyFont="1" applyFill="1" applyBorder="1" applyAlignment="1">
      <alignment horizontal="left" wrapText="1" indent="1"/>
      <protection/>
    </xf>
    <xf numFmtId="167" fontId="10" fillId="0" borderId="58" xfId="63" applyNumberFormat="1" applyFont="1" applyFill="1" applyBorder="1" applyProtection="1">
      <alignment/>
      <protection locked="0"/>
    </xf>
    <xf numFmtId="167" fontId="10" fillId="0" borderId="23" xfId="63" applyNumberFormat="1" applyFont="1" applyFill="1" applyBorder="1" applyAlignment="1" applyProtection="1">
      <alignment vertical="center"/>
      <protection locked="0"/>
    </xf>
    <xf numFmtId="167" fontId="10" fillId="0" borderId="23" xfId="63" applyNumberFormat="1" applyFont="1" applyFill="1" applyBorder="1">
      <alignment/>
      <protection/>
    </xf>
    <xf numFmtId="167" fontId="10" fillId="0" borderId="23" xfId="63" applyNumberFormat="1" applyFont="1" applyFill="1" applyBorder="1" applyProtection="1">
      <alignment/>
      <protection locked="0"/>
    </xf>
    <xf numFmtId="167" fontId="10" fillId="0" borderId="86" xfId="63" applyNumberFormat="1" applyFont="1" applyFill="1" applyBorder="1">
      <alignment/>
      <protection/>
    </xf>
    <xf numFmtId="166" fontId="10" fillId="0" borderId="89" xfId="63" applyNumberFormat="1" applyFont="1" applyFill="1" applyBorder="1" applyAlignment="1">
      <alignment horizontal="left" wrapText="1" indent="1"/>
      <protection/>
    </xf>
    <xf numFmtId="0" fontId="9" fillId="0" borderId="90" xfId="63" applyFont="1" applyFill="1" applyBorder="1" applyAlignment="1">
      <alignment horizontal="left" vertical="center" indent="1"/>
      <protection/>
    </xf>
    <xf numFmtId="167" fontId="10" fillId="0" borderId="50" xfId="63" applyNumberFormat="1" applyFont="1" applyFill="1" applyBorder="1" applyAlignment="1">
      <alignment vertical="center"/>
      <protection/>
    </xf>
    <xf numFmtId="167" fontId="10" fillId="0" borderId="14" xfId="63" applyNumberFormat="1" applyFont="1" applyFill="1" applyBorder="1" applyAlignment="1">
      <alignment vertical="center"/>
      <protection/>
    </xf>
    <xf numFmtId="167" fontId="10" fillId="0" borderId="90" xfId="63" applyNumberFormat="1" applyFont="1" applyFill="1" applyBorder="1" applyAlignment="1">
      <alignment vertical="center"/>
      <protection/>
    </xf>
    <xf numFmtId="167" fontId="9" fillId="0" borderId="50" xfId="63" applyNumberFormat="1" applyFont="1" applyFill="1" applyBorder="1" applyAlignment="1">
      <alignment horizontal="center" vertical="center" wrapText="1"/>
      <protection/>
    </xf>
    <xf numFmtId="167" fontId="9" fillId="0" borderId="14" xfId="63" applyNumberFormat="1" applyFont="1" applyFill="1" applyBorder="1" applyAlignment="1">
      <alignment horizontal="center" vertical="center" wrapText="1"/>
      <protection/>
    </xf>
    <xf numFmtId="167" fontId="10" fillId="0" borderId="14" xfId="63" applyNumberFormat="1" applyFont="1" applyFill="1" applyBorder="1" applyAlignment="1">
      <alignment horizontal="center" vertical="center" wrapText="1"/>
      <protection/>
    </xf>
    <xf numFmtId="167" fontId="10" fillId="0" borderId="90" xfId="63" applyNumberFormat="1" applyFont="1" applyFill="1" applyBorder="1" applyAlignment="1">
      <alignment horizontal="center" vertical="center" wrapText="1"/>
      <protection/>
    </xf>
    <xf numFmtId="0" fontId="10" fillId="0" borderId="78" xfId="63" applyFont="1" applyFill="1" applyBorder="1" applyAlignment="1">
      <alignment horizontal="left" vertical="center" indent="1"/>
      <protection/>
    </xf>
    <xf numFmtId="167" fontId="10" fillId="0" borderId="80" xfId="63" applyNumberFormat="1" applyFont="1" applyFill="1" applyBorder="1" applyAlignment="1">
      <alignment vertical="center"/>
      <protection/>
    </xf>
    <xf numFmtId="0" fontId="11" fillId="0" borderId="81" xfId="63" applyFont="1" applyFill="1" applyBorder="1" applyAlignment="1">
      <alignment horizontal="left" indent="1"/>
      <protection/>
    </xf>
    <xf numFmtId="167" fontId="11" fillId="0" borderId="82" xfId="63" applyNumberFormat="1" applyFont="1" applyFill="1" applyBorder="1" applyAlignment="1" applyProtection="1">
      <alignment vertical="center"/>
      <protection locked="0"/>
    </xf>
    <xf numFmtId="0" fontId="11" fillId="0" borderId="83" xfId="63" applyFont="1" applyFill="1" applyBorder="1" applyAlignment="1">
      <alignment horizontal="left" indent="1"/>
      <protection/>
    </xf>
    <xf numFmtId="167" fontId="11" fillId="0" borderId="86" xfId="63" applyNumberFormat="1" applyFont="1" applyFill="1" applyBorder="1" applyAlignment="1" applyProtection="1">
      <alignment vertical="center"/>
      <protection locked="0"/>
    </xf>
    <xf numFmtId="0" fontId="11" fillId="0" borderId="88" xfId="63" applyFont="1" applyFill="1" applyBorder="1" applyAlignment="1">
      <alignment horizontal="left" indent="3"/>
      <protection/>
    </xf>
    <xf numFmtId="0" fontId="10" fillId="0" borderId="83" xfId="63" applyFont="1" applyFill="1" applyBorder="1" applyAlignment="1">
      <alignment horizontal="left" indent="1"/>
      <protection/>
    </xf>
    <xf numFmtId="0" fontId="10" fillId="0" borderId="84" xfId="63" applyFont="1" applyFill="1" applyBorder="1" applyAlignment="1">
      <alignment horizontal="left" vertical="center" indent="1"/>
      <protection/>
    </xf>
    <xf numFmtId="167" fontId="10" fillId="0" borderId="39" xfId="63" applyNumberFormat="1" applyFont="1" applyFill="1" applyBorder="1" applyAlignment="1">
      <alignment vertical="center"/>
      <protection/>
    </xf>
    <xf numFmtId="167" fontId="11" fillId="0" borderId="61" xfId="63" applyNumberFormat="1" applyFont="1" applyFill="1" applyBorder="1" applyProtection="1">
      <alignment/>
      <protection locked="0"/>
    </xf>
    <xf numFmtId="167" fontId="11" fillId="0" borderId="48" xfId="63" applyNumberFormat="1" applyFont="1" applyFill="1" applyBorder="1" applyAlignment="1" applyProtection="1">
      <alignment vertical="center"/>
      <protection locked="0"/>
    </xf>
    <xf numFmtId="167" fontId="11" fillId="0" borderId="88" xfId="63" applyNumberFormat="1" applyFont="1" applyFill="1" applyBorder="1" applyAlignment="1" applyProtection="1">
      <alignment vertical="center"/>
      <protection locked="0"/>
    </xf>
    <xf numFmtId="0" fontId="11" fillId="0" borderId="85" xfId="63" applyFont="1" applyFill="1" applyBorder="1" applyAlignment="1">
      <alignment horizontal="left" indent="1"/>
      <protection/>
    </xf>
    <xf numFmtId="0" fontId="10" fillId="0" borderId="84" xfId="63" applyFont="1" applyFill="1" applyBorder="1" applyAlignment="1">
      <alignment horizontal="left" vertical="center" wrapText="1" indent="1"/>
      <protection/>
    </xf>
    <xf numFmtId="0" fontId="10" fillId="0" borderId="82" xfId="63" applyFont="1" applyFill="1" applyBorder="1" applyAlignment="1">
      <alignment horizontal="left" wrapText="1" indent="1"/>
      <protection/>
    </xf>
    <xf numFmtId="167" fontId="10" fillId="0" borderId="53" xfId="63" applyNumberFormat="1" applyFont="1" applyFill="1" applyBorder="1" applyProtection="1">
      <alignment/>
      <protection locked="0"/>
    </xf>
    <xf numFmtId="167" fontId="10" fillId="0" borderId="17" xfId="63" applyNumberFormat="1" applyFont="1" applyFill="1" applyBorder="1" applyAlignment="1" applyProtection="1">
      <alignment vertical="center"/>
      <protection locked="0"/>
    </xf>
    <xf numFmtId="167" fontId="10" fillId="0" borderId="17" xfId="63" applyNumberFormat="1" applyFont="1" applyFill="1" applyBorder="1">
      <alignment/>
      <protection/>
    </xf>
    <xf numFmtId="167" fontId="10" fillId="0" borderId="82" xfId="63" applyNumberFormat="1" applyFont="1" applyFill="1" applyBorder="1" applyAlignment="1" applyProtection="1">
      <alignment vertical="center"/>
      <protection locked="0"/>
    </xf>
    <xf numFmtId="0" fontId="10" fillId="0" borderId="85" xfId="63" applyFont="1" applyFill="1" applyBorder="1" applyAlignment="1">
      <alignment horizontal="left" indent="1"/>
      <protection/>
    </xf>
    <xf numFmtId="0" fontId="10" fillId="0" borderId="86" xfId="63" applyFont="1" applyFill="1" applyBorder="1" applyAlignment="1">
      <alignment horizontal="left" indent="1"/>
      <protection/>
    </xf>
    <xf numFmtId="167" fontId="10" fillId="0" borderId="86" xfId="63" applyNumberFormat="1" applyFont="1" applyFill="1" applyBorder="1" applyAlignment="1" applyProtection="1">
      <alignment vertical="center"/>
      <protection locked="0"/>
    </xf>
    <xf numFmtId="0" fontId="10" fillId="0" borderId="91" xfId="63" applyFont="1" applyFill="1" applyBorder="1" applyAlignment="1">
      <alignment horizontal="left" indent="1"/>
      <protection/>
    </xf>
    <xf numFmtId="0" fontId="9" fillId="0" borderId="92" xfId="63" applyFont="1" applyFill="1" applyBorder="1" applyAlignment="1">
      <alignment horizontal="left" vertical="center" indent="1"/>
      <protection/>
    </xf>
    <xf numFmtId="167" fontId="10" fillId="0" borderId="93" xfId="63" applyNumberFormat="1" applyFont="1" applyFill="1" applyBorder="1" applyAlignment="1">
      <alignment vertical="center"/>
      <protection/>
    </xf>
    <xf numFmtId="167" fontId="10" fillId="0" borderId="94" xfId="63" applyNumberFormat="1" applyFont="1" applyFill="1" applyBorder="1" applyAlignment="1">
      <alignment vertical="center"/>
      <protection/>
    </xf>
    <xf numFmtId="167" fontId="10" fillId="0" borderId="92" xfId="63" applyNumberFormat="1" applyFont="1" applyFill="1" applyBorder="1" applyAlignment="1">
      <alignment vertical="center"/>
      <protection/>
    </xf>
    <xf numFmtId="0" fontId="0" fillId="0" borderId="0" xfId="63" applyFont="1" applyFill="1">
      <alignment/>
      <protection/>
    </xf>
    <xf numFmtId="0" fontId="5" fillId="0" borderId="0" xfId="63" applyFill="1">
      <alignment/>
      <protection/>
    </xf>
    <xf numFmtId="0" fontId="28" fillId="0" borderId="0" xfId="63" applyFont="1" applyFill="1">
      <alignment/>
      <protection/>
    </xf>
    <xf numFmtId="0" fontId="17" fillId="0" borderId="34" xfId="63" applyFont="1" applyFill="1" applyBorder="1" applyAlignment="1">
      <alignment horizontal="center" vertical="center"/>
      <protection/>
    </xf>
    <xf numFmtId="0" fontId="29" fillId="0" borderId="0" xfId="63" applyFont="1" applyFill="1">
      <alignment/>
      <protection/>
    </xf>
    <xf numFmtId="0" fontId="26" fillId="0" borderId="41" xfId="63" applyNumberFormat="1" applyFont="1" applyFill="1" applyBorder="1" applyAlignment="1" applyProtection="1">
      <alignment horizontal="center" vertical="center"/>
      <protection/>
    </xf>
    <xf numFmtId="0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0" borderId="12" xfId="63" applyNumberFormat="1" applyFont="1" applyFill="1" applyBorder="1" applyAlignment="1" applyProtection="1">
      <alignment horizontal="center" vertical="center"/>
      <protection/>
    </xf>
    <xf numFmtId="0" fontId="5" fillId="0" borderId="0" xfId="63" applyFill="1" applyAlignment="1">
      <alignment vertical="center"/>
      <protection/>
    </xf>
    <xf numFmtId="168" fontId="11" fillId="0" borderId="16" xfId="63" applyNumberFormat="1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left" vertical="center" wrapText="1"/>
      <protection/>
    </xf>
    <xf numFmtId="167" fontId="11" fillId="0" borderId="17" xfId="63" applyNumberFormat="1" applyFont="1" applyFill="1" applyBorder="1" applyAlignment="1" applyProtection="1">
      <alignment horizontal="right" vertical="center"/>
      <protection locked="0"/>
    </xf>
    <xf numFmtId="167" fontId="11" fillId="0" borderId="55" xfId="63" applyNumberFormat="1" applyFont="1" applyFill="1" applyBorder="1" applyAlignment="1" applyProtection="1">
      <alignment horizontal="right" vertical="center"/>
      <protection locked="0"/>
    </xf>
    <xf numFmtId="168" fontId="11" fillId="0" borderId="19" xfId="63" applyNumberFormat="1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left" vertical="center" wrapText="1"/>
      <protection/>
    </xf>
    <xf numFmtId="167" fontId="11" fillId="0" borderId="20" xfId="63" applyNumberFormat="1" applyFont="1" applyFill="1" applyBorder="1" applyAlignment="1" applyProtection="1">
      <alignment horizontal="right" vertical="center"/>
      <protection locked="0"/>
    </xf>
    <xf numFmtId="167" fontId="11" fillId="0" borderId="57" xfId="63" applyNumberFormat="1" applyFont="1" applyFill="1" applyBorder="1" applyAlignment="1" applyProtection="1">
      <alignment horizontal="right" vertical="center"/>
      <protection locked="0"/>
    </xf>
    <xf numFmtId="168" fontId="11" fillId="0" borderId="22" xfId="63" applyNumberFormat="1" applyFont="1" applyFill="1" applyBorder="1" applyAlignment="1">
      <alignment horizontal="center" vertical="center"/>
      <protection/>
    </xf>
    <xf numFmtId="0" fontId="11" fillId="0" borderId="23" xfId="63" applyFont="1" applyFill="1" applyBorder="1" applyAlignment="1">
      <alignment horizontal="left" vertical="center" wrapText="1"/>
      <protection/>
    </xf>
    <xf numFmtId="167" fontId="11" fillId="0" borderId="23" xfId="63" applyNumberFormat="1" applyFont="1" applyFill="1" applyBorder="1" applyAlignment="1" applyProtection="1">
      <alignment horizontal="right" vertical="center"/>
      <protection locked="0"/>
    </xf>
    <xf numFmtId="167" fontId="11" fillId="0" borderId="59" xfId="63" applyNumberFormat="1" applyFont="1" applyFill="1" applyBorder="1" applyAlignment="1" applyProtection="1">
      <alignment horizontal="right" vertical="center"/>
      <protection locked="0"/>
    </xf>
    <xf numFmtId="168" fontId="10" fillId="0" borderId="13" xfId="63" applyNumberFormat="1" applyFont="1" applyFill="1" applyBorder="1" applyAlignment="1">
      <alignment horizontal="center" vertical="center"/>
      <protection/>
    </xf>
    <xf numFmtId="0" fontId="10" fillId="0" borderId="14" xfId="63" applyFont="1" applyFill="1" applyBorder="1" applyAlignment="1">
      <alignment horizontal="left" vertical="center" wrapText="1"/>
      <protection/>
    </xf>
    <xf numFmtId="167" fontId="20" fillId="0" borderId="14" xfId="63" applyNumberFormat="1" applyFont="1" applyFill="1" applyBorder="1" applyAlignment="1">
      <alignment vertical="center"/>
      <protection/>
    </xf>
    <xf numFmtId="167" fontId="20" fillId="0" borderId="28" xfId="63" applyNumberFormat="1" applyFont="1" applyFill="1" applyBorder="1" applyAlignment="1">
      <alignment vertical="center"/>
      <protection/>
    </xf>
    <xf numFmtId="0" fontId="30" fillId="0" borderId="0" xfId="63" applyFont="1" applyFill="1" applyAlignment="1">
      <alignment vertical="center"/>
      <protection/>
    </xf>
    <xf numFmtId="167" fontId="11" fillId="0" borderId="55" xfId="63" applyNumberFormat="1" applyFont="1" applyFill="1" applyBorder="1" applyAlignment="1" applyProtection="1">
      <alignment vertical="center"/>
      <protection locked="0"/>
    </xf>
    <xf numFmtId="167" fontId="11" fillId="0" borderId="59" xfId="63" applyNumberFormat="1" applyFont="1" applyFill="1" applyBorder="1" applyAlignment="1" applyProtection="1">
      <alignment vertical="center"/>
      <protection locked="0"/>
    </xf>
    <xf numFmtId="167" fontId="11" fillId="34" borderId="20" xfId="63" applyNumberFormat="1" applyFont="1" applyFill="1" applyBorder="1" applyAlignment="1" applyProtection="1">
      <alignment vertical="center"/>
      <protection/>
    </xf>
    <xf numFmtId="167" fontId="11" fillId="0" borderId="57" xfId="63" applyNumberFormat="1" applyFont="1" applyFill="1" applyBorder="1" applyAlignment="1" applyProtection="1">
      <alignment vertical="center"/>
      <protection locked="0"/>
    </xf>
    <xf numFmtId="167" fontId="20" fillId="0" borderId="14" xfId="63" applyNumberFormat="1" applyFont="1" applyFill="1" applyBorder="1" applyAlignment="1" applyProtection="1">
      <alignment vertical="center"/>
      <protection/>
    </xf>
    <xf numFmtId="167" fontId="20" fillId="0" borderId="28" xfId="63" applyNumberFormat="1" applyFont="1" applyFill="1" applyBorder="1" applyAlignment="1" applyProtection="1">
      <alignment vertical="center"/>
      <protection/>
    </xf>
    <xf numFmtId="0" fontId="11" fillId="0" borderId="48" xfId="63" applyFont="1" applyFill="1" applyBorder="1" applyAlignment="1">
      <alignment horizontal="left" vertical="center" wrapText="1"/>
      <protection/>
    </xf>
    <xf numFmtId="168" fontId="10" fillId="0" borderId="25" xfId="63" applyNumberFormat="1" applyFont="1" applyFill="1" applyBorder="1" applyAlignment="1">
      <alignment horizontal="center" vertical="center"/>
      <protection/>
    </xf>
    <xf numFmtId="0" fontId="10" fillId="0" borderId="26" xfId="63" applyFont="1" applyFill="1" applyBorder="1" applyAlignment="1">
      <alignment horizontal="left" vertical="center" wrapText="1"/>
      <protection/>
    </xf>
    <xf numFmtId="167" fontId="20" fillId="0" borderId="26" xfId="63" applyNumberFormat="1" applyFont="1" applyFill="1" applyBorder="1" applyAlignment="1" applyProtection="1">
      <alignment vertical="center"/>
      <protection/>
    </xf>
    <xf numFmtId="167" fontId="20" fillId="0" borderId="68" xfId="63" applyNumberFormat="1" applyFont="1" applyFill="1" applyBorder="1" applyAlignment="1" applyProtection="1">
      <alignment vertical="center"/>
      <protection/>
    </xf>
    <xf numFmtId="167" fontId="11" fillId="34" borderId="23" xfId="63" applyNumberFormat="1" applyFont="1" applyFill="1" applyBorder="1" applyAlignment="1" applyProtection="1">
      <alignment vertical="center"/>
      <protection/>
    </xf>
    <xf numFmtId="168" fontId="10" fillId="0" borderId="29" xfId="63" applyNumberFormat="1" applyFont="1" applyFill="1" applyBorder="1" applyAlignment="1">
      <alignment horizontal="center" vertical="center"/>
      <protection/>
    </xf>
    <xf numFmtId="0" fontId="10" fillId="0" borderId="30" xfId="63" applyFont="1" applyFill="1" applyBorder="1" applyAlignment="1">
      <alignment horizontal="left" vertical="center" wrapText="1"/>
      <protection/>
    </xf>
    <xf numFmtId="167" fontId="20" fillId="0" borderId="74" xfId="63" applyNumberFormat="1" applyFont="1" applyFill="1" applyBorder="1" applyAlignment="1" applyProtection="1">
      <alignment vertical="center"/>
      <protection/>
    </xf>
    <xf numFmtId="167" fontId="20" fillId="34" borderId="26" xfId="63" applyNumberFormat="1" applyFont="1" applyFill="1" applyBorder="1" applyAlignment="1" applyProtection="1">
      <alignment vertical="center"/>
      <protection/>
    </xf>
    <xf numFmtId="168" fontId="31" fillId="0" borderId="20" xfId="59" applyNumberFormat="1" applyFont="1" applyFill="1" applyBorder="1" applyAlignment="1">
      <alignment horizontal="center" vertical="center" wrapText="1"/>
      <protection/>
    </xf>
    <xf numFmtId="1" fontId="32" fillId="0" borderId="20" xfId="59" applyNumberFormat="1" applyFont="1" applyFill="1" applyBorder="1" applyAlignment="1">
      <alignment horizontal="center" vertical="center"/>
      <protection/>
    </xf>
    <xf numFmtId="49" fontId="32" fillId="0" borderId="20" xfId="59" applyNumberFormat="1" applyFont="1" applyBorder="1" applyAlignment="1">
      <alignment horizontal="center" vertical="center"/>
      <protection/>
    </xf>
    <xf numFmtId="49" fontId="31" fillId="0" borderId="20" xfId="59" applyNumberFormat="1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31" fillId="0" borderId="95" xfId="60" applyFont="1" applyBorder="1" applyAlignment="1">
      <alignment horizontal="center" vertical="center" wrapText="1"/>
      <protection/>
    </xf>
    <xf numFmtId="0" fontId="31" fillId="0" borderId="95" xfId="60" applyFont="1" applyBorder="1" applyAlignment="1">
      <alignment horizontal="center" vertical="center"/>
      <protection/>
    </xf>
    <xf numFmtId="0" fontId="32" fillId="0" borderId="95" xfId="60" applyFont="1" applyBorder="1" applyAlignment="1">
      <alignment horizontal="center" vertical="center"/>
      <protection/>
    </xf>
    <xf numFmtId="3" fontId="1" fillId="35" borderId="95" xfId="61" applyNumberFormat="1" applyFont="1" applyFill="1" applyBorder="1" applyAlignment="1">
      <alignment horizontal="center" vertical="center" wrapText="1"/>
      <protection/>
    </xf>
    <xf numFmtId="0" fontId="32" fillId="0" borderId="95" xfId="60" applyFont="1" applyBorder="1" applyAlignment="1" quotePrefix="1">
      <alignment horizontal="center" vertical="center"/>
      <protection/>
    </xf>
    <xf numFmtId="0" fontId="32" fillId="0" borderId="95" xfId="60" applyFont="1" applyFill="1" applyBorder="1" applyAlignment="1">
      <alignment horizontal="center" vertical="center"/>
      <protection/>
    </xf>
    <xf numFmtId="0" fontId="31" fillId="0" borderId="95" xfId="60" applyFont="1" applyFill="1" applyBorder="1" applyAlignment="1">
      <alignment horizontal="center" vertical="center"/>
      <protection/>
    </xf>
    <xf numFmtId="165" fontId="0" fillId="0" borderId="0" xfId="60" applyNumberFormat="1" applyFill="1" applyAlignment="1">
      <alignment vertical="center" wrapText="1"/>
      <protection/>
    </xf>
    <xf numFmtId="165" fontId="0" fillId="0" borderId="0" xfId="60" applyNumberFormat="1" applyFill="1" applyAlignment="1" applyProtection="1">
      <alignment horizontal="center" vertical="center" wrapText="1"/>
      <protection/>
    </xf>
    <xf numFmtId="165" fontId="0" fillId="0" borderId="0" xfId="60" applyNumberFormat="1" applyFill="1" applyAlignment="1" applyProtection="1">
      <alignment vertical="center" wrapText="1"/>
      <protection/>
    </xf>
    <xf numFmtId="165" fontId="9" fillId="0" borderId="96" xfId="60" applyNumberFormat="1" applyFont="1" applyFill="1" applyBorder="1" applyAlignment="1" applyProtection="1">
      <alignment horizontal="center" vertical="center" wrapText="1"/>
      <protection/>
    </xf>
    <xf numFmtId="165" fontId="9" fillId="0" borderId="97" xfId="60" applyNumberFormat="1" applyFont="1" applyFill="1" applyBorder="1" applyAlignment="1" applyProtection="1">
      <alignment horizontal="center" vertical="center" wrapText="1"/>
      <protection/>
    </xf>
    <xf numFmtId="0" fontId="9" fillId="0" borderId="97" xfId="60" applyFont="1" applyBorder="1" applyAlignment="1">
      <alignment horizontal="center" vertical="center" wrapText="1"/>
      <protection/>
    </xf>
    <xf numFmtId="165" fontId="9" fillId="0" borderId="98" xfId="60" applyNumberFormat="1" applyFont="1" applyFill="1" applyBorder="1" applyAlignment="1" applyProtection="1">
      <alignment horizontal="center" vertical="center" wrapText="1"/>
      <protection/>
    </xf>
    <xf numFmtId="165" fontId="17" fillId="0" borderId="0" xfId="60" applyNumberFormat="1" applyFont="1" applyFill="1" applyAlignment="1">
      <alignment horizontal="center" vertical="center" wrapText="1"/>
      <protection/>
    </xf>
    <xf numFmtId="165" fontId="10" fillId="0" borderId="99" xfId="60" applyNumberFormat="1" applyFont="1" applyFill="1" applyBorder="1" applyAlignment="1" applyProtection="1">
      <alignment horizontal="center" vertical="center" wrapText="1"/>
      <protection/>
    </xf>
    <xf numFmtId="165" fontId="10" fillId="0" borderId="100" xfId="60" applyNumberFormat="1" applyFont="1" applyFill="1" applyBorder="1" applyAlignment="1" applyProtection="1">
      <alignment horizontal="center" vertical="center" wrapText="1"/>
      <protection/>
    </xf>
    <xf numFmtId="165" fontId="10" fillId="0" borderId="101" xfId="60" applyNumberFormat="1" applyFont="1" applyFill="1" applyBorder="1" applyAlignment="1" applyProtection="1">
      <alignment horizontal="center" vertical="center" wrapText="1"/>
      <protection/>
    </xf>
    <xf numFmtId="165" fontId="10" fillId="0" borderId="102" xfId="60" applyNumberFormat="1" applyFont="1" applyFill="1" applyBorder="1" applyAlignment="1" applyProtection="1">
      <alignment horizontal="center" vertical="center" wrapText="1"/>
      <protection/>
    </xf>
    <xf numFmtId="165" fontId="11" fillId="0" borderId="103" xfId="6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95" xfId="60" applyNumberFormat="1" applyFont="1" applyFill="1" applyBorder="1" applyAlignment="1" applyProtection="1">
      <alignment vertical="center" wrapText="1"/>
      <protection locked="0"/>
    </xf>
    <xf numFmtId="1" fontId="11" fillId="0" borderId="95" xfId="60" applyNumberFormat="1" applyFont="1" applyFill="1" applyBorder="1" applyAlignment="1" applyProtection="1">
      <alignment vertical="center" wrapText="1"/>
      <protection locked="0"/>
    </xf>
    <xf numFmtId="165" fontId="11" fillId="0" borderId="104" xfId="60" applyNumberFormat="1" applyFont="1" applyFill="1" applyBorder="1" applyAlignment="1" applyProtection="1">
      <alignment vertical="center" wrapText="1"/>
      <protection locked="0"/>
    </xf>
    <xf numFmtId="165" fontId="10" fillId="0" borderId="105" xfId="60" applyNumberFormat="1" applyFont="1" applyFill="1" applyBorder="1" applyAlignment="1" applyProtection="1">
      <alignment vertical="center" wrapText="1"/>
      <protection/>
    </xf>
    <xf numFmtId="165" fontId="0" fillId="0" borderId="106" xfId="60" applyNumberFormat="1" applyFill="1" applyBorder="1" applyAlignment="1" applyProtection="1">
      <alignment horizontal="center" vertical="center" wrapText="1"/>
      <protection locked="0"/>
    </xf>
    <xf numFmtId="165" fontId="11" fillId="0" borderId="107" xfId="6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08" xfId="60" applyNumberFormat="1" applyFont="1" applyFill="1" applyBorder="1" applyAlignment="1" applyProtection="1">
      <alignment vertical="center" wrapText="1"/>
      <protection locked="0"/>
    </xf>
    <xf numFmtId="1" fontId="11" fillId="0" borderId="108" xfId="60" applyNumberFormat="1" applyFont="1" applyFill="1" applyBorder="1" applyAlignment="1" applyProtection="1">
      <alignment vertical="center" wrapText="1"/>
      <protection locked="0"/>
    </xf>
    <xf numFmtId="165" fontId="11" fillId="0" borderId="109" xfId="60" applyNumberFormat="1" applyFont="1" applyFill="1" applyBorder="1" applyAlignment="1" applyProtection="1">
      <alignment vertical="center" wrapText="1"/>
      <protection locked="0"/>
    </xf>
    <xf numFmtId="165" fontId="9" fillId="0" borderId="96" xfId="60" applyNumberFormat="1" applyFont="1" applyFill="1" applyBorder="1" applyAlignment="1" applyProtection="1">
      <alignment horizontal="left" vertical="center" wrapText="1"/>
      <protection/>
    </xf>
    <xf numFmtId="165" fontId="10" fillId="0" borderId="97" xfId="60" applyNumberFormat="1" applyFont="1" applyFill="1" applyBorder="1" applyAlignment="1" applyProtection="1">
      <alignment vertical="center" wrapText="1"/>
      <protection/>
    </xf>
    <xf numFmtId="165" fontId="10" fillId="36" borderId="97" xfId="60" applyNumberFormat="1" applyFont="1" applyFill="1" applyBorder="1" applyAlignment="1" applyProtection="1">
      <alignment vertical="center" wrapText="1"/>
      <protection/>
    </xf>
    <xf numFmtId="165" fontId="10" fillId="0" borderId="110" xfId="60" applyNumberFormat="1" applyFont="1" applyFill="1" applyBorder="1" applyAlignment="1" applyProtection="1">
      <alignment vertical="center" wrapText="1"/>
      <protection/>
    </xf>
    <xf numFmtId="165" fontId="17" fillId="0" borderId="0" xfId="60" applyNumberFormat="1" applyFont="1" applyFill="1" applyAlignment="1">
      <alignment vertical="center" wrapText="1"/>
      <protection/>
    </xf>
    <xf numFmtId="165" fontId="0" fillId="0" borderId="0" xfId="60" applyNumberFormat="1" applyFill="1" applyAlignment="1">
      <alignment horizontal="center" vertical="center" wrapText="1"/>
      <protection/>
    </xf>
    <xf numFmtId="0" fontId="16" fillId="0" borderId="0" xfId="60" applyNumberFormat="1" applyFont="1" applyFill="1" applyAlignment="1" applyProtection="1">
      <alignment textRotation="180" wrapText="1"/>
      <protection locked="0"/>
    </xf>
    <xf numFmtId="165" fontId="6" fillId="0" borderId="0" xfId="62" applyNumberFormat="1" applyFont="1" applyFill="1" applyBorder="1" applyAlignment="1" applyProtection="1">
      <alignment horizontal="center" vertical="center"/>
      <protection/>
    </xf>
    <xf numFmtId="165" fontId="7" fillId="0" borderId="10" xfId="62" applyNumberFormat="1" applyFont="1" applyFill="1" applyBorder="1" applyAlignment="1" applyProtection="1">
      <alignment horizontal="left" vertical="center"/>
      <protection/>
    </xf>
    <xf numFmtId="0" fontId="9" fillId="0" borderId="13" xfId="62" applyFont="1" applyFill="1" applyBorder="1" applyAlignment="1" applyProtection="1">
      <alignment horizontal="center" vertical="center" wrapText="1"/>
      <protection/>
    </xf>
    <xf numFmtId="0" fontId="9" fillId="0" borderId="14" xfId="62" applyFont="1" applyFill="1" applyBorder="1" applyAlignment="1" applyProtection="1">
      <alignment horizontal="center" vertical="center" wrapText="1"/>
      <protection/>
    </xf>
    <xf numFmtId="165" fontId="9" fillId="0" borderId="69" xfId="62" applyNumberFormat="1" applyFont="1" applyFill="1" applyBorder="1" applyAlignment="1" applyProtection="1">
      <alignment horizontal="center" vertical="center"/>
      <protection/>
    </xf>
    <xf numFmtId="165" fontId="7" fillId="0" borderId="10" xfId="62" applyNumberFormat="1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textRotation="180" wrapText="1"/>
    </xf>
    <xf numFmtId="165" fontId="9" fillId="0" borderId="49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>
      <alignment horizontal="right" wrapText="1"/>
    </xf>
    <xf numFmtId="0" fontId="11" fillId="0" borderId="27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left" vertical="center" indent="2"/>
    </xf>
    <xf numFmtId="0" fontId="6" fillId="0" borderId="0" xfId="63" applyFont="1" applyFill="1" applyBorder="1" applyAlignment="1">
      <alignment horizontal="center" wrapText="1"/>
      <protection/>
    </xf>
    <xf numFmtId="0" fontId="6" fillId="0" borderId="111" xfId="63" applyFont="1" applyFill="1" applyBorder="1" applyAlignment="1">
      <alignment horizontal="center" vertical="center"/>
      <protection/>
    </xf>
    <xf numFmtId="0" fontId="6" fillId="0" borderId="112" xfId="63" applyFont="1" applyFill="1" applyBorder="1" applyAlignment="1">
      <alignment horizontal="center" vertical="center"/>
      <protection/>
    </xf>
    <xf numFmtId="0" fontId="6" fillId="0" borderId="113" xfId="63" applyFont="1" applyFill="1" applyBorder="1" applyAlignment="1">
      <alignment horizontal="center" vertical="center"/>
      <protection/>
    </xf>
    <xf numFmtId="0" fontId="27" fillId="0" borderId="0" xfId="63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Border="1" applyAlignment="1">
      <alignment horizontal="center"/>
      <protection/>
    </xf>
    <xf numFmtId="0" fontId="6" fillId="0" borderId="0" xfId="63" applyFont="1" applyFill="1" applyBorder="1" applyAlignment="1" applyProtection="1">
      <alignment horizontal="center" vertical="center"/>
      <protection locked="0"/>
    </xf>
    <xf numFmtId="0" fontId="8" fillId="0" borderId="10" xfId="63" applyFont="1" applyFill="1" applyBorder="1" applyAlignment="1">
      <alignment horizontal="right"/>
      <protection/>
    </xf>
    <xf numFmtId="0" fontId="17" fillId="0" borderId="29" xfId="63" applyFont="1" applyFill="1" applyBorder="1" applyAlignment="1">
      <alignment horizontal="center" vertical="center" wrapText="1"/>
      <protection/>
    </xf>
    <xf numFmtId="0" fontId="17" fillId="0" borderId="30" xfId="63" applyFont="1" applyFill="1" applyBorder="1" applyAlignment="1">
      <alignment horizontal="center" vertical="center"/>
      <protection/>
    </xf>
    <xf numFmtId="0" fontId="17" fillId="0" borderId="74" xfId="63" applyFont="1" applyFill="1" applyBorder="1" applyAlignment="1">
      <alignment horizontal="center" vertical="center"/>
      <protection/>
    </xf>
    <xf numFmtId="0" fontId="17" fillId="0" borderId="23" xfId="63" applyFont="1" applyFill="1" applyBorder="1" applyAlignment="1">
      <alignment horizontal="center" vertical="center"/>
      <protection/>
    </xf>
    <xf numFmtId="168" fontId="31" fillId="0" borderId="38" xfId="59" applyNumberFormat="1" applyFont="1" applyFill="1" applyBorder="1" applyAlignment="1">
      <alignment horizontal="center" vertical="center"/>
      <protection/>
    </xf>
    <xf numFmtId="0" fontId="31" fillId="0" borderId="20" xfId="59" applyFont="1" applyFill="1" applyBorder="1" applyAlignment="1">
      <alignment horizontal="right"/>
      <protection/>
    </xf>
    <xf numFmtId="0" fontId="31" fillId="0" borderId="20" xfId="59" applyFont="1" applyFill="1" applyBorder="1" applyAlignment="1">
      <alignment horizontal="center" vertical="center"/>
      <protection/>
    </xf>
    <xf numFmtId="0" fontId="32" fillId="0" borderId="20" xfId="59" applyFont="1" applyFill="1" applyBorder="1" applyAlignment="1">
      <alignment horizontal="center" vertical="center"/>
      <protection/>
    </xf>
    <xf numFmtId="1" fontId="32" fillId="0" borderId="20" xfId="59" applyNumberFormat="1" applyFont="1" applyFill="1" applyBorder="1" applyAlignment="1">
      <alignment horizontal="center" vertical="center"/>
      <protection/>
    </xf>
    <xf numFmtId="0" fontId="32" fillId="0" borderId="20" xfId="59" applyFont="1" applyBorder="1" applyAlignment="1">
      <alignment horizontal="left" vertical="center" wrapText="1"/>
      <protection/>
    </xf>
    <xf numFmtId="49" fontId="32" fillId="0" borderId="20" xfId="59" applyNumberFormat="1" applyFont="1" applyBorder="1" applyAlignment="1">
      <alignment horizontal="center" vertical="center"/>
      <protection/>
    </xf>
    <xf numFmtId="0" fontId="31" fillId="0" borderId="20" xfId="59" applyFont="1" applyBorder="1" applyAlignment="1">
      <alignment horizontal="left" vertical="center" wrapText="1"/>
      <protection/>
    </xf>
    <xf numFmtId="3" fontId="1" fillId="37" borderId="20" xfId="61" applyNumberFormat="1" applyFont="1" applyFill="1" applyBorder="1" applyAlignment="1">
      <alignment horizontal="center" vertical="center" wrapText="1"/>
      <protection/>
    </xf>
    <xf numFmtId="165" fontId="6" fillId="0" borderId="0" xfId="60" applyNumberFormat="1" applyFont="1" applyFill="1" applyAlignment="1">
      <alignment horizontal="center" vertical="center" wrapText="1"/>
      <protection/>
    </xf>
    <xf numFmtId="0" fontId="16" fillId="0" borderId="0" xfId="60" applyNumberFormat="1" applyFont="1" applyFill="1" applyAlignment="1" applyProtection="1">
      <alignment horizontal="center" textRotation="180" wrapText="1"/>
      <protection locked="0"/>
    </xf>
    <xf numFmtId="165" fontId="8" fillId="0" borderId="114" xfId="60" applyNumberFormat="1" applyFont="1" applyFill="1" applyBorder="1" applyAlignment="1" applyProtection="1">
      <alignment horizontal="right" wrapText="1"/>
      <protection/>
    </xf>
    <xf numFmtId="0" fontId="6" fillId="0" borderId="0" xfId="60" applyFont="1" applyAlignment="1">
      <alignment horizontal="center"/>
      <protection/>
    </xf>
    <xf numFmtId="0" fontId="31" fillId="0" borderId="95" xfId="60" applyFont="1" applyBorder="1" applyAlignment="1">
      <alignment horizontal="right"/>
      <protection/>
    </xf>
    <xf numFmtId="0" fontId="1" fillId="0" borderId="95" xfId="60" applyFont="1" applyBorder="1" applyAlignment="1">
      <alignment/>
      <protection/>
    </xf>
    <xf numFmtId="0" fontId="31" fillId="0" borderId="95" xfId="60" applyFont="1" applyBorder="1" applyAlignment="1">
      <alignment horizontal="center" vertical="center" wrapText="1"/>
      <protection/>
    </xf>
    <xf numFmtId="0" fontId="32" fillId="0" borderId="95" xfId="60" applyFont="1" applyBorder="1" applyAlignment="1">
      <alignment horizontal="center" vertical="center"/>
      <protection/>
    </xf>
    <xf numFmtId="0" fontId="32" fillId="0" borderId="95" xfId="60" applyFont="1" applyBorder="1" applyAlignment="1">
      <alignment horizontal="center" vertical="center" wrapText="1"/>
      <protection/>
    </xf>
    <xf numFmtId="49" fontId="32" fillId="0" borderId="95" xfId="60" applyNumberFormat="1" applyFont="1" applyBorder="1" applyAlignment="1">
      <alignment horizontal="center" vertical="center"/>
      <protection/>
    </xf>
    <xf numFmtId="0" fontId="32" fillId="0" borderId="95" xfId="60" applyFont="1" applyBorder="1" applyAlignment="1">
      <alignment horizontal="left" vertical="center" wrapText="1"/>
      <protection/>
    </xf>
    <xf numFmtId="49" fontId="31" fillId="0" borderId="95" xfId="60" applyNumberFormat="1" applyFont="1" applyBorder="1" applyAlignment="1">
      <alignment horizontal="center" vertical="center"/>
      <protection/>
    </xf>
    <xf numFmtId="0" fontId="31" fillId="0" borderId="95" xfId="60" applyFont="1" applyFill="1" applyBorder="1" applyAlignment="1">
      <alignment horizontal="left" vertical="center" wrapText="1"/>
      <protection/>
    </xf>
    <xf numFmtId="0" fontId="32" fillId="0" borderId="95" xfId="60" applyFont="1" applyBorder="1" applyAlignment="1" quotePrefix="1">
      <alignment horizontal="left" vertical="center" wrapText="1"/>
      <protection/>
    </xf>
    <xf numFmtId="0" fontId="33" fillId="0" borderId="95" xfId="60" applyFont="1" applyBorder="1" applyAlignment="1">
      <alignment horizontal="center" vertical="center"/>
      <protection/>
    </xf>
    <xf numFmtId="0" fontId="1" fillId="0" borderId="95" xfId="60" applyFont="1" applyBorder="1" applyAlignment="1">
      <alignment horizontal="center" vertical="center"/>
      <protection/>
    </xf>
    <xf numFmtId="0" fontId="31" fillId="38" borderId="95" xfId="60" applyFont="1" applyFill="1" applyBorder="1" applyAlignment="1">
      <alignment horizontal="left" vertical="center" wrapText="1"/>
      <protection/>
    </xf>
    <xf numFmtId="0" fontId="33" fillId="0" borderId="95" xfId="60" applyFont="1" applyFill="1" applyBorder="1" applyAlignment="1">
      <alignment horizontal="left" vertical="center" wrapText="1"/>
      <protection/>
    </xf>
    <xf numFmtId="0" fontId="1" fillId="0" borderId="95" xfId="60" applyFont="1" applyBorder="1" applyAlignment="1">
      <alignment horizontal="left" vertical="center" wrapText="1"/>
      <protection/>
    </xf>
    <xf numFmtId="0" fontId="32" fillId="0" borderId="95" xfId="60" applyFont="1" applyFill="1" applyBorder="1" applyAlignment="1">
      <alignment horizontal="center" vertical="center"/>
      <protection/>
    </xf>
    <xf numFmtId="0" fontId="32" fillId="0" borderId="95" xfId="60" applyFont="1" applyFill="1" applyBorder="1" applyAlignment="1">
      <alignment horizontal="left" vertical="center" wrapText="1"/>
      <protection/>
    </xf>
    <xf numFmtId="0" fontId="32" fillId="0" borderId="95" xfId="60" applyFont="1" applyFill="1" applyBorder="1" applyAlignment="1" quotePrefix="1">
      <alignment horizontal="left" vertical="center" wrapText="1"/>
      <protection/>
    </xf>
    <xf numFmtId="0" fontId="31" fillId="0" borderId="95" xfId="60" applyFont="1" applyFill="1" applyBorder="1" applyAlignment="1">
      <alignment horizontal="center" vertical="center"/>
      <protection/>
    </xf>
    <xf numFmtId="0" fontId="32" fillId="0" borderId="95" xfId="60" applyFont="1" applyFill="1" applyBorder="1" applyAlignment="1">
      <alignment vertic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perhivatkozá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3" xfId="60"/>
    <cellStyle name="Normál_12dmelléklet" xfId="61"/>
    <cellStyle name="Normál_KVRENMUNKA" xfId="62"/>
    <cellStyle name="Normál_mint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">
    <dxf>
      <font>
        <b val="0"/>
        <color indexed="13"/>
      </font>
    </dxf>
    <dxf>
      <font>
        <b val="0"/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view="pageLayout" zoomScaleNormal="120" zoomScaleSheetLayoutView="130" workbookViewId="0" topLeftCell="A65">
      <selection activeCell="A149" sqref="A149:B149"/>
    </sheetView>
  </sheetViews>
  <sheetFormatPr defaultColWidth="9.00390625" defaultRowHeight="12.75"/>
  <cols>
    <col min="1" max="1" width="9.00390625" style="1" customWidth="1"/>
    <col min="2" max="2" width="75.875" style="1" customWidth="1"/>
    <col min="3" max="3" width="15.50390625" style="2" customWidth="1"/>
    <col min="4" max="5" width="15.50390625" style="1" customWidth="1"/>
    <col min="6" max="6" width="9.00390625" style="3" customWidth="1"/>
    <col min="7" max="16384" width="9.375" style="3" customWidth="1"/>
  </cols>
  <sheetData>
    <row r="1" spans="1:5" ht="15.75" customHeight="1">
      <c r="A1" s="510" t="s">
        <v>0</v>
      </c>
      <c r="B1" s="510"/>
      <c r="C1" s="510"/>
      <c r="D1" s="510"/>
      <c r="E1" s="510"/>
    </row>
    <row r="2" spans="1:5" ht="15.75" customHeight="1">
      <c r="A2" s="511" t="s">
        <v>906</v>
      </c>
      <c r="B2" s="511"/>
      <c r="D2" s="4"/>
      <c r="E2" s="5" t="s">
        <v>1</v>
      </c>
    </row>
    <row r="3" spans="1:5" ht="15.75" customHeight="1">
      <c r="A3" s="512" t="s">
        <v>2</v>
      </c>
      <c r="B3" s="513" t="s">
        <v>3</v>
      </c>
      <c r="C3" s="514" t="s">
        <v>905</v>
      </c>
      <c r="D3" s="514"/>
      <c r="E3" s="514"/>
    </row>
    <row r="4" spans="1:5" ht="37.5" customHeight="1">
      <c r="A4" s="512"/>
      <c r="B4" s="513"/>
      <c r="C4" s="6" t="s">
        <v>4</v>
      </c>
      <c r="D4" s="6" t="s">
        <v>5</v>
      </c>
      <c r="E4" s="7" t="s">
        <v>6</v>
      </c>
    </row>
    <row r="5" spans="1:5" s="11" customFormat="1" ht="12" customHeight="1">
      <c r="A5" s="8" t="s">
        <v>7</v>
      </c>
      <c r="B5" s="9" t="s">
        <v>8</v>
      </c>
      <c r="C5" s="9" t="s">
        <v>9</v>
      </c>
      <c r="D5" s="9" t="s">
        <v>10</v>
      </c>
      <c r="E5" s="10" t="s">
        <v>11</v>
      </c>
    </row>
    <row r="6" spans="1:5" s="16" customFormat="1" ht="12" customHeight="1">
      <c r="A6" s="12" t="s">
        <v>12</v>
      </c>
      <c r="B6" s="13" t="s">
        <v>13</v>
      </c>
      <c r="C6" s="14">
        <f>+C7+C8+C9+C10+C11+C12</f>
        <v>16517800</v>
      </c>
      <c r="D6" s="14">
        <v>19312474</v>
      </c>
      <c r="E6" s="15">
        <v>19312474</v>
      </c>
    </row>
    <row r="7" spans="1:5" s="16" customFormat="1" ht="12" customHeight="1">
      <c r="A7" s="17" t="s">
        <v>14</v>
      </c>
      <c r="B7" s="18" t="s">
        <v>15</v>
      </c>
      <c r="C7" s="19">
        <v>10851180</v>
      </c>
      <c r="D7" s="19">
        <v>11851180</v>
      </c>
      <c r="E7" s="20">
        <v>11851180</v>
      </c>
    </row>
    <row r="8" spans="1:5" s="16" customFormat="1" ht="12" customHeight="1">
      <c r="A8" s="21" t="s">
        <v>16</v>
      </c>
      <c r="B8" s="22" t="s">
        <v>17</v>
      </c>
      <c r="C8" s="23"/>
      <c r="D8" s="23"/>
      <c r="E8" s="24"/>
    </row>
    <row r="9" spans="1:5" s="16" customFormat="1" ht="12" customHeight="1">
      <c r="A9" s="21" t="s">
        <v>18</v>
      </c>
      <c r="B9" s="22" t="s">
        <v>19</v>
      </c>
      <c r="C9" s="23">
        <v>4466620</v>
      </c>
      <c r="D9" s="23">
        <v>4630808</v>
      </c>
      <c r="E9" s="24">
        <v>4630808</v>
      </c>
    </row>
    <row r="10" spans="1:5" s="16" customFormat="1" ht="12" customHeight="1">
      <c r="A10" s="21" t="s">
        <v>20</v>
      </c>
      <c r="B10" s="22" t="s">
        <v>21</v>
      </c>
      <c r="C10" s="23">
        <v>1200000</v>
      </c>
      <c r="D10" s="23">
        <v>1200000</v>
      </c>
      <c r="E10" s="24">
        <v>1200000</v>
      </c>
    </row>
    <row r="11" spans="1:5" s="16" customFormat="1" ht="12" customHeight="1">
      <c r="A11" s="21" t="s">
        <v>22</v>
      </c>
      <c r="B11" s="22" t="s">
        <v>907</v>
      </c>
      <c r="C11" s="25"/>
      <c r="D11" s="25">
        <v>44620</v>
      </c>
      <c r="E11" s="26">
        <v>44620</v>
      </c>
    </row>
    <row r="12" spans="1:5" s="16" customFormat="1" ht="12" customHeight="1">
      <c r="A12" s="27" t="s">
        <v>23</v>
      </c>
      <c r="B12" s="28" t="s">
        <v>24</v>
      </c>
      <c r="C12" s="29"/>
      <c r="D12" s="29">
        <v>1585866</v>
      </c>
      <c r="E12" s="30">
        <v>1585866</v>
      </c>
    </row>
    <row r="13" spans="1:5" s="16" customFormat="1" ht="12" customHeight="1">
      <c r="A13" s="12" t="s">
        <v>25</v>
      </c>
      <c r="B13" s="31" t="s">
        <v>26</v>
      </c>
      <c r="C13" s="14">
        <f>+C14+C15+C16+C17+C18</f>
        <v>2803436</v>
      </c>
      <c r="D13" s="14">
        <f>+D14+D15+D16+D17+D18</f>
        <v>3392194</v>
      </c>
      <c r="E13" s="15">
        <f>+E14+E15+E16+E17+E18</f>
        <v>3392194</v>
      </c>
    </row>
    <row r="14" spans="1:5" s="16" customFormat="1" ht="12" customHeight="1">
      <c r="A14" s="17" t="s">
        <v>27</v>
      </c>
      <c r="B14" s="18" t="s">
        <v>28</v>
      </c>
      <c r="C14" s="19"/>
      <c r="D14" s="19"/>
      <c r="E14" s="20"/>
    </row>
    <row r="15" spans="1:5" s="16" customFormat="1" ht="12" customHeight="1">
      <c r="A15" s="21" t="s">
        <v>29</v>
      </c>
      <c r="B15" s="22" t="s">
        <v>30</v>
      </c>
      <c r="C15" s="23"/>
      <c r="D15" s="23"/>
      <c r="E15" s="24"/>
    </row>
    <row r="16" spans="1:5" s="16" customFormat="1" ht="12" customHeight="1">
      <c r="A16" s="21" t="s">
        <v>31</v>
      </c>
      <c r="B16" s="22" t="s">
        <v>32</v>
      </c>
      <c r="C16" s="23"/>
      <c r="D16" s="23"/>
      <c r="E16" s="24"/>
    </row>
    <row r="17" spans="1:5" s="16" customFormat="1" ht="12" customHeight="1">
      <c r="A17" s="21" t="s">
        <v>33</v>
      </c>
      <c r="B17" s="22" t="s">
        <v>34</v>
      </c>
      <c r="C17" s="23"/>
      <c r="D17" s="23"/>
      <c r="E17" s="24"/>
    </row>
    <row r="18" spans="1:5" s="16" customFormat="1" ht="12" customHeight="1">
      <c r="A18" s="21" t="s">
        <v>35</v>
      </c>
      <c r="B18" s="22" t="s">
        <v>36</v>
      </c>
      <c r="C18" s="23">
        <v>2803436</v>
      </c>
      <c r="D18" s="23">
        <v>3392194</v>
      </c>
      <c r="E18" s="24">
        <v>3392194</v>
      </c>
    </row>
    <row r="19" spans="1:5" s="16" customFormat="1" ht="12" customHeight="1">
      <c r="A19" s="27" t="s">
        <v>37</v>
      </c>
      <c r="B19" s="28" t="s">
        <v>38</v>
      </c>
      <c r="C19" s="32"/>
      <c r="D19" s="32"/>
      <c r="E19" s="33"/>
    </row>
    <row r="20" spans="1:5" s="16" customFormat="1" ht="12" customHeight="1">
      <c r="A20" s="12" t="s">
        <v>39</v>
      </c>
      <c r="B20" s="13" t="s">
        <v>40</v>
      </c>
      <c r="C20" s="14">
        <f>+C21+C22+C23+C24+C25</f>
        <v>0</v>
      </c>
      <c r="D20" s="14">
        <f>+D21+D22+D23+D24+D25</f>
        <v>750000</v>
      </c>
      <c r="E20" s="15">
        <f>+E21+E22+E23+E24+E25</f>
        <v>750000</v>
      </c>
    </row>
    <row r="21" spans="1:5" s="16" customFormat="1" ht="12" customHeight="1">
      <c r="A21" s="17" t="s">
        <v>41</v>
      </c>
      <c r="B21" s="18" t="s">
        <v>42</v>
      </c>
      <c r="C21" s="19"/>
      <c r="D21" s="19"/>
      <c r="E21" s="20"/>
    </row>
    <row r="22" spans="1:5" s="16" customFormat="1" ht="12" customHeight="1">
      <c r="A22" s="21" t="s">
        <v>43</v>
      </c>
      <c r="B22" s="22" t="s">
        <v>44</v>
      </c>
      <c r="C22" s="23"/>
      <c r="D22" s="23"/>
      <c r="E22" s="24"/>
    </row>
    <row r="23" spans="1:5" s="16" customFormat="1" ht="12" customHeight="1">
      <c r="A23" s="21" t="s">
        <v>45</v>
      </c>
      <c r="B23" s="22" t="s">
        <v>46</v>
      </c>
      <c r="C23" s="23"/>
      <c r="D23" s="23"/>
      <c r="E23" s="24"/>
    </row>
    <row r="24" spans="1:5" s="16" customFormat="1" ht="12" customHeight="1">
      <c r="A24" s="21" t="s">
        <v>47</v>
      </c>
      <c r="B24" s="22" t="s">
        <v>48</v>
      </c>
      <c r="C24" s="23"/>
      <c r="D24" s="23"/>
      <c r="E24" s="24"/>
    </row>
    <row r="25" spans="1:5" s="16" customFormat="1" ht="12" customHeight="1">
      <c r="A25" s="21" t="s">
        <v>49</v>
      </c>
      <c r="B25" s="22" t="s">
        <v>42</v>
      </c>
      <c r="C25" s="23"/>
      <c r="D25" s="23">
        <v>750000</v>
      </c>
      <c r="E25" s="24">
        <v>750000</v>
      </c>
    </row>
    <row r="26" spans="1:5" s="16" customFormat="1" ht="12" customHeight="1">
      <c r="A26" s="27" t="s">
        <v>50</v>
      </c>
      <c r="B26" s="28" t="s">
        <v>51</v>
      </c>
      <c r="C26" s="32"/>
      <c r="D26" s="32"/>
      <c r="E26" s="33"/>
    </row>
    <row r="27" spans="1:5" s="16" customFormat="1" ht="12" customHeight="1">
      <c r="A27" s="12" t="s">
        <v>52</v>
      </c>
      <c r="B27" s="13" t="s">
        <v>53</v>
      </c>
      <c r="C27" s="14">
        <v>855000</v>
      </c>
      <c r="D27" s="14">
        <v>814367</v>
      </c>
      <c r="E27" s="15">
        <v>731765</v>
      </c>
    </row>
    <row r="28" spans="1:5" s="16" customFormat="1" ht="12" customHeight="1">
      <c r="A28" s="17" t="s">
        <v>54</v>
      </c>
      <c r="B28" s="18" t="s">
        <v>55</v>
      </c>
      <c r="C28" s="34"/>
      <c r="D28" s="34"/>
      <c r="E28" s="35"/>
    </row>
    <row r="29" spans="1:5" s="16" customFormat="1" ht="12" customHeight="1">
      <c r="A29" s="21" t="s">
        <v>56</v>
      </c>
      <c r="B29" s="22" t="s">
        <v>57</v>
      </c>
      <c r="C29" s="23">
        <v>349000</v>
      </c>
      <c r="D29" s="23">
        <v>331203</v>
      </c>
      <c r="E29" s="24">
        <v>303750</v>
      </c>
    </row>
    <row r="30" spans="1:5" s="16" customFormat="1" ht="12" customHeight="1">
      <c r="A30" s="21" t="s">
        <v>58</v>
      </c>
      <c r="B30" s="22" t="s">
        <v>59</v>
      </c>
      <c r="C30" s="23"/>
      <c r="D30" s="23"/>
      <c r="E30" s="24"/>
    </row>
    <row r="31" spans="1:5" s="16" customFormat="1" ht="12" customHeight="1">
      <c r="A31" s="21" t="s">
        <v>60</v>
      </c>
      <c r="B31" s="22" t="s">
        <v>61</v>
      </c>
      <c r="C31" s="23">
        <v>506000</v>
      </c>
      <c r="D31" s="23">
        <v>470897</v>
      </c>
      <c r="E31" s="24">
        <v>427465</v>
      </c>
    </row>
    <row r="32" spans="1:5" s="16" customFormat="1" ht="12" customHeight="1">
      <c r="A32" s="21" t="s">
        <v>62</v>
      </c>
      <c r="B32" s="22" t="s">
        <v>63</v>
      </c>
      <c r="C32" s="23"/>
      <c r="D32" s="23"/>
      <c r="E32" s="24"/>
    </row>
    <row r="33" spans="1:5" s="16" customFormat="1" ht="12" customHeight="1">
      <c r="A33" s="27" t="s">
        <v>64</v>
      </c>
      <c r="B33" s="28" t="s">
        <v>65</v>
      </c>
      <c r="C33" s="32"/>
      <c r="D33" s="32">
        <v>12267</v>
      </c>
      <c r="E33" s="33">
        <v>550</v>
      </c>
    </row>
    <row r="34" spans="1:5" s="16" customFormat="1" ht="12" customHeight="1">
      <c r="A34" s="12" t="s">
        <v>66</v>
      </c>
      <c r="B34" s="13" t="s">
        <v>67</v>
      </c>
      <c r="C34" s="14">
        <f>SUM(C35:C44)</f>
        <v>889139</v>
      </c>
      <c r="D34" s="14">
        <v>1927214</v>
      </c>
      <c r="E34" s="15">
        <v>1927214</v>
      </c>
    </row>
    <row r="35" spans="1:5" s="16" customFormat="1" ht="12" customHeight="1">
      <c r="A35" s="17" t="s">
        <v>68</v>
      </c>
      <c r="B35" s="18" t="s">
        <v>69</v>
      </c>
      <c r="C35" s="19"/>
      <c r="D35" s="19"/>
      <c r="E35" s="20"/>
    </row>
    <row r="36" spans="1:5" s="16" customFormat="1" ht="12" customHeight="1">
      <c r="A36" s="21" t="s">
        <v>70</v>
      </c>
      <c r="B36" s="22" t="s">
        <v>71</v>
      </c>
      <c r="C36" s="23">
        <v>271000</v>
      </c>
      <c r="D36" s="23">
        <v>44000</v>
      </c>
      <c r="E36" s="24">
        <v>44000</v>
      </c>
    </row>
    <row r="37" spans="1:5" s="16" customFormat="1" ht="12" customHeight="1">
      <c r="A37" s="21" t="s">
        <v>72</v>
      </c>
      <c r="B37" s="22" t="s">
        <v>73</v>
      </c>
      <c r="C37" s="23"/>
      <c r="D37" s="23"/>
      <c r="E37" s="24"/>
    </row>
    <row r="38" spans="1:5" s="16" customFormat="1" ht="12" customHeight="1">
      <c r="A38" s="21" t="s">
        <v>74</v>
      </c>
      <c r="B38" s="22" t="s">
        <v>75</v>
      </c>
      <c r="C38" s="23"/>
      <c r="D38" s="23">
        <v>243160</v>
      </c>
      <c r="E38" s="24">
        <v>243160</v>
      </c>
    </row>
    <row r="39" spans="1:5" s="16" customFormat="1" ht="12" customHeight="1">
      <c r="A39" s="21" t="s">
        <v>76</v>
      </c>
      <c r="B39" s="22" t="s">
        <v>77</v>
      </c>
      <c r="C39" s="23">
        <v>618139</v>
      </c>
      <c r="D39" s="23">
        <v>930316</v>
      </c>
      <c r="E39" s="24">
        <v>930316</v>
      </c>
    </row>
    <row r="40" spans="1:5" s="16" customFormat="1" ht="12" customHeight="1">
      <c r="A40" s="21" t="s">
        <v>78</v>
      </c>
      <c r="B40" s="22" t="s">
        <v>79</v>
      </c>
      <c r="C40" s="23"/>
      <c r="D40" s="23"/>
      <c r="E40" s="24"/>
    </row>
    <row r="41" spans="1:5" s="16" customFormat="1" ht="12" customHeight="1">
      <c r="A41" s="21" t="s">
        <v>80</v>
      </c>
      <c r="B41" s="22" t="s">
        <v>81</v>
      </c>
      <c r="C41" s="23"/>
      <c r="D41" s="23"/>
      <c r="E41" s="24"/>
    </row>
    <row r="42" spans="1:5" s="16" customFormat="1" ht="12" customHeight="1">
      <c r="A42" s="21" t="s">
        <v>82</v>
      </c>
      <c r="B42" s="22" t="s">
        <v>83</v>
      </c>
      <c r="C42" s="23"/>
      <c r="D42" s="23">
        <v>318</v>
      </c>
      <c r="E42" s="24">
        <v>318</v>
      </c>
    </row>
    <row r="43" spans="1:5" s="16" customFormat="1" ht="12" customHeight="1">
      <c r="A43" s="21" t="s">
        <v>84</v>
      </c>
      <c r="B43" s="22" t="s">
        <v>85</v>
      </c>
      <c r="C43" s="23"/>
      <c r="D43" s="23">
        <v>709420</v>
      </c>
      <c r="E43" s="24">
        <v>709420</v>
      </c>
    </row>
    <row r="44" spans="1:5" s="16" customFormat="1" ht="12" customHeight="1">
      <c r="A44" s="27" t="s">
        <v>86</v>
      </c>
      <c r="B44" s="28" t="s">
        <v>87</v>
      </c>
      <c r="C44" s="32"/>
      <c r="D44" s="32"/>
      <c r="E44" s="33"/>
    </row>
    <row r="45" spans="1:5" s="16" customFormat="1" ht="12" customHeight="1">
      <c r="A45" s="12" t="s">
        <v>88</v>
      </c>
      <c r="B45" s="13" t="s">
        <v>89</v>
      </c>
      <c r="C45" s="14">
        <f>SUM(C46:C50)</f>
        <v>0</v>
      </c>
      <c r="D45" s="14">
        <f>SUM(D46:D50)</f>
        <v>0</v>
      </c>
      <c r="E45" s="15">
        <f>SUM(E46:E50)</f>
        <v>0</v>
      </c>
    </row>
    <row r="46" spans="1:5" s="16" customFormat="1" ht="12" customHeight="1">
      <c r="A46" s="17" t="s">
        <v>90</v>
      </c>
      <c r="B46" s="18" t="s">
        <v>91</v>
      </c>
      <c r="C46" s="19"/>
      <c r="D46" s="19"/>
      <c r="E46" s="20"/>
    </row>
    <row r="47" spans="1:5" s="16" customFormat="1" ht="12" customHeight="1">
      <c r="A47" s="21" t="s">
        <v>92</v>
      </c>
      <c r="B47" s="22" t="s">
        <v>93</v>
      </c>
      <c r="C47" s="23"/>
      <c r="D47" s="23"/>
      <c r="E47" s="24"/>
    </row>
    <row r="48" spans="1:5" s="16" customFormat="1" ht="12" customHeight="1">
      <c r="A48" s="21" t="s">
        <v>94</v>
      </c>
      <c r="B48" s="22" t="s">
        <v>95</v>
      </c>
      <c r="C48" s="23"/>
      <c r="D48" s="23"/>
      <c r="E48" s="24"/>
    </row>
    <row r="49" spans="1:5" s="16" customFormat="1" ht="12" customHeight="1">
      <c r="A49" s="21" t="s">
        <v>96</v>
      </c>
      <c r="B49" s="22" t="s">
        <v>97</v>
      </c>
      <c r="C49" s="23"/>
      <c r="D49" s="23"/>
      <c r="E49" s="24"/>
    </row>
    <row r="50" spans="1:5" s="16" customFormat="1" ht="12" customHeight="1">
      <c r="A50" s="27" t="s">
        <v>98</v>
      </c>
      <c r="B50" s="28" t="s">
        <v>99</v>
      </c>
      <c r="C50" s="32"/>
      <c r="D50" s="32"/>
      <c r="E50" s="33"/>
    </row>
    <row r="51" spans="1:5" s="16" customFormat="1" ht="12" customHeight="1">
      <c r="A51" s="12" t="s">
        <v>100</v>
      </c>
      <c r="B51" s="13" t="s">
        <v>101</v>
      </c>
      <c r="C51" s="14">
        <f>SUM(C52:C54)</f>
        <v>0</v>
      </c>
      <c r="D51" s="14">
        <f>SUM(D52:D54)</f>
        <v>60000</v>
      </c>
      <c r="E51" s="15">
        <f>SUM(E52:E54)</f>
        <v>60000</v>
      </c>
    </row>
    <row r="52" spans="1:5" s="16" customFormat="1" ht="12" customHeight="1">
      <c r="A52" s="17" t="s">
        <v>102</v>
      </c>
      <c r="B52" s="18" t="s">
        <v>103</v>
      </c>
      <c r="C52" s="19"/>
      <c r="D52" s="19"/>
      <c r="E52" s="20"/>
    </row>
    <row r="53" spans="1:5" s="16" customFormat="1" ht="12" customHeight="1">
      <c r="A53" s="21" t="s">
        <v>104</v>
      </c>
      <c r="B53" s="22" t="s">
        <v>105</v>
      </c>
      <c r="C53" s="23"/>
      <c r="D53" s="23"/>
      <c r="E53" s="24"/>
    </row>
    <row r="54" spans="1:5" s="16" customFormat="1" ht="12" customHeight="1">
      <c r="A54" s="21" t="s">
        <v>106</v>
      </c>
      <c r="B54" s="22" t="s">
        <v>107</v>
      </c>
      <c r="C54" s="23"/>
      <c r="D54" s="23">
        <v>60000</v>
      </c>
      <c r="E54" s="24">
        <v>60000</v>
      </c>
    </row>
    <row r="55" spans="1:5" s="16" customFormat="1" ht="12" customHeight="1">
      <c r="A55" s="27" t="s">
        <v>108</v>
      </c>
      <c r="B55" s="28" t="s">
        <v>109</v>
      </c>
      <c r="C55" s="32"/>
      <c r="D55" s="32"/>
      <c r="E55" s="33"/>
    </row>
    <row r="56" spans="1:5" s="16" customFormat="1" ht="12" customHeight="1">
      <c r="A56" s="12" t="s">
        <v>110</v>
      </c>
      <c r="B56" s="31" t="s">
        <v>111</v>
      </c>
      <c r="C56" s="14">
        <f>SUM(C57:C59)</f>
        <v>0</v>
      </c>
      <c r="D56" s="14">
        <f>SUM(D57:D59)</f>
        <v>0</v>
      </c>
      <c r="E56" s="15">
        <f>SUM(E57:E59)</f>
        <v>0</v>
      </c>
    </row>
    <row r="57" spans="1:5" s="16" customFormat="1" ht="12" customHeight="1">
      <c r="A57" s="21" t="s">
        <v>112</v>
      </c>
      <c r="B57" s="18" t="s">
        <v>113</v>
      </c>
      <c r="C57" s="23"/>
      <c r="D57" s="23"/>
      <c r="E57" s="24"/>
    </row>
    <row r="58" spans="1:5" s="16" customFormat="1" ht="12" customHeight="1">
      <c r="A58" s="21" t="s">
        <v>114</v>
      </c>
      <c r="B58" s="22" t="s">
        <v>115</v>
      </c>
      <c r="C58" s="23"/>
      <c r="D58" s="23"/>
      <c r="E58" s="24"/>
    </row>
    <row r="59" spans="1:5" s="16" customFormat="1" ht="12" customHeight="1">
      <c r="A59" s="21" t="s">
        <v>116</v>
      </c>
      <c r="B59" s="22" t="s">
        <v>117</v>
      </c>
      <c r="C59" s="23"/>
      <c r="D59" s="23"/>
      <c r="E59" s="24"/>
    </row>
    <row r="60" spans="1:5" s="16" customFormat="1" ht="12" customHeight="1">
      <c r="A60" s="21" t="s">
        <v>118</v>
      </c>
      <c r="B60" s="28" t="s">
        <v>119</v>
      </c>
      <c r="C60" s="23"/>
      <c r="D60" s="23"/>
      <c r="E60" s="24"/>
    </row>
    <row r="61" spans="1:5" s="16" customFormat="1" ht="12" customHeight="1">
      <c r="A61" s="12" t="s">
        <v>120</v>
      </c>
      <c r="B61" s="13" t="s">
        <v>121</v>
      </c>
      <c r="C61" s="14">
        <f>+C6+C13+C20+C27+C34+C45+C51+C56</f>
        <v>21065375</v>
      </c>
      <c r="D61" s="14">
        <v>26256249</v>
      </c>
      <c r="E61" s="15">
        <f>+E6+E13+E20+E27+E34+E45+E51+E56</f>
        <v>26173647</v>
      </c>
    </row>
    <row r="62" spans="1:5" s="16" customFormat="1" ht="12" customHeight="1">
      <c r="A62" s="36" t="s">
        <v>122</v>
      </c>
      <c r="B62" s="31" t="s">
        <v>123</v>
      </c>
      <c r="C62" s="14">
        <f>SUM(C63:C65)</f>
        <v>0</v>
      </c>
      <c r="D62" s="14">
        <f>SUM(D63:D65)</f>
        <v>0</v>
      </c>
      <c r="E62" s="15">
        <f>SUM(E63:E65)</f>
        <v>0</v>
      </c>
    </row>
    <row r="63" spans="1:5" s="16" customFormat="1" ht="12" customHeight="1">
      <c r="A63" s="21" t="s">
        <v>124</v>
      </c>
      <c r="B63" s="18" t="s">
        <v>125</v>
      </c>
      <c r="C63" s="23"/>
      <c r="D63" s="23"/>
      <c r="E63" s="24"/>
    </row>
    <row r="64" spans="1:5" s="16" customFormat="1" ht="12" customHeight="1">
      <c r="A64" s="21" t="s">
        <v>126</v>
      </c>
      <c r="B64" s="22" t="s">
        <v>127</v>
      </c>
      <c r="C64" s="23"/>
      <c r="D64" s="23"/>
      <c r="E64" s="24"/>
    </row>
    <row r="65" spans="1:5" s="16" customFormat="1" ht="12" customHeight="1">
      <c r="A65" s="21" t="s">
        <v>128</v>
      </c>
      <c r="B65" s="37" t="s">
        <v>129</v>
      </c>
      <c r="C65" s="23"/>
      <c r="D65" s="23"/>
      <c r="E65" s="24"/>
    </row>
    <row r="66" spans="1:5" s="16" customFormat="1" ht="12" customHeight="1">
      <c r="A66" s="36" t="s">
        <v>130</v>
      </c>
      <c r="B66" s="31" t="s">
        <v>131</v>
      </c>
      <c r="C66" s="14">
        <f>SUM(C67:C70)</f>
        <v>0</v>
      </c>
      <c r="D66" s="14">
        <f>SUM(D67:D70)</f>
        <v>0</v>
      </c>
      <c r="E66" s="15">
        <f>SUM(E67:E70)</f>
        <v>0</v>
      </c>
    </row>
    <row r="67" spans="1:5" s="16" customFormat="1" ht="12" customHeight="1">
      <c r="A67" s="21" t="s">
        <v>132</v>
      </c>
      <c r="B67" s="18" t="s">
        <v>133</v>
      </c>
      <c r="C67" s="23"/>
      <c r="D67" s="23"/>
      <c r="E67" s="24"/>
    </row>
    <row r="68" spans="1:5" s="16" customFormat="1" ht="12" customHeight="1">
      <c r="A68" s="21" t="s">
        <v>134</v>
      </c>
      <c r="B68" s="22" t="s">
        <v>135</v>
      </c>
      <c r="C68" s="23"/>
      <c r="D68" s="23"/>
      <c r="E68" s="24"/>
    </row>
    <row r="69" spans="1:5" s="16" customFormat="1" ht="12" customHeight="1">
      <c r="A69" s="21" t="s">
        <v>136</v>
      </c>
      <c r="B69" s="22" t="s">
        <v>137</v>
      </c>
      <c r="C69" s="23"/>
      <c r="D69" s="23"/>
      <c r="E69" s="24"/>
    </row>
    <row r="70" spans="1:7" s="16" customFormat="1" ht="12" customHeight="1">
      <c r="A70" s="21" t="s">
        <v>138</v>
      </c>
      <c r="B70" s="28" t="s">
        <v>139</v>
      </c>
      <c r="C70" s="23"/>
      <c r="D70" s="23"/>
      <c r="E70" s="24"/>
      <c r="G70" s="38"/>
    </row>
    <row r="71" spans="1:5" s="16" customFormat="1" ht="12" customHeight="1">
      <c r="A71" s="36" t="s">
        <v>140</v>
      </c>
      <c r="B71" s="31" t="s">
        <v>141</v>
      </c>
      <c r="C71" s="14">
        <f>SUM(C72:C73)</f>
        <v>11287919</v>
      </c>
      <c r="D71" s="14">
        <f>SUM(D72:D73)</f>
        <v>11287919</v>
      </c>
      <c r="E71" s="15">
        <f>SUM(E72:E73)</f>
        <v>11287919</v>
      </c>
    </row>
    <row r="72" spans="1:5" s="16" customFormat="1" ht="12" customHeight="1">
      <c r="A72" s="21" t="s">
        <v>142</v>
      </c>
      <c r="B72" s="18" t="s">
        <v>143</v>
      </c>
      <c r="C72" s="23">
        <v>11287919</v>
      </c>
      <c r="D72" s="23">
        <v>11287919</v>
      </c>
      <c r="E72" s="24">
        <v>11287919</v>
      </c>
    </row>
    <row r="73" spans="1:5" s="16" customFormat="1" ht="12" customHeight="1">
      <c r="A73" s="21" t="s">
        <v>144</v>
      </c>
      <c r="B73" s="28" t="s">
        <v>145</v>
      </c>
      <c r="C73" s="23"/>
      <c r="D73" s="23"/>
      <c r="E73" s="24"/>
    </row>
    <row r="74" spans="1:5" s="16" customFormat="1" ht="12" customHeight="1">
      <c r="A74" s="36" t="s">
        <v>146</v>
      </c>
      <c r="B74" s="31" t="s">
        <v>147</v>
      </c>
      <c r="C74" s="14">
        <f>SUM(C75:C77)</f>
        <v>0</v>
      </c>
      <c r="D74" s="14">
        <f>SUM(D75:D77)</f>
        <v>1893065</v>
      </c>
      <c r="E74" s="15">
        <f>SUM(E75:E77)</f>
        <v>1893065</v>
      </c>
    </row>
    <row r="75" spans="1:5" s="16" customFormat="1" ht="12" customHeight="1">
      <c r="A75" s="21" t="s">
        <v>148</v>
      </c>
      <c r="B75" s="18" t="s">
        <v>149</v>
      </c>
      <c r="C75" s="23"/>
      <c r="D75" s="23">
        <v>1893065</v>
      </c>
      <c r="E75" s="24">
        <v>1893065</v>
      </c>
    </row>
    <row r="76" spans="1:5" s="16" customFormat="1" ht="12" customHeight="1">
      <c r="A76" s="21" t="s">
        <v>150</v>
      </c>
      <c r="B76" s="22" t="s">
        <v>151</v>
      </c>
      <c r="C76" s="23"/>
      <c r="D76" s="23"/>
      <c r="E76" s="24"/>
    </row>
    <row r="77" spans="1:5" s="16" customFormat="1" ht="12" customHeight="1">
      <c r="A77" s="21" t="s">
        <v>152</v>
      </c>
      <c r="B77" s="28" t="s">
        <v>153</v>
      </c>
      <c r="C77" s="23"/>
      <c r="D77" s="23"/>
      <c r="E77" s="24"/>
    </row>
    <row r="78" spans="1:5" s="16" customFormat="1" ht="12" customHeight="1">
      <c r="A78" s="36" t="s">
        <v>154</v>
      </c>
      <c r="B78" s="31" t="s">
        <v>155</v>
      </c>
      <c r="C78" s="14">
        <f>SUM(C79:C82)</f>
        <v>0</v>
      </c>
      <c r="D78" s="14">
        <f>SUM(D79:D82)</f>
        <v>0</v>
      </c>
      <c r="E78" s="15">
        <f>SUM(E79:E82)</f>
        <v>0</v>
      </c>
    </row>
    <row r="79" spans="1:5" s="16" customFormat="1" ht="12" customHeight="1">
      <c r="A79" s="39" t="s">
        <v>156</v>
      </c>
      <c r="B79" s="18" t="s">
        <v>157</v>
      </c>
      <c r="C79" s="23"/>
      <c r="D79" s="23"/>
      <c r="E79" s="24"/>
    </row>
    <row r="80" spans="1:5" s="16" customFormat="1" ht="12" customHeight="1">
      <c r="A80" s="40" t="s">
        <v>158</v>
      </c>
      <c r="B80" s="22" t="s">
        <v>159</v>
      </c>
      <c r="C80" s="23"/>
      <c r="D80" s="23"/>
      <c r="E80" s="24"/>
    </row>
    <row r="81" spans="1:5" s="16" customFormat="1" ht="12" customHeight="1">
      <c r="A81" s="40" t="s">
        <v>160</v>
      </c>
      <c r="B81" s="22" t="s">
        <v>161</v>
      </c>
      <c r="C81" s="23"/>
      <c r="D81" s="23"/>
      <c r="E81" s="24"/>
    </row>
    <row r="82" spans="1:5" s="16" customFormat="1" ht="12" customHeight="1">
      <c r="A82" s="41" t="s">
        <v>162</v>
      </c>
      <c r="B82" s="28" t="s">
        <v>163</v>
      </c>
      <c r="C82" s="23"/>
      <c r="D82" s="23"/>
      <c r="E82" s="24"/>
    </row>
    <row r="83" spans="1:5" s="16" customFormat="1" ht="12" customHeight="1">
      <c r="A83" s="36" t="s">
        <v>164</v>
      </c>
      <c r="B83" s="31" t="s">
        <v>165</v>
      </c>
      <c r="C83" s="42"/>
      <c r="D83" s="42"/>
      <c r="E83" s="43"/>
    </row>
    <row r="84" spans="1:5" s="16" customFormat="1" ht="12" customHeight="1">
      <c r="A84" s="36" t="s">
        <v>166</v>
      </c>
      <c r="B84" s="44" t="s">
        <v>167</v>
      </c>
      <c r="C84" s="14">
        <f>+C62+C66+C71+C74+C78+C83</f>
        <v>11287919</v>
      </c>
      <c r="D84" s="14">
        <f>+D62+D66+D71+D74+D78+D83</f>
        <v>13180984</v>
      </c>
      <c r="E84" s="15">
        <f>+E62+E66+E71+E74+E78+E83</f>
        <v>13180984</v>
      </c>
    </row>
    <row r="85" spans="1:5" s="16" customFormat="1" ht="12" customHeight="1">
      <c r="A85" s="45" t="s">
        <v>168</v>
      </c>
      <c r="B85" s="46" t="s">
        <v>169</v>
      </c>
      <c r="C85" s="14">
        <f>+C61+C84</f>
        <v>32353294</v>
      </c>
      <c r="D85" s="14">
        <f>+D61+D84</f>
        <v>39437233</v>
      </c>
      <c r="E85" s="15">
        <f>+E61+E84</f>
        <v>39354631</v>
      </c>
    </row>
    <row r="86" spans="1:5" s="16" customFormat="1" ht="12" customHeight="1">
      <c r="A86" s="47"/>
      <c r="B86" s="48"/>
      <c r="C86" s="49"/>
      <c r="D86" s="50"/>
      <c r="E86" s="51"/>
    </row>
    <row r="87" spans="1:5" s="16" customFormat="1" ht="12" customHeight="1">
      <c r="A87" s="510" t="s">
        <v>170</v>
      </c>
      <c r="B87" s="510"/>
      <c r="C87" s="510"/>
      <c r="D87" s="510"/>
      <c r="E87" s="510"/>
    </row>
    <row r="88" spans="1:5" s="16" customFormat="1" ht="12" customHeight="1">
      <c r="A88" s="515" t="s">
        <v>908</v>
      </c>
      <c r="B88" s="515"/>
      <c r="C88" s="2"/>
      <c r="D88" s="4"/>
      <c r="E88" s="5" t="s">
        <v>1</v>
      </c>
    </row>
    <row r="89" spans="1:5" s="16" customFormat="1" ht="12" customHeight="1">
      <c r="A89" s="512" t="s">
        <v>2</v>
      </c>
      <c r="B89" s="513" t="s">
        <v>171</v>
      </c>
      <c r="C89" s="514" t="s">
        <v>905</v>
      </c>
      <c r="D89" s="514"/>
      <c r="E89" s="514"/>
    </row>
    <row r="90" spans="1:6" s="16" customFormat="1" ht="24" customHeight="1">
      <c r="A90" s="512"/>
      <c r="B90" s="513"/>
      <c r="C90" s="6" t="s">
        <v>4</v>
      </c>
      <c r="D90" s="6" t="s">
        <v>5</v>
      </c>
      <c r="E90" s="7" t="s">
        <v>6</v>
      </c>
      <c r="F90" s="52"/>
    </row>
    <row r="91" spans="1:6" s="16" customFormat="1" ht="12" customHeight="1">
      <c r="A91" s="8" t="s">
        <v>7</v>
      </c>
      <c r="B91" s="9" t="s">
        <v>8</v>
      </c>
      <c r="C91" s="9" t="s">
        <v>9</v>
      </c>
      <c r="D91" s="9" t="s">
        <v>10</v>
      </c>
      <c r="E91" s="53" t="s">
        <v>11</v>
      </c>
      <c r="F91" s="52"/>
    </row>
    <row r="92" spans="1:6" s="16" customFormat="1" ht="15" customHeight="1">
      <c r="A92" s="54" t="s">
        <v>12</v>
      </c>
      <c r="B92" s="55" t="s">
        <v>172</v>
      </c>
      <c r="C92" s="56">
        <f>SUM(C93:C97)</f>
        <v>23901019</v>
      </c>
      <c r="D92" s="57">
        <v>26285662</v>
      </c>
      <c r="E92" s="58">
        <v>22408940</v>
      </c>
      <c r="F92" s="52"/>
    </row>
    <row r="93" spans="1:5" s="16" customFormat="1" ht="12.75" customHeight="1">
      <c r="A93" s="59" t="s">
        <v>14</v>
      </c>
      <c r="B93" s="60" t="s">
        <v>173</v>
      </c>
      <c r="C93" s="61">
        <v>6740610</v>
      </c>
      <c r="D93" s="62">
        <v>7310328</v>
      </c>
      <c r="E93" s="63">
        <v>7310328</v>
      </c>
    </row>
    <row r="94" spans="1:5" ht="16.5" customHeight="1">
      <c r="A94" s="21" t="s">
        <v>16</v>
      </c>
      <c r="B94" s="64" t="s">
        <v>174</v>
      </c>
      <c r="C94" s="65">
        <v>1225379</v>
      </c>
      <c r="D94" s="23">
        <v>1327097</v>
      </c>
      <c r="E94" s="24">
        <v>1327097</v>
      </c>
    </row>
    <row r="95" spans="1:5" ht="15.75">
      <c r="A95" s="21" t="s">
        <v>18</v>
      </c>
      <c r="B95" s="64" t="s">
        <v>175</v>
      </c>
      <c r="C95" s="66">
        <v>13064530</v>
      </c>
      <c r="D95" s="32">
        <v>12674800</v>
      </c>
      <c r="E95" s="33">
        <v>10176194</v>
      </c>
    </row>
    <row r="96" spans="1:5" s="11" customFormat="1" ht="12" customHeight="1">
      <c r="A96" s="21" t="s">
        <v>20</v>
      </c>
      <c r="B96" s="67" t="s">
        <v>176</v>
      </c>
      <c r="C96" s="66">
        <v>2207500</v>
      </c>
      <c r="D96" s="32">
        <v>3289577</v>
      </c>
      <c r="E96" s="33">
        <v>2000703</v>
      </c>
    </row>
    <row r="97" spans="1:5" ht="12" customHeight="1">
      <c r="A97" s="21" t="s">
        <v>177</v>
      </c>
      <c r="B97" s="68" t="s">
        <v>178</v>
      </c>
      <c r="C97" s="66">
        <v>663000</v>
      </c>
      <c r="D97" s="32">
        <v>1685950</v>
      </c>
      <c r="E97" s="33">
        <v>1594618</v>
      </c>
    </row>
    <row r="98" spans="1:5" ht="12" customHeight="1">
      <c r="A98" s="21" t="s">
        <v>23</v>
      </c>
      <c r="B98" s="64" t="s">
        <v>179</v>
      </c>
      <c r="C98" s="66"/>
      <c r="D98" s="32">
        <v>3460</v>
      </c>
      <c r="E98" s="33">
        <v>3460</v>
      </c>
    </row>
    <row r="99" spans="1:5" ht="12" customHeight="1">
      <c r="A99" s="21" t="s">
        <v>180</v>
      </c>
      <c r="B99" s="69" t="s">
        <v>181</v>
      </c>
      <c r="C99" s="66"/>
      <c r="D99" s="32"/>
      <c r="E99" s="33"/>
    </row>
    <row r="100" spans="1:5" ht="12" customHeight="1">
      <c r="A100" s="21" t="s">
        <v>182</v>
      </c>
      <c r="B100" s="64" t="s">
        <v>183</v>
      </c>
      <c r="C100" s="66"/>
      <c r="D100" s="32"/>
      <c r="E100" s="33"/>
    </row>
    <row r="101" spans="1:5" ht="12" customHeight="1">
      <c r="A101" s="21" t="s">
        <v>184</v>
      </c>
      <c r="B101" s="64" t="s">
        <v>185</v>
      </c>
      <c r="C101" s="66"/>
      <c r="D101" s="32"/>
      <c r="E101" s="33"/>
    </row>
    <row r="102" spans="1:5" ht="12" customHeight="1">
      <c r="A102" s="21" t="s">
        <v>186</v>
      </c>
      <c r="B102" s="69" t="s">
        <v>187</v>
      </c>
      <c r="C102" s="66">
        <v>473000</v>
      </c>
      <c r="D102" s="32">
        <v>533000</v>
      </c>
      <c r="E102" s="33">
        <v>477508</v>
      </c>
    </row>
    <row r="103" spans="1:5" ht="12" customHeight="1">
      <c r="A103" s="21" t="s">
        <v>188</v>
      </c>
      <c r="B103" s="69" t="s">
        <v>189</v>
      </c>
      <c r="C103" s="66">
        <v>190000</v>
      </c>
      <c r="D103" s="32">
        <v>1147000</v>
      </c>
      <c r="E103" s="33">
        <v>1113650</v>
      </c>
    </row>
    <row r="104" spans="1:5" ht="12" customHeight="1">
      <c r="A104" s="21" t="s">
        <v>190</v>
      </c>
      <c r="B104" s="64" t="s">
        <v>191</v>
      </c>
      <c r="C104" s="66"/>
      <c r="D104" s="32"/>
      <c r="E104" s="33"/>
    </row>
    <row r="105" spans="1:5" ht="12" customHeight="1">
      <c r="A105" s="70" t="s">
        <v>192</v>
      </c>
      <c r="B105" s="71" t="s">
        <v>193</v>
      </c>
      <c r="C105" s="66"/>
      <c r="D105" s="32"/>
      <c r="E105" s="33"/>
    </row>
    <row r="106" spans="1:5" ht="12" customHeight="1">
      <c r="A106" s="21" t="s">
        <v>194</v>
      </c>
      <c r="B106" s="71" t="s">
        <v>195</v>
      </c>
      <c r="C106" s="66"/>
      <c r="D106" s="32"/>
      <c r="E106" s="33"/>
    </row>
    <row r="107" spans="1:5" ht="12" customHeight="1">
      <c r="A107" s="72" t="s">
        <v>196</v>
      </c>
      <c r="B107" s="73" t="s">
        <v>197</v>
      </c>
      <c r="C107" s="74"/>
      <c r="D107" s="75"/>
      <c r="E107" s="76"/>
    </row>
    <row r="108" spans="1:5" ht="12" customHeight="1">
      <c r="A108" s="12" t="s">
        <v>25</v>
      </c>
      <c r="B108" s="77" t="s">
        <v>198</v>
      </c>
      <c r="C108" s="78">
        <f>+C109+C111+C113</f>
        <v>1291590</v>
      </c>
      <c r="D108" s="14">
        <f>+D109+D111+D113</f>
        <v>3483921</v>
      </c>
      <c r="E108" s="15">
        <f>+E109+E111+E113</f>
        <v>2733911</v>
      </c>
    </row>
    <row r="109" spans="1:5" ht="12" customHeight="1">
      <c r="A109" s="17" t="s">
        <v>27</v>
      </c>
      <c r="B109" s="64" t="s">
        <v>199</v>
      </c>
      <c r="C109" s="79"/>
      <c r="D109" s="19">
        <v>220000</v>
      </c>
      <c r="E109" s="20">
        <v>219990</v>
      </c>
    </row>
    <row r="110" spans="1:5" ht="12" customHeight="1">
      <c r="A110" s="17" t="s">
        <v>29</v>
      </c>
      <c r="B110" s="71" t="s">
        <v>200</v>
      </c>
      <c r="C110" s="79"/>
      <c r="D110" s="19"/>
      <c r="E110" s="20"/>
    </row>
    <row r="111" spans="1:5" ht="12" customHeight="1">
      <c r="A111" s="17" t="s">
        <v>31</v>
      </c>
      <c r="B111" s="71" t="s">
        <v>201</v>
      </c>
      <c r="C111" s="65">
        <v>1291590</v>
      </c>
      <c r="D111" s="23">
        <v>3263921</v>
      </c>
      <c r="E111" s="24">
        <v>2513921</v>
      </c>
    </row>
    <row r="112" spans="1:5" ht="12" customHeight="1">
      <c r="A112" s="17" t="s">
        <v>33</v>
      </c>
      <c r="B112" s="71" t="s">
        <v>202</v>
      </c>
      <c r="C112" s="80"/>
      <c r="D112" s="23"/>
      <c r="E112" s="24"/>
    </row>
    <row r="113" spans="1:5" ht="12" customHeight="1">
      <c r="A113" s="17" t="s">
        <v>35</v>
      </c>
      <c r="B113" s="28" t="s">
        <v>203</v>
      </c>
      <c r="C113" s="80"/>
      <c r="D113" s="23"/>
      <c r="E113" s="24"/>
    </row>
    <row r="114" spans="1:5" ht="12" customHeight="1">
      <c r="A114" s="17" t="s">
        <v>37</v>
      </c>
      <c r="B114" s="22" t="s">
        <v>204</v>
      </c>
      <c r="C114" s="80"/>
      <c r="D114" s="23"/>
      <c r="E114" s="24"/>
    </row>
    <row r="115" spans="1:5" ht="15.75">
      <c r="A115" s="17" t="s">
        <v>205</v>
      </c>
      <c r="B115" s="81" t="s">
        <v>206</v>
      </c>
      <c r="C115" s="80"/>
      <c r="D115" s="23"/>
      <c r="E115" s="24"/>
    </row>
    <row r="116" spans="1:5" ht="12" customHeight="1">
      <c r="A116" s="17" t="s">
        <v>207</v>
      </c>
      <c r="B116" s="64" t="s">
        <v>185</v>
      </c>
      <c r="C116" s="80"/>
      <c r="D116" s="23"/>
      <c r="E116" s="24"/>
    </row>
    <row r="117" spans="1:5" ht="12" customHeight="1">
      <c r="A117" s="17" t="s">
        <v>208</v>
      </c>
      <c r="B117" s="64" t="s">
        <v>209</v>
      </c>
      <c r="C117" s="80"/>
      <c r="D117" s="23"/>
      <c r="E117" s="24"/>
    </row>
    <row r="118" spans="1:5" ht="12" customHeight="1">
      <c r="A118" s="17" t="s">
        <v>210</v>
      </c>
      <c r="B118" s="64" t="s">
        <v>211</v>
      </c>
      <c r="C118" s="80"/>
      <c r="D118" s="23"/>
      <c r="E118" s="24"/>
    </row>
    <row r="119" spans="1:5" ht="12" customHeight="1">
      <c r="A119" s="17" t="s">
        <v>212</v>
      </c>
      <c r="B119" s="64" t="s">
        <v>191</v>
      </c>
      <c r="C119" s="80"/>
      <c r="D119" s="23"/>
      <c r="E119" s="24"/>
    </row>
    <row r="120" spans="1:5" ht="12" customHeight="1">
      <c r="A120" s="17" t="s">
        <v>213</v>
      </c>
      <c r="B120" s="64" t="s">
        <v>214</v>
      </c>
      <c r="C120" s="80"/>
      <c r="D120" s="23"/>
      <c r="E120" s="24"/>
    </row>
    <row r="121" spans="1:5" ht="12" customHeight="1">
      <c r="A121" s="70" t="s">
        <v>215</v>
      </c>
      <c r="B121" s="64" t="s">
        <v>216</v>
      </c>
      <c r="C121" s="82"/>
      <c r="D121" s="32"/>
      <c r="E121" s="33"/>
    </row>
    <row r="122" spans="1:5" ht="12" customHeight="1">
      <c r="A122" s="12" t="s">
        <v>39</v>
      </c>
      <c r="B122" s="13" t="s">
        <v>217</v>
      </c>
      <c r="C122" s="78">
        <v>6500648</v>
      </c>
      <c r="D122" s="14">
        <v>7114548</v>
      </c>
      <c r="E122" s="15">
        <f>+E123+E124</f>
        <v>0</v>
      </c>
    </row>
    <row r="123" spans="1:5" ht="12" customHeight="1">
      <c r="A123" s="17" t="s">
        <v>41</v>
      </c>
      <c r="B123" s="81" t="s">
        <v>218</v>
      </c>
      <c r="C123" s="79">
        <v>6500648</v>
      </c>
      <c r="D123" s="19">
        <v>7114548</v>
      </c>
      <c r="E123" s="20"/>
    </row>
    <row r="124" spans="1:5" ht="12" customHeight="1">
      <c r="A124" s="27" t="s">
        <v>43</v>
      </c>
      <c r="B124" s="71" t="s">
        <v>219</v>
      </c>
      <c r="C124" s="66"/>
      <c r="D124" s="32"/>
      <c r="E124" s="33"/>
    </row>
    <row r="125" spans="1:5" ht="12" customHeight="1">
      <c r="A125" s="12" t="s">
        <v>220</v>
      </c>
      <c r="B125" s="13" t="s">
        <v>221</v>
      </c>
      <c r="C125" s="78">
        <f>+C92+C108+C122</f>
        <v>31693257</v>
      </c>
      <c r="D125" s="14">
        <v>36884131</v>
      </c>
      <c r="E125" s="15">
        <v>25142851</v>
      </c>
    </row>
    <row r="126" spans="1:5" ht="12" customHeight="1">
      <c r="A126" s="12" t="s">
        <v>66</v>
      </c>
      <c r="B126" s="13" t="s">
        <v>222</v>
      </c>
      <c r="C126" s="78">
        <f>+C127+C128+C129</f>
        <v>0</v>
      </c>
      <c r="D126" s="14">
        <f>+D127+D128+D129</f>
        <v>0</v>
      </c>
      <c r="E126" s="15">
        <f>+E127+E128+E129</f>
        <v>0</v>
      </c>
    </row>
    <row r="127" spans="1:5" ht="12" customHeight="1">
      <c r="A127" s="17" t="s">
        <v>68</v>
      </c>
      <c r="B127" s="81" t="s">
        <v>223</v>
      </c>
      <c r="C127" s="80"/>
      <c r="D127" s="23"/>
      <c r="E127" s="24"/>
    </row>
    <row r="128" spans="1:5" ht="12" customHeight="1">
      <c r="A128" s="17" t="s">
        <v>70</v>
      </c>
      <c r="B128" s="81" t="s">
        <v>224</v>
      </c>
      <c r="C128" s="80"/>
      <c r="D128" s="23"/>
      <c r="E128" s="24"/>
    </row>
    <row r="129" spans="1:5" ht="12" customHeight="1">
      <c r="A129" s="70" t="s">
        <v>72</v>
      </c>
      <c r="B129" s="83" t="s">
        <v>225</v>
      </c>
      <c r="C129" s="80"/>
      <c r="D129" s="23"/>
      <c r="E129" s="24"/>
    </row>
    <row r="130" spans="1:5" ht="12" customHeight="1">
      <c r="A130" s="12" t="s">
        <v>88</v>
      </c>
      <c r="B130" s="13" t="s">
        <v>226</v>
      </c>
      <c r="C130" s="78">
        <f>+C131+C132+C133+C134</f>
        <v>0</v>
      </c>
      <c r="D130" s="14">
        <f>+D131+D132+D133+D134</f>
        <v>0</v>
      </c>
      <c r="E130" s="15">
        <f>+E131+E132+E133+E134</f>
        <v>0</v>
      </c>
    </row>
    <row r="131" spans="1:5" ht="12" customHeight="1">
      <c r="A131" s="17" t="s">
        <v>90</v>
      </c>
      <c r="B131" s="81" t="s">
        <v>227</v>
      </c>
      <c r="C131" s="80"/>
      <c r="D131" s="23"/>
      <c r="E131" s="24"/>
    </row>
    <row r="132" spans="1:5" ht="12" customHeight="1">
      <c r="A132" s="17" t="s">
        <v>92</v>
      </c>
      <c r="B132" s="81" t="s">
        <v>228</v>
      </c>
      <c r="C132" s="80"/>
      <c r="D132" s="23"/>
      <c r="E132" s="24"/>
    </row>
    <row r="133" spans="1:5" ht="12" customHeight="1">
      <c r="A133" s="17" t="s">
        <v>94</v>
      </c>
      <c r="B133" s="81" t="s">
        <v>229</v>
      </c>
      <c r="C133" s="80"/>
      <c r="D133" s="23"/>
      <c r="E133" s="24"/>
    </row>
    <row r="134" spans="1:5" ht="12" customHeight="1">
      <c r="A134" s="70" t="s">
        <v>96</v>
      </c>
      <c r="B134" s="83" t="s">
        <v>230</v>
      </c>
      <c r="C134" s="80"/>
      <c r="D134" s="23"/>
      <c r="E134" s="24"/>
    </row>
    <row r="135" spans="1:5" ht="12" customHeight="1">
      <c r="A135" s="12" t="s">
        <v>231</v>
      </c>
      <c r="B135" s="13" t="s">
        <v>232</v>
      </c>
      <c r="C135" s="78">
        <f>+C136+C137+C138+C139</f>
        <v>660037</v>
      </c>
      <c r="D135" s="14">
        <f>+D136+D137+D138+D139</f>
        <v>2553102</v>
      </c>
      <c r="E135" s="15">
        <f>+E136+E137+E138+E139</f>
        <v>1826353</v>
      </c>
    </row>
    <row r="136" spans="1:5" ht="12" customHeight="1">
      <c r="A136" s="17" t="s">
        <v>102</v>
      </c>
      <c r="B136" s="81" t="s">
        <v>233</v>
      </c>
      <c r="C136" s="80"/>
      <c r="D136" s="23"/>
      <c r="E136" s="24"/>
    </row>
    <row r="137" spans="1:5" ht="12" customHeight="1">
      <c r="A137" s="17" t="s">
        <v>104</v>
      </c>
      <c r="B137" s="81" t="s">
        <v>234</v>
      </c>
      <c r="C137" s="80">
        <v>660037</v>
      </c>
      <c r="D137" s="23">
        <v>2553102</v>
      </c>
      <c r="E137" s="24">
        <v>1826353</v>
      </c>
    </row>
    <row r="138" spans="1:5" ht="12" customHeight="1">
      <c r="A138" s="17" t="s">
        <v>106</v>
      </c>
      <c r="B138" s="81" t="s">
        <v>235</v>
      </c>
      <c r="C138" s="80"/>
      <c r="D138" s="23"/>
      <c r="E138" s="24"/>
    </row>
    <row r="139" spans="1:5" ht="12" customHeight="1">
      <c r="A139" s="70" t="s">
        <v>108</v>
      </c>
      <c r="B139" s="83" t="s">
        <v>236</v>
      </c>
      <c r="C139" s="80"/>
      <c r="D139" s="23"/>
      <c r="E139" s="24"/>
    </row>
    <row r="140" spans="1:5" ht="12" customHeight="1">
      <c r="A140" s="12" t="s">
        <v>110</v>
      </c>
      <c r="B140" s="13" t="s">
        <v>237</v>
      </c>
      <c r="C140" s="84">
        <f>+C141+C142+C143+C144</f>
        <v>0</v>
      </c>
      <c r="D140" s="85">
        <f>+D141+D142+D143+D144</f>
        <v>0</v>
      </c>
      <c r="E140" s="86">
        <f>+E141+E142+E143+E144</f>
        <v>0</v>
      </c>
    </row>
    <row r="141" spans="1:5" ht="12" customHeight="1">
      <c r="A141" s="17" t="s">
        <v>112</v>
      </c>
      <c r="B141" s="81" t="s">
        <v>238</v>
      </c>
      <c r="C141" s="80"/>
      <c r="D141" s="23"/>
      <c r="E141" s="24"/>
    </row>
    <row r="142" spans="1:5" ht="12" customHeight="1">
      <c r="A142" s="17" t="s">
        <v>114</v>
      </c>
      <c r="B142" s="81" t="s">
        <v>239</v>
      </c>
      <c r="C142" s="80"/>
      <c r="D142" s="23"/>
      <c r="E142" s="24"/>
    </row>
    <row r="143" spans="1:5" ht="12" customHeight="1">
      <c r="A143" s="17" t="s">
        <v>116</v>
      </c>
      <c r="B143" s="81" t="s">
        <v>240</v>
      </c>
      <c r="C143" s="80"/>
      <c r="D143" s="23"/>
      <c r="E143" s="24"/>
    </row>
    <row r="144" spans="1:5" ht="12" customHeight="1">
      <c r="A144" s="17" t="s">
        <v>118</v>
      </c>
      <c r="B144" s="81" t="s">
        <v>241</v>
      </c>
      <c r="C144" s="80"/>
      <c r="D144" s="23"/>
      <c r="E144" s="24"/>
    </row>
    <row r="145" spans="1:5" ht="12" customHeight="1">
      <c r="A145" s="12" t="s">
        <v>120</v>
      </c>
      <c r="B145" s="13" t="s">
        <v>242</v>
      </c>
      <c r="C145" s="87">
        <f>+C126+C130+C135+C140</f>
        <v>660037</v>
      </c>
      <c r="D145" s="88">
        <f>+D126+D130+D135+D140</f>
        <v>2553102</v>
      </c>
      <c r="E145" s="89">
        <f>+E126+E130+E135+E140</f>
        <v>1826353</v>
      </c>
    </row>
    <row r="146" spans="1:5" ht="12" customHeight="1">
      <c r="A146" s="90" t="s">
        <v>243</v>
      </c>
      <c r="B146" s="91" t="s">
        <v>244</v>
      </c>
      <c r="C146" s="87">
        <f>+C125+C145</f>
        <v>32353294</v>
      </c>
      <c r="D146" s="88">
        <v>39258307</v>
      </c>
      <c r="E146" s="89">
        <f>+E125+E145</f>
        <v>26969204</v>
      </c>
    </row>
    <row r="147" ht="12" customHeight="1">
      <c r="C147" s="1"/>
    </row>
    <row r="148" spans="1:5" ht="18" customHeight="1">
      <c r="A148" s="516" t="s">
        <v>245</v>
      </c>
      <c r="B148" s="516"/>
      <c r="C148" s="516"/>
      <c r="D148" s="516"/>
      <c r="E148" s="516"/>
    </row>
    <row r="149" spans="1:7" ht="12" customHeight="1">
      <c r="A149" s="511" t="s">
        <v>909</v>
      </c>
      <c r="B149" s="511"/>
      <c r="C149" s="4"/>
      <c r="D149" s="4"/>
      <c r="E149" s="5" t="s">
        <v>1</v>
      </c>
      <c r="F149" s="1"/>
      <c r="G149" s="1"/>
    </row>
    <row r="150" spans="1:7" ht="12" customHeight="1">
      <c r="A150" s="12">
        <v>1</v>
      </c>
      <c r="B150" s="77" t="s">
        <v>246</v>
      </c>
      <c r="C150" s="92"/>
      <c r="D150" s="92"/>
      <c r="E150" s="93"/>
      <c r="F150" s="1"/>
      <c r="G150" s="1"/>
    </row>
    <row r="151" spans="1:7" ht="12" customHeight="1">
      <c r="A151" s="12" t="s">
        <v>25</v>
      </c>
      <c r="B151" s="77" t="s">
        <v>247</v>
      </c>
      <c r="C151" s="92"/>
      <c r="D151" s="92"/>
      <c r="E151" s="93"/>
      <c r="F151" s="1"/>
      <c r="G151" s="1"/>
    </row>
    <row r="152" ht="15" customHeight="1"/>
    <row r="153" ht="12.75" customHeight="1"/>
    <row r="157" ht="16.5" customHeight="1"/>
  </sheetData>
  <sheetProtection selectLockedCells="1" selectUnlockedCells="1"/>
  <mergeCells count="12">
    <mergeCell ref="A88:B88"/>
    <mergeCell ref="A89:A90"/>
    <mergeCell ref="B89:B90"/>
    <mergeCell ref="C89:E89"/>
    <mergeCell ref="A148:E148"/>
    <mergeCell ref="A149:B149"/>
    <mergeCell ref="A1:E1"/>
    <mergeCell ref="A2:B2"/>
    <mergeCell ref="A3:A4"/>
    <mergeCell ref="B3:B4"/>
    <mergeCell ref="C3:E3"/>
    <mergeCell ref="A87:E87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1" r:id="rId1"/>
  <headerFooter alignWithMargins="0">
    <oddHeader>&amp;C&amp;"Times New Roman CE,Félkövér"&amp;12&amp;UBAKONYSZENTIVÁN Község Önkormányzatának
2017. ÉVI KÖLTSÉGVETÉSÉNEK ÖSSZEVONT MÉRLEGE&amp;R&amp;"Times New Roman CE,Félkövér dőlt"&amp;11 1.melléklet a 3/2018. (VI.11.) önkormányzati rendeletehez</oddHeader>
  </headerFooter>
  <rowBreaks count="1" manualBreakCount="1">
    <brk id="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6">
      <selection activeCell="F50" sqref="F50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920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407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0</v>
      </c>
      <c r="F30" s="227">
        <f>SUM(F9,F18,F23,F24,F25,F28,F29)</f>
        <v>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830000</v>
      </c>
      <c r="E34" s="207">
        <f>SUM(E35:E39)</f>
        <v>330000</v>
      </c>
      <c r="F34" s="207">
        <f>SUM(F35:F39)</f>
        <v>91636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830000</v>
      </c>
      <c r="E37" s="215">
        <v>330000</v>
      </c>
      <c r="F37" s="215">
        <v>91636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830000</v>
      </c>
      <c r="E47" s="207">
        <f>+E34+E40+E45+E46</f>
        <v>330000</v>
      </c>
      <c r="F47" s="207">
        <f>+F34+F40+F45+F46</f>
        <v>91636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5">
      <selection activeCell="F49" sqref="F49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921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408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0</v>
      </c>
      <c r="F30" s="227">
        <f>SUM(F9,F18,F23,F24,F25,F28,F29)</f>
        <v>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570000</v>
      </c>
      <c r="E34" s="207">
        <f>SUM(E35:E39)</f>
        <v>570000</v>
      </c>
      <c r="F34" s="207">
        <f>SUM(F35:F39)</f>
        <v>484102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570000</v>
      </c>
      <c r="E37" s="215">
        <v>570000</v>
      </c>
      <c r="F37" s="215">
        <v>484102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570000</v>
      </c>
      <c r="E47" s="207">
        <f>+E34+E40+E45+E46</f>
        <v>570000</v>
      </c>
      <c r="F47" s="207">
        <f>+F34+F40+F45+F46</f>
        <v>484102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922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409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410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0</v>
      </c>
      <c r="F30" s="227">
        <f>SUM(F9,F18,F23,F24,F25,F28,F29)</f>
        <v>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178000</v>
      </c>
      <c r="E34" s="207">
        <f>SUM(E35:E39)</f>
        <v>178000</v>
      </c>
      <c r="F34" s="207">
        <f>SUM(F35:F39)</f>
        <v>166415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178000</v>
      </c>
      <c r="E37" s="215">
        <v>178000</v>
      </c>
      <c r="F37" s="215">
        <v>166415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178000</v>
      </c>
      <c r="E47" s="207">
        <f>+E34+E40+E45+E46</f>
        <v>178000</v>
      </c>
      <c r="F47" s="207">
        <f>+F34+F40+F45+F46</f>
        <v>166415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6">
      <selection activeCell="F50" sqref="F50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923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411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3700</v>
      </c>
      <c r="F9" s="207">
        <f>SUM(F10:F17)</f>
        <v>3700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404</v>
      </c>
      <c r="D16" s="215"/>
      <c r="E16" s="215">
        <v>3700</v>
      </c>
      <c r="F16" s="215">
        <v>3700</v>
      </c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3700</v>
      </c>
      <c r="F30" s="227">
        <f>SUM(F9,F18,F23,F24,F25,F28,F29)</f>
        <v>3700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2824126</v>
      </c>
      <c r="E34" s="207">
        <f>SUM(E35:E39)</f>
        <v>3149766</v>
      </c>
      <c r="F34" s="207">
        <f>SUM(F35:F39)</f>
        <v>3154143</v>
      </c>
    </row>
    <row r="35" spans="1:6" ht="12" customHeight="1">
      <c r="A35" s="251"/>
      <c r="B35" s="252" t="s">
        <v>14</v>
      </c>
      <c r="C35" s="223" t="s">
        <v>173</v>
      </c>
      <c r="D35" s="253">
        <v>1793900</v>
      </c>
      <c r="E35" s="253">
        <v>2071500</v>
      </c>
      <c r="F35" s="253">
        <v>2071500</v>
      </c>
    </row>
    <row r="36" spans="1:6" ht="12" customHeight="1">
      <c r="A36" s="213"/>
      <c r="B36" s="254" t="s">
        <v>16</v>
      </c>
      <c r="C36" s="214" t="s">
        <v>174</v>
      </c>
      <c r="D36" s="215">
        <v>410226</v>
      </c>
      <c r="E36" s="215">
        <v>456821</v>
      </c>
      <c r="F36" s="215">
        <v>478548</v>
      </c>
    </row>
    <row r="37" spans="1:6" ht="12" customHeight="1">
      <c r="A37" s="213"/>
      <c r="B37" s="254" t="s">
        <v>18</v>
      </c>
      <c r="C37" s="214" t="s">
        <v>175</v>
      </c>
      <c r="D37" s="215">
        <v>620000</v>
      </c>
      <c r="E37" s="215">
        <v>621445</v>
      </c>
      <c r="F37" s="215">
        <v>604095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2824126</v>
      </c>
      <c r="E47" s="207">
        <f>+E34+E40+E45+E46</f>
        <v>3149766</v>
      </c>
      <c r="F47" s="207">
        <f>+F34+F40+F45+F46</f>
        <v>3154143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>
        <v>1</v>
      </c>
      <c r="E49" s="262">
        <v>1</v>
      </c>
      <c r="F49" s="262">
        <v>1</v>
      </c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5">
      <selection activeCell="F49" sqref="F49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924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412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618139</v>
      </c>
      <c r="E9" s="207">
        <f>SUM(E10:E17)</f>
        <v>847746</v>
      </c>
      <c r="F9" s="207">
        <f>SUM(F10:F17)</f>
        <v>930316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>
        <v>618139</v>
      </c>
      <c r="E13" s="215">
        <v>847746</v>
      </c>
      <c r="F13" s="215">
        <v>930316</v>
      </c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618139</v>
      </c>
      <c r="E30" s="227">
        <f>SUM(E9,E18,E23,E24,E25,E28,E29)</f>
        <v>847746</v>
      </c>
      <c r="F30" s="227">
        <f>SUM(F9,F18,F23,F24,F25,F28,F29)</f>
        <v>930316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978900</v>
      </c>
      <c r="E34" s="207">
        <f>SUM(E35:E39)</f>
        <v>1023520</v>
      </c>
      <c r="F34" s="207">
        <f>SUM(F35:F39)</f>
        <v>1207116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978900</v>
      </c>
      <c r="E37" s="215">
        <v>1023520</v>
      </c>
      <c r="F37" s="215">
        <v>1207116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978900</v>
      </c>
      <c r="E47" s="207">
        <f>+E34+E40+E45+E46</f>
        <v>1023520</v>
      </c>
      <c r="F47" s="207">
        <f>+F34+F40+F45+F46</f>
        <v>1207116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5">
      <selection activeCell="F49" sqref="F49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925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889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109000</v>
      </c>
      <c r="F9" s="207">
        <f>SUM(F10:F17)</f>
        <v>109000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404</v>
      </c>
      <c r="D17" s="222"/>
      <c r="E17" s="222">
        <v>109000</v>
      </c>
      <c r="F17" s="222">
        <v>109000</v>
      </c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109000</v>
      </c>
      <c r="F30" s="227">
        <f>SUM(F9,F18,F23,F24,F25,F28,F29)</f>
        <v>109000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2207500</v>
      </c>
      <c r="E34" s="207">
        <f>SUM(E35:E39)</f>
        <v>2781977</v>
      </c>
      <c r="F34" s="207">
        <f>SUM(F35:F39)</f>
        <v>1781703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/>
      <c r="E37" s="215"/>
      <c r="F37" s="215"/>
    </row>
    <row r="38" spans="1:6" ht="12" customHeight="1">
      <c r="A38" s="213"/>
      <c r="B38" s="254" t="s">
        <v>20</v>
      </c>
      <c r="C38" s="214" t="s">
        <v>176</v>
      </c>
      <c r="D38" s="215">
        <v>2207500</v>
      </c>
      <c r="E38" s="215">
        <v>2781977</v>
      </c>
      <c r="F38" s="215">
        <v>1781703</v>
      </c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2207500</v>
      </c>
      <c r="E47" s="207">
        <f>+E34+E40+E45+E46</f>
        <v>2781977</v>
      </c>
      <c r="F47" s="207">
        <f>+F34+F40+F45+F46</f>
        <v>1781703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F48" sqref="F48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926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413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279000</v>
      </c>
      <c r="F18" s="207">
        <f>SUM(F19:F22)</f>
        <v>279000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>
        <v>279000</v>
      </c>
      <c r="F19" s="215">
        <v>279000</v>
      </c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279000</v>
      </c>
      <c r="F30" s="227">
        <f>SUM(F9,F18,F23,F24,F25,F28,F29)</f>
        <v>279000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0</v>
      </c>
      <c r="E34" s="207">
        <f>SUM(E35:E39)</f>
        <v>279000</v>
      </c>
      <c r="F34" s="207">
        <f>SUM(F35:F39)</f>
        <v>279000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/>
      <c r="E37" s="215"/>
      <c r="F37" s="215"/>
    </row>
    <row r="38" spans="1:6" ht="12" customHeight="1">
      <c r="A38" s="213"/>
      <c r="B38" s="254" t="s">
        <v>20</v>
      </c>
      <c r="C38" s="214" t="s">
        <v>176</v>
      </c>
      <c r="D38" s="215"/>
      <c r="E38" s="215">
        <v>279000</v>
      </c>
      <c r="F38" s="215">
        <v>279000</v>
      </c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0</v>
      </c>
      <c r="E47" s="207">
        <f>+E34+E40+E45+E46</f>
        <v>279000</v>
      </c>
      <c r="F47" s="207">
        <f>+F34+F40+F45+F46</f>
        <v>279000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50" sqref="F50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927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414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30000</v>
      </c>
      <c r="E9" s="207">
        <f>SUM(E10:E17)</f>
        <v>30000</v>
      </c>
      <c r="F9" s="207">
        <f>SUM(F10:F17)</f>
        <v>14000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>
        <v>30000</v>
      </c>
      <c r="E11" s="215">
        <v>30000</v>
      </c>
      <c r="F11" s="215">
        <v>14000</v>
      </c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30000</v>
      </c>
      <c r="E30" s="227">
        <f>SUM(E9,E18,E23,E24,E25,E28,E29)</f>
        <v>30000</v>
      </c>
      <c r="F30" s="227">
        <f>SUM(F9,F18,F23,F24,F25,F28,F29)</f>
        <v>14000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805000</v>
      </c>
      <c r="E34" s="207">
        <f>SUM(E35:E39)</f>
        <v>1082178</v>
      </c>
      <c r="F34" s="207">
        <f>SUM(F35:F39)</f>
        <v>1198582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>
        <v>285662</v>
      </c>
      <c r="F35" s="253">
        <v>285662</v>
      </c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>
        <v>56561</v>
      </c>
    </row>
    <row r="37" spans="1:6" ht="12" customHeight="1">
      <c r="A37" s="213"/>
      <c r="B37" s="254" t="s">
        <v>18</v>
      </c>
      <c r="C37" s="214" t="s">
        <v>175</v>
      </c>
      <c r="D37" s="215">
        <v>805000</v>
      </c>
      <c r="E37" s="215">
        <v>796516</v>
      </c>
      <c r="F37" s="215">
        <v>856359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805000</v>
      </c>
      <c r="E47" s="207">
        <f>+E34+E40+E45+E46</f>
        <v>1082178</v>
      </c>
      <c r="F47" s="207">
        <f>+F34+F40+F45+F46</f>
        <v>1198582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>
        <v>1</v>
      </c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928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890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262</v>
      </c>
      <c r="D24" s="225">
        <v>855000</v>
      </c>
      <c r="E24" s="225">
        <v>814367</v>
      </c>
      <c r="F24" s="225">
        <v>731765</v>
      </c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855000</v>
      </c>
      <c r="E30" s="227">
        <f>SUM(E9,E18,E23,E24,E25,E28,E29)</f>
        <v>814367</v>
      </c>
      <c r="F30" s="227">
        <f>SUM(F9,F18,F23,F24,F25,F28,F29)</f>
        <v>731765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0</v>
      </c>
      <c r="E34" s="207">
        <f>SUM(E35:E39)</f>
        <v>0</v>
      </c>
      <c r="F34" s="207">
        <f>SUM(F35:F39)</f>
        <v>0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/>
      <c r="E37" s="215"/>
      <c r="F37" s="215"/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0</v>
      </c>
      <c r="E47" s="207">
        <f>+E34+E40+E45+E46</f>
        <v>0</v>
      </c>
      <c r="F47" s="207">
        <f>+F34+F40+F45+F46</f>
        <v>0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929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415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30000</v>
      </c>
      <c r="E9" s="207">
        <f>SUM(E10:E17)</f>
        <v>30000</v>
      </c>
      <c r="F9" s="207">
        <f>SUM(F10:F17)</f>
        <v>16000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>
        <v>30000</v>
      </c>
      <c r="E12" s="215">
        <v>30000</v>
      </c>
      <c r="F12" s="215">
        <v>16000</v>
      </c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30000</v>
      </c>
      <c r="E30" s="227">
        <f>SUM(E9,E18,E23,E24,E25,E28,E29)</f>
        <v>30000</v>
      </c>
      <c r="F30" s="227">
        <f>SUM(F9,F18,F23,F24,F25,F28,F29)</f>
        <v>16000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415000</v>
      </c>
      <c r="E34" s="207">
        <f>SUM(E35:E39)</f>
        <v>415000</v>
      </c>
      <c r="F34" s="207">
        <f>SUM(F35:F39)</f>
        <v>620836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415000</v>
      </c>
      <c r="E37" s="215">
        <v>415000</v>
      </c>
      <c r="F37" s="215">
        <v>620836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/>
      <c r="E40" s="207"/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415000</v>
      </c>
      <c r="E47" s="207">
        <f>+E34+E40+E45+E46</f>
        <v>415000</v>
      </c>
      <c r="F47" s="207">
        <f>+F34+F40+F45+F46</f>
        <v>620836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Layout" zoomScaleSheetLayoutView="100" workbookViewId="0" topLeftCell="A13">
      <selection activeCell="I38" sqref="I38"/>
    </sheetView>
  </sheetViews>
  <sheetFormatPr defaultColWidth="9.00390625" defaultRowHeight="12.75"/>
  <cols>
    <col min="1" max="1" width="6.875" style="94" customWidth="1"/>
    <col min="2" max="2" width="43.125" style="95" customWidth="1"/>
    <col min="3" max="4" width="11.625" style="95" customWidth="1"/>
    <col min="5" max="5" width="11.625" style="94" customWidth="1"/>
    <col min="6" max="6" width="37.50390625" style="94" customWidth="1"/>
    <col min="7" max="9" width="11.625" style="94" customWidth="1"/>
    <col min="10" max="16384" width="9.375" style="94" customWidth="1"/>
  </cols>
  <sheetData>
    <row r="1" spans="2:10" ht="39.75" customHeight="1">
      <c r="B1" s="517" t="s">
        <v>248</v>
      </c>
      <c r="C1" s="517"/>
      <c r="D1" s="517"/>
      <c r="E1" s="517"/>
      <c r="F1" s="517"/>
      <c r="G1" s="517"/>
      <c r="H1" s="517"/>
      <c r="I1" s="517"/>
      <c r="J1" s="518"/>
    </row>
    <row r="2" spans="9:10" ht="13.5">
      <c r="I2" s="96" t="s">
        <v>249</v>
      </c>
      <c r="J2" s="518"/>
    </row>
    <row r="3" spans="1:10" ht="18" customHeight="1">
      <c r="A3" s="519" t="s">
        <v>2</v>
      </c>
      <c r="B3" s="520" t="s">
        <v>250</v>
      </c>
      <c r="C3" s="520"/>
      <c r="D3" s="520"/>
      <c r="E3" s="520"/>
      <c r="F3" s="519" t="s">
        <v>251</v>
      </c>
      <c r="G3" s="519"/>
      <c r="H3" s="519"/>
      <c r="I3" s="519"/>
      <c r="J3" s="518"/>
    </row>
    <row r="4" spans="1:10" s="101" customFormat="1" ht="35.25" customHeight="1">
      <c r="A4" s="519"/>
      <c r="B4" s="98" t="s">
        <v>252</v>
      </c>
      <c r="C4" s="99" t="s">
        <v>910</v>
      </c>
      <c r="D4" s="99" t="s">
        <v>911</v>
      </c>
      <c r="E4" s="100" t="s">
        <v>912</v>
      </c>
      <c r="F4" s="98" t="s">
        <v>252</v>
      </c>
      <c r="G4" s="99" t="s">
        <v>913</v>
      </c>
      <c r="H4" s="99" t="s">
        <v>911</v>
      </c>
      <c r="I4" s="100" t="s">
        <v>912</v>
      </c>
      <c r="J4" s="518"/>
    </row>
    <row r="5" spans="1:10" s="108" customFormat="1" ht="12" customHeight="1">
      <c r="A5" s="102" t="s">
        <v>7</v>
      </c>
      <c r="B5" s="103" t="s">
        <v>8</v>
      </c>
      <c r="C5" s="104" t="s">
        <v>9</v>
      </c>
      <c r="D5" s="104" t="s">
        <v>10</v>
      </c>
      <c r="E5" s="105" t="s">
        <v>253</v>
      </c>
      <c r="F5" s="103" t="s">
        <v>254</v>
      </c>
      <c r="G5" s="105" t="s">
        <v>255</v>
      </c>
      <c r="H5" s="106" t="s">
        <v>256</v>
      </c>
      <c r="I5" s="107" t="s">
        <v>257</v>
      </c>
      <c r="J5" s="518"/>
    </row>
    <row r="6" spans="1:10" ht="12.75" customHeight="1">
      <c r="A6" s="109" t="s">
        <v>12</v>
      </c>
      <c r="B6" s="110" t="s">
        <v>258</v>
      </c>
      <c r="C6" s="111">
        <v>16517800</v>
      </c>
      <c r="D6" s="112">
        <v>19312474</v>
      </c>
      <c r="E6" s="113">
        <v>19312474</v>
      </c>
      <c r="F6" s="110" t="s">
        <v>259</v>
      </c>
      <c r="G6" s="113">
        <v>6740610</v>
      </c>
      <c r="H6" s="114">
        <v>7310328</v>
      </c>
      <c r="I6" s="115">
        <v>7310328</v>
      </c>
      <c r="J6" s="518"/>
    </row>
    <row r="7" spans="1:10" ht="26.25" customHeight="1">
      <c r="A7" s="116" t="s">
        <v>25</v>
      </c>
      <c r="B7" s="117" t="s">
        <v>260</v>
      </c>
      <c r="C7" s="111">
        <v>2803436</v>
      </c>
      <c r="D7" s="111">
        <v>3392194</v>
      </c>
      <c r="E7" s="118">
        <v>3392194</v>
      </c>
      <c r="F7" s="117" t="s">
        <v>261</v>
      </c>
      <c r="G7" s="118">
        <v>1225379</v>
      </c>
      <c r="H7" s="119">
        <v>1327097</v>
      </c>
      <c r="I7" s="120">
        <v>1327097</v>
      </c>
      <c r="J7" s="518"/>
    </row>
    <row r="8" spans="1:10" ht="12.75" customHeight="1">
      <c r="A8" s="116" t="s">
        <v>39</v>
      </c>
      <c r="B8" s="117" t="s">
        <v>262</v>
      </c>
      <c r="C8" s="111">
        <v>855000</v>
      </c>
      <c r="D8" s="111">
        <v>814367</v>
      </c>
      <c r="E8" s="118">
        <v>731765</v>
      </c>
      <c r="F8" s="117" t="s">
        <v>263</v>
      </c>
      <c r="G8" s="118">
        <v>13064530</v>
      </c>
      <c r="H8" s="119">
        <v>12674800</v>
      </c>
      <c r="I8" s="120">
        <v>10176194</v>
      </c>
      <c r="J8" s="518"/>
    </row>
    <row r="9" spans="1:10" ht="12.75" customHeight="1">
      <c r="A9" s="116" t="s">
        <v>220</v>
      </c>
      <c r="B9" s="121" t="s">
        <v>264</v>
      </c>
      <c r="C9" s="111">
        <v>889139</v>
      </c>
      <c r="D9" s="122">
        <v>1927214</v>
      </c>
      <c r="E9" s="118">
        <v>1927214</v>
      </c>
      <c r="F9" s="117" t="s">
        <v>179</v>
      </c>
      <c r="G9" s="118"/>
      <c r="H9" s="119">
        <v>3460</v>
      </c>
      <c r="I9" s="120">
        <v>3460</v>
      </c>
      <c r="J9" s="518"/>
    </row>
    <row r="10" spans="1:10" ht="12.75" customHeight="1">
      <c r="A10" s="116" t="s">
        <v>66</v>
      </c>
      <c r="B10" s="117" t="s">
        <v>265</v>
      </c>
      <c r="C10" s="111"/>
      <c r="D10" s="111">
        <v>60000</v>
      </c>
      <c r="E10" s="118">
        <v>60000</v>
      </c>
      <c r="F10" s="117" t="s">
        <v>178</v>
      </c>
      <c r="G10" s="118">
        <v>663000</v>
      </c>
      <c r="H10" s="119">
        <v>1685950</v>
      </c>
      <c r="I10" s="120">
        <v>1594618</v>
      </c>
      <c r="J10" s="518"/>
    </row>
    <row r="11" spans="1:10" ht="12.75" customHeight="1">
      <c r="A11" s="116" t="s">
        <v>88</v>
      </c>
      <c r="B11" s="117" t="s">
        <v>266</v>
      </c>
      <c r="C11" s="111"/>
      <c r="D11" s="119"/>
      <c r="E11" s="123"/>
      <c r="F11" s="124" t="s">
        <v>267</v>
      </c>
      <c r="G11" s="118">
        <v>2207500</v>
      </c>
      <c r="H11" s="119">
        <v>3289577</v>
      </c>
      <c r="I11" s="120">
        <v>2000703</v>
      </c>
      <c r="J11" s="518"/>
    </row>
    <row r="12" spans="1:10" ht="12.75" customHeight="1">
      <c r="A12" s="116" t="s">
        <v>231</v>
      </c>
      <c r="B12" s="117" t="s">
        <v>268</v>
      </c>
      <c r="C12" s="111"/>
      <c r="D12" s="111"/>
      <c r="E12" s="118"/>
      <c r="F12" s="124" t="s">
        <v>269</v>
      </c>
      <c r="G12" s="118"/>
      <c r="H12" s="119"/>
      <c r="I12" s="120"/>
      <c r="J12" s="518"/>
    </row>
    <row r="13" spans="1:10" ht="12.75" customHeight="1">
      <c r="A13" s="116" t="s">
        <v>110</v>
      </c>
      <c r="B13" s="117" t="s">
        <v>270</v>
      </c>
      <c r="C13" s="111"/>
      <c r="D13" s="111"/>
      <c r="E13" s="118"/>
      <c r="F13" s="124" t="s">
        <v>271</v>
      </c>
      <c r="G13" s="118"/>
      <c r="H13" s="119"/>
      <c r="I13" s="120"/>
      <c r="J13" s="518"/>
    </row>
    <row r="14" spans="1:10" ht="12.75" customHeight="1">
      <c r="A14" s="116" t="s">
        <v>120</v>
      </c>
      <c r="B14" s="125"/>
      <c r="C14" s="126"/>
      <c r="D14" s="111"/>
      <c r="E14" s="123"/>
      <c r="F14" s="124" t="s">
        <v>272</v>
      </c>
      <c r="G14" s="118">
        <v>6500648</v>
      </c>
      <c r="H14" s="119">
        <v>7114548</v>
      </c>
      <c r="I14" s="120"/>
      <c r="J14" s="518"/>
    </row>
    <row r="15" spans="1:10" ht="12.75" customHeight="1">
      <c r="A15" s="116" t="s">
        <v>243</v>
      </c>
      <c r="B15" s="124"/>
      <c r="C15" s="118"/>
      <c r="D15" s="111"/>
      <c r="E15" s="118"/>
      <c r="F15" s="124"/>
      <c r="G15" s="118"/>
      <c r="H15" s="119"/>
      <c r="I15" s="120"/>
      <c r="J15" s="518"/>
    </row>
    <row r="16" spans="1:10" ht="12.75" customHeight="1">
      <c r="A16" s="116" t="s">
        <v>273</v>
      </c>
      <c r="B16" s="124"/>
      <c r="C16" s="118"/>
      <c r="D16" s="111"/>
      <c r="E16" s="118"/>
      <c r="F16" s="124"/>
      <c r="G16" s="118"/>
      <c r="H16" s="119"/>
      <c r="I16" s="120"/>
      <c r="J16" s="518"/>
    </row>
    <row r="17" spans="1:10" ht="12.75" customHeight="1">
      <c r="A17" s="116" t="s">
        <v>274</v>
      </c>
      <c r="B17" s="127"/>
      <c r="C17" s="128"/>
      <c r="D17" s="129"/>
      <c r="E17" s="128"/>
      <c r="F17" s="124"/>
      <c r="G17" s="128"/>
      <c r="H17" s="130"/>
      <c r="I17" s="131"/>
      <c r="J17" s="518"/>
    </row>
    <row r="18" spans="1:10" ht="15.75" customHeight="1">
      <c r="A18" s="132" t="s">
        <v>275</v>
      </c>
      <c r="B18" s="133" t="s">
        <v>276</v>
      </c>
      <c r="C18" s="134">
        <f>SUM(C6:C17)</f>
        <v>21065375</v>
      </c>
      <c r="D18" s="134">
        <f>SUM(D6:D17)</f>
        <v>25506249</v>
      </c>
      <c r="E18" s="134">
        <f>SUM(E6:E17)</f>
        <v>25423647</v>
      </c>
      <c r="F18" s="133" t="s">
        <v>277</v>
      </c>
      <c r="G18" s="135">
        <f>SUM(G6:G17)</f>
        <v>30401667</v>
      </c>
      <c r="H18" s="135">
        <f>SUM(H6:H17)</f>
        <v>33405760</v>
      </c>
      <c r="I18" s="136">
        <f>SUM(I6:I17)</f>
        <v>22412400</v>
      </c>
      <c r="J18" s="518"/>
    </row>
    <row r="19" spans="1:10" ht="12.75" customHeight="1">
      <c r="A19" s="137" t="s">
        <v>278</v>
      </c>
      <c r="B19" s="138" t="s">
        <v>279</v>
      </c>
      <c r="C19" s="139">
        <v>11287919</v>
      </c>
      <c r="D19" s="140">
        <v>11287919</v>
      </c>
      <c r="E19" s="139">
        <v>11287919</v>
      </c>
      <c r="F19" s="117" t="s">
        <v>280</v>
      </c>
      <c r="G19" s="141"/>
      <c r="H19" s="122"/>
      <c r="I19" s="142"/>
      <c r="J19" s="518"/>
    </row>
    <row r="20" spans="1:10" ht="12.75" customHeight="1">
      <c r="A20" s="143" t="s">
        <v>281</v>
      </c>
      <c r="B20" s="144" t="s">
        <v>282</v>
      </c>
      <c r="C20" s="145"/>
      <c r="D20" s="146"/>
      <c r="E20" s="145"/>
      <c r="F20" s="117" t="s">
        <v>283</v>
      </c>
      <c r="G20" s="118"/>
      <c r="H20" s="119"/>
      <c r="I20" s="120"/>
      <c r="J20" s="518"/>
    </row>
    <row r="21" spans="1:10" ht="12.75" customHeight="1">
      <c r="A21" s="116" t="s">
        <v>284</v>
      </c>
      <c r="B21" s="117" t="s">
        <v>285</v>
      </c>
      <c r="C21" s="118"/>
      <c r="D21" s="111"/>
      <c r="E21" s="118"/>
      <c r="F21" s="117" t="s">
        <v>286</v>
      </c>
      <c r="G21" s="118"/>
      <c r="H21" s="119"/>
      <c r="I21" s="120"/>
      <c r="J21" s="518"/>
    </row>
    <row r="22" spans="1:10" ht="12.75" customHeight="1">
      <c r="A22" s="116" t="s">
        <v>287</v>
      </c>
      <c r="B22" s="117" t="s">
        <v>288</v>
      </c>
      <c r="C22" s="111"/>
      <c r="D22" s="111"/>
      <c r="E22" s="118"/>
      <c r="F22" s="117" t="s">
        <v>289</v>
      </c>
      <c r="G22" s="118"/>
      <c r="H22" s="119"/>
      <c r="I22" s="120"/>
      <c r="J22" s="518"/>
    </row>
    <row r="23" spans="1:10" ht="12.75" customHeight="1">
      <c r="A23" s="116" t="s">
        <v>290</v>
      </c>
      <c r="B23" s="117" t="s">
        <v>291</v>
      </c>
      <c r="C23" s="111"/>
      <c r="D23" s="111"/>
      <c r="E23" s="118"/>
      <c r="F23" s="121" t="s">
        <v>292</v>
      </c>
      <c r="G23" s="141"/>
      <c r="H23" s="122"/>
      <c r="I23" s="120"/>
      <c r="J23" s="518"/>
    </row>
    <row r="24" spans="1:10" ht="27" customHeight="1">
      <c r="A24" s="116" t="s">
        <v>293</v>
      </c>
      <c r="B24" s="117" t="s">
        <v>294</v>
      </c>
      <c r="C24" s="111"/>
      <c r="D24" s="111"/>
      <c r="E24" s="118"/>
      <c r="F24" s="117" t="s">
        <v>295</v>
      </c>
      <c r="G24" s="118"/>
      <c r="H24" s="119"/>
      <c r="I24" s="120"/>
      <c r="J24" s="518"/>
    </row>
    <row r="25" spans="1:10" ht="24" customHeight="1">
      <c r="A25" s="147" t="s">
        <v>296</v>
      </c>
      <c r="B25" s="121" t="s">
        <v>297</v>
      </c>
      <c r="C25" s="148"/>
      <c r="D25" s="148"/>
      <c r="E25" s="141"/>
      <c r="F25" s="110" t="s">
        <v>298</v>
      </c>
      <c r="G25" s="141"/>
      <c r="H25" s="122"/>
      <c r="I25" s="142"/>
      <c r="J25" s="518"/>
    </row>
    <row r="26" spans="1:10" ht="12.75" customHeight="1">
      <c r="A26" s="116" t="s">
        <v>299</v>
      </c>
      <c r="B26" s="117" t="s">
        <v>300</v>
      </c>
      <c r="C26" s="111"/>
      <c r="D26" s="111"/>
      <c r="E26" s="118"/>
      <c r="F26" s="117" t="s">
        <v>301</v>
      </c>
      <c r="G26" s="118"/>
      <c r="H26" s="119"/>
      <c r="I26" s="120"/>
      <c r="J26" s="518"/>
    </row>
    <row r="27" spans="1:10" ht="12.75" customHeight="1">
      <c r="A27" s="109" t="s">
        <v>302</v>
      </c>
      <c r="B27" s="149" t="s">
        <v>149</v>
      </c>
      <c r="C27" s="112"/>
      <c r="D27" s="112">
        <v>1893065</v>
      </c>
      <c r="E27" s="113">
        <v>1893065</v>
      </c>
      <c r="F27" s="110" t="s">
        <v>303</v>
      </c>
      <c r="G27" s="113">
        <v>660037</v>
      </c>
      <c r="H27" s="114">
        <v>2553102</v>
      </c>
      <c r="I27" s="115">
        <v>1826353</v>
      </c>
      <c r="J27" s="518"/>
    </row>
    <row r="28" spans="1:10" ht="12.75" customHeight="1">
      <c r="A28" s="150" t="s">
        <v>304</v>
      </c>
      <c r="B28" s="127"/>
      <c r="C28" s="129"/>
      <c r="D28" s="129"/>
      <c r="E28" s="128"/>
      <c r="F28" s="127"/>
      <c r="G28" s="128"/>
      <c r="H28" s="130"/>
      <c r="I28" s="131"/>
      <c r="J28" s="518"/>
    </row>
    <row r="29" spans="1:10" ht="12.75" customHeight="1">
      <c r="A29" s="151" t="s">
        <v>305</v>
      </c>
      <c r="B29" s="152"/>
      <c r="C29" s="153"/>
      <c r="D29" s="153"/>
      <c r="E29" s="154"/>
      <c r="F29" s="152"/>
      <c r="G29" s="155"/>
      <c r="H29" s="156"/>
      <c r="I29" s="157"/>
      <c r="J29" s="518"/>
    </row>
    <row r="30" spans="1:10" ht="15.75" customHeight="1">
      <c r="A30" s="132" t="s">
        <v>306</v>
      </c>
      <c r="B30" s="133" t="s">
        <v>307</v>
      </c>
      <c r="C30" s="134">
        <f>SUM(C21:C29)</f>
        <v>0</v>
      </c>
      <c r="D30" s="134"/>
      <c r="E30" s="134"/>
      <c r="F30" s="133" t="s">
        <v>308</v>
      </c>
      <c r="G30" s="134">
        <f>SUM(G19:G29)</f>
        <v>660037</v>
      </c>
      <c r="H30" s="158">
        <f>SUM(H19:H29)</f>
        <v>2553102</v>
      </c>
      <c r="I30" s="159">
        <f>SUM(I19:I29)</f>
        <v>1826353</v>
      </c>
      <c r="J30" s="518"/>
    </row>
    <row r="31" spans="1:10" ht="21">
      <c r="A31" s="132" t="s">
        <v>309</v>
      </c>
      <c r="B31" s="133" t="s">
        <v>310</v>
      </c>
      <c r="C31" s="134">
        <f>+C18+C19+C20+C30</f>
        <v>32353294</v>
      </c>
      <c r="D31" s="134">
        <f>+D18+D19+D20+D30</f>
        <v>36794168</v>
      </c>
      <c r="E31" s="134">
        <f>+E18+E19+E20+E30</f>
        <v>36711566</v>
      </c>
      <c r="F31" s="133" t="s">
        <v>311</v>
      </c>
      <c r="G31" s="134">
        <f>+G18+G30</f>
        <v>31061704</v>
      </c>
      <c r="H31" s="134">
        <f>+H18+H30</f>
        <v>35958862</v>
      </c>
      <c r="I31" s="136">
        <f>+I18+I30</f>
        <v>24238753</v>
      </c>
      <c r="J31" s="518"/>
    </row>
    <row r="32" spans="1:10" ht="15.75" customHeight="1">
      <c r="A32" s="132" t="s">
        <v>312</v>
      </c>
      <c r="B32" s="133" t="s">
        <v>313</v>
      </c>
      <c r="C32" s="160"/>
      <c r="D32" s="160"/>
      <c r="E32" s="160"/>
      <c r="F32" s="133" t="s">
        <v>314</v>
      </c>
      <c r="G32" s="160"/>
      <c r="H32" s="161"/>
      <c r="I32" s="162"/>
      <c r="J32" s="518"/>
    </row>
    <row r="33" spans="1:10" ht="18" customHeight="1">
      <c r="A33" s="132" t="s">
        <v>315</v>
      </c>
      <c r="B33" s="163" t="s">
        <v>316</v>
      </c>
      <c r="C33" s="134">
        <f>+C31+C32</f>
        <v>32353294</v>
      </c>
      <c r="D33" s="134">
        <f>+D31+D32</f>
        <v>36794168</v>
      </c>
      <c r="E33" s="134">
        <f>+E31+E32</f>
        <v>36711566</v>
      </c>
      <c r="F33" s="163" t="s">
        <v>317</v>
      </c>
      <c r="G33" s="134">
        <f>+G31+G32</f>
        <v>31061704</v>
      </c>
      <c r="H33" s="134">
        <f>+H31+H32</f>
        <v>35958862</v>
      </c>
      <c r="I33" s="136">
        <f>+I31+I32</f>
        <v>24238753</v>
      </c>
      <c r="J33" s="518"/>
    </row>
    <row r="34" spans="1:10" ht="18" customHeight="1">
      <c r="A34" s="132" t="s">
        <v>318</v>
      </c>
      <c r="B34" s="133" t="s">
        <v>319</v>
      </c>
      <c r="C34" s="134"/>
      <c r="D34" s="134"/>
      <c r="E34" s="134"/>
      <c r="F34" s="133" t="s">
        <v>320</v>
      </c>
      <c r="G34" s="134" t="str">
        <f>IF(((C18-G18)&gt;0),C18-G18,"----")</f>
        <v>----</v>
      </c>
      <c r="H34" s="158" t="str">
        <f>IF(((D18-H18)&gt;0),D18-H18,"----")</f>
        <v>----</v>
      </c>
      <c r="I34" s="159"/>
      <c r="J34" s="518"/>
    </row>
    <row r="35" spans="1:10" ht="18" customHeight="1">
      <c r="A35" s="132" t="s">
        <v>321</v>
      </c>
      <c r="B35" s="133" t="s">
        <v>322</v>
      </c>
      <c r="C35" s="134" t="str">
        <f>IF(((G33-C33)&gt;0),G33-C33,"----")</f>
        <v>----</v>
      </c>
      <c r="D35" s="134"/>
      <c r="E35" s="134"/>
      <c r="F35" s="133" t="s">
        <v>323</v>
      </c>
      <c r="G35" s="134"/>
      <c r="H35" s="134"/>
      <c r="I35" s="136"/>
      <c r="J35" s="518"/>
    </row>
  </sheetData>
  <sheetProtection selectLockedCells="1" selectUnlockedCells="1"/>
  <mergeCells count="5">
    <mergeCell ref="B1:I1"/>
    <mergeCell ref="J1:J35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4" r:id="rId1"/>
  <headerFooter alignWithMargins="0">
    <oddHeader xml:space="preserve">&amp;R&amp;"Times New Roman CE,Félkövér dőlt"&amp;11 2/1. melléklet a 3/2018.(VI.11.) önkormányzati rendelethez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F39" sqref="F39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930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416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0</v>
      </c>
      <c r="F30" s="227">
        <f>SUM(F9,F18,F23,F24,F25,F28,F29)</f>
        <v>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818140</v>
      </c>
      <c r="E34" s="207">
        <f>SUM(E35:E39)</f>
        <v>843040</v>
      </c>
      <c r="F34" s="207">
        <f>SUM(F35:F39)</f>
        <v>595743</v>
      </c>
    </row>
    <row r="35" spans="1:6" ht="12" customHeight="1">
      <c r="A35" s="251"/>
      <c r="B35" s="252" t="s">
        <v>14</v>
      </c>
      <c r="C35" s="223" t="s">
        <v>173</v>
      </c>
      <c r="D35" s="253">
        <v>208800</v>
      </c>
      <c r="E35" s="253">
        <v>233700</v>
      </c>
      <c r="F35" s="253">
        <v>233700</v>
      </c>
    </row>
    <row r="36" spans="1:6" ht="12" customHeight="1">
      <c r="A36" s="213"/>
      <c r="B36" s="254" t="s">
        <v>16</v>
      </c>
      <c r="C36" s="214" t="s">
        <v>174</v>
      </c>
      <c r="D36" s="215">
        <v>41340</v>
      </c>
      <c r="E36" s="215">
        <v>41340</v>
      </c>
      <c r="F36" s="215">
        <v>48174</v>
      </c>
    </row>
    <row r="37" spans="1:6" ht="12" customHeight="1">
      <c r="A37" s="213"/>
      <c r="B37" s="254" t="s">
        <v>18</v>
      </c>
      <c r="C37" s="214" t="s">
        <v>175</v>
      </c>
      <c r="D37" s="215">
        <v>568000</v>
      </c>
      <c r="E37" s="215">
        <v>568000</v>
      </c>
      <c r="F37" s="215">
        <v>313869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818140</v>
      </c>
      <c r="E47" s="207">
        <f>+E34+E40+E45+E46</f>
        <v>843040</v>
      </c>
      <c r="F47" s="207">
        <f>+F34+F40+F45+F46</f>
        <v>595743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931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891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300000</v>
      </c>
      <c r="F18" s="207">
        <f>SUM(F19:F22)</f>
        <v>300000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>
        <v>300000</v>
      </c>
      <c r="F19" s="215">
        <v>300000</v>
      </c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300000</v>
      </c>
      <c r="F30" s="227">
        <f>SUM(F9,F18,F23,F24,F25,F28,F29)</f>
        <v>300000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1500000</v>
      </c>
      <c r="E34" s="207">
        <f>SUM(E35:E39)</f>
        <v>2061600</v>
      </c>
      <c r="F34" s="207">
        <f>SUM(F35:F39)</f>
        <v>1279691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1500000</v>
      </c>
      <c r="E37" s="215">
        <v>2061600</v>
      </c>
      <c r="F37" s="215">
        <v>1279691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1500000</v>
      </c>
      <c r="E47" s="207">
        <f>+E34+E40+E45+E46</f>
        <v>2061600</v>
      </c>
      <c r="F47" s="207">
        <f>+F34+F40+F45+F46</f>
        <v>1279691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932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417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0</v>
      </c>
      <c r="F30" s="227">
        <f>SUM(F9,F18,F23,F24,F25,F28,F29)</f>
        <v>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210000</v>
      </c>
      <c r="E34" s="207">
        <f>SUM(E35:E39)</f>
        <v>210000</v>
      </c>
      <c r="F34" s="207">
        <f>SUM(F35:F39)</f>
        <v>94955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210000</v>
      </c>
      <c r="E37" s="215">
        <v>210000</v>
      </c>
      <c r="F37" s="215">
        <v>94955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210000</v>
      </c>
      <c r="E47" s="207">
        <f>+E34+E40+E45+E46</f>
        <v>210000</v>
      </c>
      <c r="F47" s="207">
        <f>+F34+F40+F45+F46</f>
        <v>94955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5">
      <selection activeCell="F49" sqref="F49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933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418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888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16517800</v>
      </c>
      <c r="E9" s="207">
        <f>SUM(E10:E17)</f>
        <v>19267854</v>
      </c>
      <c r="F9" s="207">
        <f>SUM(F10:F17)</f>
        <v>19267854</v>
      </c>
    </row>
    <row r="10" spans="1:6" s="208" customFormat="1" ht="12" customHeight="1">
      <c r="A10" s="209"/>
      <c r="B10" s="210" t="s">
        <v>14</v>
      </c>
      <c r="C10" s="211" t="s">
        <v>892</v>
      </c>
      <c r="D10" s="212">
        <v>10851180</v>
      </c>
      <c r="E10" s="212">
        <v>11851180</v>
      </c>
      <c r="F10" s="212">
        <v>11851180</v>
      </c>
    </row>
    <row r="11" spans="1:6" s="208" customFormat="1" ht="12" customHeight="1">
      <c r="A11" s="213"/>
      <c r="B11" s="210" t="s">
        <v>16</v>
      </c>
      <c r="C11" s="214" t="s">
        <v>893</v>
      </c>
      <c r="D11" s="215">
        <v>4466620</v>
      </c>
      <c r="E11" s="215">
        <v>4630808</v>
      </c>
      <c r="F11" s="215">
        <v>4630808</v>
      </c>
    </row>
    <row r="12" spans="1:6" s="208" customFormat="1" ht="12" customHeight="1">
      <c r="A12" s="213"/>
      <c r="B12" s="210" t="s">
        <v>18</v>
      </c>
      <c r="C12" s="214" t="s">
        <v>419</v>
      </c>
      <c r="D12" s="215">
        <v>1200000</v>
      </c>
      <c r="E12" s="215">
        <v>1200000</v>
      </c>
      <c r="F12" s="215">
        <v>1200000</v>
      </c>
    </row>
    <row r="13" spans="1:6" s="208" customFormat="1" ht="12" customHeight="1">
      <c r="A13" s="213"/>
      <c r="B13" s="210" t="s">
        <v>20</v>
      </c>
      <c r="C13" s="214" t="s">
        <v>420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421</v>
      </c>
      <c r="D14" s="215"/>
      <c r="E14" s="215">
        <v>1585866</v>
      </c>
      <c r="F14" s="215">
        <v>1585866</v>
      </c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44620</v>
      </c>
      <c r="F18" s="207">
        <f>SUM(F19:F22)</f>
        <v>44620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935</v>
      </c>
      <c r="D22" s="215"/>
      <c r="E22" s="215">
        <v>44620</v>
      </c>
      <c r="F22" s="215">
        <v>44620</v>
      </c>
    </row>
    <row r="23" spans="1:6" s="219" customFormat="1" ht="12" customHeight="1">
      <c r="A23" s="197" t="s">
        <v>39</v>
      </c>
      <c r="B23" s="224"/>
      <c r="C23" s="224" t="s">
        <v>934</v>
      </c>
      <c r="D23" s="225"/>
      <c r="E23" s="225">
        <v>750000</v>
      </c>
      <c r="F23" s="225">
        <v>750000</v>
      </c>
    </row>
    <row r="24" spans="1:6" s="208" customFormat="1" ht="12" customHeight="1">
      <c r="A24" s="197" t="s">
        <v>220</v>
      </c>
      <c r="B24" s="205"/>
      <c r="C24" s="224" t="s">
        <v>149</v>
      </c>
      <c r="D24" s="225"/>
      <c r="E24" s="225">
        <v>1893065</v>
      </c>
      <c r="F24" s="225">
        <v>1893065</v>
      </c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5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16517800</v>
      </c>
      <c r="E30" s="227">
        <f>SUM(E9,E18,E23,E24,E25,E28,E29)</f>
        <v>21955539</v>
      </c>
      <c r="F30" s="227">
        <f>SUM(F9,F18,F23,F24,F25,F28,F29)</f>
        <v>21955539</v>
      </c>
    </row>
    <row r="31" spans="1:6" ht="12.75">
      <c r="A31" s="241"/>
      <c r="B31" s="241"/>
      <c r="C31" s="242"/>
      <c r="D31" s="242"/>
      <c r="E31" s="242"/>
      <c r="F31" s="243"/>
    </row>
    <row r="32" spans="1:6" s="201" customFormat="1" ht="16.5" customHeight="1">
      <c r="A32" s="244"/>
      <c r="B32" s="245"/>
      <c r="C32" s="245"/>
      <c r="D32" s="245"/>
      <c r="E32" s="245"/>
      <c r="F32" s="245"/>
    </row>
    <row r="33" spans="1:6" s="250" customFormat="1" ht="12" customHeight="1">
      <c r="A33" s="246"/>
      <c r="B33" s="247"/>
      <c r="C33" s="248" t="s">
        <v>251</v>
      </c>
      <c r="D33" s="248"/>
      <c r="E33" s="248"/>
      <c r="F33" s="249"/>
    </row>
    <row r="34" spans="1:6" ht="12" customHeight="1">
      <c r="A34" s="197" t="s">
        <v>12</v>
      </c>
      <c r="B34" s="224"/>
      <c r="C34" s="77" t="s">
        <v>387</v>
      </c>
      <c r="D34" s="207">
        <f>SUM(D35:D39)</f>
        <v>660037</v>
      </c>
      <c r="E34" s="207">
        <f>SUM(E35:E39)</f>
        <v>2553102</v>
      </c>
      <c r="F34" s="207">
        <f>SUM(F35:F39)</f>
        <v>1829813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894</v>
      </c>
      <c r="D37" s="215"/>
      <c r="E37" s="215"/>
      <c r="F37" s="215"/>
    </row>
    <row r="38" spans="1:6" ht="12" customHeight="1">
      <c r="A38" s="213"/>
      <c r="B38" s="254" t="s">
        <v>20</v>
      </c>
      <c r="C38" s="214" t="s">
        <v>422</v>
      </c>
      <c r="D38" s="215"/>
      <c r="E38" s="215"/>
      <c r="F38" s="215">
        <v>3460</v>
      </c>
    </row>
    <row r="39" spans="1:6" ht="12" customHeight="1">
      <c r="A39" s="213"/>
      <c r="B39" s="254" t="s">
        <v>177</v>
      </c>
      <c r="C39" s="214" t="s">
        <v>423</v>
      </c>
      <c r="D39" s="215">
        <v>660037</v>
      </c>
      <c r="E39" s="215">
        <v>2553102</v>
      </c>
      <c r="F39" s="215">
        <v>1826353</v>
      </c>
    </row>
    <row r="40" spans="1:6" s="250" customFormat="1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5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.75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660037</v>
      </c>
      <c r="E47" s="207">
        <f>+E34+E40+E45+E46</f>
        <v>2553102</v>
      </c>
      <c r="F47" s="207">
        <f>+F34+F40+F45+F46</f>
        <v>1829813</v>
      </c>
    </row>
    <row r="48" spans="1:6" ht="14.25" customHeight="1">
      <c r="A48" s="257"/>
      <c r="B48" s="258"/>
      <c r="C48" s="258"/>
      <c r="D48" s="258"/>
      <c r="E48" s="258"/>
      <c r="F48" s="258"/>
    </row>
    <row r="49" spans="1:6" ht="12.75">
      <c r="A49" s="259" t="s">
        <v>394</v>
      </c>
      <c r="B49" s="260"/>
      <c r="C49" s="261"/>
      <c r="D49" s="262"/>
      <c r="E49" s="262"/>
      <c r="F49" s="262"/>
    </row>
    <row r="50" spans="1:6" ht="12.75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E51" sqref="E51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936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424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11287919</v>
      </c>
      <c r="E25" s="227">
        <f>+E26+E27</f>
        <v>11287919</v>
      </c>
      <c r="F25" s="227">
        <f>+F26+F27</f>
        <v>11287919</v>
      </c>
    </row>
    <row r="26" spans="1:6" s="208" customFormat="1" ht="12" customHeight="1">
      <c r="A26" s="209"/>
      <c r="B26" s="228" t="s">
        <v>68</v>
      </c>
      <c r="C26" s="211" t="s">
        <v>895</v>
      </c>
      <c r="D26" s="229">
        <v>11287919</v>
      </c>
      <c r="E26" s="229">
        <v>11287919</v>
      </c>
      <c r="F26" s="229">
        <v>11287919</v>
      </c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11287919</v>
      </c>
      <c r="E30" s="227">
        <f>SUM(E9,E18,E23,E24,E25,E28,E29)</f>
        <v>11287919</v>
      </c>
      <c r="F30" s="227">
        <f>SUM(F9,F18,F23,F24,F25,F28,F29)</f>
        <v>11287919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388000</v>
      </c>
      <c r="E34" s="207">
        <f>SUM(E35:E39)</f>
        <v>388000</v>
      </c>
      <c r="F34" s="207">
        <f>SUM(F35:F39)</f>
        <v>334524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/>
      <c r="E37" s="215"/>
      <c r="F37" s="215"/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937</v>
      </c>
      <c r="D39" s="215">
        <v>388000</v>
      </c>
      <c r="E39" s="215">
        <v>388000</v>
      </c>
      <c r="F39" s="215">
        <v>334524</v>
      </c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938</v>
      </c>
      <c r="D45" s="225">
        <v>6500648</v>
      </c>
      <c r="E45" s="225">
        <v>7114548</v>
      </c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6888648</v>
      </c>
      <c r="E47" s="207">
        <f>+E34+E40+E45+E46</f>
        <v>7502548</v>
      </c>
      <c r="F47" s="207">
        <f>+F34+F40+F45+F46</f>
        <v>334524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939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425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0</v>
      </c>
      <c r="F30" s="227">
        <f>SUM(F9,F18,F23,F24,F25,F28,F29)</f>
        <v>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190000</v>
      </c>
      <c r="E34" s="207">
        <f>SUM(E35:E39)</f>
        <v>1147400</v>
      </c>
      <c r="F34" s="207">
        <f>SUM(F35:F39)</f>
        <v>1113650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/>
      <c r="E37" s="215"/>
      <c r="F37" s="215"/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>
        <v>190000</v>
      </c>
      <c r="E39" s="215">
        <v>1147400</v>
      </c>
      <c r="F39" s="215">
        <v>1113650</v>
      </c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190000</v>
      </c>
      <c r="E47" s="207">
        <f>+E34+E40+E45+E46</f>
        <v>1147400</v>
      </c>
      <c r="F47" s="207">
        <f>+F34+F40+F45+F46</f>
        <v>1113650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940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896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0</v>
      </c>
      <c r="F30" s="227">
        <f>SUM(F9,F18,F23,F24,F25,F28,F29)</f>
        <v>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71820</v>
      </c>
      <c r="E34" s="207">
        <f>SUM(E35:E39)</f>
        <v>78090</v>
      </c>
      <c r="F34" s="207">
        <f>SUM(F35:F39)</f>
        <v>164050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71820</v>
      </c>
      <c r="E37" s="215">
        <v>78090</v>
      </c>
      <c r="F37" s="215">
        <v>164050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338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71820</v>
      </c>
      <c r="E47" s="207">
        <f>+E34+E40+E45+E46</f>
        <v>78090</v>
      </c>
      <c r="F47" s="207">
        <f>+F34+F40+F45+F46</f>
        <v>164050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2">
      <selection activeCell="D28" sqref="D28"/>
    </sheetView>
  </sheetViews>
  <sheetFormatPr defaultColWidth="9.00390625" defaultRowHeight="12.75"/>
  <cols>
    <col min="1" max="1" width="49.50390625" style="181" customWidth="1"/>
    <col min="2" max="3" width="13.875" style="181" customWidth="1"/>
    <col min="4" max="4" width="13.875" style="182" customWidth="1"/>
    <col min="5" max="5" width="20.00390625" style="182" customWidth="1"/>
    <col min="6" max="6" width="19.00390625" style="182" customWidth="1"/>
    <col min="7" max="16384" width="9.375" style="182" customWidth="1"/>
  </cols>
  <sheetData>
    <row r="1" spans="1:4" s="94" customFormat="1" ht="24" customHeight="1">
      <c r="A1" s="263"/>
      <c r="B1" s="263"/>
      <c r="C1" s="527" t="s">
        <v>249</v>
      </c>
      <c r="D1" s="527"/>
    </row>
    <row r="2" spans="1:4" s="201" customFormat="1" ht="27.75" customHeight="1">
      <c r="A2" s="264" t="s">
        <v>426</v>
      </c>
      <c r="B2" s="265" t="s">
        <v>4</v>
      </c>
      <c r="C2" s="265" t="s">
        <v>5</v>
      </c>
      <c r="D2" s="265" t="s">
        <v>6</v>
      </c>
    </row>
    <row r="3" spans="1:4" ht="15.75" customHeight="1">
      <c r="A3" s="266"/>
      <c r="B3" s="267"/>
      <c r="C3" s="268"/>
      <c r="D3" s="269"/>
    </row>
    <row r="4" spans="1:4" ht="15.75" customHeight="1">
      <c r="A4" s="270" t="s">
        <v>427</v>
      </c>
      <c r="B4" s="271">
        <v>4583172</v>
      </c>
      <c r="C4" s="272">
        <v>5697136</v>
      </c>
      <c r="D4" s="273">
        <v>5397084</v>
      </c>
    </row>
    <row r="5" spans="1:4" ht="15.75" customHeight="1">
      <c r="A5" s="270" t="s">
        <v>428</v>
      </c>
      <c r="B5" s="271">
        <v>830000</v>
      </c>
      <c r="C5" s="272">
        <v>330000</v>
      </c>
      <c r="D5" s="273">
        <v>91636</v>
      </c>
    </row>
    <row r="6" spans="1:4" ht="15.75" customHeight="1" hidden="1">
      <c r="A6" s="270"/>
      <c r="B6" s="271"/>
      <c r="C6" s="272"/>
      <c r="D6" s="273"/>
    </row>
    <row r="7" spans="1:4" ht="15.75" customHeight="1">
      <c r="A7" s="270" t="s">
        <v>429</v>
      </c>
      <c r="B7" s="271">
        <v>2014400</v>
      </c>
      <c r="C7" s="272">
        <v>1444400</v>
      </c>
      <c r="D7" s="273">
        <v>1291480</v>
      </c>
    </row>
    <row r="8" spans="1:4" ht="15.75" customHeight="1">
      <c r="A8" s="270" t="s">
        <v>430</v>
      </c>
      <c r="B8" s="271">
        <v>570000</v>
      </c>
      <c r="C8" s="272">
        <v>570000</v>
      </c>
      <c r="D8" s="273">
        <v>484102</v>
      </c>
    </row>
    <row r="9" spans="1:4" ht="15.75" customHeight="1">
      <c r="A9" s="270" t="s">
        <v>405</v>
      </c>
      <c r="B9" s="271">
        <v>1268875</v>
      </c>
      <c r="C9" s="272">
        <v>650125</v>
      </c>
      <c r="D9" s="273">
        <v>333251</v>
      </c>
    </row>
    <row r="10" spans="1:4" ht="15.75" customHeight="1">
      <c r="A10" s="270" t="s">
        <v>431</v>
      </c>
      <c r="B10" s="271">
        <v>2630000</v>
      </c>
      <c r="C10" s="272">
        <v>4455062</v>
      </c>
      <c r="D10" s="273">
        <v>2474502</v>
      </c>
    </row>
    <row r="11" spans="1:4" ht="15.75" customHeight="1">
      <c r="A11" s="270" t="s">
        <v>432</v>
      </c>
      <c r="B11" s="271">
        <v>178000</v>
      </c>
      <c r="C11" s="272">
        <v>178000</v>
      </c>
      <c r="D11" s="273">
        <v>166415</v>
      </c>
    </row>
    <row r="12" spans="1:4" ht="15.75" customHeight="1">
      <c r="A12" s="270" t="s">
        <v>411</v>
      </c>
      <c r="B12" s="271">
        <v>2824126</v>
      </c>
      <c r="C12" s="272">
        <v>3149766</v>
      </c>
      <c r="D12" s="273">
        <v>3154143</v>
      </c>
    </row>
    <row r="13" spans="1:4" ht="15.75" customHeight="1">
      <c r="A13" s="270" t="s">
        <v>412</v>
      </c>
      <c r="B13" s="271">
        <v>978900</v>
      </c>
      <c r="C13" s="272">
        <v>1023520</v>
      </c>
      <c r="D13" s="273">
        <v>1207116</v>
      </c>
    </row>
    <row r="14" spans="1:4" ht="15.75" customHeight="1">
      <c r="A14" s="270" t="s">
        <v>413</v>
      </c>
      <c r="B14" s="271"/>
      <c r="C14" s="272">
        <v>279000</v>
      </c>
      <c r="D14" s="273">
        <v>279000</v>
      </c>
    </row>
    <row r="15" spans="1:4" ht="15.75" customHeight="1">
      <c r="A15" s="270" t="s">
        <v>889</v>
      </c>
      <c r="B15" s="271">
        <v>2207500</v>
      </c>
      <c r="C15" s="272">
        <v>2781977</v>
      </c>
      <c r="D15" s="273">
        <v>1781703</v>
      </c>
    </row>
    <row r="16" spans="1:4" ht="15.75" customHeight="1">
      <c r="A16" s="270" t="s">
        <v>433</v>
      </c>
      <c r="B16" s="271">
        <v>210000</v>
      </c>
      <c r="C16" s="272">
        <v>210000</v>
      </c>
      <c r="D16" s="273">
        <v>94955</v>
      </c>
    </row>
    <row r="17" spans="1:4" ht="15.75" customHeight="1">
      <c r="A17" s="270" t="s">
        <v>406</v>
      </c>
      <c r="B17" s="271">
        <v>2709676</v>
      </c>
      <c r="C17" s="272">
        <v>2985289</v>
      </c>
      <c r="D17" s="273">
        <v>3076937</v>
      </c>
    </row>
    <row r="18" spans="1:4" ht="15.75" customHeight="1">
      <c r="A18" s="270" t="s">
        <v>434</v>
      </c>
      <c r="B18" s="271">
        <v>415000</v>
      </c>
      <c r="C18" s="272">
        <v>415000</v>
      </c>
      <c r="D18" s="273">
        <v>620836</v>
      </c>
    </row>
    <row r="19" spans="1:4" ht="15.75" customHeight="1">
      <c r="A19" s="274" t="s">
        <v>435</v>
      </c>
      <c r="B19" s="271">
        <v>818140</v>
      </c>
      <c r="C19" s="272">
        <v>843040</v>
      </c>
      <c r="D19" s="273">
        <v>595743</v>
      </c>
    </row>
    <row r="20" spans="1:4" ht="15.75" customHeight="1">
      <c r="A20" s="274" t="s">
        <v>425</v>
      </c>
      <c r="B20" s="271">
        <v>190000</v>
      </c>
      <c r="C20" s="272">
        <v>1147400</v>
      </c>
      <c r="D20" s="273">
        <v>1113650</v>
      </c>
    </row>
    <row r="21" spans="1:4" ht="15.75" customHeight="1">
      <c r="A21" s="274" t="s">
        <v>891</v>
      </c>
      <c r="B21" s="271">
        <v>1500000</v>
      </c>
      <c r="C21" s="272">
        <v>2061600</v>
      </c>
      <c r="D21" s="273">
        <v>1279691</v>
      </c>
    </row>
    <row r="22" spans="1:4" ht="15.75" customHeight="1">
      <c r="A22" s="274" t="s">
        <v>414</v>
      </c>
      <c r="B22" s="271">
        <v>805000</v>
      </c>
      <c r="C22" s="272">
        <v>1082178</v>
      </c>
      <c r="D22" s="273">
        <v>1198582</v>
      </c>
    </row>
    <row r="23" spans="1:4" ht="15.75" customHeight="1">
      <c r="A23" s="274" t="s">
        <v>418</v>
      </c>
      <c r="B23" s="271">
        <v>660037</v>
      </c>
      <c r="C23" s="272">
        <v>2553102</v>
      </c>
      <c r="D23" s="273">
        <v>1829813</v>
      </c>
    </row>
    <row r="24" spans="1:4" ht="15.75" customHeight="1">
      <c r="A24" s="274" t="s">
        <v>896</v>
      </c>
      <c r="B24" s="271">
        <v>71820</v>
      </c>
      <c r="C24" s="272">
        <v>78090</v>
      </c>
      <c r="D24" s="273">
        <v>1640502</v>
      </c>
    </row>
    <row r="25" spans="1:4" ht="15.75" customHeight="1">
      <c r="A25" s="274"/>
      <c r="B25" s="275"/>
      <c r="C25" s="276"/>
      <c r="D25" s="273"/>
    </row>
    <row r="26" spans="1:4" ht="15.75" customHeight="1">
      <c r="A26" s="277"/>
      <c r="B26" s="278"/>
      <c r="C26" s="279"/>
      <c r="D26" s="280"/>
    </row>
    <row r="27" spans="1:4" ht="18" customHeight="1">
      <c r="A27" s="281" t="s">
        <v>436</v>
      </c>
      <c r="B27" s="282">
        <v>32353294</v>
      </c>
      <c r="C27" s="282">
        <v>39437233</v>
      </c>
      <c r="D27" s="283">
        <v>26969213</v>
      </c>
    </row>
  </sheetData>
  <sheetProtection selectLockedCells="1" selectUnlockedCells="1"/>
  <mergeCells count="1">
    <mergeCell ref="C1:D1"/>
  </mergeCells>
  <conditionalFormatting sqref="B27:D27">
    <cfRule type="cellIs" priority="1" dxfId="1" operator="equal" stopIfTrue="1">
      <formula>0</formula>
    </cfRule>
  </conditionalFormatting>
  <printOptions horizontalCentered="1"/>
  <pageMargins left="0.7875" right="0.7875" top="1.575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CE,Félkövér"&amp;14Bakonyszentiván Önkormányzat 
&amp;12 kiadásai 
kormányzati funkciónként&amp;R&amp;"Times New Roman CE,Félkövér dőlt"&amp;11 4. melléklet a 3/2018. (VI.11.)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4">
      <selection activeCell="D25" sqref="D25"/>
    </sheetView>
  </sheetViews>
  <sheetFormatPr defaultColWidth="9.00390625" defaultRowHeight="12.75"/>
  <cols>
    <col min="1" max="1" width="5.875" style="284" customWidth="1"/>
    <col min="2" max="2" width="55.875" style="182" customWidth="1"/>
    <col min="3" max="4" width="14.875" style="182" customWidth="1"/>
    <col min="5" max="16384" width="9.375" style="182" customWidth="1"/>
  </cols>
  <sheetData>
    <row r="1" spans="1:4" s="286" customFormat="1" ht="15">
      <c r="A1" s="285"/>
      <c r="D1" s="96" t="s">
        <v>888</v>
      </c>
    </row>
    <row r="2" spans="1:4" s="288" customFormat="1" ht="48" customHeight="1">
      <c r="A2" s="264" t="s">
        <v>437</v>
      </c>
      <c r="B2" s="287" t="s">
        <v>3</v>
      </c>
      <c r="C2" s="287" t="s">
        <v>438</v>
      </c>
      <c r="D2" s="265" t="s">
        <v>439</v>
      </c>
    </row>
    <row r="3" spans="1:4" s="288" customFormat="1" ht="13.5" customHeight="1">
      <c r="A3" s="289">
        <v>1</v>
      </c>
      <c r="B3" s="290">
        <v>2</v>
      </c>
      <c r="C3" s="290">
        <v>3</v>
      </c>
      <c r="D3" s="291">
        <v>4</v>
      </c>
    </row>
    <row r="4" spans="1:4" ht="18" customHeight="1">
      <c r="A4" s="292" t="s">
        <v>12</v>
      </c>
      <c r="B4" s="293" t="s">
        <v>440</v>
      </c>
      <c r="C4" s="294"/>
      <c r="D4" s="295"/>
    </row>
    <row r="5" spans="1:4" ht="18" customHeight="1">
      <c r="A5" s="296" t="s">
        <v>25</v>
      </c>
      <c r="B5" s="297" t="s">
        <v>441</v>
      </c>
      <c r="C5" s="298"/>
      <c r="D5" s="299"/>
    </row>
    <row r="6" spans="1:4" ht="18" customHeight="1">
      <c r="A6" s="296" t="s">
        <v>39</v>
      </c>
      <c r="B6" s="297" t="s">
        <v>442</v>
      </c>
      <c r="C6" s="298"/>
      <c r="D6" s="299"/>
    </row>
    <row r="7" spans="1:4" ht="18" customHeight="1">
      <c r="A7" s="296" t="s">
        <v>220</v>
      </c>
      <c r="B7" s="297" t="s">
        <v>443</v>
      </c>
      <c r="C7" s="298"/>
      <c r="D7" s="299"/>
    </row>
    <row r="8" spans="1:4" ht="18" customHeight="1">
      <c r="A8" s="300" t="s">
        <v>66</v>
      </c>
      <c r="B8" s="297" t="s">
        <v>444</v>
      </c>
      <c r="C8" s="298"/>
      <c r="D8" s="299"/>
    </row>
    <row r="9" spans="1:4" ht="18" customHeight="1">
      <c r="A9" s="296" t="s">
        <v>88</v>
      </c>
      <c r="B9" s="297" t="s">
        <v>445</v>
      </c>
      <c r="C9" s="298"/>
      <c r="D9" s="299"/>
    </row>
    <row r="10" spans="1:4" ht="18" customHeight="1">
      <c r="A10" s="300" t="s">
        <v>231</v>
      </c>
      <c r="B10" s="301" t="s">
        <v>446</v>
      </c>
      <c r="C10" s="298"/>
      <c r="D10" s="299"/>
    </row>
    <row r="11" spans="1:4" ht="18" customHeight="1">
      <c r="A11" s="296" t="s">
        <v>110</v>
      </c>
      <c r="B11" s="301" t="s">
        <v>447</v>
      </c>
      <c r="C11" s="298"/>
      <c r="D11" s="299"/>
    </row>
    <row r="12" spans="1:4" ht="18" customHeight="1">
      <c r="A12" s="300" t="s">
        <v>120</v>
      </c>
      <c r="B12" s="301" t="s">
        <v>448</v>
      </c>
      <c r="C12" s="298"/>
      <c r="D12" s="299"/>
    </row>
    <row r="13" spans="1:4" ht="18" customHeight="1">
      <c r="A13" s="296" t="s">
        <v>243</v>
      </c>
      <c r="B13" s="301" t="s">
        <v>449</v>
      </c>
      <c r="C13" s="298"/>
      <c r="D13" s="299"/>
    </row>
    <row r="14" spans="1:4" ht="18" customHeight="1">
      <c r="A14" s="300" t="s">
        <v>273</v>
      </c>
      <c r="B14" s="301" t="s">
        <v>450</v>
      </c>
      <c r="C14" s="298"/>
      <c r="D14" s="299"/>
    </row>
    <row r="15" spans="1:4" ht="22.5">
      <c r="A15" s="296" t="s">
        <v>274</v>
      </c>
      <c r="B15" s="301" t="s">
        <v>451</v>
      </c>
      <c r="C15" s="298"/>
      <c r="D15" s="299"/>
    </row>
    <row r="16" spans="1:4" ht="18" customHeight="1">
      <c r="A16" s="300" t="s">
        <v>275</v>
      </c>
      <c r="B16" s="297" t="s">
        <v>452</v>
      </c>
      <c r="C16" s="298">
        <v>46810</v>
      </c>
      <c r="D16" s="299">
        <v>46810</v>
      </c>
    </row>
    <row r="17" spans="1:4" ht="18" customHeight="1">
      <c r="A17" s="296" t="s">
        <v>278</v>
      </c>
      <c r="B17" s="297" t="s">
        <v>453</v>
      </c>
      <c r="C17" s="298"/>
      <c r="D17" s="299"/>
    </row>
    <row r="18" spans="1:4" ht="18" customHeight="1">
      <c r="A18" s="300" t="s">
        <v>281</v>
      </c>
      <c r="B18" s="297" t="s">
        <v>454</v>
      </c>
      <c r="C18" s="298"/>
      <c r="D18" s="299"/>
    </row>
    <row r="19" spans="1:4" ht="18" customHeight="1">
      <c r="A19" s="296" t="s">
        <v>284</v>
      </c>
      <c r="B19" s="297" t="s">
        <v>455</v>
      </c>
      <c r="C19" s="298"/>
      <c r="D19" s="299"/>
    </row>
    <row r="20" spans="1:4" ht="18" customHeight="1">
      <c r="A20" s="300" t="s">
        <v>287</v>
      </c>
      <c r="B20" s="297" t="s">
        <v>456</v>
      </c>
      <c r="C20" s="298"/>
      <c r="D20" s="299"/>
    </row>
    <row r="21" spans="1:4" ht="18" customHeight="1">
      <c r="A21" s="296" t="s">
        <v>290</v>
      </c>
      <c r="B21" s="302" t="s">
        <v>457</v>
      </c>
      <c r="C21" s="298">
        <v>12550</v>
      </c>
      <c r="D21" s="299">
        <v>10600</v>
      </c>
    </row>
    <row r="22" spans="1:4" ht="18" customHeight="1">
      <c r="A22" s="300" t="s">
        <v>293</v>
      </c>
      <c r="B22" s="302"/>
      <c r="C22" s="298"/>
      <c r="D22" s="299"/>
    </row>
    <row r="23" spans="1:4" ht="18" customHeight="1">
      <c r="A23" s="296" t="s">
        <v>296</v>
      </c>
      <c r="B23" s="302"/>
      <c r="C23" s="298"/>
      <c r="D23" s="299"/>
    </row>
    <row r="24" spans="1:4" ht="18" customHeight="1">
      <c r="A24" s="300" t="s">
        <v>299</v>
      </c>
      <c r="B24" s="302"/>
      <c r="C24" s="298"/>
      <c r="D24" s="299" t="s">
        <v>458</v>
      </c>
    </row>
    <row r="25" spans="1:4" ht="18" customHeight="1">
      <c r="A25" s="296" t="s">
        <v>302</v>
      </c>
      <c r="B25" s="302"/>
      <c r="C25" s="298"/>
      <c r="D25" s="299"/>
    </row>
    <row r="26" spans="1:4" ht="18" customHeight="1">
      <c r="A26" s="300" t="s">
        <v>304</v>
      </c>
      <c r="B26" s="302"/>
      <c r="C26" s="298"/>
      <c r="D26" s="299"/>
    </row>
    <row r="27" spans="1:4" ht="18" customHeight="1">
      <c r="A27" s="296" t="s">
        <v>305</v>
      </c>
      <c r="B27" s="302"/>
      <c r="C27" s="298"/>
      <c r="D27" s="299"/>
    </row>
    <row r="28" spans="1:4" ht="18" customHeight="1">
      <c r="A28" s="300" t="s">
        <v>306</v>
      </c>
      <c r="B28" s="302"/>
      <c r="C28" s="298"/>
      <c r="D28" s="299"/>
    </row>
    <row r="29" spans="1:4" ht="18" customHeight="1">
      <c r="A29" s="303" t="s">
        <v>309</v>
      </c>
      <c r="B29" s="304"/>
      <c r="C29" s="305"/>
      <c r="D29" s="306"/>
    </row>
    <row r="30" spans="1:4" ht="18" customHeight="1">
      <c r="A30" s="307" t="s">
        <v>312</v>
      </c>
      <c r="B30" s="308" t="s">
        <v>459</v>
      </c>
      <c r="C30" s="309">
        <v>59360</v>
      </c>
      <c r="D30" s="310">
        <f>SUM(D4:D29)</f>
        <v>57410</v>
      </c>
    </row>
    <row r="31" spans="1:4" ht="25.5" customHeight="1">
      <c r="A31" s="311"/>
      <c r="B31" s="528" t="s">
        <v>460</v>
      </c>
      <c r="C31" s="528"/>
      <c r="D31" s="528"/>
    </row>
  </sheetData>
  <sheetProtection/>
  <mergeCells count="1">
    <mergeCell ref="B31:D31"/>
  </mergeCells>
  <printOptions horizontalCentered="1"/>
  <pageMargins left="0.7875" right="0.7875" top="1.7020833333333334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CE,Félkövér"&amp;12Az önkormányzat által adott közvetett támogatások
(kedvezmények)&amp;R&amp;"Times New Roman CE,Félkövér dőlt"&amp;11 5. melléklet  a 3/2017. (V.9.)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3">
      <selection activeCell="E37" sqref="E37"/>
    </sheetView>
  </sheetViews>
  <sheetFormatPr defaultColWidth="9.00390625" defaultRowHeight="12.75"/>
  <cols>
    <col min="1" max="1" width="6.625" style="312" customWidth="1"/>
    <col min="2" max="2" width="32.875" style="312" customWidth="1"/>
    <col min="3" max="3" width="20.875" style="312" customWidth="1"/>
    <col min="4" max="5" width="12.875" style="312" customWidth="1"/>
    <col min="6" max="16384" width="9.375" style="312" customWidth="1"/>
  </cols>
  <sheetData>
    <row r="1" spans="3:5" ht="13.5">
      <c r="C1" s="313"/>
      <c r="D1" s="313"/>
      <c r="E1" s="313" t="s">
        <v>897</v>
      </c>
    </row>
    <row r="2" spans="1:5" ht="42.75" customHeight="1">
      <c r="A2" s="314" t="s">
        <v>2</v>
      </c>
      <c r="B2" s="315" t="s">
        <v>461</v>
      </c>
      <c r="C2" s="315" t="s">
        <v>462</v>
      </c>
      <c r="D2" s="316" t="s">
        <v>463</v>
      </c>
      <c r="E2" s="317" t="s">
        <v>464</v>
      </c>
    </row>
    <row r="3" spans="1:5" ht="15.75" customHeight="1">
      <c r="A3" s="318" t="s">
        <v>12</v>
      </c>
      <c r="B3" s="319" t="s">
        <v>465</v>
      </c>
      <c r="C3" s="319" t="s">
        <v>466</v>
      </c>
      <c r="D3" s="320">
        <v>60000</v>
      </c>
      <c r="E3" s="321">
        <v>60000</v>
      </c>
    </row>
    <row r="4" spans="1:5" ht="15.75" customHeight="1">
      <c r="A4" s="322" t="s">
        <v>25</v>
      </c>
      <c r="B4" s="323" t="s">
        <v>467</v>
      </c>
      <c r="C4" s="323" t="s">
        <v>469</v>
      </c>
      <c r="D4" s="324">
        <v>45000</v>
      </c>
      <c r="E4" s="325">
        <v>45000</v>
      </c>
    </row>
    <row r="5" spans="1:5" ht="15.75" customHeight="1">
      <c r="A5" s="322" t="s">
        <v>39</v>
      </c>
      <c r="B5" s="323" t="s">
        <v>468</v>
      </c>
      <c r="C5" s="323" t="s">
        <v>469</v>
      </c>
      <c r="D5" s="324">
        <v>10000</v>
      </c>
      <c r="E5" s="325">
        <v>10000</v>
      </c>
    </row>
    <row r="6" spans="1:5" ht="15.75" customHeight="1">
      <c r="A6" s="322" t="s">
        <v>220</v>
      </c>
      <c r="B6" s="323" t="s">
        <v>470</v>
      </c>
      <c r="C6" s="323" t="s">
        <v>469</v>
      </c>
      <c r="D6" s="324">
        <v>10000</v>
      </c>
      <c r="E6" s="325">
        <v>10000</v>
      </c>
    </row>
    <row r="7" spans="1:5" ht="15.75" customHeight="1">
      <c r="A7" s="322" t="s">
        <v>66</v>
      </c>
      <c r="B7" s="323" t="s">
        <v>471</v>
      </c>
      <c r="C7" s="323" t="s">
        <v>466</v>
      </c>
      <c r="D7" s="324">
        <v>130000</v>
      </c>
      <c r="E7" s="325">
        <v>130000</v>
      </c>
    </row>
    <row r="8" spans="1:5" ht="15.75" customHeight="1">
      <c r="A8" s="322" t="s">
        <v>88</v>
      </c>
      <c r="B8" s="323" t="s">
        <v>941</v>
      </c>
      <c r="C8" s="323" t="s">
        <v>942</v>
      </c>
      <c r="D8" s="324">
        <v>20000</v>
      </c>
      <c r="E8" s="325">
        <v>20000</v>
      </c>
    </row>
    <row r="9" spans="1:5" ht="15.75" customHeight="1">
      <c r="A9" s="322" t="s">
        <v>231</v>
      </c>
      <c r="B9" s="323" t="s">
        <v>472</v>
      </c>
      <c r="C9" s="323" t="s">
        <v>943</v>
      </c>
      <c r="D9" s="324">
        <v>100000</v>
      </c>
      <c r="E9" s="325">
        <v>100000</v>
      </c>
    </row>
    <row r="10" spans="1:5" ht="15.75" customHeight="1">
      <c r="A10" s="322" t="s">
        <v>110</v>
      </c>
      <c r="B10" s="323" t="s">
        <v>944</v>
      </c>
      <c r="C10" s="323" t="s">
        <v>945</v>
      </c>
      <c r="D10" s="324">
        <v>10000</v>
      </c>
      <c r="E10" s="325">
        <v>10000</v>
      </c>
    </row>
    <row r="11" spans="1:5" ht="15.75" customHeight="1">
      <c r="A11" s="322" t="s">
        <v>120</v>
      </c>
      <c r="B11" s="323" t="s">
        <v>946</v>
      </c>
      <c r="C11" s="323" t="s">
        <v>947</v>
      </c>
      <c r="D11" s="324">
        <v>722400</v>
      </c>
      <c r="E11" s="325">
        <v>722400</v>
      </c>
    </row>
    <row r="12" spans="1:5" ht="15.75" customHeight="1">
      <c r="A12" s="322" t="s">
        <v>243</v>
      </c>
      <c r="B12" s="323"/>
      <c r="C12" s="323"/>
      <c r="D12" s="324"/>
      <c r="E12" s="325"/>
    </row>
    <row r="13" spans="1:5" ht="15.75" customHeight="1">
      <c r="A13" s="322" t="s">
        <v>273</v>
      </c>
      <c r="B13" s="323"/>
      <c r="C13" s="323"/>
      <c r="D13" s="324"/>
      <c r="E13" s="325"/>
    </row>
    <row r="14" spans="1:5" ht="15.75" customHeight="1">
      <c r="A14" s="322" t="s">
        <v>274</v>
      </c>
      <c r="B14" s="323"/>
      <c r="C14" s="323"/>
      <c r="D14" s="324"/>
      <c r="E14" s="325"/>
    </row>
    <row r="15" spans="1:5" ht="15.75" customHeight="1">
      <c r="A15" s="322" t="s">
        <v>275</v>
      </c>
      <c r="B15" s="323"/>
      <c r="C15" s="323"/>
      <c r="D15" s="324"/>
      <c r="E15" s="325"/>
    </row>
    <row r="16" spans="1:5" ht="15.75" customHeight="1">
      <c r="A16" s="322" t="s">
        <v>278</v>
      </c>
      <c r="B16" s="323"/>
      <c r="C16" s="323"/>
      <c r="D16" s="324"/>
      <c r="E16" s="325"/>
    </row>
    <row r="17" spans="1:5" ht="15.75" customHeight="1">
      <c r="A17" s="322" t="s">
        <v>281</v>
      </c>
      <c r="B17" s="323"/>
      <c r="C17" s="323"/>
      <c r="D17" s="324"/>
      <c r="E17" s="325"/>
    </row>
    <row r="18" spans="1:5" ht="15.75" customHeight="1">
      <c r="A18" s="322" t="s">
        <v>284</v>
      </c>
      <c r="B18" s="323"/>
      <c r="C18" s="323"/>
      <c r="D18" s="324"/>
      <c r="E18" s="325"/>
    </row>
    <row r="19" spans="1:5" ht="15.75" customHeight="1">
      <c r="A19" s="322" t="s">
        <v>287</v>
      </c>
      <c r="B19" s="323"/>
      <c r="C19" s="323"/>
      <c r="D19" s="324"/>
      <c r="E19" s="325"/>
    </row>
    <row r="20" spans="1:5" ht="15.75" customHeight="1">
      <c r="A20" s="322" t="s">
        <v>290</v>
      </c>
      <c r="B20" s="323"/>
      <c r="C20" s="323"/>
      <c r="D20" s="324"/>
      <c r="E20" s="325"/>
    </row>
    <row r="21" spans="1:5" ht="15.75" customHeight="1">
      <c r="A21" s="322" t="s">
        <v>293</v>
      </c>
      <c r="B21" s="323"/>
      <c r="C21" s="323"/>
      <c r="D21" s="324"/>
      <c r="E21" s="325"/>
    </row>
    <row r="22" spans="1:5" ht="15.75" customHeight="1">
      <c r="A22" s="322" t="s">
        <v>296</v>
      </c>
      <c r="B22" s="323"/>
      <c r="C22" s="323"/>
      <c r="D22" s="324"/>
      <c r="E22" s="325"/>
    </row>
    <row r="23" spans="1:5" ht="15.75" customHeight="1">
      <c r="A23" s="322" t="s">
        <v>299</v>
      </c>
      <c r="B23" s="323"/>
      <c r="C23" s="323"/>
      <c r="D23" s="324"/>
      <c r="E23" s="325"/>
    </row>
    <row r="24" spans="1:5" ht="15.75" customHeight="1">
      <c r="A24" s="322" t="s">
        <v>302</v>
      </c>
      <c r="B24" s="323"/>
      <c r="C24" s="323"/>
      <c r="D24" s="324"/>
      <c r="E24" s="325"/>
    </row>
    <row r="25" spans="1:5" ht="15.75" customHeight="1">
      <c r="A25" s="322" t="s">
        <v>304</v>
      </c>
      <c r="B25" s="323"/>
      <c r="C25" s="323"/>
      <c r="D25" s="324"/>
      <c r="E25" s="325"/>
    </row>
    <row r="26" spans="1:5" ht="15.75" customHeight="1">
      <c r="A26" s="322" t="s">
        <v>305</v>
      </c>
      <c r="B26" s="323"/>
      <c r="C26" s="323"/>
      <c r="D26" s="324"/>
      <c r="E26" s="325"/>
    </row>
    <row r="27" spans="1:5" ht="15.75" customHeight="1">
      <c r="A27" s="322" t="s">
        <v>306</v>
      </c>
      <c r="B27" s="323"/>
      <c r="C27" s="323"/>
      <c r="D27" s="324"/>
      <c r="E27" s="325"/>
    </row>
    <row r="28" spans="1:5" ht="15.75" customHeight="1">
      <c r="A28" s="322" t="s">
        <v>309</v>
      </c>
      <c r="B28" s="323"/>
      <c r="C28" s="323"/>
      <c r="D28" s="324"/>
      <c r="E28" s="325"/>
    </row>
    <row r="29" spans="1:5" ht="15.75" customHeight="1">
      <c r="A29" s="322" t="s">
        <v>312</v>
      </c>
      <c r="B29" s="323"/>
      <c r="C29" s="323"/>
      <c r="D29" s="324"/>
      <c r="E29" s="325"/>
    </row>
    <row r="30" spans="1:5" ht="15.75" customHeight="1">
      <c r="A30" s="322" t="s">
        <v>315</v>
      </c>
      <c r="B30" s="323"/>
      <c r="C30" s="323"/>
      <c r="D30" s="324"/>
      <c r="E30" s="325"/>
    </row>
    <row r="31" spans="1:5" ht="15.75" customHeight="1">
      <c r="A31" s="322" t="s">
        <v>318</v>
      </c>
      <c r="B31" s="323"/>
      <c r="C31" s="323"/>
      <c r="D31" s="324"/>
      <c r="E31" s="325"/>
    </row>
    <row r="32" spans="1:5" ht="15.75" customHeight="1">
      <c r="A32" s="322" t="s">
        <v>321</v>
      </c>
      <c r="B32" s="323"/>
      <c r="C32" s="323"/>
      <c r="D32" s="324"/>
      <c r="E32" s="325"/>
    </row>
    <row r="33" spans="1:5" ht="15.75" customHeight="1">
      <c r="A33" s="322" t="s">
        <v>473</v>
      </c>
      <c r="B33" s="323"/>
      <c r="C33" s="323"/>
      <c r="D33" s="324"/>
      <c r="E33" s="325"/>
    </row>
    <row r="34" spans="1:5" ht="15.75" customHeight="1">
      <c r="A34" s="322" t="s">
        <v>474</v>
      </c>
      <c r="B34" s="323"/>
      <c r="C34" s="323"/>
      <c r="D34" s="324"/>
      <c r="E34" s="325"/>
    </row>
    <row r="35" spans="1:5" ht="15.75" customHeight="1">
      <c r="A35" s="326" t="s">
        <v>475</v>
      </c>
      <c r="B35" s="327"/>
      <c r="C35" s="327"/>
      <c r="D35" s="328"/>
      <c r="E35" s="329"/>
    </row>
    <row r="36" spans="1:5" ht="15.75" customHeight="1">
      <c r="A36" s="529" t="s">
        <v>459</v>
      </c>
      <c r="B36" s="529"/>
      <c r="C36" s="330"/>
      <c r="D36" s="331">
        <v>1107400</v>
      </c>
      <c r="E36" s="332">
        <v>1107400</v>
      </c>
    </row>
  </sheetData>
  <sheetProtection/>
  <mergeCells count="1">
    <mergeCell ref="A36:B36"/>
  </mergeCells>
  <printOptions horizontalCentered="1"/>
  <pageMargins left="0.7875" right="0.7875" top="1.547222222222222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CE,Félkövér"&amp;12K I M U T A T Á S
a 2017. évi céljelleggel juttatott támogatások felhasználásáról&amp;R&amp;"Times New Roman CE,Félkövér dőlt"&amp;11 6. melléklet a 3/2018. (VI.11.)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SheetLayoutView="115" workbookViewId="0" topLeftCell="B2">
      <selection activeCell="I30" sqref="I30"/>
    </sheetView>
  </sheetViews>
  <sheetFormatPr defaultColWidth="9.00390625" defaultRowHeight="12.75"/>
  <cols>
    <col min="1" max="1" width="6.875" style="94" customWidth="1"/>
    <col min="2" max="2" width="40.125" style="95" customWidth="1"/>
    <col min="3" max="4" width="11.625" style="95" customWidth="1"/>
    <col min="5" max="5" width="11.625" style="94" customWidth="1"/>
    <col min="6" max="6" width="38.625" style="94" customWidth="1"/>
    <col min="7" max="9" width="11.625" style="94" customWidth="1"/>
    <col min="10" max="16384" width="9.375" style="94" customWidth="1"/>
  </cols>
  <sheetData>
    <row r="1" spans="2:10" ht="39.75" customHeight="1">
      <c r="B1" s="517" t="s">
        <v>324</v>
      </c>
      <c r="C1" s="517"/>
      <c r="D1" s="517"/>
      <c r="E1" s="517"/>
      <c r="F1" s="517"/>
      <c r="G1" s="517"/>
      <c r="H1" s="517"/>
      <c r="I1" s="517"/>
      <c r="J1" s="518"/>
    </row>
    <row r="2" spans="9:10" ht="13.5">
      <c r="I2" s="96" t="s">
        <v>249</v>
      </c>
      <c r="J2" s="518"/>
    </row>
    <row r="3" spans="1:10" ht="24" customHeight="1">
      <c r="A3" s="519" t="s">
        <v>2</v>
      </c>
      <c r="B3" s="520" t="s">
        <v>250</v>
      </c>
      <c r="C3" s="520"/>
      <c r="D3" s="520"/>
      <c r="E3" s="520"/>
      <c r="F3" s="519" t="s">
        <v>251</v>
      </c>
      <c r="G3" s="519"/>
      <c r="H3" s="519"/>
      <c r="I3" s="519"/>
      <c r="J3" s="518"/>
    </row>
    <row r="4" spans="1:10" s="101" customFormat="1" ht="35.25" customHeight="1">
      <c r="A4" s="519"/>
      <c r="B4" s="98" t="s">
        <v>252</v>
      </c>
      <c r="C4" s="99" t="s">
        <v>913</v>
      </c>
      <c r="D4" s="99" t="s">
        <v>911</v>
      </c>
      <c r="E4" s="100" t="s">
        <v>912</v>
      </c>
      <c r="F4" s="98" t="s">
        <v>252</v>
      </c>
      <c r="G4" s="100" t="s">
        <v>913</v>
      </c>
      <c r="H4" s="99" t="s">
        <v>911</v>
      </c>
      <c r="I4" s="164" t="s">
        <v>912</v>
      </c>
      <c r="J4" s="518"/>
    </row>
    <row r="5" spans="1:10" s="101" customFormat="1" ht="12" customHeight="1">
      <c r="A5" s="102" t="s">
        <v>7</v>
      </c>
      <c r="B5" s="103" t="s">
        <v>8</v>
      </c>
      <c r="C5" s="105" t="s">
        <v>9</v>
      </c>
      <c r="D5" s="104" t="s">
        <v>10</v>
      </c>
      <c r="E5" s="105" t="s">
        <v>253</v>
      </c>
      <c r="F5" s="103" t="s">
        <v>254</v>
      </c>
      <c r="G5" s="105" t="s">
        <v>255</v>
      </c>
      <c r="H5" s="106" t="s">
        <v>256</v>
      </c>
      <c r="I5" s="107" t="s">
        <v>257</v>
      </c>
      <c r="J5" s="518"/>
    </row>
    <row r="6" spans="1:10" ht="12.75" customHeight="1">
      <c r="A6" s="165" t="s">
        <v>12</v>
      </c>
      <c r="B6" s="110" t="s">
        <v>325</v>
      </c>
      <c r="C6" s="113"/>
      <c r="D6" s="112"/>
      <c r="E6" s="113"/>
      <c r="F6" s="110" t="s">
        <v>326</v>
      </c>
      <c r="G6" s="113"/>
      <c r="H6" s="114">
        <v>220000</v>
      </c>
      <c r="I6" s="115">
        <v>219990</v>
      </c>
      <c r="J6" s="518"/>
    </row>
    <row r="7" spans="1:10" ht="12.75" customHeight="1">
      <c r="A7" s="166" t="s">
        <v>25</v>
      </c>
      <c r="B7" s="117" t="s">
        <v>327</v>
      </c>
      <c r="C7" s="118"/>
      <c r="D7" s="111"/>
      <c r="E7" s="118"/>
      <c r="F7" s="117" t="s">
        <v>201</v>
      </c>
      <c r="G7" s="118">
        <v>1291590</v>
      </c>
      <c r="H7" s="119">
        <v>3263921</v>
      </c>
      <c r="I7" s="120">
        <v>2513921</v>
      </c>
      <c r="J7" s="518"/>
    </row>
    <row r="8" spans="1:10" ht="12.75" customHeight="1">
      <c r="A8" s="166" t="s">
        <v>39</v>
      </c>
      <c r="B8" s="117" t="s">
        <v>328</v>
      </c>
      <c r="C8" s="118"/>
      <c r="D8" s="111"/>
      <c r="E8" s="118"/>
      <c r="F8" s="117" t="s">
        <v>329</v>
      </c>
      <c r="G8" s="118"/>
      <c r="H8" s="119"/>
      <c r="I8" s="120"/>
      <c r="J8" s="518"/>
    </row>
    <row r="9" spans="1:10" ht="12.75" customHeight="1">
      <c r="A9" s="166" t="s">
        <v>220</v>
      </c>
      <c r="B9" s="117" t="s">
        <v>330</v>
      </c>
      <c r="C9" s="118"/>
      <c r="D9" s="111"/>
      <c r="E9" s="118"/>
      <c r="F9" s="117" t="s">
        <v>331</v>
      </c>
      <c r="G9" s="118"/>
      <c r="H9" s="119"/>
      <c r="I9" s="120"/>
      <c r="J9" s="518"/>
    </row>
    <row r="10" spans="1:10" ht="26.25" customHeight="1">
      <c r="A10" s="166" t="s">
        <v>66</v>
      </c>
      <c r="B10" s="117" t="s">
        <v>332</v>
      </c>
      <c r="C10" s="118"/>
      <c r="D10" s="111"/>
      <c r="E10" s="118"/>
      <c r="F10" s="117" t="s">
        <v>333</v>
      </c>
      <c r="G10" s="118"/>
      <c r="H10" s="119"/>
      <c r="I10" s="120"/>
      <c r="J10" s="518"/>
    </row>
    <row r="11" spans="1:10" ht="26.25" customHeight="1">
      <c r="A11" s="166" t="s">
        <v>88</v>
      </c>
      <c r="B11" s="117" t="s">
        <v>334</v>
      </c>
      <c r="C11" s="118"/>
      <c r="D11" s="119"/>
      <c r="E11" s="123"/>
      <c r="F11" s="117" t="s">
        <v>335</v>
      </c>
      <c r="G11" s="118"/>
      <c r="H11" s="119"/>
      <c r="I11" s="120"/>
      <c r="J11" s="518"/>
    </row>
    <row r="12" spans="1:10" ht="12.75" customHeight="1">
      <c r="A12" s="166" t="s">
        <v>231</v>
      </c>
      <c r="B12" s="117" t="s">
        <v>336</v>
      </c>
      <c r="C12" s="118"/>
      <c r="D12" s="111"/>
      <c r="E12" s="118"/>
      <c r="F12" s="117" t="s">
        <v>337</v>
      </c>
      <c r="G12" s="118"/>
      <c r="H12" s="119"/>
      <c r="I12" s="120"/>
      <c r="J12" s="518"/>
    </row>
    <row r="13" spans="1:10" ht="12.75" customHeight="1">
      <c r="A13" s="166" t="s">
        <v>110</v>
      </c>
      <c r="B13" s="117" t="s">
        <v>42</v>
      </c>
      <c r="C13" s="118"/>
      <c r="D13" s="111">
        <v>750000</v>
      </c>
      <c r="E13" s="118">
        <v>750000</v>
      </c>
      <c r="F13" s="117" t="s">
        <v>338</v>
      </c>
      <c r="G13" s="118"/>
      <c r="H13" s="118"/>
      <c r="I13" s="167"/>
      <c r="J13" s="518"/>
    </row>
    <row r="14" spans="1:10" ht="12.75" customHeight="1">
      <c r="A14" s="166" t="s">
        <v>120</v>
      </c>
      <c r="B14" s="117" t="s">
        <v>339</v>
      </c>
      <c r="C14" s="118"/>
      <c r="D14" s="119"/>
      <c r="E14" s="123"/>
      <c r="F14" s="124"/>
      <c r="G14" s="118"/>
      <c r="H14" s="118"/>
      <c r="I14" s="167"/>
      <c r="J14" s="518"/>
    </row>
    <row r="15" spans="1:10" ht="12.75" customHeight="1">
      <c r="A15" s="166" t="s">
        <v>243</v>
      </c>
      <c r="B15" s="124"/>
      <c r="C15" s="118"/>
      <c r="D15" s="119"/>
      <c r="E15" s="120"/>
      <c r="F15" s="124"/>
      <c r="G15" s="118"/>
      <c r="H15" s="118"/>
      <c r="I15" s="167"/>
      <c r="J15" s="518"/>
    </row>
    <row r="16" spans="1:10" ht="15.75" customHeight="1">
      <c r="A16" s="97" t="s">
        <v>273</v>
      </c>
      <c r="B16" s="133" t="s">
        <v>276</v>
      </c>
      <c r="C16" s="134">
        <f>SUM(C6:C15)</f>
        <v>0</v>
      </c>
      <c r="D16" s="134">
        <f>SUM(D6:D15)</f>
        <v>750000</v>
      </c>
      <c r="E16" s="134">
        <f>SUM(E6:E15)</f>
        <v>750000</v>
      </c>
      <c r="F16" s="133" t="s">
        <v>277</v>
      </c>
      <c r="G16" s="134">
        <f>SUM(G6:G15)</f>
        <v>1291590</v>
      </c>
      <c r="H16" s="134">
        <f>SUM(H6:H15)</f>
        <v>3483921</v>
      </c>
      <c r="I16" s="159">
        <f>SUM(I6:I15)</f>
        <v>2733911</v>
      </c>
      <c r="J16" s="518"/>
    </row>
    <row r="17" spans="1:10" ht="12.75" customHeight="1">
      <c r="A17" s="168" t="s">
        <v>274</v>
      </c>
      <c r="B17" s="138" t="s">
        <v>340</v>
      </c>
      <c r="C17" s="139"/>
      <c r="D17" s="140"/>
      <c r="E17" s="169"/>
      <c r="F17" s="117" t="s">
        <v>280</v>
      </c>
      <c r="G17" s="113"/>
      <c r="H17" s="113"/>
      <c r="I17" s="170"/>
      <c r="J17" s="518"/>
    </row>
    <row r="18" spans="1:10" ht="12.75" customHeight="1">
      <c r="A18" s="166" t="s">
        <v>275</v>
      </c>
      <c r="B18" s="117" t="s">
        <v>285</v>
      </c>
      <c r="C18" s="118"/>
      <c r="D18" s="111"/>
      <c r="E18" s="118"/>
      <c r="F18" s="117" t="s">
        <v>341</v>
      </c>
      <c r="G18" s="118"/>
      <c r="H18" s="118"/>
      <c r="I18" s="167"/>
      <c r="J18" s="518"/>
    </row>
    <row r="19" spans="1:10" ht="12.75" customHeight="1">
      <c r="A19" s="166" t="s">
        <v>278</v>
      </c>
      <c r="B19" s="117" t="s">
        <v>342</v>
      </c>
      <c r="C19" s="118"/>
      <c r="D19" s="111"/>
      <c r="E19" s="118"/>
      <c r="F19" s="117" t="s">
        <v>343</v>
      </c>
      <c r="G19" s="118"/>
      <c r="H19" s="118"/>
      <c r="I19" s="167"/>
      <c r="J19" s="518"/>
    </row>
    <row r="20" spans="1:10" ht="12.75" customHeight="1">
      <c r="A20" s="166" t="s">
        <v>281</v>
      </c>
      <c r="B20" s="117" t="s">
        <v>344</v>
      </c>
      <c r="C20" s="118"/>
      <c r="D20" s="111"/>
      <c r="E20" s="118"/>
      <c r="F20" s="117" t="s">
        <v>289</v>
      </c>
      <c r="G20" s="118"/>
      <c r="H20" s="118"/>
      <c r="I20" s="167"/>
      <c r="J20" s="518"/>
    </row>
    <row r="21" spans="1:10" ht="12.75" customHeight="1">
      <c r="A21" s="166" t="s">
        <v>284</v>
      </c>
      <c r="B21" s="117" t="s">
        <v>345</v>
      </c>
      <c r="C21" s="118"/>
      <c r="D21" s="111"/>
      <c r="E21" s="118"/>
      <c r="F21" s="121" t="s">
        <v>292</v>
      </c>
      <c r="G21" s="141"/>
      <c r="H21" s="141"/>
      <c r="I21" s="167"/>
      <c r="J21" s="518"/>
    </row>
    <row r="22" spans="1:10" ht="26.25" customHeight="1">
      <c r="A22" s="166" t="s">
        <v>287</v>
      </c>
      <c r="B22" s="121" t="s">
        <v>346</v>
      </c>
      <c r="C22" s="141"/>
      <c r="D22" s="148"/>
      <c r="E22" s="118"/>
      <c r="F22" s="117" t="s">
        <v>347</v>
      </c>
      <c r="G22" s="118"/>
      <c r="H22" s="118"/>
      <c r="I22" s="167"/>
      <c r="J22" s="518"/>
    </row>
    <row r="23" spans="1:10" ht="12.75" customHeight="1">
      <c r="A23" s="166" t="s">
        <v>290</v>
      </c>
      <c r="B23" s="117" t="s">
        <v>297</v>
      </c>
      <c r="C23" s="118"/>
      <c r="D23" s="111"/>
      <c r="E23" s="118"/>
      <c r="F23" s="110" t="s">
        <v>301</v>
      </c>
      <c r="G23" s="113"/>
      <c r="H23" s="113"/>
      <c r="I23" s="167"/>
      <c r="J23" s="518"/>
    </row>
    <row r="24" spans="1:10" ht="12.75" customHeight="1">
      <c r="A24" s="166" t="s">
        <v>293</v>
      </c>
      <c r="B24" s="110" t="s">
        <v>348</v>
      </c>
      <c r="C24" s="113"/>
      <c r="D24" s="112"/>
      <c r="E24" s="118"/>
      <c r="F24" s="117" t="s">
        <v>349</v>
      </c>
      <c r="G24" s="118"/>
      <c r="H24" s="118"/>
      <c r="I24" s="167"/>
      <c r="J24" s="518"/>
    </row>
    <row r="25" spans="1:10" ht="12.75" customHeight="1">
      <c r="A25" s="166" t="s">
        <v>296</v>
      </c>
      <c r="B25" s="127"/>
      <c r="C25" s="128"/>
      <c r="D25" s="129"/>
      <c r="E25" s="118"/>
      <c r="F25" s="149"/>
      <c r="G25" s="113"/>
      <c r="H25" s="113"/>
      <c r="I25" s="167"/>
      <c r="J25" s="518"/>
    </row>
    <row r="26" spans="1:10" ht="12.75" customHeight="1">
      <c r="A26" s="171" t="s">
        <v>299</v>
      </c>
      <c r="B26" s="152"/>
      <c r="C26" s="128"/>
      <c r="D26" s="129"/>
      <c r="E26" s="128"/>
      <c r="F26" s="127"/>
      <c r="G26" s="128"/>
      <c r="H26" s="128"/>
      <c r="I26" s="172"/>
      <c r="J26" s="518"/>
    </row>
    <row r="27" spans="1:10" ht="15.75" customHeight="1">
      <c r="A27" s="97" t="s">
        <v>302</v>
      </c>
      <c r="B27" s="133" t="s">
        <v>350</v>
      </c>
      <c r="C27" s="134">
        <f>SUM(C18:C26)</f>
        <v>0</v>
      </c>
      <c r="D27" s="134">
        <f>SUM(D18:D26)</f>
        <v>0</v>
      </c>
      <c r="E27" s="134">
        <f>SUM(E18:E26)</f>
        <v>0</v>
      </c>
      <c r="F27" s="133" t="s">
        <v>351</v>
      </c>
      <c r="G27" s="173">
        <f>SUM(G17:G26)</f>
        <v>0</v>
      </c>
      <c r="H27" s="173">
        <f>SUM(H17:H26)</f>
        <v>0</v>
      </c>
      <c r="I27" s="174">
        <f>SUM(I17:I26)</f>
        <v>0</v>
      </c>
      <c r="J27" s="518"/>
    </row>
    <row r="28" spans="1:10" ht="22.5" customHeight="1">
      <c r="A28" s="97" t="s">
        <v>304</v>
      </c>
      <c r="B28" s="133" t="s">
        <v>352</v>
      </c>
      <c r="C28" s="134">
        <f>+C16+C17+C27</f>
        <v>0</v>
      </c>
      <c r="D28" s="134">
        <f>+D16+D17+D27</f>
        <v>750000</v>
      </c>
      <c r="E28" s="134">
        <f>+E16+E17+E27</f>
        <v>750000</v>
      </c>
      <c r="F28" s="133" t="s">
        <v>353</v>
      </c>
      <c r="G28" s="134">
        <f>+G16+G27</f>
        <v>1291590</v>
      </c>
      <c r="H28" s="134">
        <f>+H16+H27</f>
        <v>3483921</v>
      </c>
      <c r="I28" s="159">
        <f>+I16+I27</f>
        <v>2733911</v>
      </c>
      <c r="J28" s="518"/>
    </row>
    <row r="29" spans="1:10" ht="15.75" customHeight="1">
      <c r="A29" s="97" t="s">
        <v>305</v>
      </c>
      <c r="B29" s="175" t="s">
        <v>313</v>
      </c>
      <c r="C29" s="176"/>
      <c r="D29" s="176"/>
      <c r="E29" s="176"/>
      <c r="F29" s="175" t="s">
        <v>314</v>
      </c>
      <c r="G29" s="176"/>
      <c r="H29" s="176"/>
      <c r="I29" s="177"/>
      <c r="J29" s="518"/>
    </row>
    <row r="30" spans="1:10" ht="15.75" customHeight="1">
      <c r="A30" s="97" t="s">
        <v>306</v>
      </c>
      <c r="B30" s="175" t="s">
        <v>354</v>
      </c>
      <c r="C30" s="178">
        <f>+C28+C29</f>
        <v>0</v>
      </c>
      <c r="D30" s="178">
        <f>+D28+D29</f>
        <v>750000</v>
      </c>
      <c r="E30" s="178">
        <f>+E28+E29</f>
        <v>750000</v>
      </c>
      <c r="F30" s="175" t="s">
        <v>355</v>
      </c>
      <c r="G30" s="178">
        <f>+G28+G29</f>
        <v>1291590</v>
      </c>
      <c r="H30" s="178">
        <f>+H28+H29</f>
        <v>3483921</v>
      </c>
      <c r="I30" s="179">
        <f>+I28+I29</f>
        <v>2733911</v>
      </c>
      <c r="J30" s="518"/>
    </row>
    <row r="31" spans="1:10" ht="15.75" customHeight="1">
      <c r="A31" s="97" t="s">
        <v>309</v>
      </c>
      <c r="B31" s="175" t="s">
        <v>319</v>
      </c>
      <c r="C31" s="178"/>
      <c r="D31" s="178"/>
      <c r="E31" s="178"/>
      <c r="F31" s="175" t="s">
        <v>320</v>
      </c>
      <c r="G31" s="178" t="str">
        <f>IF(((C16-G16)&gt;0),C16-G16,"----")</f>
        <v>----</v>
      </c>
      <c r="H31" s="178"/>
      <c r="I31" s="180"/>
      <c r="J31" s="518"/>
    </row>
    <row r="32" spans="1:10" ht="12.75">
      <c r="A32" s="97" t="s">
        <v>312</v>
      </c>
      <c r="B32" s="175" t="s">
        <v>322</v>
      </c>
      <c r="C32" s="178"/>
      <c r="D32" s="178"/>
      <c r="E32" s="178"/>
      <c r="F32" s="175" t="s">
        <v>323</v>
      </c>
      <c r="G32" s="178" t="str">
        <f>IF(((C30-G30)&gt;0),C30-G30,"----")</f>
        <v>----</v>
      </c>
      <c r="H32" s="178"/>
      <c r="I32" s="179"/>
      <c r="J32" s="518"/>
    </row>
  </sheetData>
  <sheetProtection selectLockedCells="1" selectUnlockedCells="1"/>
  <mergeCells count="5">
    <mergeCell ref="B1:I1"/>
    <mergeCell ref="J1:J32"/>
    <mergeCell ref="A3:A4"/>
    <mergeCell ref="B3:E3"/>
    <mergeCell ref="F3:I3"/>
  </mergeCells>
  <printOptions horizontalCentered="1"/>
  <pageMargins left="0.7875" right="0.7875" top="0.9840277777777777" bottom="0.9840277777777777" header="0.7875" footer="0.5118055555555555"/>
  <pageSetup horizontalDpi="300" verticalDpi="300" orientation="landscape" paperSize="9" scale="83" r:id="rId1"/>
  <headerFooter alignWithMargins="0">
    <oddHeader>&amp;R2/2. melléklet a 3/2018. (VI.11.) 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8">
      <selection activeCell="H35" sqref="H35"/>
    </sheetView>
  </sheetViews>
  <sheetFormatPr defaultColWidth="9.00390625" defaultRowHeight="12.75"/>
  <cols>
    <col min="1" max="1" width="10.875" style="0" customWidth="1"/>
    <col min="2" max="2" width="45.375" style="0" customWidth="1"/>
    <col min="3" max="3" width="13.125" style="0" customWidth="1"/>
    <col min="4" max="4" width="12.375" style="0" customWidth="1"/>
    <col min="5" max="5" width="13.125" style="0" customWidth="1"/>
    <col min="6" max="6" width="11.875" style="0" customWidth="1"/>
    <col min="8" max="8" width="13.00390625" style="0" customWidth="1"/>
  </cols>
  <sheetData>
    <row r="1" spans="1:8" ht="15.75" customHeight="1">
      <c r="A1" s="530" t="s">
        <v>476</v>
      </c>
      <c r="B1" s="530"/>
      <c r="C1" s="530"/>
      <c r="D1" s="530"/>
      <c r="E1" s="530"/>
      <c r="F1" s="530"/>
      <c r="G1" s="530"/>
      <c r="H1" s="530"/>
    </row>
    <row r="2" spans="1:8" ht="15.75">
      <c r="A2" s="531" t="s">
        <v>948</v>
      </c>
      <c r="B2" s="531"/>
      <c r="C2" s="531"/>
      <c r="D2" s="531"/>
      <c r="E2" s="531"/>
      <c r="F2" s="531"/>
      <c r="G2" s="531"/>
      <c r="H2" s="333" t="s">
        <v>360</v>
      </c>
    </row>
    <row r="3" spans="1:8" ht="54" customHeight="1">
      <c r="A3" s="532" t="s">
        <v>477</v>
      </c>
      <c r="B3" s="532"/>
      <c r="C3" s="334" t="s">
        <v>478</v>
      </c>
      <c r="D3" s="335" t="s">
        <v>479</v>
      </c>
      <c r="E3" s="336" t="s">
        <v>480</v>
      </c>
      <c r="F3" s="335" t="s">
        <v>481</v>
      </c>
      <c r="G3" s="335" t="s">
        <v>479</v>
      </c>
      <c r="H3" s="337" t="s">
        <v>482</v>
      </c>
    </row>
    <row r="4" spans="1:8" ht="12.75">
      <c r="A4" s="338" t="s">
        <v>12</v>
      </c>
      <c r="B4" s="339" t="s">
        <v>483</v>
      </c>
      <c r="C4" s="340">
        <f aca="true" t="shared" si="0" ref="C4:H4">SUM(C5:C8)</f>
        <v>85627636</v>
      </c>
      <c r="D4" s="341">
        <f t="shared" si="0"/>
        <v>0</v>
      </c>
      <c r="E4" s="341">
        <f t="shared" si="0"/>
        <v>85627636</v>
      </c>
      <c r="F4" s="342">
        <f t="shared" si="0"/>
        <v>92448897</v>
      </c>
      <c r="G4" s="341">
        <f t="shared" si="0"/>
        <v>0</v>
      </c>
      <c r="H4" s="343">
        <f t="shared" si="0"/>
        <v>92448897</v>
      </c>
    </row>
    <row r="5" spans="1:8" ht="12.75">
      <c r="A5" s="344" t="s">
        <v>25</v>
      </c>
      <c r="B5" s="345" t="s">
        <v>484</v>
      </c>
      <c r="C5" s="346"/>
      <c r="D5" s="347"/>
      <c r="E5" s="348">
        <f>D5+C5</f>
        <v>0</v>
      </c>
      <c r="F5" s="349">
        <v>213037</v>
      </c>
      <c r="G5" s="349"/>
      <c r="H5" s="350">
        <f>G5+F5</f>
        <v>213037</v>
      </c>
    </row>
    <row r="6" spans="1:8" ht="12.75">
      <c r="A6" s="351" t="s">
        <v>39</v>
      </c>
      <c r="B6" s="352" t="s">
        <v>485</v>
      </c>
      <c r="C6" s="353">
        <v>85465236</v>
      </c>
      <c r="D6" s="354"/>
      <c r="E6" s="355">
        <f>D6+C6</f>
        <v>85465236</v>
      </c>
      <c r="F6" s="356">
        <v>92073460</v>
      </c>
      <c r="G6" s="356"/>
      <c r="H6" s="357">
        <f>G6+F6</f>
        <v>92073460</v>
      </c>
    </row>
    <row r="7" spans="1:8" ht="12.75">
      <c r="A7" s="351" t="s">
        <v>220</v>
      </c>
      <c r="B7" s="352" t="s">
        <v>486</v>
      </c>
      <c r="C7" s="358">
        <v>162400</v>
      </c>
      <c r="D7" s="359"/>
      <c r="E7" s="355">
        <f>D7+C7</f>
        <v>162400</v>
      </c>
      <c r="F7" s="360">
        <v>162400</v>
      </c>
      <c r="G7" s="360"/>
      <c r="H7" s="357">
        <f>G7+F7</f>
        <v>162400</v>
      </c>
    </row>
    <row r="8" spans="1:8" ht="12.75">
      <c r="A8" s="361" t="s">
        <v>66</v>
      </c>
      <c r="B8" s="362" t="s">
        <v>487</v>
      </c>
      <c r="C8" s="363"/>
      <c r="D8" s="364"/>
      <c r="E8" s="365">
        <f>D8+C8</f>
        <v>0</v>
      </c>
      <c r="F8" s="366"/>
      <c r="G8" s="366"/>
      <c r="H8" s="367">
        <f>G8+F8</f>
        <v>0</v>
      </c>
    </row>
    <row r="9" spans="1:8" ht="12.75">
      <c r="A9" s="368" t="s">
        <v>88</v>
      </c>
      <c r="B9" s="369" t="s">
        <v>488</v>
      </c>
      <c r="C9" s="370">
        <f aca="true" t="shared" si="1" ref="C9:H9">SUM(C10:C11)</f>
        <v>0</v>
      </c>
      <c r="D9" s="371">
        <f t="shared" si="1"/>
        <v>0</v>
      </c>
      <c r="E9" s="371">
        <f t="shared" si="1"/>
        <v>0</v>
      </c>
      <c r="F9" s="371">
        <f t="shared" si="1"/>
        <v>0</v>
      </c>
      <c r="G9" s="371">
        <f t="shared" si="1"/>
        <v>0</v>
      </c>
      <c r="H9" s="372">
        <f t="shared" si="1"/>
        <v>0</v>
      </c>
    </row>
    <row r="10" spans="1:8" ht="12.75">
      <c r="A10" s="344" t="s">
        <v>231</v>
      </c>
      <c r="B10" s="345" t="s">
        <v>489</v>
      </c>
      <c r="C10" s="373"/>
      <c r="D10" s="374"/>
      <c r="E10" s="348">
        <f>D10+C10</f>
        <v>0</v>
      </c>
      <c r="F10" s="375"/>
      <c r="G10" s="374"/>
      <c r="H10" s="350">
        <f aca="true" t="shared" si="2" ref="H10:H15">G10+F10</f>
        <v>0</v>
      </c>
    </row>
    <row r="11" spans="1:8" ht="12.75">
      <c r="A11" s="351" t="s">
        <v>110</v>
      </c>
      <c r="B11" s="352" t="s">
        <v>490</v>
      </c>
      <c r="C11" s="358"/>
      <c r="D11" s="359"/>
      <c r="E11" s="355">
        <f>D11+C11</f>
        <v>0</v>
      </c>
      <c r="F11" s="360"/>
      <c r="G11" s="359"/>
      <c r="H11" s="357">
        <f t="shared" si="2"/>
        <v>0</v>
      </c>
    </row>
    <row r="12" spans="1:8" ht="12.75">
      <c r="A12" s="376" t="s">
        <v>120</v>
      </c>
      <c r="B12" s="377" t="s">
        <v>491</v>
      </c>
      <c r="C12" s="378">
        <v>11279088</v>
      </c>
      <c r="D12" s="379"/>
      <c r="E12" s="380">
        <f>D12+C12</f>
        <v>11279088</v>
      </c>
      <c r="F12" s="381">
        <v>12389953</v>
      </c>
      <c r="G12" s="379"/>
      <c r="H12" s="382">
        <f t="shared" si="2"/>
        <v>12389953</v>
      </c>
    </row>
    <row r="13" spans="1:8" ht="12.75">
      <c r="A13" s="383" t="s">
        <v>243</v>
      </c>
      <c r="B13" s="377" t="s">
        <v>492</v>
      </c>
      <c r="C13" s="378">
        <v>288803</v>
      </c>
      <c r="D13" s="379"/>
      <c r="E13" s="380">
        <f>D13+C13</f>
        <v>288803</v>
      </c>
      <c r="F13" s="381">
        <v>102602</v>
      </c>
      <c r="G13" s="379"/>
      <c r="H13" s="382">
        <f t="shared" si="2"/>
        <v>102602</v>
      </c>
    </row>
    <row r="14" spans="1:8" ht="21.75">
      <c r="A14" s="383" t="s">
        <v>273</v>
      </c>
      <c r="B14" s="384" t="s">
        <v>493</v>
      </c>
      <c r="C14" s="385"/>
      <c r="D14" s="386"/>
      <c r="E14" s="387"/>
      <c r="F14" s="388">
        <v>0</v>
      </c>
      <c r="G14" s="386"/>
      <c r="H14" s="389">
        <f t="shared" si="2"/>
        <v>0</v>
      </c>
    </row>
    <row r="15" spans="1:8" ht="12.75">
      <c r="A15" s="383" t="s">
        <v>274</v>
      </c>
      <c r="B15" s="377" t="s">
        <v>494</v>
      </c>
      <c r="C15" s="385"/>
      <c r="D15" s="386"/>
      <c r="E15" s="387"/>
      <c r="F15" s="388"/>
      <c r="G15" s="386"/>
      <c r="H15" s="389">
        <f t="shared" si="2"/>
        <v>0</v>
      </c>
    </row>
    <row r="16" spans="1:8" ht="12.75">
      <c r="A16" s="390" t="s">
        <v>275</v>
      </c>
      <c r="B16" s="391" t="s">
        <v>495</v>
      </c>
      <c r="C16" s="392">
        <f aca="true" t="shared" si="3" ref="C16:H16">SUM(C4,C9,C12:C15)</f>
        <v>97195527</v>
      </c>
      <c r="D16" s="393">
        <f t="shared" si="3"/>
        <v>0</v>
      </c>
      <c r="E16" s="393">
        <f t="shared" si="3"/>
        <v>97195527</v>
      </c>
      <c r="F16" s="393">
        <f t="shared" si="3"/>
        <v>104941452</v>
      </c>
      <c r="G16" s="393">
        <f t="shared" si="3"/>
        <v>0</v>
      </c>
      <c r="H16" s="394">
        <f t="shared" si="3"/>
        <v>104941452</v>
      </c>
    </row>
    <row r="17" spans="1:8" ht="53.25" customHeight="1">
      <c r="A17" s="533" t="s">
        <v>496</v>
      </c>
      <c r="B17" s="533"/>
      <c r="C17" s="395" t="s">
        <v>478</v>
      </c>
      <c r="D17" s="396" t="s">
        <v>479</v>
      </c>
      <c r="E17" s="397" t="s">
        <v>480</v>
      </c>
      <c r="F17" s="396" t="s">
        <v>481</v>
      </c>
      <c r="G17" s="396" t="s">
        <v>479</v>
      </c>
      <c r="H17" s="398" t="s">
        <v>482</v>
      </c>
    </row>
    <row r="18" spans="1:8" ht="12.75">
      <c r="A18" s="399" t="s">
        <v>275</v>
      </c>
      <c r="B18" s="339" t="s">
        <v>497</v>
      </c>
      <c r="C18" s="400">
        <f>SUM(C19:C22)</f>
        <v>95634120</v>
      </c>
      <c r="D18" s="341">
        <f>SUM(D19:D22)</f>
        <v>0</v>
      </c>
      <c r="E18" s="341">
        <f>SUM(E19:E22)</f>
        <v>95634120</v>
      </c>
      <c r="F18" s="341">
        <f>SUM(F19:F22)</f>
        <v>93085506</v>
      </c>
      <c r="G18" s="341"/>
      <c r="H18" s="343">
        <f>SUM(H19:H22)</f>
        <v>93085506</v>
      </c>
    </row>
    <row r="19" spans="1:8" ht="12.75">
      <c r="A19" s="401" t="s">
        <v>278</v>
      </c>
      <c r="B19" s="345" t="s">
        <v>498</v>
      </c>
      <c r="C19" s="373">
        <v>96405780</v>
      </c>
      <c r="D19" s="374"/>
      <c r="E19" s="348">
        <f>D19+C19</f>
        <v>96405780</v>
      </c>
      <c r="F19" s="374">
        <v>96405780</v>
      </c>
      <c r="G19" s="374"/>
      <c r="H19" s="402">
        <v>96405780</v>
      </c>
    </row>
    <row r="20" spans="1:8" ht="12.75">
      <c r="A20" s="403" t="s">
        <v>281</v>
      </c>
      <c r="B20" s="352" t="s">
        <v>499</v>
      </c>
      <c r="C20" s="363">
        <v>2742226</v>
      </c>
      <c r="D20" s="364"/>
      <c r="E20" s="365">
        <f>D20+C20</f>
        <v>2742226</v>
      </c>
      <c r="F20" s="364">
        <v>2742226</v>
      </c>
      <c r="G20" s="364"/>
      <c r="H20" s="404">
        <v>2742226</v>
      </c>
    </row>
    <row r="21" spans="1:8" ht="12.75">
      <c r="A21" s="403" t="s">
        <v>284</v>
      </c>
      <c r="B21" s="405" t="s">
        <v>500</v>
      </c>
      <c r="C21" s="363">
        <v>-829010</v>
      </c>
      <c r="D21" s="364"/>
      <c r="E21" s="365">
        <f>D21+C21</f>
        <v>-829010</v>
      </c>
      <c r="F21" s="364">
        <v>-3513886</v>
      </c>
      <c r="G21" s="364"/>
      <c r="H21" s="404">
        <v>-3513886</v>
      </c>
    </row>
    <row r="22" spans="1:8" ht="12.75">
      <c r="A22" s="403" t="s">
        <v>287</v>
      </c>
      <c r="B22" s="405" t="s">
        <v>501</v>
      </c>
      <c r="C22" s="363">
        <v>-2684876</v>
      </c>
      <c r="D22" s="364"/>
      <c r="E22" s="365">
        <f>D22+C22</f>
        <v>-2684876</v>
      </c>
      <c r="F22" s="364">
        <v>-2548614</v>
      </c>
      <c r="G22" s="364"/>
      <c r="H22" s="404">
        <v>-2548614</v>
      </c>
    </row>
    <row r="23" spans="1:8" ht="12.75">
      <c r="A23" s="406" t="s">
        <v>290</v>
      </c>
      <c r="B23" s="407" t="s">
        <v>502</v>
      </c>
      <c r="C23" s="408">
        <v>1035762</v>
      </c>
      <c r="D23" s="371">
        <f>SUM(D24:D26)</f>
        <v>0</v>
      </c>
      <c r="E23" s="371">
        <v>1035762</v>
      </c>
      <c r="F23" s="371">
        <v>1120602</v>
      </c>
      <c r="G23" s="371"/>
      <c r="H23" s="372">
        <v>1120602</v>
      </c>
    </row>
    <row r="24" spans="1:8" ht="12.75">
      <c r="A24" s="403" t="s">
        <v>293</v>
      </c>
      <c r="B24" s="345" t="s">
        <v>503</v>
      </c>
      <c r="C24" s="373">
        <v>364556</v>
      </c>
      <c r="D24" s="374"/>
      <c r="E24" s="355">
        <f>D24+C24</f>
        <v>364556</v>
      </c>
      <c r="F24" s="374">
        <v>369318</v>
      </c>
      <c r="G24" s="374"/>
      <c r="H24" s="402">
        <v>369318</v>
      </c>
    </row>
    <row r="25" spans="1:8" ht="12.75">
      <c r="A25" s="403"/>
      <c r="B25" s="352" t="s">
        <v>504</v>
      </c>
      <c r="C25" s="409">
        <v>660037</v>
      </c>
      <c r="D25" s="410"/>
      <c r="E25" s="348">
        <f>D25+C25</f>
        <v>660037</v>
      </c>
      <c r="F25" s="410">
        <v>726749</v>
      </c>
      <c r="G25" s="410"/>
      <c r="H25" s="411">
        <v>726749</v>
      </c>
    </row>
    <row r="26" spans="1:8" ht="12.75">
      <c r="A26" s="412" t="s">
        <v>296</v>
      </c>
      <c r="B26" s="405" t="s">
        <v>505</v>
      </c>
      <c r="C26" s="363"/>
      <c r="D26" s="364"/>
      <c r="E26" s="365">
        <f>D26+C26</f>
        <v>0</v>
      </c>
      <c r="F26" s="364"/>
      <c r="G26" s="364"/>
      <c r="H26" s="404"/>
    </row>
    <row r="27" spans="1:8" ht="12.75">
      <c r="A27" s="406" t="s">
        <v>299</v>
      </c>
      <c r="B27" s="413"/>
      <c r="C27" s="408"/>
      <c r="D27" s="371"/>
      <c r="E27" s="371"/>
      <c r="F27" s="371"/>
      <c r="G27" s="371"/>
      <c r="H27" s="372"/>
    </row>
    <row r="28" spans="1:8" ht="12.75">
      <c r="A28" s="406" t="s">
        <v>302</v>
      </c>
      <c r="B28" s="414"/>
      <c r="C28" s="415"/>
      <c r="D28" s="416"/>
      <c r="E28" s="417">
        <f>D28+C28</f>
        <v>0</v>
      </c>
      <c r="F28" s="416"/>
      <c r="G28" s="416"/>
      <c r="H28" s="418"/>
    </row>
    <row r="29" spans="1:8" ht="12.75">
      <c r="A29" s="419" t="s">
        <v>304</v>
      </c>
      <c r="B29" s="420" t="s">
        <v>507</v>
      </c>
      <c r="C29" s="385">
        <v>525645</v>
      </c>
      <c r="D29" s="386"/>
      <c r="E29" s="387">
        <f>D29+C29</f>
        <v>525645</v>
      </c>
      <c r="F29" s="386">
        <v>697993</v>
      </c>
      <c r="G29" s="386"/>
      <c r="H29" s="421">
        <v>697993</v>
      </c>
    </row>
    <row r="30" spans="1:8" ht="12.75">
      <c r="A30" s="422" t="s">
        <v>306</v>
      </c>
      <c r="B30" s="423" t="s">
        <v>508</v>
      </c>
      <c r="C30" s="424">
        <v>97195527</v>
      </c>
      <c r="D30" s="425">
        <f>D18+D23+D27</f>
        <v>0</v>
      </c>
      <c r="E30" s="425">
        <v>97195527</v>
      </c>
      <c r="F30" s="425">
        <v>104941452</v>
      </c>
      <c r="G30" s="425"/>
      <c r="H30" s="426">
        <v>104941452</v>
      </c>
    </row>
  </sheetData>
  <sheetProtection selectLockedCells="1" selectUnlockedCells="1"/>
  <mergeCells count="4">
    <mergeCell ref="A1:H1"/>
    <mergeCell ref="A2:G2"/>
    <mergeCell ref="A3:B3"/>
    <mergeCell ref="A17:B17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&amp;C7/1.melléklet a 3/2018.(VI.11.)önkormányzati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58"/>
  <sheetViews>
    <sheetView view="pageLayout" zoomScaleNormal="115" workbookViewId="0" topLeftCell="A42">
      <selection activeCell="E47" sqref="E47"/>
    </sheetView>
  </sheetViews>
  <sheetFormatPr defaultColWidth="9.00390625" defaultRowHeight="12.75"/>
  <cols>
    <col min="1" max="1" width="6.50390625" style="427" customWidth="1"/>
    <col min="2" max="2" width="59.50390625" style="427" customWidth="1"/>
    <col min="3" max="5" width="16.00390625" style="428" customWidth="1"/>
    <col min="6" max="16384" width="9.375" style="428" customWidth="1"/>
  </cols>
  <sheetData>
    <row r="1" spans="1:5" s="429" customFormat="1" ht="29.25" customHeight="1">
      <c r="A1" s="534" t="s">
        <v>509</v>
      </c>
      <c r="B1" s="534"/>
      <c r="C1" s="534"/>
      <c r="D1" s="534"/>
      <c r="E1" s="534"/>
    </row>
    <row r="2" spans="1:5" s="429" customFormat="1" ht="21" customHeight="1">
      <c r="A2" s="535" t="s">
        <v>510</v>
      </c>
      <c r="B2" s="535"/>
      <c r="C2" s="535"/>
      <c r="D2" s="535"/>
      <c r="E2" s="535"/>
    </row>
    <row r="3" spans="1:5" s="429" customFormat="1" ht="23.25" customHeight="1">
      <c r="A3" s="536" t="s">
        <v>949</v>
      </c>
      <c r="B3" s="536"/>
      <c r="C3" s="536"/>
      <c r="D3" s="536"/>
      <c r="E3" s="536"/>
    </row>
    <row r="4" spans="1:5" ht="13.5" customHeight="1">
      <c r="A4" s="537" t="s">
        <v>360</v>
      </c>
      <c r="B4" s="537"/>
      <c r="C4" s="537"/>
      <c r="D4" s="537"/>
      <c r="E4" s="537"/>
    </row>
    <row r="5" spans="1:5" s="431" customFormat="1" ht="28.5" customHeight="1">
      <c r="A5" s="538" t="s">
        <v>2</v>
      </c>
      <c r="B5" s="539" t="s">
        <v>252</v>
      </c>
      <c r="C5" s="430" t="s">
        <v>363</v>
      </c>
      <c r="D5" s="430" t="s">
        <v>364</v>
      </c>
      <c r="E5" s="540" t="s">
        <v>6</v>
      </c>
    </row>
    <row r="6" spans="1:5" s="431" customFormat="1" ht="12.75" customHeight="1">
      <c r="A6" s="538"/>
      <c r="B6" s="539"/>
      <c r="C6" s="541" t="s">
        <v>365</v>
      </c>
      <c r="D6" s="541"/>
      <c r="E6" s="540"/>
    </row>
    <row r="7" spans="1:5" s="435" customFormat="1" ht="15" customHeight="1">
      <c r="A7" s="432" t="s">
        <v>7</v>
      </c>
      <c r="B7" s="433" t="s">
        <v>511</v>
      </c>
      <c r="C7" s="433" t="s">
        <v>9</v>
      </c>
      <c r="D7" s="433" t="s">
        <v>10</v>
      </c>
      <c r="E7" s="434" t="s">
        <v>253</v>
      </c>
    </row>
    <row r="8" spans="1:5" s="435" customFormat="1" ht="12.75">
      <c r="A8" s="436">
        <v>1</v>
      </c>
      <c r="B8" s="437" t="s">
        <v>259</v>
      </c>
      <c r="C8" s="438">
        <v>6740610</v>
      </c>
      <c r="D8" s="438">
        <v>7310328</v>
      </c>
      <c r="E8" s="439">
        <v>7310328</v>
      </c>
    </row>
    <row r="9" spans="1:5" s="435" customFormat="1" ht="12.75">
      <c r="A9" s="440">
        <v>2</v>
      </c>
      <c r="B9" s="441" t="s">
        <v>261</v>
      </c>
      <c r="C9" s="442">
        <v>1225379</v>
      </c>
      <c r="D9" s="442">
        <v>1327097</v>
      </c>
      <c r="E9" s="443">
        <v>1327097</v>
      </c>
    </row>
    <row r="10" spans="1:5" s="435" customFormat="1" ht="12.75">
      <c r="A10" s="440">
        <v>3</v>
      </c>
      <c r="B10" s="441" t="s">
        <v>263</v>
      </c>
      <c r="C10" s="442">
        <v>13064530</v>
      </c>
      <c r="D10" s="442">
        <v>12674800</v>
      </c>
      <c r="E10" s="443">
        <v>10176194</v>
      </c>
    </row>
    <row r="11" spans="1:5" s="435" customFormat="1" ht="12.75">
      <c r="A11" s="440">
        <v>4</v>
      </c>
      <c r="B11" s="441" t="s">
        <v>179</v>
      </c>
      <c r="C11" s="442"/>
      <c r="D11" s="442">
        <v>3460</v>
      </c>
      <c r="E11" s="443">
        <v>3460</v>
      </c>
    </row>
    <row r="12" spans="1:5" s="435" customFormat="1" ht="12.75">
      <c r="A12" s="440">
        <v>5</v>
      </c>
      <c r="B12" s="441" t="s">
        <v>178</v>
      </c>
      <c r="C12" s="442">
        <v>663000</v>
      </c>
      <c r="D12" s="442">
        <v>1683860</v>
      </c>
      <c r="E12" s="443">
        <v>1594618</v>
      </c>
    </row>
    <row r="13" spans="1:5" s="435" customFormat="1" ht="12.75">
      <c r="A13" s="440">
        <v>6</v>
      </c>
      <c r="B13" s="441" t="s">
        <v>176</v>
      </c>
      <c r="C13" s="442">
        <v>2207500</v>
      </c>
      <c r="D13" s="442">
        <v>3289577</v>
      </c>
      <c r="E13" s="443">
        <v>2000703</v>
      </c>
    </row>
    <row r="14" spans="1:5" s="435" customFormat="1" ht="12.75">
      <c r="A14" s="440">
        <v>7</v>
      </c>
      <c r="B14" s="441" t="s">
        <v>512</v>
      </c>
      <c r="C14" s="442">
        <v>1291590</v>
      </c>
      <c r="D14" s="442">
        <v>3263921</v>
      </c>
      <c r="E14" s="443">
        <v>2513921</v>
      </c>
    </row>
    <row r="15" spans="1:5" s="435" customFormat="1" ht="12.75">
      <c r="A15" s="444">
        <v>8</v>
      </c>
      <c r="B15" s="445" t="s">
        <v>898</v>
      </c>
      <c r="C15" s="446"/>
      <c r="D15" s="446">
        <v>220000</v>
      </c>
      <c r="E15" s="447">
        <v>219999</v>
      </c>
    </row>
    <row r="16" spans="1:5" s="435" customFormat="1" ht="12.75">
      <c r="A16" s="440">
        <v>9</v>
      </c>
      <c r="B16" s="441" t="s">
        <v>513</v>
      </c>
      <c r="C16" s="442"/>
      <c r="D16" s="442"/>
      <c r="E16" s="443"/>
    </row>
    <row r="17" spans="1:5" s="435" customFormat="1" ht="12.75">
      <c r="A17" s="444">
        <v>10</v>
      </c>
      <c r="B17" s="441" t="s">
        <v>514</v>
      </c>
      <c r="C17" s="442"/>
      <c r="D17" s="442"/>
      <c r="E17" s="443"/>
    </row>
    <row r="18" spans="1:5" s="435" customFormat="1" ht="12.75">
      <c r="A18" s="440">
        <v>11</v>
      </c>
      <c r="B18" s="441" t="s">
        <v>515</v>
      </c>
      <c r="C18" s="442"/>
      <c r="D18" s="442"/>
      <c r="E18" s="443"/>
    </row>
    <row r="19" spans="1:5" s="435" customFormat="1" ht="12.75">
      <c r="A19" s="444">
        <v>12</v>
      </c>
      <c r="B19" s="441" t="s">
        <v>516</v>
      </c>
      <c r="C19" s="446">
        <v>6500648</v>
      </c>
      <c r="D19" s="446">
        <v>7114548</v>
      </c>
      <c r="E19" s="447"/>
    </row>
    <row r="20" spans="1:5" s="452" customFormat="1" ht="15">
      <c r="A20" s="448">
        <v>13</v>
      </c>
      <c r="B20" s="449" t="s">
        <v>517</v>
      </c>
      <c r="C20" s="450">
        <f>SUM(C8:C19)</f>
        <v>31693257</v>
      </c>
      <c r="D20" s="450">
        <v>36884131</v>
      </c>
      <c r="E20" s="451">
        <v>25142860</v>
      </c>
    </row>
    <row r="21" spans="1:5" s="452" customFormat="1" ht="15">
      <c r="A21" s="436">
        <v>14</v>
      </c>
      <c r="B21" s="437" t="s">
        <v>289</v>
      </c>
      <c r="C21" s="374"/>
      <c r="D21" s="374"/>
      <c r="E21" s="453"/>
    </row>
    <row r="22" spans="1:5" s="452" customFormat="1" ht="15">
      <c r="A22" s="444">
        <v>15</v>
      </c>
      <c r="B22" s="445" t="s">
        <v>343</v>
      </c>
      <c r="C22" s="364"/>
      <c r="D22" s="364"/>
      <c r="E22" s="454"/>
    </row>
    <row r="23" spans="1:5" s="452" customFormat="1" ht="15">
      <c r="A23" s="444">
        <v>16</v>
      </c>
      <c r="B23" s="445" t="s">
        <v>518</v>
      </c>
      <c r="C23" s="364"/>
      <c r="D23" s="364"/>
      <c r="E23" s="454"/>
    </row>
    <row r="24" spans="1:5" s="452" customFormat="1" ht="15">
      <c r="A24" s="444">
        <v>17</v>
      </c>
      <c r="B24" s="445" t="s">
        <v>519</v>
      </c>
      <c r="C24" s="364">
        <v>660037</v>
      </c>
      <c r="D24" s="364">
        <v>2553102</v>
      </c>
      <c r="E24" s="454">
        <v>1826353</v>
      </c>
    </row>
    <row r="25" spans="1:5" s="452" customFormat="1" ht="15">
      <c r="A25" s="444">
        <v>18</v>
      </c>
      <c r="B25" s="445" t="s">
        <v>520</v>
      </c>
      <c r="C25" s="364"/>
      <c r="D25" s="364"/>
      <c r="E25" s="454"/>
    </row>
    <row r="26" spans="1:5" s="452" customFormat="1" ht="15">
      <c r="A26" s="448">
        <v>19</v>
      </c>
      <c r="B26" s="449" t="s">
        <v>521</v>
      </c>
      <c r="C26" s="450">
        <f>SUM(C21:C22,C24:C25)</f>
        <v>660037</v>
      </c>
      <c r="D26" s="450">
        <f>SUM(D21:D22,D24:D25)</f>
        <v>2553102</v>
      </c>
      <c r="E26" s="451">
        <f>SUM(E21:E22,E24:E25)</f>
        <v>1826353</v>
      </c>
    </row>
    <row r="27" spans="1:5" s="452" customFormat="1" ht="15">
      <c r="A27" s="448">
        <v>20</v>
      </c>
      <c r="B27" s="449" t="s">
        <v>522</v>
      </c>
      <c r="C27" s="450">
        <f>C20+C26</f>
        <v>32353294</v>
      </c>
      <c r="D27" s="450">
        <f>D20+D26</f>
        <v>39437233</v>
      </c>
      <c r="E27" s="451">
        <f>E20+E26</f>
        <v>26969213</v>
      </c>
    </row>
    <row r="28" spans="1:5" s="435" customFormat="1" ht="12.75">
      <c r="A28" s="436">
        <v>21</v>
      </c>
      <c r="B28" s="437" t="s">
        <v>523</v>
      </c>
      <c r="C28" s="374"/>
      <c r="D28" s="374"/>
      <c r="E28" s="453"/>
    </row>
    <row r="29" spans="1:5" s="435" customFormat="1" ht="12.75">
      <c r="A29" s="444">
        <v>22</v>
      </c>
      <c r="B29" s="445" t="s">
        <v>524</v>
      </c>
      <c r="C29" s="455"/>
      <c r="D29" s="455"/>
      <c r="E29" s="454"/>
    </row>
    <row r="30" spans="1:5" s="452" customFormat="1" ht="15">
      <c r="A30" s="448">
        <v>23</v>
      </c>
      <c r="B30" s="449" t="s">
        <v>525</v>
      </c>
      <c r="C30" s="450">
        <f>SUM(C27:C29)</f>
        <v>32353294</v>
      </c>
      <c r="D30" s="450">
        <f>SUM(D27:D29)</f>
        <v>39437233</v>
      </c>
      <c r="E30" s="451">
        <f>SUM(E27:E29)</f>
        <v>26969213</v>
      </c>
    </row>
    <row r="31" spans="1:5" s="435" customFormat="1" ht="12.75">
      <c r="A31" s="436">
        <v>24</v>
      </c>
      <c r="B31" s="437" t="s">
        <v>526</v>
      </c>
      <c r="C31" s="374">
        <v>889139</v>
      </c>
      <c r="D31" s="374">
        <v>1927214</v>
      </c>
      <c r="E31" s="453">
        <v>1927214</v>
      </c>
    </row>
    <row r="32" spans="1:5" s="435" customFormat="1" ht="12.75">
      <c r="A32" s="440">
        <v>25</v>
      </c>
      <c r="B32" s="441" t="s">
        <v>527</v>
      </c>
      <c r="C32" s="359">
        <v>16517800</v>
      </c>
      <c r="D32" s="359">
        <v>19312474</v>
      </c>
      <c r="E32" s="456">
        <v>19312474</v>
      </c>
    </row>
    <row r="33" spans="1:5" s="435" customFormat="1" ht="12.75">
      <c r="A33" s="440">
        <v>26</v>
      </c>
      <c r="B33" s="441" t="s">
        <v>528</v>
      </c>
      <c r="C33" s="359">
        <v>2803436</v>
      </c>
      <c r="D33" s="359">
        <v>3392194</v>
      </c>
      <c r="E33" s="456">
        <v>3392194</v>
      </c>
    </row>
    <row r="34" spans="1:5" s="435" customFormat="1" ht="12.75">
      <c r="A34" s="440">
        <v>27</v>
      </c>
      <c r="B34" s="441" t="s">
        <v>529</v>
      </c>
      <c r="C34" s="359"/>
      <c r="D34" s="359">
        <v>60000</v>
      </c>
      <c r="E34" s="456">
        <v>60000</v>
      </c>
    </row>
    <row r="35" spans="1:5" s="435" customFormat="1" ht="12.75">
      <c r="A35" s="440">
        <v>28</v>
      </c>
      <c r="B35" s="441" t="s">
        <v>262</v>
      </c>
      <c r="C35" s="359">
        <v>855000</v>
      </c>
      <c r="D35" s="359">
        <v>814367</v>
      </c>
      <c r="E35" s="456">
        <v>731765</v>
      </c>
    </row>
    <row r="36" spans="1:5" s="435" customFormat="1" ht="12.75">
      <c r="A36" s="440">
        <v>29</v>
      </c>
      <c r="B36" s="441" t="s">
        <v>530</v>
      </c>
      <c r="C36" s="359"/>
      <c r="D36" s="359"/>
      <c r="E36" s="456"/>
    </row>
    <row r="37" spans="1:5" s="435" customFormat="1" ht="12.75">
      <c r="A37" s="440">
        <v>30</v>
      </c>
      <c r="B37" s="441" t="s">
        <v>42</v>
      </c>
      <c r="C37" s="359"/>
      <c r="D37" s="359">
        <v>750000</v>
      </c>
      <c r="E37" s="456">
        <v>750000</v>
      </c>
    </row>
    <row r="38" spans="1:5" s="435" customFormat="1" ht="12.75">
      <c r="A38" s="444">
        <v>31</v>
      </c>
      <c r="B38" s="441" t="s">
        <v>531</v>
      </c>
      <c r="C38" s="364"/>
      <c r="D38" s="364"/>
      <c r="E38" s="454"/>
    </row>
    <row r="39" spans="1:5" s="435" customFormat="1" ht="12.75">
      <c r="A39" s="440">
        <v>32</v>
      </c>
      <c r="B39" s="441" t="s">
        <v>532</v>
      </c>
      <c r="C39" s="359"/>
      <c r="D39" s="359"/>
      <c r="E39" s="456"/>
    </row>
    <row r="40" spans="1:5" s="435" customFormat="1" ht="12.75">
      <c r="A40" s="444">
        <v>33</v>
      </c>
      <c r="B40" s="445" t="s">
        <v>533</v>
      </c>
      <c r="C40" s="364"/>
      <c r="D40" s="364"/>
      <c r="E40" s="454"/>
    </row>
    <row r="41" spans="1:5" s="435" customFormat="1" ht="12.75">
      <c r="A41" s="440">
        <v>34</v>
      </c>
      <c r="B41" s="441" t="s">
        <v>534</v>
      </c>
      <c r="C41" s="359"/>
      <c r="D41" s="359"/>
      <c r="E41" s="456"/>
    </row>
    <row r="42" spans="1:5" s="435" customFormat="1" ht="12.75">
      <c r="A42" s="444">
        <v>35</v>
      </c>
      <c r="B42" s="437" t="s">
        <v>535</v>
      </c>
      <c r="C42" s="364"/>
      <c r="D42" s="364"/>
      <c r="E42" s="454"/>
    </row>
    <row r="43" spans="1:5" s="435" customFormat="1" ht="21">
      <c r="A43" s="448">
        <v>36</v>
      </c>
      <c r="B43" s="449" t="s">
        <v>536</v>
      </c>
      <c r="C43" s="457">
        <f>C31+C32+C33+C34+C35+C37+C38+C39+C41+C42</f>
        <v>21065375</v>
      </c>
      <c r="D43" s="457">
        <f>D31+D32+D33+D34+D35+D37+D38+D39+D41+D42</f>
        <v>26256249</v>
      </c>
      <c r="E43" s="458">
        <f>E31+E32+E33+E34+E35+E37+E38+E39+E41+E42</f>
        <v>26173647</v>
      </c>
    </row>
    <row r="44" spans="1:5" s="435" customFormat="1" ht="12.75">
      <c r="A44" s="436">
        <v>37</v>
      </c>
      <c r="B44" s="437" t="s">
        <v>344</v>
      </c>
      <c r="C44" s="374"/>
      <c r="D44" s="374"/>
      <c r="E44" s="453"/>
    </row>
    <row r="45" spans="1:5" s="435" customFormat="1" ht="12.75">
      <c r="A45" s="440">
        <v>38</v>
      </c>
      <c r="B45" s="437" t="s">
        <v>342</v>
      </c>
      <c r="C45" s="359"/>
      <c r="D45" s="359"/>
      <c r="E45" s="456"/>
    </row>
    <row r="46" spans="1:5" s="435" customFormat="1" ht="12.75">
      <c r="A46" s="440">
        <v>39</v>
      </c>
      <c r="B46" s="459" t="s">
        <v>537</v>
      </c>
      <c r="C46" s="374"/>
      <c r="D46" s="374"/>
      <c r="E46" s="453"/>
    </row>
    <row r="47" spans="1:5" s="435" customFormat="1" ht="12.75">
      <c r="A47" s="436">
        <v>40</v>
      </c>
      <c r="B47" s="445" t="s">
        <v>538</v>
      </c>
      <c r="C47" s="374"/>
      <c r="D47" s="374"/>
      <c r="E47" s="453"/>
    </row>
    <row r="48" spans="1:5" s="435" customFormat="1" ht="12.75">
      <c r="A48" s="444">
        <v>41</v>
      </c>
      <c r="B48" s="445" t="s">
        <v>539</v>
      </c>
      <c r="C48" s="364"/>
      <c r="D48" s="364">
        <v>1893065</v>
      </c>
      <c r="E48" s="454">
        <v>1893065</v>
      </c>
    </row>
    <row r="49" spans="1:5" s="435" customFormat="1" ht="12.75">
      <c r="A49" s="448">
        <v>42</v>
      </c>
      <c r="B49" s="449" t="s">
        <v>540</v>
      </c>
      <c r="C49" s="457">
        <f>SUM(C44:C45,C47:C48)</f>
        <v>0</v>
      </c>
      <c r="D49" s="457">
        <f>SUM(D44:D45,D47:D48)</f>
        <v>1893065</v>
      </c>
      <c r="E49" s="458">
        <f>SUM(E44:E45,E47:E48)</f>
        <v>1893065</v>
      </c>
    </row>
    <row r="50" spans="1:5" s="452" customFormat="1" ht="15">
      <c r="A50" s="460">
        <v>43</v>
      </c>
      <c r="B50" s="461" t="s">
        <v>541</v>
      </c>
      <c r="C50" s="462">
        <f>C43+C49</f>
        <v>21065375</v>
      </c>
      <c r="D50" s="462">
        <f>D43+D49</f>
        <v>28149314</v>
      </c>
      <c r="E50" s="463">
        <f>E43+E49</f>
        <v>28066712</v>
      </c>
    </row>
    <row r="51" spans="1:5" s="435" customFormat="1" ht="12.75">
      <c r="A51" s="436">
        <v>44</v>
      </c>
      <c r="B51" s="437" t="s">
        <v>899</v>
      </c>
      <c r="C51" s="374">
        <v>11287919</v>
      </c>
      <c r="D51" s="374">
        <v>11287919</v>
      </c>
      <c r="E51" s="453">
        <v>11287919</v>
      </c>
    </row>
    <row r="52" spans="1:5" s="435" customFormat="1" ht="12.75">
      <c r="A52" s="444">
        <v>45</v>
      </c>
      <c r="B52" s="441" t="s">
        <v>542</v>
      </c>
      <c r="C52" s="455"/>
      <c r="D52" s="455"/>
      <c r="E52" s="454"/>
    </row>
    <row r="53" spans="1:5" s="435" customFormat="1" ht="12.75">
      <c r="A53" s="444">
        <v>46</v>
      </c>
      <c r="B53" s="445" t="s">
        <v>543</v>
      </c>
      <c r="C53" s="464"/>
      <c r="D53" s="464"/>
      <c r="E53" s="454"/>
    </row>
    <row r="54" spans="1:5" s="435" customFormat="1" ht="12.75">
      <c r="A54" s="465">
        <v>47</v>
      </c>
      <c r="B54" s="466" t="s">
        <v>544</v>
      </c>
      <c r="C54" s="457">
        <f>C50+C51+C52+C53</f>
        <v>32353294</v>
      </c>
      <c r="D54" s="457">
        <f>D50+D51+D52+D53</f>
        <v>39437233</v>
      </c>
      <c r="E54" s="467">
        <f>E50+E51+E52+E53</f>
        <v>39354631</v>
      </c>
    </row>
    <row r="55" spans="1:5" s="435" customFormat="1" ht="21">
      <c r="A55" s="448">
        <v>48</v>
      </c>
      <c r="B55" s="449" t="s">
        <v>545</v>
      </c>
      <c r="C55" s="457"/>
      <c r="D55" s="457"/>
      <c r="E55" s="458"/>
    </row>
    <row r="56" spans="1:5" s="435" customFormat="1" ht="31.5">
      <c r="A56" s="448">
        <v>49</v>
      </c>
      <c r="B56" s="449" t="s">
        <v>546</v>
      </c>
      <c r="C56" s="457"/>
      <c r="D56" s="457"/>
      <c r="E56" s="458"/>
    </row>
    <row r="57" spans="1:5" s="435" customFormat="1" ht="12.75">
      <c r="A57" s="448">
        <v>50</v>
      </c>
      <c r="B57" s="449" t="s">
        <v>547</v>
      </c>
      <c r="C57" s="457"/>
      <c r="D57" s="457"/>
      <c r="E57" s="458"/>
    </row>
    <row r="58" spans="1:5" s="435" customFormat="1" ht="12.75">
      <c r="A58" s="460">
        <v>51</v>
      </c>
      <c r="B58" s="461" t="s">
        <v>548</v>
      </c>
      <c r="C58" s="468"/>
      <c r="D58" s="468"/>
      <c r="E58" s="463">
        <f>+E52+E53-E29</f>
        <v>0</v>
      </c>
    </row>
  </sheetData>
  <sheetProtection selectLockedCells="1" selectUnlockedCells="1"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80" r:id="rId1"/>
  <headerFooter alignWithMargins="0">
    <oddHeader>&amp;R&amp;"Times New Roman CE,Félkövér dőlt"&amp;12 7/2. melléklet a 3/2018. (VI.11.)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I26" sqref="I26"/>
    </sheetView>
  </sheetViews>
  <sheetFormatPr defaultColWidth="9.00390625" defaultRowHeight="12.75"/>
  <sheetData>
    <row r="1" spans="1:10" ht="12.75">
      <c r="A1" s="542" t="s">
        <v>549</v>
      </c>
      <c r="B1" s="542"/>
      <c r="C1" s="542"/>
      <c r="D1" s="542"/>
      <c r="E1" s="542"/>
      <c r="F1" s="542"/>
      <c r="G1" s="542"/>
      <c r="H1" s="542"/>
      <c r="I1" s="542"/>
      <c r="J1" s="542"/>
    </row>
    <row r="2" spans="1:10" ht="12.75">
      <c r="A2" s="543" t="s">
        <v>1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ht="25.5" customHeight="1">
      <c r="A3" s="469" t="s">
        <v>2</v>
      </c>
      <c r="B3" s="544" t="s">
        <v>252</v>
      </c>
      <c r="C3" s="544"/>
      <c r="D3" s="544"/>
      <c r="E3" s="544"/>
      <c r="F3" s="544"/>
      <c r="G3" s="544"/>
      <c r="H3" s="544"/>
      <c r="I3" s="544" t="s">
        <v>550</v>
      </c>
      <c r="J3" s="544"/>
    </row>
    <row r="4" spans="1:10" ht="12.75" customHeight="1">
      <c r="A4" s="470" t="s">
        <v>12</v>
      </c>
      <c r="B4" s="545" t="s">
        <v>25</v>
      </c>
      <c r="C4" s="545"/>
      <c r="D4" s="545"/>
      <c r="E4" s="545"/>
      <c r="F4" s="545"/>
      <c r="G4" s="545"/>
      <c r="H4" s="545"/>
      <c r="I4" s="546" t="s">
        <v>39</v>
      </c>
      <c r="J4" s="546"/>
    </row>
    <row r="5" spans="1:10" ht="12.75" customHeight="1">
      <c r="A5" s="471" t="s">
        <v>551</v>
      </c>
      <c r="B5" s="547" t="s">
        <v>552</v>
      </c>
      <c r="C5" s="547"/>
      <c r="D5" s="547"/>
      <c r="E5" s="547"/>
      <c r="F5" s="547"/>
      <c r="G5" s="547"/>
      <c r="H5" s="547"/>
      <c r="I5" s="548" t="s">
        <v>950</v>
      </c>
      <c r="J5" s="548"/>
    </row>
    <row r="6" spans="1:10" ht="12.75" customHeight="1">
      <c r="A6" s="471" t="s">
        <v>553</v>
      </c>
      <c r="B6" s="547" t="s">
        <v>554</v>
      </c>
      <c r="C6" s="547"/>
      <c r="D6" s="547"/>
      <c r="E6" s="547"/>
      <c r="F6" s="547"/>
      <c r="G6" s="547"/>
      <c r="H6" s="547"/>
      <c r="I6" s="548" t="s">
        <v>951</v>
      </c>
      <c r="J6" s="548"/>
    </row>
    <row r="7" spans="1:10" ht="12.75" customHeight="1">
      <c r="A7" s="472" t="s">
        <v>257</v>
      </c>
      <c r="B7" s="549" t="s">
        <v>555</v>
      </c>
      <c r="C7" s="549"/>
      <c r="D7" s="549"/>
      <c r="E7" s="549"/>
      <c r="F7" s="549"/>
      <c r="G7" s="549"/>
      <c r="H7" s="549"/>
      <c r="I7" s="550">
        <v>1030787</v>
      </c>
      <c r="J7" s="550"/>
    </row>
    <row r="8" spans="1:10" ht="12.75" customHeight="1">
      <c r="A8" s="471" t="s">
        <v>556</v>
      </c>
      <c r="B8" s="547" t="s">
        <v>557</v>
      </c>
      <c r="C8" s="547"/>
      <c r="D8" s="547"/>
      <c r="E8" s="547"/>
      <c r="F8" s="547"/>
      <c r="G8" s="547"/>
      <c r="H8" s="547"/>
      <c r="I8" s="548" t="s">
        <v>952</v>
      </c>
      <c r="J8" s="548"/>
    </row>
    <row r="9" spans="1:10" ht="12.75" customHeight="1">
      <c r="A9" s="471" t="s">
        <v>558</v>
      </c>
      <c r="B9" s="547" t="s">
        <v>559</v>
      </c>
      <c r="C9" s="547"/>
      <c r="D9" s="547"/>
      <c r="E9" s="547"/>
      <c r="F9" s="547"/>
      <c r="G9" s="547"/>
      <c r="H9" s="547"/>
      <c r="I9" s="548" t="s">
        <v>953</v>
      </c>
      <c r="J9" s="548"/>
    </row>
    <row r="10" spans="1:10" ht="12.75" customHeight="1">
      <c r="A10" s="472" t="s">
        <v>560</v>
      </c>
      <c r="B10" s="549" t="s">
        <v>561</v>
      </c>
      <c r="C10" s="549"/>
      <c r="D10" s="549"/>
      <c r="E10" s="549"/>
      <c r="F10" s="549"/>
      <c r="G10" s="549"/>
      <c r="H10" s="549"/>
      <c r="I10" s="550">
        <v>11354631</v>
      </c>
      <c r="J10" s="550"/>
    </row>
    <row r="11" spans="1:10" ht="12.75" customHeight="1">
      <c r="A11" s="472" t="s">
        <v>562</v>
      </c>
      <c r="B11" s="549" t="s">
        <v>563</v>
      </c>
      <c r="C11" s="549"/>
      <c r="D11" s="549"/>
      <c r="E11" s="549"/>
      <c r="F11" s="549"/>
      <c r="G11" s="549"/>
      <c r="H11" s="549"/>
      <c r="I11" s="550">
        <v>12385418</v>
      </c>
      <c r="J11" s="550"/>
    </row>
    <row r="12" spans="1:10" ht="12.75" customHeight="1">
      <c r="A12" s="471" t="s">
        <v>564</v>
      </c>
      <c r="B12" s="547" t="s">
        <v>565</v>
      </c>
      <c r="C12" s="547"/>
      <c r="D12" s="547"/>
      <c r="E12" s="547"/>
      <c r="F12" s="547"/>
      <c r="G12" s="547"/>
      <c r="H12" s="547"/>
      <c r="I12" s="548"/>
      <c r="J12" s="548"/>
    </row>
    <row r="13" spans="1:10" ht="12.75" customHeight="1">
      <c r="A13" s="471" t="s">
        <v>566</v>
      </c>
      <c r="B13" s="547" t="s">
        <v>567</v>
      </c>
      <c r="C13" s="547"/>
      <c r="D13" s="547"/>
      <c r="E13" s="547"/>
      <c r="F13" s="547"/>
      <c r="G13" s="547"/>
      <c r="H13" s="547"/>
      <c r="I13" s="548"/>
      <c r="J13" s="548"/>
    </row>
    <row r="14" spans="1:10" ht="12.75" customHeight="1">
      <c r="A14" s="472" t="s">
        <v>568</v>
      </c>
      <c r="B14" s="549" t="s">
        <v>569</v>
      </c>
      <c r="C14" s="549"/>
      <c r="D14" s="549"/>
      <c r="E14" s="549"/>
      <c r="F14" s="549"/>
      <c r="G14" s="549"/>
      <c r="H14" s="549"/>
      <c r="I14" s="550"/>
      <c r="J14" s="550"/>
    </row>
    <row r="15" spans="1:10" ht="12.75" customHeight="1">
      <c r="A15" s="471" t="s">
        <v>570</v>
      </c>
      <c r="B15" s="547" t="s">
        <v>571</v>
      </c>
      <c r="C15" s="547"/>
      <c r="D15" s="547"/>
      <c r="E15" s="547"/>
      <c r="F15" s="547"/>
      <c r="G15" s="547"/>
      <c r="H15" s="547"/>
      <c r="I15" s="548"/>
      <c r="J15" s="548"/>
    </row>
    <row r="16" spans="1:10" ht="12.75" customHeight="1">
      <c r="A16" s="471" t="s">
        <v>572</v>
      </c>
      <c r="B16" s="547" t="s">
        <v>573</v>
      </c>
      <c r="C16" s="547"/>
      <c r="D16" s="547"/>
      <c r="E16" s="547"/>
      <c r="F16" s="547"/>
      <c r="G16" s="547"/>
      <c r="H16" s="547"/>
      <c r="I16" s="548"/>
      <c r="J16" s="548"/>
    </row>
    <row r="17" spans="1:10" ht="12.75" customHeight="1">
      <c r="A17" s="472" t="s">
        <v>574</v>
      </c>
      <c r="B17" s="549" t="s">
        <v>575</v>
      </c>
      <c r="C17" s="549"/>
      <c r="D17" s="549"/>
      <c r="E17" s="549"/>
      <c r="F17" s="549"/>
      <c r="G17" s="549"/>
      <c r="H17" s="549"/>
      <c r="I17" s="550"/>
      <c r="J17" s="550"/>
    </row>
    <row r="18" spans="1:10" ht="12.75" customHeight="1">
      <c r="A18" s="472" t="s">
        <v>576</v>
      </c>
      <c r="B18" s="549" t="s">
        <v>577</v>
      </c>
      <c r="C18" s="549"/>
      <c r="D18" s="549"/>
      <c r="E18" s="549"/>
      <c r="F18" s="549"/>
      <c r="G18" s="549"/>
      <c r="H18" s="549"/>
      <c r="I18" s="550"/>
      <c r="J18" s="550"/>
    </row>
    <row r="19" spans="1:10" ht="12.75" customHeight="1">
      <c r="A19" s="472" t="s">
        <v>578</v>
      </c>
      <c r="B19" s="549" t="s">
        <v>579</v>
      </c>
      <c r="C19" s="549"/>
      <c r="D19" s="549"/>
      <c r="E19" s="549"/>
      <c r="F19" s="549"/>
      <c r="G19" s="549"/>
      <c r="H19" s="549"/>
      <c r="I19" s="550">
        <v>12385418</v>
      </c>
      <c r="J19" s="550"/>
    </row>
    <row r="20" spans="1:10" ht="12.75" customHeight="1">
      <c r="A20" s="472" t="s">
        <v>580</v>
      </c>
      <c r="B20" s="549" t="s">
        <v>581</v>
      </c>
      <c r="C20" s="549"/>
      <c r="D20" s="549"/>
      <c r="E20" s="549"/>
      <c r="F20" s="549"/>
      <c r="G20" s="549"/>
      <c r="H20" s="549"/>
      <c r="I20" s="548"/>
      <c r="J20" s="548"/>
    </row>
    <row r="21" spans="1:10" ht="12.75" customHeight="1">
      <c r="A21" s="472" t="s">
        <v>582</v>
      </c>
      <c r="B21" s="549" t="s">
        <v>583</v>
      </c>
      <c r="C21" s="549"/>
      <c r="D21" s="549"/>
      <c r="E21" s="549"/>
      <c r="F21" s="549"/>
      <c r="G21" s="549"/>
      <c r="H21" s="549"/>
      <c r="I21" s="550">
        <v>12385418</v>
      </c>
      <c r="J21" s="550"/>
    </row>
    <row r="22" spans="1:10" ht="12.75" customHeight="1">
      <c r="A22" s="472" t="s">
        <v>584</v>
      </c>
      <c r="B22" s="549" t="s">
        <v>585</v>
      </c>
      <c r="C22" s="549"/>
      <c r="D22" s="549"/>
      <c r="E22" s="549"/>
      <c r="F22" s="549"/>
      <c r="G22" s="549"/>
      <c r="H22" s="549"/>
      <c r="I22" s="550"/>
      <c r="J22" s="550"/>
    </row>
    <row r="23" spans="1:10" ht="12.75" customHeight="1">
      <c r="A23" s="472" t="s">
        <v>586</v>
      </c>
      <c r="B23" s="549" t="s">
        <v>587</v>
      </c>
      <c r="C23" s="549"/>
      <c r="D23" s="549"/>
      <c r="E23" s="549"/>
      <c r="F23" s="549"/>
      <c r="G23" s="549"/>
      <c r="H23" s="549"/>
      <c r="I23" s="550"/>
      <c r="J23" s="550"/>
    </row>
  </sheetData>
  <sheetProtection selectLockedCells="1" selectUnlockedCells="1"/>
  <mergeCells count="44">
    <mergeCell ref="B23:H23"/>
    <mergeCell ref="I23:J23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4:H14"/>
    <mergeCell ref="I14:J14"/>
    <mergeCell ref="B15:H15"/>
    <mergeCell ref="I15:J15"/>
    <mergeCell ref="B16:H16"/>
    <mergeCell ref="I16:J16"/>
    <mergeCell ref="B11:H11"/>
    <mergeCell ref="I11:J11"/>
    <mergeCell ref="B12:H12"/>
    <mergeCell ref="I12:J12"/>
    <mergeCell ref="B13:H13"/>
    <mergeCell ref="I13:J13"/>
    <mergeCell ref="B8:H8"/>
    <mergeCell ref="I8:J8"/>
    <mergeCell ref="B9:H9"/>
    <mergeCell ref="I9:J9"/>
    <mergeCell ref="B10:H10"/>
    <mergeCell ref="I10:J10"/>
    <mergeCell ref="B5:H5"/>
    <mergeCell ref="I5:J5"/>
    <mergeCell ref="B6:H6"/>
    <mergeCell ref="I6:J6"/>
    <mergeCell ref="B7:H7"/>
    <mergeCell ref="I7:J7"/>
    <mergeCell ref="A1:J1"/>
    <mergeCell ref="A2:J2"/>
    <mergeCell ref="B3:H3"/>
    <mergeCell ref="I3:J3"/>
    <mergeCell ref="B4:H4"/>
    <mergeCell ref="I4:J4"/>
  </mergeCells>
  <printOptions/>
  <pageMargins left="0.7" right="0.7" top="0.75" bottom="0.75" header="0.3" footer="0.5118055555555555"/>
  <pageSetup horizontalDpi="300" verticalDpi="300" orientation="portrait" paperSize="9" r:id="rId1"/>
  <headerFooter alignWithMargins="0">
    <oddHeader>&amp;R7/3.melléklet a 3/2018.(VI.11.)önkormányzati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G8" sqref="G8"/>
    </sheetView>
  </sheetViews>
  <sheetFormatPr defaultColWidth="9.00390625" defaultRowHeight="12.75"/>
  <cols>
    <col min="1" max="1" width="39.625" style="508" customWidth="1"/>
    <col min="2" max="7" width="15.625" style="481" customWidth="1"/>
    <col min="8" max="8" width="5.125" style="481" customWidth="1"/>
    <col min="9" max="16384" width="9.375" style="481" customWidth="1"/>
  </cols>
  <sheetData>
    <row r="1" spans="1:8" ht="18" customHeight="1">
      <c r="A1" s="551" t="s">
        <v>900</v>
      </c>
      <c r="B1" s="551"/>
      <c r="C1" s="551"/>
      <c r="D1" s="551"/>
      <c r="E1" s="551"/>
      <c r="F1" s="551"/>
      <c r="G1" s="551"/>
      <c r="H1" s="552"/>
    </row>
    <row r="2" spans="1:8" ht="22.5" customHeight="1" thickBot="1">
      <c r="A2" s="482"/>
      <c r="B2" s="483"/>
      <c r="C2" s="483"/>
      <c r="D2" s="483"/>
      <c r="E2" s="483"/>
      <c r="F2" s="553" t="s">
        <v>249</v>
      </c>
      <c r="G2" s="553"/>
      <c r="H2" s="552"/>
    </row>
    <row r="3" spans="1:8" s="488" customFormat="1" ht="50.25" customHeight="1" thickBot="1">
      <c r="A3" s="484" t="s">
        <v>901</v>
      </c>
      <c r="B3" s="485" t="s">
        <v>902</v>
      </c>
      <c r="C3" s="485" t="s">
        <v>903</v>
      </c>
      <c r="D3" s="485" t="s">
        <v>957</v>
      </c>
      <c r="E3" s="485" t="s">
        <v>956</v>
      </c>
      <c r="F3" s="486" t="s">
        <v>958</v>
      </c>
      <c r="G3" s="487" t="s">
        <v>959</v>
      </c>
      <c r="H3" s="552"/>
    </row>
    <row r="4" spans="1:8" s="483" customFormat="1" ht="12" customHeight="1" thickBot="1">
      <c r="A4" s="489" t="s">
        <v>7</v>
      </c>
      <c r="B4" s="490" t="s">
        <v>8</v>
      </c>
      <c r="C4" s="490" t="s">
        <v>9</v>
      </c>
      <c r="D4" s="490" t="s">
        <v>10</v>
      </c>
      <c r="E4" s="490" t="s">
        <v>253</v>
      </c>
      <c r="F4" s="491" t="s">
        <v>254</v>
      </c>
      <c r="G4" s="492" t="s">
        <v>904</v>
      </c>
      <c r="H4" s="552"/>
    </row>
    <row r="5" spans="1:8" ht="15.75" customHeight="1">
      <c r="A5" s="493" t="s">
        <v>954</v>
      </c>
      <c r="B5" s="494">
        <v>220000</v>
      </c>
      <c r="C5" s="495" t="s">
        <v>955</v>
      </c>
      <c r="D5" s="494"/>
      <c r="E5" s="494">
        <v>220000</v>
      </c>
      <c r="F5" s="496">
        <v>219999</v>
      </c>
      <c r="G5" s="497">
        <f>+D5+F5</f>
        <v>219999</v>
      </c>
      <c r="H5" s="552"/>
    </row>
    <row r="6" spans="1:8" ht="15.75" customHeight="1">
      <c r="A6" s="493"/>
      <c r="B6" s="494"/>
      <c r="C6" s="495"/>
      <c r="D6" s="494"/>
      <c r="E6" s="494"/>
      <c r="F6" s="496"/>
      <c r="G6" s="497">
        <f aca="true" t="shared" si="0" ref="G6:G23">+D6+F6</f>
        <v>0</v>
      </c>
      <c r="H6" s="552"/>
    </row>
    <row r="7" spans="1:8" ht="15.75" customHeight="1">
      <c r="A7" s="493"/>
      <c r="B7" s="494"/>
      <c r="C7" s="495"/>
      <c r="D7" s="494"/>
      <c r="E7" s="494"/>
      <c r="F7" s="496"/>
      <c r="G7" s="497">
        <f t="shared" si="0"/>
        <v>0</v>
      </c>
      <c r="H7" s="552"/>
    </row>
    <row r="8" spans="1:8" ht="15.75" customHeight="1">
      <c r="A8" s="498"/>
      <c r="B8" s="494"/>
      <c r="C8" s="495"/>
      <c r="D8" s="494"/>
      <c r="E8" s="494"/>
      <c r="F8" s="496"/>
      <c r="G8" s="497">
        <f t="shared" si="0"/>
        <v>0</v>
      </c>
      <c r="H8" s="552"/>
    </row>
    <row r="9" spans="1:8" ht="15.75" customHeight="1">
      <c r="A9" s="493"/>
      <c r="B9" s="494"/>
      <c r="C9" s="495"/>
      <c r="D9" s="494"/>
      <c r="E9" s="494"/>
      <c r="F9" s="496"/>
      <c r="G9" s="497">
        <f t="shared" si="0"/>
        <v>0</v>
      </c>
      <c r="H9" s="552"/>
    </row>
    <row r="10" spans="1:8" ht="15.75" customHeight="1">
      <c r="A10" s="498"/>
      <c r="B10" s="494"/>
      <c r="C10" s="495"/>
      <c r="D10" s="494"/>
      <c r="E10" s="494"/>
      <c r="F10" s="496"/>
      <c r="G10" s="497">
        <f t="shared" si="0"/>
        <v>0</v>
      </c>
      <c r="H10" s="552"/>
    </row>
    <row r="11" spans="1:8" ht="15.75" customHeight="1">
      <c r="A11" s="493"/>
      <c r="B11" s="494"/>
      <c r="C11" s="495"/>
      <c r="D11" s="494"/>
      <c r="E11" s="494"/>
      <c r="F11" s="496"/>
      <c r="G11" s="497">
        <f t="shared" si="0"/>
        <v>0</v>
      </c>
      <c r="H11" s="552"/>
    </row>
    <row r="12" spans="1:8" ht="15.75" customHeight="1">
      <c r="A12" s="493"/>
      <c r="B12" s="494"/>
      <c r="C12" s="495"/>
      <c r="D12" s="494"/>
      <c r="E12" s="494"/>
      <c r="F12" s="496"/>
      <c r="G12" s="497">
        <f t="shared" si="0"/>
        <v>0</v>
      </c>
      <c r="H12" s="552"/>
    </row>
    <row r="13" spans="1:8" ht="15.75" customHeight="1">
      <c r="A13" s="493"/>
      <c r="B13" s="494"/>
      <c r="C13" s="495"/>
      <c r="D13" s="494"/>
      <c r="E13" s="494"/>
      <c r="F13" s="496"/>
      <c r="G13" s="497">
        <f t="shared" si="0"/>
        <v>0</v>
      </c>
      <c r="H13" s="552"/>
    </row>
    <row r="14" spans="1:8" ht="15.75" customHeight="1">
      <c r="A14" s="493"/>
      <c r="B14" s="494"/>
      <c r="C14" s="495"/>
      <c r="D14" s="494"/>
      <c r="E14" s="494"/>
      <c r="F14" s="496"/>
      <c r="G14" s="497">
        <f t="shared" si="0"/>
        <v>0</v>
      </c>
      <c r="H14" s="552"/>
    </row>
    <row r="15" spans="1:8" ht="15.75" customHeight="1">
      <c r="A15" s="493"/>
      <c r="B15" s="494"/>
      <c r="C15" s="495"/>
      <c r="D15" s="494"/>
      <c r="E15" s="494"/>
      <c r="F15" s="496"/>
      <c r="G15" s="497">
        <f t="shared" si="0"/>
        <v>0</v>
      </c>
      <c r="H15" s="552"/>
    </row>
    <row r="16" spans="1:8" ht="15.75" customHeight="1">
      <c r="A16" s="493"/>
      <c r="B16" s="494"/>
      <c r="C16" s="495"/>
      <c r="D16" s="494"/>
      <c r="E16" s="494"/>
      <c r="F16" s="496"/>
      <c r="G16" s="497">
        <f t="shared" si="0"/>
        <v>0</v>
      </c>
      <c r="H16" s="552"/>
    </row>
    <row r="17" spans="1:8" ht="15.75" customHeight="1">
      <c r="A17" s="493"/>
      <c r="B17" s="494"/>
      <c r="C17" s="495"/>
      <c r="D17" s="494"/>
      <c r="E17" s="494"/>
      <c r="F17" s="496"/>
      <c r="G17" s="497">
        <f t="shared" si="0"/>
        <v>0</v>
      </c>
      <c r="H17" s="552"/>
    </row>
    <row r="18" spans="1:8" ht="15.75" customHeight="1">
      <c r="A18" s="493"/>
      <c r="B18" s="494"/>
      <c r="C18" s="495"/>
      <c r="D18" s="494"/>
      <c r="E18" s="494"/>
      <c r="F18" s="496"/>
      <c r="G18" s="497">
        <f t="shared" si="0"/>
        <v>0</v>
      </c>
      <c r="H18" s="552"/>
    </row>
    <row r="19" spans="1:8" ht="15.75" customHeight="1">
      <c r="A19" s="493"/>
      <c r="B19" s="494"/>
      <c r="C19" s="495"/>
      <c r="D19" s="494"/>
      <c r="E19" s="494"/>
      <c r="F19" s="496"/>
      <c r="G19" s="497">
        <f t="shared" si="0"/>
        <v>0</v>
      </c>
      <c r="H19" s="552"/>
    </row>
    <row r="20" spans="1:8" ht="15.75" customHeight="1">
      <c r="A20" s="493"/>
      <c r="B20" s="494"/>
      <c r="C20" s="495"/>
      <c r="D20" s="494"/>
      <c r="E20" s="494"/>
      <c r="F20" s="496"/>
      <c r="G20" s="497">
        <f t="shared" si="0"/>
        <v>0</v>
      </c>
      <c r="H20" s="552"/>
    </row>
    <row r="21" spans="1:8" ht="15.75" customHeight="1">
      <c r="A21" s="493"/>
      <c r="B21" s="494"/>
      <c r="C21" s="495"/>
      <c r="D21" s="494"/>
      <c r="E21" s="494"/>
      <c r="F21" s="496"/>
      <c r="G21" s="497">
        <f t="shared" si="0"/>
        <v>0</v>
      </c>
      <c r="H21" s="552"/>
    </row>
    <row r="22" spans="1:8" ht="15.75" customHeight="1">
      <c r="A22" s="493"/>
      <c r="B22" s="494"/>
      <c r="C22" s="495"/>
      <c r="D22" s="494"/>
      <c r="E22" s="494"/>
      <c r="F22" s="496"/>
      <c r="G22" s="497">
        <f t="shared" si="0"/>
        <v>0</v>
      </c>
      <c r="H22" s="552"/>
    </row>
    <row r="23" spans="1:8" ht="15.75" customHeight="1" thickBot="1">
      <c r="A23" s="499"/>
      <c r="B23" s="500"/>
      <c r="C23" s="501"/>
      <c r="D23" s="500"/>
      <c r="E23" s="500"/>
      <c r="F23" s="502"/>
      <c r="G23" s="497">
        <f t="shared" si="0"/>
        <v>0</v>
      </c>
      <c r="H23" s="552"/>
    </row>
    <row r="24" spans="1:8" s="507" customFormat="1" ht="18" customHeight="1" thickBot="1">
      <c r="A24" s="503" t="s">
        <v>436</v>
      </c>
      <c r="B24" s="504">
        <f>SUM(B5:B23)</f>
        <v>220000</v>
      </c>
      <c r="C24" s="505"/>
      <c r="D24" s="504">
        <f>SUM(D5:D23)</f>
        <v>0</v>
      </c>
      <c r="E24" s="504">
        <f>SUM(E5:E23)</f>
        <v>220000</v>
      </c>
      <c r="F24" s="504">
        <f>SUM(F5:F23)</f>
        <v>219999</v>
      </c>
      <c r="G24" s="506">
        <f>SUM(G5:G23)</f>
        <v>219999</v>
      </c>
      <c r="H24" s="552"/>
    </row>
    <row r="25" spans="6:8" ht="12.75">
      <c r="F25" s="507"/>
      <c r="G25" s="507"/>
      <c r="H25" s="509"/>
    </row>
    <row r="26" ht="12.75">
      <c r="H26" s="509"/>
    </row>
    <row r="27" ht="12.75">
      <c r="H27" s="509"/>
    </row>
    <row r="28" ht="12.75">
      <c r="H28" s="509"/>
    </row>
    <row r="29" ht="12.75">
      <c r="H29" s="509"/>
    </row>
    <row r="30" ht="12.75">
      <c r="H30" s="509"/>
    </row>
    <row r="31" ht="12.75">
      <c r="H31" s="509"/>
    </row>
    <row r="32" ht="12.75">
      <c r="H32" s="509"/>
    </row>
    <row r="33" ht="12.75">
      <c r="H33" s="509"/>
    </row>
  </sheetData>
  <sheetProtection/>
  <mergeCells count="3">
    <mergeCell ref="A1:G1"/>
    <mergeCell ref="H1:H24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&amp;R8.mellékelet a 3/2018.(VI.11.) önkormányzati rendelethez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B10" sqref="B10"/>
    </sheetView>
  </sheetViews>
  <sheetFormatPr defaultColWidth="9.00390625" defaultRowHeight="12.75"/>
  <cols>
    <col min="1" max="1" width="39.625" style="508" customWidth="1"/>
    <col min="2" max="7" width="15.625" style="481" customWidth="1"/>
    <col min="8" max="8" width="5.125" style="481" customWidth="1"/>
    <col min="9" max="16384" width="9.375" style="481" customWidth="1"/>
  </cols>
  <sheetData>
    <row r="1" spans="1:8" ht="18" customHeight="1">
      <c r="A1" s="551" t="s">
        <v>960</v>
      </c>
      <c r="B1" s="551"/>
      <c r="C1" s="551"/>
      <c r="D1" s="551"/>
      <c r="E1" s="551"/>
      <c r="F1" s="551"/>
      <c r="G1" s="551"/>
      <c r="H1" s="552"/>
    </row>
    <row r="2" spans="1:8" ht="22.5" customHeight="1" thickBot="1">
      <c r="A2" s="482"/>
      <c r="B2" s="483"/>
      <c r="C2" s="483"/>
      <c r="D2" s="483"/>
      <c r="E2" s="483"/>
      <c r="F2" s="553" t="s">
        <v>249</v>
      </c>
      <c r="G2" s="553"/>
      <c r="H2" s="552"/>
    </row>
    <row r="3" spans="1:8" s="488" customFormat="1" ht="50.25" customHeight="1" thickBot="1">
      <c r="A3" s="484" t="s">
        <v>901</v>
      </c>
      <c r="B3" s="485" t="s">
        <v>902</v>
      </c>
      <c r="C3" s="485" t="s">
        <v>903</v>
      </c>
      <c r="D3" s="485" t="s">
        <v>957</v>
      </c>
      <c r="E3" s="485" t="s">
        <v>956</v>
      </c>
      <c r="F3" s="486" t="s">
        <v>958</v>
      </c>
      <c r="G3" s="487" t="s">
        <v>959</v>
      </c>
      <c r="H3" s="552"/>
    </row>
    <row r="4" spans="1:8" s="483" customFormat="1" ht="12" customHeight="1" thickBot="1">
      <c r="A4" s="489" t="s">
        <v>7</v>
      </c>
      <c r="B4" s="490" t="s">
        <v>8</v>
      </c>
      <c r="C4" s="490" t="s">
        <v>9</v>
      </c>
      <c r="D4" s="490" t="s">
        <v>10</v>
      </c>
      <c r="E4" s="490" t="s">
        <v>253</v>
      </c>
      <c r="F4" s="491" t="s">
        <v>254</v>
      </c>
      <c r="G4" s="492" t="s">
        <v>904</v>
      </c>
      <c r="H4" s="552"/>
    </row>
    <row r="5" spans="1:8" ht="15.75" customHeight="1">
      <c r="A5" s="493" t="s">
        <v>961</v>
      </c>
      <c r="B5" s="494">
        <v>1291480</v>
      </c>
      <c r="C5" s="495" t="s">
        <v>955</v>
      </c>
      <c r="D5" s="494">
        <v>1291590</v>
      </c>
      <c r="E5" s="494">
        <v>1291590</v>
      </c>
      <c r="F5" s="496">
        <v>1291480</v>
      </c>
      <c r="G5" s="497">
        <v>1291480</v>
      </c>
      <c r="H5" s="552"/>
    </row>
    <row r="6" spans="1:8" ht="15.75" customHeight="1">
      <c r="A6" s="493"/>
      <c r="B6" s="494"/>
      <c r="C6" s="495"/>
      <c r="D6" s="494"/>
      <c r="E6" s="494"/>
      <c r="F6" s="496"/>
      <c r="G6" s="497">
        <f aca="true" t="shared" si="0" ref="G6:G23">+D6+F6</f>
        <v>0</v>
      </c>
      <c r="H6" s="552"/>
    </row>
    <row r="7" spans="1:8" ht="15.75" customHeight="1">
      <c r="A7" s="493" t="s">
        <v>962</v>
      </c>
      <c r="B7" s="494">
        <v>1222441</v>
      </c>
      <c r="C7" s="495" t="s">
        <v>955</v>
      </c>
      <c r="D7" s="494"/>
      <c r="E7" s="494">
        <v>1972331</v>
      </c>
      <c r="F7" s="496">
        <v>1222441</v>
      </c>
      <c r="G7" s="497">
        <f t="shared" si="0"/>
        <v>1222441</v>
      </c>
      <c r="H7" s="552"/>
    </row>
    <row r="8" spans="1:8" ht="15.75" customHeight="1">
      <c r="A8" s="498"/>
      <c r="B8" s="494"/>
      <c r="C8" s="495"/>
      <c r="D8" s="494"/>
      <c r="E8" s="494"/>
      <c r="F8" s="496"/>
      <c r="G8" s="497">
        <f t="shared" si="0"/>
        <v>0</v>
      </c>
      <c r="H8" s="552"/>
    </row>
    <row r="9" spans="1:8" ht="15.75" customHeight="1">
      <c r="A9" s="493"/>
      <c r="B9" s="494"/>
      <c r="C9" s="495"/>
      <c r="D9" s="494"/>
      <c r="E9" s="494"/>
      <c r="F9" s="496"/>
      <c r="G9" s="497">
        <f t="shared" si="0"/>
        <v>0</v>
      </c>
      <c r="H9" s="552"/>
    </row>
    <row r="10" spans="1:8" ht="15.75" customHeight="1">
      <c r="A10" s="498"/>
      <c r="B10" s="494"/>
      <c r="C10" s="495"/>
      <c r="D10" s="494"/>
      <c r="E10" s="494"/>
      <c r="F10" s="496"/>
      <c r="G10" s="497">
        <f t="shared" si="0"/>
        <v>0</v>
      </c>
      <c r="H10" s="552"/>
    </row>
    <row r="11" spans="1:8" ht="15.75" customHeight="1">
      <c r="A11" s="493"/>
      <c r="B11" s="494"/>
      <c r="C11" s="495"/>
      <c r="D11" s="494"/>
      <c r="E11" s="494"/>
      <c r="F11" s="496"/>
      <c r="G11" s="497">
        <f t="shared" si="0"/>
        <v>0</v>
      </c>
      <c r="H11" s="552"/>
    </row>
    <row r="12" spans="1:8" ht="15.75" customHeight="1">
      <c r="A12" s="493"/>
      <c r="B12" s="494"/>
      <c r="C12" s="495"/>
      <c r="D12" s="494"/>
      <c r="E12" s="494"/>
      <c r="F12" s="496"/>
      <c r="G12" s="497">
        <f t="shared" si="0"/>
        <v>0</v>
      </c>
      <c r="H12" s="552"/>
    </row>
    <row r="13" spans="1:8" ht="15.75" customHeight="1">
      <c r="A13" s="493"/>
      <c r="B13" s="494"/>
      <c r="C13" s="495"/>
      <c r="D13" s="494"/>
      <c r="E13" s="494"/>
      <c r="F13" s="496"/>
      <c r="G13" s="497">
        <f t="shared" si="0"/>
        <v>0</v>
      </c>
      <c r="H13" s="552"/>
    </row>
    <row r="14" spans="1:8" ht="15.75" customHeight="1">
      <c r="A14" s="493"/>
      <c r="B14" s="494"/>
      <c r="C14" s="495"/>
      <c r="D14" s="494"/>
      <c r="E14" s="494"/>
      <c r="F14" s="496"/>
      <c r="G14" s="497">
        <f t="shared" si="0"/>
        <v>0</v>
      </c>
      <c r="H14" s="552"/>
    </row>
    <row r="15" spans="1:8" ht="15.75" customHeight="1">
      <c r="A15" s="493"/>
      <c r="B15" s="494"/>
      <c r="C15" s="495"/>
      <c r="D15" s="494"/>
      <c r="E15" s="494"/>
      <c r="F15" s="496"/>
      <c r="G15" s="497">
        <f t="shared" si="0"/>
        <v>0</v>
      </c>
      <c r="H15" s="552"/>
    </row>
    <row r="16" spans="1:8" ht="15.75" customHeight="1">
      <c r="A16" s="493"/>
      <c r="B16" s="494"/>
      <c r="C16" s="495"/>
      <c r="D16" s="494"/>
      <c r="E16" s="494"/>
      <c r="F16" s="496"/>
      <c r="G16" s="497">
        <f t="shared" si="0"/>
        <v>0</v>
      </c>
      <c r="H16" s="552"/>
    </row>
    <row r="17" spans="1:8" ht="15.75" customHeight="1">
      <c r="A17" s="493"/>
      <c r="B17" s="494"/>
      <c r="C17" s="495"/>
      <c r="D17" s="494"/>
      <c r="E17" s="494"/>
      <c r="F17" s="496"/>
      <c r="G17" s="497">
        <f t="shared" si="0"/>
        <v>0</v>
      </c>
      <c r="H17" s="552"/>
    </row>
    <row r="18" spans="1:8" ht="15.75" customHeight="1">
      <c r="A18" s="493"/>
      <c r="B18" s="494"/>
      <c r="C18" s="495"/>
      <c r="D18" s="494"/>
      <c r="E18" s="494"/>
      <c r="F18" s="496"/>
      <c r="G18" s="497">
        <f t="shared" si="0"/>
        <v>0</v>
      </c>
      <c r="H18" s="552"/>
    </row>
    <row r="19" spans="1:8" ht="15.75" customHeight="1">
      <c r="A19" s="493"/>
      <c r="B19" s="494"/>
      <c r="C19" s="495"/>
      <c r="D19" s="494"/>
      <c r="E19" s="494"/>
      <c r="F19" s="496"/>
      <c r="G19" s="497">
        <f t="shared" si="0"/>
        <v>0</v>
      </c>
      <c r="H19" s="552"/>
    </row>
    <row r="20" spans="1:8" ht="15.75" customHeight="1">
      <c r="A20" s="493"/>
      <c r="B20" s="494"/>
      <c r="C20" s="495"/>
      <c r="D20" s="494"/>
      <c r="E20" s="494"/>
      <c r="F20" s="496"/>
      <c r="G20" s="497">
        <f t="shared" si="0"/>
        <v>0</v>
      </c>
      <c r="H20" s="552"/>
    </row>
    <row r="21" spans="1:8" ht="15.75" customHeight="1">
      <c r="A21" s="493"/>
      <c r="B21" s="494"/>
      <c r="C21" s="495"/>
      <c r="D21" s="494"/>
      <c r="E21" s="494"/>
      <c r="F21" s="496"/>
      <c r="G21" s="497">
        <f t="shared" si="0"/>
        <v>0</v>
      </c>
      <c r="H21" s="552"/>
    </row>
    <row r="22" spans="1:8" ht="15.75" customHeight="1">
      <c r="A22" s="493"/>
      <c r="B22" s="494"/>
      <c r="C22" s="495"/>
      <c r="D22" s="494"/>
      <c r="E22" s="494"/>
      <c r="F22" s="496"/>
      <c r="G22" s="497">
        <f t="shared" si="0"/>
        <v>0</v>
      </c>
      <c r="H22" s="552"/>
    </row>
    <row r="23" spans="1:8" ht="15.75" customHeight="1" thickBot="1">
      <c r="A23" s="499"/>
      <c r="B23" s="500"/>
      <c r="C23" s="501"/>
      <c r="D23" s="500"/>
      <c r="E23" s="500"/>
      <c r="F23" s="502"/>
      <c r="G23" s="497">
        <f t="shared" si="0"/>
        <v>0</v>
      </c>
      <c r="H23" s="552"/>
    </row>
    <row r="24" spans="1:8" s="507" customFormat="1" ht="18" customHeight="1" thickBot="1">
      <c r="A24" s="503" t="s">
        <v>436</v>
      </c>
      <c r="B24" s="504">
        <f>SUM(B5:B23)</f>
        <v>2513921</v>
      </c>
      <c r="C24" s="505"/>
      <c r="D24" s="504">
        <f>SUM(D5:D23)</f>
        <v>1291590</v>
      </c>
      <c r="E24" s="504">
        <f>SUM(E5:E23)</f>
        <v>3263921</v>
      </c>
      <c r="F24" s="504">
        <f>SUM(F5:F23)</f>
        <v>2513921</v>
      </c>
      <c r="G24" s="506">
        <f>SUM(G5:G23)</f>
        <v>2513921</v>
      </c>
      <c r="H24" s="552"/>
    </row>
    <row r="25" spans="6:8" ht="12.75">
      <c r="F25" s="507"/>
      <c r="G25" s="507"/>
      <c r="H25" s="509"/>
    </row>
    <row r="26" ht="12.75">
      <c r="H26" s="509"/>
    </row>
    <row r="27" ht="12.75">
      <c r="H27" s="509"/>
    </row>
    <row r="28" ht="12.75">
      <c r="H28" s="509"/>
    </row>
    <row r="29" ht="12.75">
      <c r="H29" s="509"/>
    </row>
    <row r="30" ht="12.75">
      <c r="H30" s="509"/>
    </row>
    <row r="31" ht="12.75">
      <c r="H31" s="509"/>
    </row>
    <row r="32" ht="12.75">
      <c r="H32" s="509"/>
    </row>
    <row r="33" ht="12.75">
      <c r="H33" s="509"/>
    </row>
  </sheetData>
  <sheetProtection/>
  <mergeCells count="3">
    <mergeCell ref="A1:G1"/>
    <mergeCell ref="H1:H24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&amp;R9.mellékelet a 3/2018.(VI.11.) önkormányzati rendelethez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159"/>
  <sheetViews>
    <sheetView tabSelected="1" view="pageLayout" workbookViewId="0" topLeftCell="A121">
      <selection activeCell="W162" sqref="W162"/>
    </sheetView>
  </sheetViews>
  <sheetFormatPr defaultColWidth="9.00390625" defaultRowHeight="12.75"/>
  <cols>
    <col min="1" max="1" width="7.50390625" style="473" customWidth="1"/>
    <col min="2" max="2" width="9.375" style="473" hidden="1" customWidth="1"/>
    <col min="3" max="3" width="0.6171875" style="473" hidden="1" customWidth="1"/>
    <col min="4" max="8" width="9.375" style="473" customWidth="1"/>
    <col min="9" max="9" width="3.625" style="473" customWidth="1"/>
    <col min="10" max="11" width="9.375" style="473" hidden="1" customWidth="1"/>
    <col min="12" max="12" width="1.00390625" style="473" customWidth="1"/>
    <col min="13" max="13" width="1.12109375" style="473" hidden="1" customWidth="1"/>
    <col min="14" max="14" width="9.375" style="473" hidden="1" customWidth="1"/>
    <col min="15" max="15" width="0.12890625" style="473" hidden="1" customWidth="1"/>
    <col min="16" max="21" width="9.375" style="473" hidden="1" customWidth="1"/>
    <col min="22" max="22" width="11.875" style="473" bestFit="1" customWidth="1"/>
    <col min="23" max="23" width="13.00390625" style="473" bestFit="1" customWidth="1"/>
    <col min="24" max="16384" width="9.375" style="473" customWidth="1"/>
  </cols>
  <sheetData>
    <row r="1" spans="1:24" ht="15.75">
      <c r="A1" s="554" t="s">
        <v>588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</row>
    <row r="3" spans="1:24" ht="12.75">
      <c r="A3" s="555" t="s">
        <v>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</row>
    <row r="4" spans="1:24" ht="25.5">
      <c r="A4" s="557" t="s">
        <v>589</v>
      </c>
      <c r="B4" s="557"/>
      <c r="C4" s="557"/>
      <c r="D4" s="557" t="s">
        <v>590</v>
      </c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475" t="s">
        <v>591</v>
      </c>
      <c r="W4" s="474" t="s">
        <v>592</v>
      </c>
      <c r="X4" s="475" t="s">
        <v>593</v>
      </c>
    </row>
    <row r="5" spans="1:24" ht="12.75">
      <c r="A5" s="558" t="s">
        <v>12</v>
      </c>
      <c r="B5" s="558"/>
      <c r="C5" s="558"/>
      <c r="D5" s="559" t="s">
        <v>25</v>
      </c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476" t="s">
        <v>39</v>
      </c>
      <c r="W5" s="476" t="s">
        <v>220</v>
      </c>
      <c r="X5" s="476" t="s">
        <v>66</v>
      </c>
    </row>
    <row r="6" spans="1:24" ht="12.75">
      <c r="A6" s="560" t="s">
        <v>594</v>
      </c>
      <c r="B6" s="560"/>
      <c r="C6" s="560"/>
      <c r="D6" s="561" t="s">
        <v>595</v>
      </c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476"/>
      <c r="W6" s="476"/>
      <c r="X6" s="476"/>
    </row>
    <row r="7" spans="1:24" ht="12.75">
      <c r="A7" s="560" t="s">
        <v>596</v>
      </c>
      <c r="B7" s="560"/>
      <c r="C7" s="560"/>
      <c r="D7" s="561" t="s">
        <v>597</v>
      </c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476">
        <v>213037</v>
      </c>
      <c r="W7" s="476">
        <v>213037</v>
      </c>
      <c r="X7" s="476"/>
    </row>
    <row r="8" spans="1:24" ht="12.75">
      <c r="A8" s="560" t="s">
        <v>598</v>
      </c>
      <c r="B8" s="560"/>
      <c r="C8" s="560"/>
      <c r="D8" s="561" t="s">
        <v>599</v>
      </c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476"/>
      <c r="W8" s="476"/>
      <c r="X8" s="476"/>
    </row>
    <row r="9" spans="1:24" ht="12.75">
      <c r="A9" s="562" t="s">
        <v>600</v>
      </c>
      <c r="B9" s="562"/>
      <c r="C9" s="562"/>
      <c r="D9" s="563" t="s">
        <v>601</v>
      </c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477"/>
      <c r="W9" s="477"/>
      <c r="X9" s="477"/>
    </row>
    <row r="10" spans="1:24" ht="12.75">
      <c r="A10" s="560" t="s">
        <v>602</v>
      </c>
      <c r="B10" s="560"/>
      <c r="C10" s="560"/>
      <c r="D10" s="561" t="s">
        <v>603</v>
      </c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476">
        <v>86696419</v>
      </c>
      <c r="W10" s="476">
        <v>86696419</v>
      </c>
      <c r="X10" s="476"/>
    </row>
    <row r="11" spans="1:24" ht="12.75">
      <c r="A11" s="560" t="s">
        <v>604</v>
      </c>
      <c r="B11" s="560"/>
      <c r="C11" s="560"/>
      <c r="D11" s="561" t="s">
        <v>605</v>
      </c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476">
        <v>4438636</v>
      </c>
      <c r="W11" s="476">
        <v>4438636</v>
      </c>
      <c r="X11" s="476"/>
    </row>
    <row r="12" spans="1:24" ht="12.75">
      <c r="A12" s="560" t="s">
        <v>606</v>
      </c>
      <c r="B12" s="560"/>
      <c r="C12" s="560"/>
      <c r="D12" s="561" t="s">
        <v>607</v>
      </c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476"/>
      <c r="W12" s="476"/>
      <c r="X12" s="476"/>
    </row>
    <row r="13" spans="1:24" ht="12.75">
      <c r="A13" s="560" t="s">
        <v>608</v>
      </c>
      <c r="B13" s="560"/>
      <c r="C13" s="560"/>
      <c r="D13" s="561" t="s">
        <v>609</v>
      </c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476">
        <v>938405</v>
      </c>
      <c r="W13" s="476">
        <v>938405</v>
      </c>
      <c r="X13" s="476"/>
    </row>
    <row r="14" spans="1:24" ht="12.75">
      <c r="A14" s="560" t="s">
        <v>610</v>
      </c>
      <c r="B14" s="560"/>
      <c r="C14" s="560"/>
      <c r="D14" s="561" t="s">
        <v>611</v>
      </c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476"/>
      <c r="W14" s="476"/>
      <c r="X14" s="476"/>
    </row>
    <row r="15" spans="1:24" ht="12.75">
      <c r="A15" s="562" t="s">
        <v>612</v>
      </c>
      <c r="B15" s="562"/>
      <c r="C15" s="562"/>
      <c r="D15" s="563" t="s">
        <v>613</v>
      </c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477">
        <v>92073460</v>
      </c>
      <c r="W15" s="477">
        <v>92073460</v>
      </c>
      <c r="X15" s="477"/>
    </row>
    <row r="16" spans="1:24" ht="12.75">
      <c r="A16" s="560" t="s">
        <v>614</v>
      </c>
      <c r="B16" s="560"/>
      <c r="C16" s="560"/>
      <c r="D16" s="561" t="s">
        <v>615</v>
      </c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476">
        <v>162400</v>
      </c>
      <c r="W16" s="476">
        <v>162400</v>
      </c>
      <c r="X16" s="476"/>
    </row>
    <row r="17" spans="1:24" ht="12.75">
      <c r="A17" s="560" t="s">
        <v>616</v>
      </c>
      <c r="B17" s="560"/>
      <c r="C17" s="560"/>
      <c r="D17" s="564" t="s">
        <v>617</v>
      </c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476"/>
      <c r="W17" s="476"/>
      <c r="X17" s="476"/>
    </row>
    <row r="18" spans="1:24" ht="12.75">
      <c r="A18" s="560" t="s">
        <v>618</v>
      </c>
      <c r="B18" s="560"/>
      <c r="C18" s="560"/>
      <c r="D18" s="564" t="s">
        <v>619</v>
      </c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476"/>
      <c r="W18" s="476"/>
      <c r="X18" s="476"/>
    </row>
    <row r="19" spans="1:24" ht="12.75">
      <c r="A19" s="560" t="s">
        <v>620</v>
      </c>
      <c r="B19" s="560"/>
      <c r="C19" s="560"/>
      <c r="D19" s="561" t="s">
        <v>621</v>
      </c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476"/>
      <c r="W19" s="476"/>
      <c r="X19" s="476"/>
    </row>
    <row r="20" spans="1:24" ht="12.75">
      <c r="A20" s="560" t="s">
        <v>622</v>
      </c>
      <c r="B20" s="560"/>
      <c r="C20" s="560"/>
      <c r="D20" s="564" t="s">
        <v>623</v>
      </c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476"/>
      <c r="W20" s="476"/>
      <c r="X20" s="476"/>
    </row>
    <row r="21" spans="1:24" ht="12.75">
      <c r="A21" s="560" t="s">
        <v>624</v>
      </c>
      <c r="B21" s="560"/>
      <c r="C21" s="560"/>
      <c r="D21" s="564" t="s">
        <v>625</v>
      </c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476"/>
      <c r="W21" s="476"/>
      <c r="X21" s="476"/>
    </row>
    <row r="22" spans="1:24" ht="12.75">
      <c r="A22" s="560" t="s">
        <v>626</v>
      </c>
      <c r="B22" s="560"/>
      <c r="C22" s="560"/>
      <c r="D22" s="561" t="s">
        <v>627</v>
      </c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476"/>
      <c r="W22" s="476"/>
      <c r="X22" s="476"/>
    </row>
    <row r="23" spans="1:24" ht="12.75">
      <c r="A23" s="562" t="s">
        <v>628</v>
      </c>
      <c r="B23" s="562"/>
      <c r="C23" s="562"/>
      <c r="D23" s="563" t="s">
        <v>629</v>
      </c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477"/>
      <c r="W23" s="477"/>
      <c r="X23" s="477"/>
    </row>
    <row r="24" spans="1:24" ht="12.75">
      <c r="A24" s="560" t="s">
        <v>630</v>
      </c>
      <c r="B24" s="560"/>
      <c r="C24" s="560"/>
      <c r="D24" s="561" t="s">
        <v>631</v>
      </c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476"/>
      <c r="W24" s="476"/>
      <c r="X24" s="476"/>
    </row>
    <row r="25" spans="1:24" ht="12.75">
      <c r="A25" s="560" t="s">
        <v>632</v>
      </c>
      <c r="B25" s="560"/>
      <c r="C25" s="560"/>
      <c r="D25" s="561" t="s">
        <v>633</v>
      </c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476"/>
      <c r="W25" s="476"/>
      <c r="X25" s="476"/>
    </row>
    <row r="26" spans="1:24" ht="12.75">
      <c r="A26" s="562" t="s">
        <v>634</v>
      </c>
      <c r="B26" s="562"/>
      <c r="C26" s="562"/>
      <c r="D26" s="563" t="s">
        <v>635</v>
      </c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477"/>
      <c r="W26" s="477"/>
      <c r="X26" s="477"/>
    </row>
    <row r="27" spans="1:24" ht="12.75">
      <c r="A27" s="565" t="s">
        <v>562</v>
      </c>
      <c r="B27" s="565"/>
      <c r="C27" s="565"/>
      <c r="D27" s="563" t="s">
        <v>636</v>
      </c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477">
        <v>92448897</v>
      </c>
      <c r="W27" s="477">
        <v>920448897</v>
      </c>
      <c r="X27" s="477"/>
    </row>
    <row r="28" spans="1:24" ht="12.75">
      <c r="A28" s="566" t="s">
        <v>637</v>
      </c>
      <c r="B28" s="566"/>
      <c r="C28" s="566"/>
      <c r="D28" s="561" t="s">
        <v>638</v>
      </c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476"/>
      <c r="W28" s="476"/>
      <c r="X28" s="476"/>
    </row>
    <row r="29" spans="1:24" ht="12.75">
      <c r="A29" s="566" t="s">
        <v>639</v>
      </c>
      <c r="B29" s="566"/>
      <c r="C29" s="566"/>
      <c r="D29" s="561" t="s">
        <v>640</v>
      </c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476"/>
      <c r="W29" s="476"/>
      <c r="X29" s="476"/>
    </row>
    <row r="30" spans="1:24" ht="12.75">
      <c r="A30" s="566" t="s">
        <v>641</v>
      </c>
      <c r="B30" s="566"/>
      <c r="C30" s="566"/>
      <c r="D30" s="561" t="s">
        <v>642</v>
      </c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476"/>
      <c r="W30" s="476"/>
      <c r="X30" s="476"/>
    </row>
    <row r="31" spans="1:24" ht="12.75">
      <c r="A31" s="566" t="s">
        <v>643</v>
      </c>
      <c r="B31" s="566"/>
      <c r="C31" s="566"/>
      <c r="D31" s="561" t="s">
        <v>644</v>
      </c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476"/>
      <c r="W31" s="476"/>
      <c r="X31" s="476"/>
    </row>
    <row r="32" spans="1:24" ht="12.75">
      <c r="A32" s="566" t="s">
        <v>645</v>
      </c>
      <c r="B32" s="566"/>
      <c r="C32" s="566"/>
      <c r="D32" s="561" t="s">
        <v>646</v>
      </c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476"/>
      <c r="W32" s="476"/>
      <c r="X32" s="476"/>
    </row>
    <row r="33" spans="1:24" ht="12.75">
      <c r="A33" s="565" t="s">
        <v>647</v>
      </c>
      <c r="B33" s="565"/>
      <c r="C33" s="565"/>
      <c r="D33" s="567" t="s">
        <v>648</v>
      </c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477">
        <f>SUM(V28:V32)</f>
        <v>0</v>
      </c>
      <c r="W33" s="477">
        <f>SUM(W28:W32)</f>
        <v>0</v>
      </c>
      <c r="X33" s="477"/>
    </row>
    <row r="34" spans="1:24" ht="12.75">
      <c r="A34" s="566" t="s">
        <v>649</v>
      </c>
      <c r="B34" s="566"/>
      <c r="C34" s="566"/>
      <c r="D34" s="561" t="s">
        <v>650</v>
      </c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476"/>
      <c r="W34" s="476"/>
      <c r="X34" s="476"/>
    </row>
    <row r="35" spans="1:24" ht="12.75">
      <c r="A35" s="566" t="s">
        <v>651</v>
      </c>
      <c r="B35" s="566"/>
      <c r="C35" s="566"/>
      <c r="D35" s="561" t="s">
        <v>652</v>
      </c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476"/>
      <c r="W35" s="476"/>
      <c r="X35" s="476"/>
    </row>
    <row r="36" spans="1:24" ht="12.75">
      <c r="A36" s="566" t="s">
        <v>653</v>
      </c>
      <c r="B36" s="566"/>
      <c r="C36" s="566"/>
      <c r="D36" s="564" t="s">
        <v>654</v>
      </c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476"/>
      <c r="W36" s="476"/>
      <c r="X36" s="476"/>
    </row>
    <row r="37" spans="1:24" ht="12.75">
      <c r="A37" s="566" t="s">
        <v>655</v>
      </c>
      <c r="B37" s="566"/>
      <c r="C37" s="566"/>
      <c r="D37" s="564" t="s">
        <v>656</v>
      </c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476"/>
      <c r="W37" s="476"/>
      <c r="X37" s="476"/>
    </row>
    <row r="38" spans="1:24" ht="12.75">
      <c r="A38" s="566" t="s">
        <v>657</v>
      </c>
      <c r="B38" s="566"/>
      <c r="C38" s="566"/>
      <c r="D38" s="564" t="s">
        <v>623</v>
      </c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476"/>
      <c r="W38" s="476"/>
      <c r="X38" s="476"/>
    </row>
    <row r="39" spans="1:24" ht="12.75">
      <c r="A39" s="566" t="s">
        <v>658</v>
      </c>
      <c r="B39" s="566"/>
      <c r="C39" s="566"/>
      <c r="D39" s="564" t="s">
        <v>625</v>
      </c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476"/>
      <c r="W39" s="476"/>
      <c r="X39" s="476"/>
    </row>
    <row r="40" spans="1:24" ht="12.75">
      <c r="A40" s="566" t="s">
        <v>659</v>
      </c>
      <c r="B40" s="566"/>
      <c r="C40" s="566"/>
      <c r="D40" s="564" t="s">
        <v>660</v>
      </c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476"/>
      <c r="W40" s="476"/>
      <c r="X40" s="476"/>
    </row>
    <row r="41" spans="1:24" ht="12.75">
      <c r="A41" s="565" t="s">
        <v>661</v>
      </c>
      <c r="B41" s="565"/>
      <c r="C41" s="565"/>
      <c r="D41" s="568" t="s">
        <v>662</v>
      </c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8"/>
      <c r="T41" s="568"/>
      <c r="U41" s="568"/>
      <c r="V41" s="477"/>
      <c r="W41" s="477"/>
      <c r="X41" s="477"/>
    </row>
    <row r="42" spans="1:24" ht="12.75">
      <c r="A42" s="565" t="s">
        <v>576</v>
      </c>
      <c r="B42" s="565"/>
      <c r="C42" s="565"/>
      <c r="D42" s="568" t="s">
        <v>663</v>
      </c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477">
        <f>SUM(V33,V41)</f>
        <v>0</v>
      </c>
      <c r="W42" s="477">
        <f>SUM(W33,W41)</f>
        <v>0</v>
      </c>
      <c r="X42" s="477"/>
    </row>
    <row r="43" spans="1:24" ht="12.75">
      <c r="A43" s="566" t="s">
        <v>664</v>
      </c>
      <c r="B43" s="566"/>
      <c r="C43" s="566"/>
      <c r="D43" s="569" t="s">
        <v>665</v>
      </c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476"/>
      <c r="W43" s="476"/>
      <c r="X43" s="476"/>
    </row>
    <row r="44" spans="1:24" ht="12.75">
      <c r="A44" s="566" t="s">
        <v>666</v>
      </c>
      <c r="B44" s="566"/>
      <c r="C44" s="566"/>
      <c r="D44" s="569" t="s">
        <v>667</v>
      </c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476"/>
      <c r="W44" s="476">
        <v>461410</v>
      </c>
      <c r="X44" s="476"/>
    </row>
    <row r="45" spans="1:24" ht="12.75">
      <c r="A45" s="566" t="s">
        <v>668</v>
      </c>
      <c r="B45" s="566"/>
      <c r="C45" s="566"/>
      <c r="D45" s="569" t="s">
        <v>669</v>
      </c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476"/>
      <c r="W45" s="476">
        <v>11928543</v>
      </c>
      <c r="X45" s="476"/>
    </row>
    <row r="46" spans="1:24" ht="12.75">
      <c r="A46" s="566" t="s">
        <v>670</v>
      </c>
      <c r="B46" s="566"/>
      <c r="C46" s="566"/>
      <c r="D46" s="569" t="s">
        <v>671</v>
      </c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476"/>
      <c r="W46" s="476"/>
      <c r="X46" s="476"/>
    </row>
    <row r="47" spans="1:24" ht="12.75">
      <c r="A47" s="566" t="s">
        <v>672</v>
      </c>
      <c r="B47" s="566"/>
      <c r="C47" s="566"/>
      <c r="D47" s="569" t="s">
        <v>673</v>
      </c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478"/>
      <c r="W47" s="478"/>
      <c r="X47" s="476"/>
    </row>
    <row r="48" spans="1:24" ht="12.75">
      <c r="A48" s="565" t="s">
        <v>578</v>
      </c>
      <c r="B48" s="565"/>
      <c r="C48" s="565"/>
      <c r="D48" s="568" t="s">
        <v>674</v>
      </c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477">
        <f>SUM(V43:V47)</f>
        <v>0</v>
      </c>
      <c r="W48" s="477">
        <f>SUM(W43:W47)</f>
        <v>12389953</v>
      </c>
      <c r="X48" s="477"/>
    </row>
    <row r="49" spans="1:24" ht="12.75">
      <c r="A49" s="566" t="s">
        <v>675</v>
      </c>
      <c r="B49" s="566"/>
      <c r="C49" s="566"/>
      <c r="D49" s="569" t="s">
        <v>676</v>
      </c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476"/>
      <c r="W49" s="476"/>
      <c r="X49" s="476"/>
    </row>
    <row r="50" spans="1:24" ht="12.75">
      <c r="A50" s="566" t="s">
        <v>677</v>
      </c>
      <c r="B50" s="566"/>
      <c r="C50" s="566"/>
      <c r="D50" s="564" t="s">
        <v>678</v>
      </c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476"/>
      <c r="W50" s="476"/>
      <c r="X50" s="476"/>
    </row>
    <row r="51" spans="1:24" ht="12.75">
      <c r="A51" s="566" t="s">
        <v>679</v>
      </c>
      <c r="B51" s="566"/>
      <c r="C51" s="566"/>
      <c r="D51" s="569" t="s">
        <v>680</v>
      </c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476"/>
      <c r="W51" s="476"/>
      <c r="X51" s="476"/>
    </row>
    <row r="52" spans="1:24" ht="12.75">
      <c r="A52" s="566" t="s">
        <v>681</v>
      </c>
      <c r="B52" s="566"/>
      <c r="C52" s="566"/>
      <c r="D52" s="564" t="s">
        <v>682</v>
      </c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476"/>
      <c r="W52" s="476"/>
      <c r="X52" s="476"/>
    </row>
    <row r="53" spans="1:24" ht="12.75">
      <c r="A53" s="566" t="s">
        <v>683</v>
      </c>
      <c r="B53" s="566"/>
      <c r="C53" s="566"/>
      <c r="D53" s="569" t="s">
        <v>684</v>
      </c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476"/>
      <c r="W53" s="476">
        <v>82602</v>
      </c>
      <c r="X53" s="476"/>
    </row>
    <row r="54" spans="1:24" ht="12.75">
      <c r="A54" s="566" t="s">
        <v>685</v>
      </c>
      <c r="B54" s="566"/>
      <c r="C54" s="566"/>
      <c r="D54" s="569" t="s">
        <v>686</v>
      </c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476"/>
      <c r="W54" s="476">
        <v>20000</v>
      </c>
      <c r="X54" s="476"/>
    </row>
    <row r="55" spans="1:24" ht="12.75">
      <c r="A55" s="566" t="s">
        <v>687</v>
      </c>
      <c r="B55" s="566"/>
      <c r="C55" s="566"/>
      <c r="D55" s="569" t="s">
        <v>688</v>
      </c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476"/>
      <c r="W55" s="476"/>
      <c r="X55" s="476"/>
    </row>
    <row r="56" spans="1:24" ht="12.75">
      <c r="A56" s="566" t="s">
        <v>689</v>
      </c>
      <c r="B56" s="566"/>
      <c r="C56" s="566"/>
      <c r="D56" s="569" t="s">
        <v>690</v>
      </c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476"/>
      <c r="W56" s="476"/>
      <c r="X56" s="476"/>
    </row>
    <row r="57" spans="1:24" ht="12.75">
      <c r="A57" s="566" t="s">
        <v>691</v>
      </c>
      <c r="B57" s="566"/>
      <c r="C57" s="566"/>
      <c r="D57" s="564" t="s">
        <v>692</v>
      </c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476"/>
      <c r="W57" s="476"/>
      <c r="X57" s="476"/>
    </row>
    <row r="58" spans="1:24" ht="12.75">
      <c r="A58" s="566" t="s">
        <v>693</v>
      </c>
      <c r="B58" s="566"/>
      <c r="C58" s="566"/>
      <c r="D58" s="569" t="s">
        <v>694</v>
      </c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476"/>
      <c r="W58" s="476"/>
      <c r="X58" s="476"/>
    </row>
    <row r="59" spans="1:24" ht="12.75">
      <c r="A59" s="566" t="s">
        <v>695</v>
      </c>
      <c r="B59" s="566"/>
      <c r="C59" s="566"/>
      <c r="D59" s="564" t="s">
        <v>696</v>
      </c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476"/>
      <c r="W59" s="476"/>
      <c r="X59" s="476"/>
    </row>
    <row r="60" spans="1:24" ht="12.75">
      <c r="A60" s="566" t="s">
        <v>697</v>
      </c>
      <c r="B60" s="566"/>
      <c r="C60" s="566"/>
      <c r="D60" s="569" t="s">
        <v>698</v>
      </c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476"/>
      <c r="W60" s="476"/>
      <c r="X60" s="476"/>
    </row>
    <row r="61" spans="1:24" ht="12.75">
      <c r="A61" s="566" t="s">
        <v>699</v>
      </c>
      <c r="B61" s="566"/>
      <c r="C61" s="566"/>
      <c r="D61" s="564" t="s">
        <v>700</v>
      </c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476"/>
      <c r="W61" s="476"/>
      <c r="X61" s="476"/>
    </row>
    <row r="62" spans="1:24" ht="12.75">
      <c r="A62" s="565" t="s">
        <v>701</v>
      </c>
      <c r="B62" s="565"/>
      <c r="C62" s="565"/>
      <c r="D62" s="568" t="s">
        <v>702</v>
      </c>
      <c r="E62" s="568"/>
      <c r="F62" s="568"/>
      <c r="G62" s="568"/>
      <c r="H62" s="568"/>
      <c r="I62" s="568"/>
      <c r="J62" s="568"/>
      <c r="K62" s="568"/>
      <c r="L62" s="568"/>
      <c r="M62" s="568"/>
      <c r="N62" s="568"/>
      <c r="O62" s="568"/>
      <c r="P62" s="568"/>
      <c r="Q62" s="568"/>
      <c r="R62" s="568"/>
      <c r="S62" s="568"/>
      <c r="T62" s="568"/>
      <c r="U62" s="568"/>
      <c r="V62" s="477">
        <f>SUM(V49:V61)</f>
        <v>0</v>
      </c>
      <c r="W62" s="477">
        <f>SUM(W49:W61)</f>
        <v>102602</v>
      </c>
      <c r="X62" s="477"/>
    </row>
    <row r="63" spans="1:24" ht="12.75">
      <c r="A63" s="566" t="s">
        <v>703</v>
      </c>
      <c r="B63" s="566"/>
      <c r="C63" s="566"/>
      <c r="D63" s="569" t="s">
        <v>704</v>
      </c>
      <c r="E63" s="569"/>
      <c r="F63" s="569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476"/>
      <c r="W63" s="476"/>
      <c r="X63" s="476"/>
    </row>
    <row r="64" spans="1:24" ht="12.75">
      <c r="A64" s="566" t="s">
        <v>705</v>
      </c>
      <c r="B64" s="566"/>
      <c r="C64" s="566"/>
      <c r="D64" s="564" t="s">
        <v>706</v>
      </c>
      <c r="E64" s="561"/>
      <c r="F64" s="561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476"/>
      <c r="W64" s="476"/>
      <c r="X64" s="476"/>
    </row>
    <row r="65" spans="1:24" ht="12.75">
      <c r="A65" s="566" t="s">
        <v>707</v>
      </c>
      <c r="B65" s="566"/>
      <c r="C65" s="566"/>
      <c r="D65" s="569" t="s">
        <v>708</v>
      </c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476"/>
      <c r="W65" s="476"/>
      <c r="X65" s="476"/>
    </row>
    <row r="66" spans="1:24" ht="12.75">
      <c r="A66" s="566" t="s">
        <v>709</v>
      </c>
      <c r="B66" s="566"/>
      <c r="C66" s="566"/>
      <c r="D66" s="564" t="s">
        <v>710</v>
      </c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476"/>
      <c r="W66" s="476"/>
      <c r="X66" s="476"/>
    </row>
    <row r="67" spans="1:24" ht="12.75">
      <c r="A67" s="566" t="s">
        <v>711</v>
      </c>
      <c r="B67" s="566"/>
      <c r="C67" s="566"/>
      <c r="D67" s="569" t="s">
        <v>712</v>
      </c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476"/>
      <c r="W67" s="476"/>
      <c r="X67" s="476"/>
    </row>
    <row r="68" spans="1:24" ht="12.75">
      <c r="A68" s="566" t="s">
        <v>713</v>
      </c>
      <c r="B68" s="566"/>
      <c r="C68" s="566"/>
      <c r="D68" s="569" t="s">
        <v>714</v>
      </c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476"/>
      <c r="W68" s="476"/>
      <c r="X68" s="476"/>
    </row>
    <row r="69" spans="1:24" ht="12.75">
      <c r="A69" s="566" t="s">
        <v>715</v>
      </c>
      <c r="B69" s="566"/>
      <c r="C69" s="566"/>
      <c r="D69" s="569" t="s">
        <v>716</v>
      </c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476"/>
      <c r="W69" s="476"/>
      <c r="X69" s="476"/>
    </row>
    <row r="70" spans="1:24" ht="12.75">
      <c r="A70" s="566" t="s">
        <v>717</v>
      </c>
      <c r="B70" s="566"/>
      <c r="C70" s="566"/>
      <c r="D70" s="569" t="s">
        <v>718</v>
      </c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476"/>
      <c r="W70" s="476"/>
      <c r="X70" s="476"/>
    </row>
    <row r="71" spans="1:24" ht="12.75">
      <c r="A71" s="566" t="s">
        <v>719</v>
      </c>
      <c r="B71" s="566"/>
      <c r="C71" s="566"/>
      <c r="D71" s="564" t="s">
        <v>720</v>
      </c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476"/>
      <c r="W71" s="476"/>
      <c r="X71" s="476"/>
    </row>
    <row r="72" spans="1:24" ht="12.75">
      <c r="A72" s="566" t="s">
        <v>721</v>
      </c>
      <c r="B72" s="566"/>
      <c r="C72" s="566"/>
      <c r="D72" s="569" t="s">
        <v>722</v>
      </c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476"/>
      <c r="W72" s="476"/>
      <c r="X72" s="476"/>
    </row>
    <row r="73" spans="1:24" ht="12.75">
      <c r="A73" s="566" t="s">
        <v>723</v>
      </c>
      <c r="B73" s="566"/>
      <c r="C73" s="566"/>
      <c r="D73" s="564" t="s">
        <v>724</v>
      </c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476"/>
      <c r="W73" s="476"/>
      <c r="X73" s="476"/>
    </row>
    <row r="74" spans="1:24" ht="12.75">
      <c r="A74" s="566" t="s">
        <v>725</v>
      </c>
      <c r="B74" s="566"/>
      <c r="C74" s="566"/>
      <c r="D74" s="569" t="s">
        <v>726</v>
      </c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476"/>
      <c r="W74" s="476"/>
      <c r="X74" s="476"/>
    </row>
    <row r="75" spans="1:24" ht="12.75">
      <c r="A75" s="566" t="s">
        <v>727</v>
      </c>
      <c r="B75" s="566"/>
      <c r="C75" s="566"/>
      <c r="D75" s="564" t="s">
        <v>728</v>
      </c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476"/>
      <c r="W75" s="476"/>
      <c r="X75" s="476"/>
    </row>
    <row r="76" spans="1:24" ht="12.75">
      <c r="A76" s="565" t="s">
        <v>729</v>
      </c>
      <c r="B76" s="565"/>
      <c r="C76" s="565"/>
      <c r="D76" s="568" t="s">
        <v>730</v>
      </c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8"/>
      <c r="P76" s="568"/>
      <c r="Q76" s="568"/>
      <c r="R76" s="568"/>
      <c r="S76" s="568"/>
      <c r="T76" s="568"/>
      <c r="U76" s="568"/>
      <c r="V76" s="477"/>
      <c r="W76" s="477"/>
      <c r="X76" s="477"/>
    </row>
    <row r="77" spans="1:24" ht="12.75">
      <c r="A77" s="570" t="s">
        <v>731</v>
      </c>
      <c r="B77" s="570"/>
      <c r="C77" s="570"/>
      <c r="D77" s="571" t="s">
        <v>732</v>
      </c>
      <c r="E77" s="571"/>
      <c r="F77" s="571"/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1"/>
      <c r="R77" s="571"/>
      <c r="S77" s="571"/>
      <c r="T77" s="571"/>
      <c r="U77" s="571"/>
      <c r="V77" s="479"/>
      <c r="W77" s="479"/>
      <c r="X77" s="479"/>
    </row>
    <row r="78" spans="1:24" ht="12.75">
      <c r="A78" s="570" t="s">
        <v>733</v>
      </c>
      <c r="B78" s="570"/>
      <c r="C78" s="570"/>
      <c r="D78" s="572" t="s">
        <v>734</v>
      </c>
      <c r="E78" s="571"/>
      <c r="F78" s="571"/>
      <c r="G78" s="571"/>
      <c r="H78" s="571"/>
      <c r="I78" s="571"/>
      <c r="J78" s="571"/>
      <c r="K78" s="571"/>
      <c r="L78" s="571"/>
      <c r="M78" s="571"/>
      <c r="N78" s="571"/>
      <c r="O78" s="571"/>
      <c r="P78" s="571"/>
      <c r="Q78" s="571"/>
      <c r="R78" s="571"/>
      <c r="S78" s="571"/>
      <c r="T78" s="571"/>
      <c r="U78" s="571"/>
      <c r="V78" s="479"/>
      <c r="W78" s="479"/>
      <c r="X78" s="479"/>
    </row>
    <row r="79" spans="1:24" ht="12.75">
      <c r="A79" s="570" t="s">
        <v>735</v>
      </c>
      <c r="B79" s="570"/>
      <c r="C79" s="570"/>
      <c r="D79" s="572" t="s">
        <v>736</v>
      </c>
      <c r="E79" s="571"/>
      <c r="F79" s="571"/>
      <c r="G79" s="571"/>
      <c r="H79" s="571"/>
      <c r="I79" s="571"/>
      <c r="J79" s="571"/>
      <c r="K79" s="571"/>
      <c r="L79" s="571"/>
      <c r="M79" s="571"/>
      <c r="N79" s="571"/>
      <c r="O79" s="571"/>
      <c r="P79" s="571"/>
      <c r="Q79" s="571"/>
      <c r="R79" s="571"/>
      <c r="S79" s="571"/>
      <c r="T79" s="571"/>
      <c r="U79" s="571"/>
      <c r="V79" s="479"/>
      <c r="W79" s="479"/>
      <c r="X79" s="479"/>
    </row>
    <row r="80" spans="1:24" ht="12.75">
      <c r="A80" s="570" t="s">
        <v>737</v>
      </c>
      <c r="B80" s="570"/>
      <c r="C80" s="570"/>
      <c r="D80" s="572" t="s">
        <v>738</v>
      </c>
      <c r="E80" s="571"/>
      <c r="F80" s="571"/>
      <c r="G80" s="571"/>
      <c r="H80" s="571"/>
      <c r="I80" s="571"/>
      <c r="J80" s="571"/>
      <c r="K80" s="571"/>
      <c r="L80" s="571"/>
      <c r="M80" s="571"/>
      <c r="N80" s="571"/>
      <c r="O80" s="571"/>
      <c r="P80" s="571"/>
      <c r="Q80" s="571"/>
      <c r="R80" s="571"/>
      <c r="S80" s="571"/>
      <c r="T80" s="571"/>
      <c r="U80" s="571"/>
      <c r="V80" s="479"/>
      <c r="W80" s="479"/>
      <c r="X80" s="479"/>
    </row>
    <row r="81" spans="1:24" ht="12.75">
      <c r="A81" s="570" t="s">
        <v>739</v>
      </c>
      <c r="B81" s="570"/>
      <c r="C81" s="570"/>
      <c r="D81" s="572" t="s">
        <v>740</v>
      </c>
      <c r="E81" s="571"/>
      <c r="F81" s="571"/>
      <c r="G81" s="571"/>
      <c r="H81" s="571"/>
      <c r="I81" s="571"/>
      <c r="J81" s="571"/>
      <c r="K81" s="571"/>
      <c r="L81" s="571"/>
      <c r="M81" s="571"/>
      <c r="N81" s="571"/>
      <c r="O81" s="571"/>
      <c r="P81" s="571"/>
      <c r="Q81" s="571"/>
      <c r="R81" s="571"/>
      <c r="S81" s="571"/>
      <c r="T81" s="571"/>
      <c r="U81" s="571"/>
      <c r="V81" s="479"/>
      <c r="W81" s="479"/>
      <c r="X81" s="479"/>
    </row>
    <row r="82" spans="1:24" ht="12.75">
      <c r="A82" s="570" t="s">
        <v>741</v>
      </c>
      <c r="B82" s="570"/>
      <c r="C82" s="570"/>
      <c r="D82" s="572" t="s">
        <v>742</v>
      </c>
      <c r="E82" s="571"/>
      <c r="F82" s="571"/>
      <c r="G82" s="571"/>
      <c r="H82" s="571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71"/>
      <c r="V82" s="479"/>
      <c r="W82" s="479"/>
      <c r="X82" s="479"/>
    </row>
    <row r="83" spans="1:24" ht="12.75">
      <c r="A83" s="570" t="s">
        <v>743</v>
      </c>
      <c r="B83" s="570"/>
      <c r="C83" s="570"/>
      <c r="D83" s="572" t="s">
        <v>744</v>
      </c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2"/>
      <c r="P83" s="572"/>
      <c r="Q83" s="572"/>
      <c r="R83" s="572"/>
      <c r="S83" s="572"/>
      <c r="T83" s="572"/>
      <c r="U83" s="572"/>
      <c r="V83" s="479"/>
      <c r="W83" s="479"/>
      <c r="X83" s="479"/>
    </row>
    <row r="84" spans="1:24" ht="12.75">
      <c r="A84" s="570" t="s">
        <v>745</v>
      </c>
      <c r="B84" s="570"/>
      <c r="C84" s="570"/>
      <c r="D84" s="572" t="s">
        <v>746</v>
      </c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2"/>
      <c r="P84" s="572"/>
      <c r="Q84" s="572"/>
      <c r="R84" s="572"/>
      <c r="S84" s="572"/>
      <c r="T84" s="572"/>
      <c r="U84" s="572"/>
      <c r="V84" s="479"/>
      <c r="W84" s="479"/>
      <c r="X84" s="479"/>
    </row>
    <row r="85" spans="1:24" ht="12.75">
      <c r="A85" s="570" t="s">
        <v>747</v>
      </c>
      <c r="B85" s="570"/>
      <c r="C85" s="570"/>
      <c r="D85" s="572" t="s">
        <v>748</v>
      </c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479"/>
      <c r="W85" s="479"/>
      <c r="X85" s="479"/>
    </row>
    <row r="86" spans="1:24" ht="12.75">
      <c r="A86" s="570" t="s">
        <v>749</v>
      </c>
      <c r="B86" s="570"/>
      <c r="C86" s="570"/>
      <c r="D86" s="572" t="s">
        <v>750</v>
      </c>
      <c r="E86" s="572"/>
      <c r="F86" s="572"/>
      <c r="G86" s="572"/>
      <c r="H86" s="572"/>
      <c r="I86" s="572"/>
      <c r="J86" s="572"/>
      <c r="K86" s="572"/>
      <c r="L86" s="572"/>
      <c r="M86" s="572"/>
      <c r="N86" s="572"/>
      <c r="O86" s="572"/>
      <c r="P86" s="572"/>
      <c r="Q86" s="572"/>
      <c r="R86" s="572"/>
      <c r="S86" s="572"/>
      <c r="T86" s="572"/>
      <c r="U86" s="572"/>
      <c r="V86" s="479"/>
      <c r="W86" s="479"/>
      <c r="X86" s="479"/>
    </row>
    <row r="87" spans="1:24" ht="12.75">
      <c r="A87" s="570" t="s">
        <v>751</v>
      </c>
      <c r="B87" s="570"/>
      <c r="C87" s="570"/>
      <c r="D87" s="572" t="s">
        <v>752</v>
      </c>
      <c r="E87" s="572"/>
      <c r="F87" s="572"/>
      <c r="G87" s="572"/>
      <c r="H87" s="572"/>
      <c r="I87" s="572"/>
      <c r="J87" s="572"/>
      <c r="K87" s="572"/>
      <c r="L87" s="572"/>
      <c r="M87" s="572"/>
      <c r="N87" s="572"/>
      <c r="O87" s="572"/>
      <c r="P87" s="572"/>
      <c r="Q87" s="572"/>
      <c r="R87" s="572"/>
      <c r="S87" s="572"/>
      <c r="T87" s="572"/>
      <c r="U87" s="572"/>
      <c r="V87" s="479"/>
      <c r="W87" s="479"/>
      <c r="X87" s="479"/>
    </row>
    <row r="88" spans="1:24" ht="12.75">
      <c r="A88" s="570" t="s">
        <v>753</v>
      </c>
      <c r="B88" s="570"/>
      <c r="C88" s="570"/>
      <c r="D88" s="572" t="s">
        <v>754</v>
      </c>
      <c r="E88" s="572"/>
      <c r="F88" s="572"/>
      <c r="G88" s="572"/>
      <c r="H88" s="572"/>
      <c r="I88" s="572"/>
      <c r="J88" s="572"/>
      <c r="K88" s="572"/>
      <c r="L88" s="572"/>
      <c r="M88" s="572"/>
      <c r="N88" s="572"/>
      <c r="O88" s="572"/>
      <c r="P88" s="572"/>
      <c r="Q88" s="572"/>
      <c r="R88" s="572"/>
      <c r="S88" s="572"/>
      <c r="T88" s="572"/>
      <c r="U88" s="572"/>
      <c r="V88" s="479"/>
      <c r="W88" s="479"/>
      <c r="X88" s="479"/>
    </row>
    <row r="89" spans="1:24" ht="12.75">
      <c r="A89" s="573" t="s">
        <v>755</v>
      </c>
      <c r="B89" s="573"/>
      <c r="C89" s="573"/>
      <c r="D89" s="563" t="s">
        <v>756</v>
      </c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477"/>
      <c r="W89" s="477"/>
      <c r="X89" s="477"/>
    </row>
    <row r="90" spans="1:24" ht="12.75">
      <c r="A90" s="573" t="s">
        <v>580</v>
      </c>
      <c r="B90" s="573"/>
      <c r="C90" s="573"/>
      <c r="D90" s="563" t="s">
        <v>757</v>
      </c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477"/>
      <c r="W90" s="477">
        <f>SUM(W89,W76,W62)</f>
        <v>102602</v>
      </c>
      <c r="X90" s="477"/>
    </row>
    <row r="91" spans="1:24" ht="12.75">
      <c r="A91" s="573" t="s">
        <v>582</v>
      </c>
      <c r="B91" s="573"/>
      <c r="C91" s="573"/>
      <c r="D91" s="563" t="s">
        <v>758</v>
      </c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479"/>
      <c r="W91" s="479"/>
      <c r="X91" s="479"/>
    </row>
    <row r="92" spans="1:24" ht="12.75">
      <c r="A92" s="570" t="s">
        <v>759</v>
      </c>
      <c r="B92" s="570"/>
      <c r="C92" s="570"/>
      <c r="D92" s="571" t="s">
        <v>760</v>
      </c>
      <c r="E92" s="571"/>
      <c r="F92" s="571"/>
      <c r="G92" s="571"/>
      <c r="H92" s="571"/>
      <c r="I92" s="571"/>
      <c r="J92" s="571"/>
      <c r="K92" s="571"/>
      <c r="L92" s="571"/>
      <c r="M92" s="571"/>
      <c r="N92" s="571"/>
      <c r="O92" s="571"/>
      <c r="P92" s="571"/>
      <c r="Q92" s="571"/>
      <c r="R92" s="571"/>
      <c r="S92" s="571"/>
      <c r="T92" s="571"/>
      <c r="U92" s="571"/>
      <c r="V92" s="479"/>
      <c r="W92" s="479"/>
      <c r="X92" s="479"/>
    </row>
    <row r="93" spans="1:24" ht="12.75">
      <c r="A93" s="570" t="s">
        <v>761</v>
      </c>
      <c r="B93" s="570"/>
      <c r="C93" s="570"/>
      <c r="D93" s="571" t="s">
        <v>762</v>
      </c>
      <c r="E93" s="571"/>
      <c r="F93" s="571"/>
      <c r="G93" s="571"/>
      <c r="H93" s="571"/>
      <c r="I93" s="571"/>
      <c r="J93" s="571"/>
      <c r="K93" s="571"/>
      <c r="L93" s="571"/>
      <c r="M93" s="571"/>
      <c r="N93" s="571"/>
      <c r="O93" s="571"/>
      <c r="P93" s="571"/>
      <c r="Q93" s="571"/>
      <c r="R93" s="571"/>
      <c r="S93" s="571"/>
      <c r="T93" s="571"/>
      <c r="U93" s="571"/>
      <c r="V93" s="479"/>
      <c r="W93" s="479"/>
      <c r="X93" s="479"/>
    </row>
    <row r="94" spans="1:24" ht="12.75">
      <c r="A94" s="570" t="s">
        <v>763</v>
      </c>
      <c r="B94" s="570"/>
      <c r="C94" s="570"/>
      <c r="D94" s="571" t="s">
        <v>764</v>
      </c>
      <c r="E94" s="571"/>
      <c r="F94" s="571"/>
      <c r="G94" s="571"/>
      <c r="H94" s="571"/>
      <c r="I94" s="571"/>
      <c r="J94" s="571"/>
      <c r="K94" s="571"/>
      <c r="L94" s="571"/>
      <c r="M94" s="571"/>
      <c r="N94" s="571"/>
      <c r="O94" s="571"/>
      <c r="P94" s="571"/>
      <c r="Q94" s="571"/>
      <c r="R94" s="571"/>
      <c r="S94" s="571"/>
      <c r="T94" s="571"/>
      <c r="U94" s="571"/>
      <c r="V94" s="479"/>
      <c r="W94" s="479"/>
      <c r="X94" s="479"/>
    </row>
    <row r="95" spans="1:24" ht="12.75">
      <c r="A95" s="573" t="s">
        <v>584</v>
      </c>
      <c r="B95" s="573"/>
      <c r="C95" s="573"/>
      <c r="D95" s="563" t="s">
        <v>765</v>
      </c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477"/>
      <c r="W95" s="477">
        <f>SUM(W92:W94)</f>
        <v>0</v>
      </c>
      <c r="X95" s="477"/>
    </row>
    <row r="96" spans="1:24" ht="12.75">
      <c r="A96" s="563" t="s">
        <v>766</v>
      </c>
      <c r="B96" s="574"/>
      <c r="C96" s="574"/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477"/>
      <c r="W96" s="477">
        <v>104941452</v>
      </c>
      <c r="X96" s="477"/>
    </row>
    <row r="97" spans="1:24" ht="12.75">
      <c r="A97" s="570" t="s">
        <v>767</v>
      </c>
      <c r="B97" s="570"/>
      <c r="C97" s="570"/>
      <c r="D97" s="571" t="s">
        <v>768</v>
      </c>
      <c r="E97" s="571"/>
      <c r="F97" s="571"/>
      <c r="G97" s="571"/>
      <c r="H97" s="571"/>
      <c r="I97" s="571"/>
      <c r="J97" s="571"/>
      <c r="K97" s="571"/>
      <c r="L97" s="571"/>
      <c r="M97" s="571"/>
      <c r="N97" s="571"/>
      <c r="O97" s="571"/>
      <c r="P97" s="571"/>
      <c r="Q97" s="571"/>
      <c r="R97" s="571"/>
      <c r="S97" s="571"/>
      <c r="T97" s="571"/>
      <c r="U97" s="571"/>
      <c r="V97" s="479"/>
      <c r="W97" s="479">
        <v>96405780</v>
      </c>
      <c r="X97" s="479"/>
    </row>
    <row r="98" spans="1:24" ht="12.75">
      <c r="A98" s="570" t="s">
        <v>769</v>
      </c>
      <c r="B98" s="570"/>
      <c r="C98" s="570"/>
      <c r="D98" s="571" t="s">
        <v>770</v>
      </c>
      <c r="E98" s="571"/>
      <c r="F98" s="571"/>
      <c r="G98" s="571"/>
      <c r="H98" s="571"/>
      <c r="I98" s="571"/>
      <c r="J98" s="571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479"/>
      <c r="W98" s="479">
        <v>10037351</v>
      </c>
      <c r="X98" s="479"/>
    </row>
    <row r="99" spans="1:24" ht="12.75">
      <c r="A99" s="570" t="s">
        <v>771</v>
      </c>
      <c r="B99" s="570"/>
      <c r="C99" s="570"/>
      <c r="D99" s="571" t="s">
        <v>772</v>
      </c>
      <c r="E99" s="571"/>
      <c r="F99" s="571"/>
      <c r="G99" s="571"/>
      <c r="H99" s="571"/>
      <c r="I99" s="571"/>
      <c r="J99" s="571"/>
      <c r="K99" s="571"/>
      <c r="L99" s="571"/>
      <c r="M99" s="571"/>
      <c r="N99" s="571"/>
      <c r="O99" s="571"/>
      <c r="P99" s="571"/>
      <c r="Q99" s="571"/>
      <c r="R99" s="571"/>
      <c r="S99" s="571"/>
      <c r="T99" s="571"/>
      <c r="U99" s="571"/>
      <c r="V99" s="479"/>
      <c r="W99" s="479">
        <v>2742226</v>
      </c>
      <c r="X99" s="479"/>
    </row>
    <row r="100" spans="1:24" ht="12.75">
      <c r="A100" s="570" t="s">
        <v>773</v>
      </c>
      <c r="B100" s="570"/>
      <c r="C100" s="570"/>
      <c r="D100" s="571" t="s">
        <v>774</v>
      </c>
      <c r="E100" s="571"/>
      <c r="F100" s="571"/>
      <c r="G100" s="571"/>
      <c r="H100" s="571"/>
      <c r="I100" s="571"/>
      <c r="J100" s="571"/>
      <c r="K100" s="571"/>
      <c r="L100" s="571"/>
      <c r="M100" s="571"/>
      <c r="N100" s="571"/>
      <c r="O100" s="571"/>
      <c r="P100" s="571"/>
      <c r="Q100" s="571"/>
      <c r="R100" s="571"/>
      <c r="S100" s="571"/>
      <c r="T100" s="571"/>
      <c r="U100" s="571"/>
      <c r="V100" s="479"/>
      <c r="W100" s="479">
        <v>-3513886</v>
      </c>
      <c r="X100" s="479"/>
    </row>
    <row r="101" spans="1:24" ht="12.75">
      <c r="A101" s="570" t="s">
        <v>775</v>
      </c>
      <c r="B101" s="570"/>
      <c r="C101" s="570"/>
      <c r="D101" s="571" t="s">
        <v>776</v>
      </c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1"/>
      <c r="T101" s="571"/>
      <c r="U101" s="571"/>
      <c r="V101" s="479"/>
      <c r="W101" s="479"/>
      <c r="X101" s="479"/>
    </row>
    <row r="102" spans="1:24" ht="12.75">
      <c r="A102" s="570" t="s">
        <v>777</v>
      </c>
      <c r="B102" s="570"/>
      <c r="C102" s="570"/>
      <c r="D102" s="571" t="s">
        <v>778</v>
      </c>
      <c r="E102" s="571"/>
      <c r="F102" s="571"/>
      <c r="G102" s="571"/>
      <c r="H102" s="571"/>
      <c r="I102" s="571"/>
      <c r="J102" s="571"/>
      <c r="K102" s="571"/>
      <c r="L102" s="571"/>
      <c r="M102" s="571"/>
      <c r="N102" s="571"/>
      <c r="O102" s="571"/>
      <c r="P102" s="571"/>
      <c r="Q102" s="571"/>
      <c r="R102" s="571"/>
      <c r="S102" s="571"/>
      <c r="T102" s="571"/>
      <c r="U102" s="571"/>
      <c r="V102" s="479"/>
      <c r="W102" s="479">
        <v>-2548614</v>
      </c>
      <c r="X102" s="479"/>
    </row>
    <row r="103" spans="1:24" ht="12.75">
      <c r="A103" s="573" t="s">
        <v>586</v>
      </c>
      <c r="B103" s="573"/>
      <c r="C103" s="573"/>
      <c r="D103" s="563" t="s">
        <v>779</v>
      </c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477"/>
      <c r="W103" s="477">
        <f>SUM(W97:W102)</f>
        <v>103122857</v>
      </c>
      <c r="X103" s="477"/>
    </row>
    <row r="104" spans="1:24" ht="12.75">
      <c r="A104" s="570" t="s">
        <v>780</v>
      </c>
      <c r="B104" s="570"/>
      <c r="C104" s="570"/>
      <c r="D104" s="571" t="s">
        <v>781</v>
      </c>
      <c r="E104" s="571"/>
      <c r="F104" s="571"/>
      <c r="G104" s="571"/>
      <c r="H104" s="571"/>
      <c r="I104" s="571"/>
      <c r="J104" s="571"/>
      <c r="K104" s="571"/>
      <c r="L104" s="571"/>
      <c r="M104" s="571"/>
      <c r="N104" s="571"/>
      <c r="O104" s="571"/>
      <c r="P104" s="571"/>
      <c r="Q104" s="571"/>
      <c r="R104" s="571"/>
      <c r="S104" s="571"/>
      <c r="T104" s="571"/>
      <c r="U104" s="571"/>
      <c r="V104" s="479"/>
      <c r="W104" s="479"/>
      <c r="X104" s="479"/>
    </row>
    <row r="105" spans="1:24" ht="12.75">
      <c r="A105" s="570" t="s">
        <v>782</v>
      </c>
      <c r="B105" s="570"/>
      <c r="C105" s="570"/>
      <c r="D105" s="571" t="s">
        <v>783</v>
      </c>
      <c r="E105" s="571"/>
      <c r="F105" s="571"/>
      <c r="G105" s="571"/>
      <c r="H105" s="571"/>
      <c r="I105" s="571"/>
      <c r="J105" s="571"/>
      <c r="K105" s="571"/>
      <c r="L105" s="571"/>
      <c r="M105" s="571"/>
      <c r="N105" s="571"/>
      <c r="O105" s="571"/>
      <c r="P105" s="571"/>
      <c r="Q105" s="571"/>
      <c r="R105" s="571"/>
      <c r="S105" s="571"/>
      <c r="T105" s="571"/>
      <c r="U105" s="571"/>
      <c r="V105" s="479"/>
      <c r="W105" s="479"/>
      <c r="X105" s="479"/>
    </row>
    <row r="106" spans="1:24" ht="12.75">
      <c r="A106" s="570" t="s">
        <v>784</v>
      </c>
      <c r="B106" s="570"/>
      <c r="C106" s="570"/>
      <c r="D106" s="571" t="s">
        <v>785</v>
      </c>
      <c r="E106" s="571"/>
      <c r="F106" s="571"/>
      <c r="G106" s="571"/>
      <c r="H106" s="571"/>
      <c r="I106" s="571"/>
      <c r="J106" s="571"/>
      <c r="K106" s="571"/>
      <c r="L106" s="571"/>
      <c r="M106" s="571"/>
      <c r="N106" s="571"/>
      <c r="O106" s="571"/>
      <c r="P106" s="571"/>
      <c r="Q106" s="571"/>
      <c r="R106" s="571"/>
      <c r="S106" s="571"/>
      <c r="T106" s="571"/>
      <c r="U106" s="571"/>
      <c r="V106" s="479"/>
      <c r="W106" s="479">
        <v>140718</v>
      </c>
      <c r="X106" s="479"/>
    </row>
    <row r="107" spans="1:24" ht="12.75">
      <c r="A107" s="570" t="s">
        <v>786</v>
      </c>
      <c r="B107" s="570"/>
      <c r="C107" s="570"/>
      <c r="D107" s="571" t="s">
        <v>787</v>
      </c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1"/>
      <c r="P107" s="571"/>
      <c r="Q107" s="571"/>
      <c r="R107" s="571"/>
      <c r="S107" s="571"/>
      <c r="T107" s="571"/>
      <c r="U107" s="571"/>
      <c r="V107" s="479"/>
      <c r="W107" s="479">
        <v>228600</v>
      </c>
      <c r="X107" s="479"/>
    </row>
    <row r="108" spans="1:24" ht="12.75">
      <c r="A108" s="570" t="s">
        <v>788</v>
      </c>
      <c r="B108" s="570"/>
      <c r="C108" s="570"/>
      <c r="D108" s="571" t="s">
        <v>789</v>
      </c>
      <c r="E108" s="571"/>
      <c r="F108" s="571"/>
      <c r="G108" s="571"/>
      <c r="H108" s="571"/>
      <c r="I108" s="571"/>
      <c r="J108" s="571"/>
      <c r="K108" s="571"/>
      <c r="L108" s="571"/>
      <c r="M108" s="571"/>
      <c r="N108" s="571"/>
      <c r="O108" s="571"/>
      <c r="P108" s="571"/>
      <c r="Q108" s="571"/>
      <c r="R108" s="571"/>
      <c r="S108" s="571"/>
      <c r="T108" s="571"/>
      <c r="U108" s="571"/>
      <c r="V108" s="479"/>
      <c r="W108" s="479"/>
      <c r="X108" s="479"/>
    </row>
    <row r="109" spans="1:24" ht="12.75">
      <c r="A109" s="570" t="s">
        <v>790</v>
      </c>
      <c r="B109" s="570"/>
      <c r="C109" s="570"/>
      <c r="D109" s="572" t="s">
        <v>791</v>
      </c>
      <c r="E109" s="571"/>
      <c r="F109" s="571"/>
      <c r="G109" s="571"/>
      <c r="H109" s="571"/>
      <c r="I109" s="571"/>
      <c r="J109" s="571"/>
      <c r="K109" s="571"/>
      <c r="L109" s="571"/>
      <c r="M109" s="571"/>
      <c r="N109" s="571"/>
      <c r="O109" s="571"/>
      <c r="P109" s="571"/>
      <c r="Q109" s="571"/>
      <c r="R109" s="571"/>
      <c r="S109" s="571"/>
      <c r="T109" s="571"/>
      <c r="U109" s="571"/>
      <c r="V109" s="479"/>
      <c r="W109" s="479"/>
      <c r="X109" s="479"/>
    </row>
    <row r="110" spans="1:24" ht="12.75">
      <c r="A110" s="570" t="s">
        <v>792</v>
      </c>
      <c r="B110" s="570"/>
      <c r="C110" s="570"/>
      <c r="D110" s="571" t="s">
        <v>793</v>
      </c>
      <c r="E110" s="571"/>
      <c r="F110" s="571"/>
      <c r="G110" s="571"/>
      <c r="H110" s="571"/>
      <c r="I110" s="571"/>
      <c r="J110" s="571"/>
      <c r="K110" s="571"/>
      <c r="L110" s="571"/>
      <c r="M110" s="571"/>
      <c r="N110" s="571"/>
      <c r="O110" s="571"/>
      <c r="P110" s="571"/>
      <c r="Q110" s="571"/>
      <c r="R110" s="571"/>
      <c r="S110" s="571"/>
      <c r="T110" s="571"/>
      <c r="U110" s="571"/>
      <c r="V110" s="479"/>
      <c r="W110" s="479"/>
      <c r="X110" s="479"/>
    </row>
    <row r="111" spans="1:24" ht="12.75">
      <c r="A111" s="570" t="s">
        <v>794</v>
      </c>
      <c r="B111" s="570"/>
      <c r="C111" s="570"/>
      <c r="D111" s="571" t="s">
        <v>795</v>
      </c>
      <c r="E111" s="571"/>
      <c r="F111" s="571"/>
      <c r="G111" s="571"/>
      <c r="H111" s="571"/>
      <c r="I111" s="571"/>
      <c r="J111" s="571"/>
      <c r="K111" s="571"/>
      <c r="L111" s="571"/>
      <c r="M111" s="571"/>
      <c r="N111" s="571"/>
      <c r="O111" s="571"/>
      <c r="P111" s="571"/>
      <c r="Q111" s="571"/>
      <c r="R111" s="571"/>
      <c r="S111" s="571"/>
      <c r="T111" s="571"/>
      <c r="U111" s="571"/>
      <c r="V111" s="479"/>
      <c r="W111" s="479"/>
      <c r="X111" s="479"/>
    </row>
    <row r="112" spans="1:24" ht="12.75">
      <c r="A112" s="570" t="s">
        <v>796</v>
      </c>
      <c r="B112" s="570"/>
      <c r="C112" s="570"/>
      <c r="D112" s="571" t="s">
        <v>797</v>
      </c>
      <c r="E112" s="571"/>
      <c r="F112" s="571"/>
      <c r="G112" s="571"/>
      <c r="H112" s="571"/>
      <c r="I112" s="571"/>
      <c r="J112" s="571"/>
      <c r="K112" s="571"/>
      <c r="L112" s="571"/>
      <c r="M112" s="571"/>
      <c r="N112" s="571"/>
      <c r="O112" s="571"/>
      <c r="P112" s="571"/>
      <c r="Q112" s="571"/>
      <c r="R112" s="571"/>
      <c r="S112" s="571"/>
      <c r="T112" s="571"/>
      <c r="U112" s="571"/>
      <c r="V112" s="479"/>
      <c r="W112" s="479"/>
      <c r="X112" s="479"/>
    </row>
    <row r="113" spans="1:24" ht="12.75">
      <c r="A113" s="570" t="s">
        <v>798</v>
      </c>
      <c r="B113" s="570"/>
      <c r="C113" s="570"/>
      <c r="D113" s="572" t="s">
        <v>799</v>
      </c>
      <c r="E113" s="571"/>
      <c r="F113" s="571"/>
      <c r="G113" s="571"/>
      <c r="H113" s="571"/>
      <c r="I113" s="571"/>
      <c r="J113" s="571"/>
      <c r="K113" s="571"/>
      <c r="L113" s="571"/>
      <c r="M113" s="571"/>
      <c r="N113" s="571"/>
      <c r="O113" s="571"/>
      <c r="P113" s="571"/>
      <c r="Q113" s="571"/>
      <c r="R113" s="571"/>
      <c r="S113" s="571"/>
      <c r="T113" s="571"/>
      <c r="U113" s="571"/>
      <c r="V113" s="479"/>
      <c r="W113" s="479"/>
      <c r="X113" s="479"/>
    </row>
    <row r="114" spans="1:24" ht="12.75">
      <c r="A114" s="570" t="s">
        <v>800</v>
      </c>
      <c r="B114" s="570"/>
      <c r="C114" s="570"/>
      <c r="D114" s="571" t="s">
        <v>801</v>
      </c>
      <c r="E114" s="571"/>
      <c r="F114" s="571"/>
      <c r="G114" s="571"/>
      <c r="H114" s="571"/>
      <c r="I114" s="571"/>
      <c r="J114" s="571"/>
      <c r="K114" s="571"/>
      <c r="L114" s="571"/>
      <c r="M114" s="571"/>
      <c r="N114" s="571"/>
      <c r="O114" s="571"/>
      <c r="P114" s="571"/>
      <c r="Q114" s="571"/>
      <c r="R114" s="571"/>
      <c r="S114" s="571"/>
      <c r="T114" s="571"/>
      <c r="U114" s="571"/>
      <c r="V114" s="479"/>
      <c r="W114" s="479"/>
      <c r="X114" s="480"/>
    </row>
    <row r="115" spans="1:24" ht="12.75">
      <c r="A115" s="570" t="s">
        <v>802</v>
      </c>
      <c r="B115" s="570"/>
      <c r="C115" s="570"/>
      <c r="D115" s="572" t="s">
        <v>803</v>
      </c>
      <c r="E115" s="571"/>
      <c r="F115" s="571"/>
      <c r="G115" s="571"/>
      <c r="H115" s="571"/>
      <c r="I115" s="571"/>
      <c r="J115" s="571"/>
      <c r="K115" s="571"/>
      <c r="L115" s="571"/>
      <c r="M115" s="571"/>
      <c r="N115" s="571"/>
      <c r="O115" s="571"/>
      <c r="P115" s="571"/>
      <c r="Q115" s="571"/>
      <c r="R115" s="571"/>
      <c r="S115" s="571"/>
      <c r="T115" s="571"/>
      <c r="U115" s="571"/>
      <c r="V115" s="479"/>
      <c r="W115" s="479"/>
      <c r="X115" s="480"/>
    </row>
    <row r="116" spans="1:24" ht="12.75">
      <c r="A116" s="570" t="s">
        <v>804</v>
      </c>
      <c r="B116" s="570"/>
      <c r="C116" s="570"/>
      <c r="D116" s="572" t="s">
        <v>805</v>
      </c>
      <c r="E116" s="571"/>
      <c r="F116" s="571"/>
      <c r="G116" s="571"/>
      <c r="H116" s="571"/>
      <c r="I116" s="571"/>
      <c r="J116" s="571"/>
      <c r="K116" s="571"/>
      <c r="L116" s="571"/>
      <c r="M116" s="571"/>
      <c r="N116" s="571"/>
      <c r="O116" s="571"/>
      <c r="P116" s="571"/>
      <c r="Q116" s="571"/>
      <c r="R116" s="571"/>
      <c r="S116" s="571"/>
      <c r="T116" s="571"/>
      <c r="U116" s="571"/>
      <c r="V116" s="479"/>
      <c r="W116" s="479"/>
      <c r="X116" s="480"/>
    </row>
    <row r="117" spans="1:24" ht="12.75">
      <c r="A117" s="570" t="s">
        <v>806</v>
      </c>
      <c r="B117" s="570"/>
      <c r="C117" s="570"/>
      <c r="D117" s="572" t="s">
        <v>807</v>
      </c>
      <c r="E117" s="571"/>
      <c r="F117" s="571"/>
      <c r="G117" s="571"/>
      <c r="H117" s="571"/>
      <c r="I117" s="571"/>
      <c r="J117" s="571"/>
      <c r="K117" s="571"/>
      <c r="L117" s="571"/>
      <c r="M117" s="571"/>
      <c r="N117" s="571"/>
      <c r="O117" s="571"/>
      <c r="P117" s="571"/>
      <c r="Q117" s="571"/>
      <c r="R117" s="571"/>
      <c r="S117" s="571"/>
      <c r="T117" s="571"/>
      <c r="U117" s="571"/>
      <c r="V117" s="479"/>
      <c r="W117" s="479"/>
      <c r="X117" s="480"/>
    </row>
    <row r="118" spans="1:24" ht="12.75">
      <c r="A118" s="570" t="s">
        <v>808</v>
      </c>
      <c r="B118" s="570"/>
      <c r="C118" s="570"/>
      <c r="D118" s="572" t="s">
        <v>809</v>
      </c>
      <c r="E118" s="571"/>
      <c r="F118" s="571"/>
      <c r="G118" s="571"/>
      <c r="H118" s="571"/>
      <c r="I118" s="571"/>
      <c r="J118" s="571"/>
      <c r="K118" s="571"/>
      <c r="L118" s="571"/>
      <c r="M118" s="571"/>
      <c r="N118" s="571"/>
      <c r="O118" s="571"/>
      <c r="P118" s="571"/>
      <c r="Q118" s="571"/>
      <c r="R118" s="571"/>
      <c r="S118" s="571"/>
      <c r="T118" s="571"/>
      <c r="U118" s="571"/>
      <c r="V118" s="479"/>
      <c r="W118" s="479"/>
      <c r="X118" s="480"/>
    </row>
    <row r="119" spans="1:24" ht="12.75">
      <c r="A119" s="570" t="s">
        <v>810</v>
      </c>
      <c r="B119" s="570"/>
      <c r="C119" s="570"/>
      <c r="D119" s="572" t="s">
        <v>811</v>
      </c>
      <c r="E119" s="571"/>
      <c r="F119" s="571"/>
      <c r="G119" s="571"/>
      <c r="H119" s="571"/>
      <c r="I119" s="571"/>
      <c r="J119" s="571"/>
      <c r="K119" s="571"/>
      <c r="L119" s="571"/>
      <c r="M119" s="571"/>
      <c r="N119" s="571"/>
      <c r="O119" s="571"/>
      <c r="P119" s="571"/>
      <c r="Q119" s="571"/>
      <c r="R119" s="571"/>
      <c r="S119" s="571"/>
      <c r="T119" s="571"/>
      <c r="U119" s="571"/>
      <c r="V119" s="479"/>
      <c r="W119" s="479"/>
      <c r="X119" s="480"/>
    </row>
    <row r="120" spans="1:24" ht="12.75">
      <c r="A120" s="570" t="s">
        <v>812</v>
      </c>
      <c r="B120" s="570"/>
      <c r="C120" s="570"/>
      <c r="D120" s="572" t="s">
        <v>813</v>
      </c>
      <c r="E120" s="571"/>
      <c r="F120" s="571"/>
      <c r="G120" s="571"/>
      <c r="H120" s="571"/>
      <c r="I120" s="571"/>
      <c r="J120" s="571"/>
      <c r="K120" s="571"/>
      <c r="L120" s="571"/>
      <c r="M120" s="571"/>
      <c r="N120" s="571"/>
      <c r="O120" s="571"/>
      <c r="P120" s="571"/>
      <c r="Q120" s="571"/>
      <c r="R120" s="571"/>
      <c r="S120" s="571"/>
      <c r="T120" s="571"/>
      <c r="U120" s="571"/>
      <c r="V120" s="479"/>
      <c r="W120" s="479"/>
      <c r="X120" s="480"/>
    </row>
    <row r="121" spans="1:24" ht="12.75">
      <c r="A121" s="570" t="s">
        <v>814</v>
      </c>
      <c r="B121" s="570"/>
      <c r="C121" s="570"/>
      <c r="D121" s="572" t="s">
        <v>815</v>
      </c>
      <c r="E121" s="571"/>
      <c r="F121" s="571"/>
      <c r="G121" s="571"/>
      <c r="H121" s="571"/>
      <c r="I121" s="571"/>
      <c r="J121" s="571"/>
      <c r="K121" s="571"/>
      <c r="L121" s="571"/>
      <c r="M121" s="571"/>
      <c r="N121" s="571"/>
      <c r="O121" s="571"/>
      <c r="P121" s="571"/>
      <c r="Q121" s="571"/>
      <c r="R121" s="571"/>
      <c r="S121" s="571"/>
      <c r="T121" s="571"/>
      <c r="U121" s="571"/>
      <c r="V121" s="479"/>
      <c r="W121" s="479"/>
      <c r="X121" s="480"/>
    </row>
    <row r="122" spans="1:24" ht="12.75">
      <c r="A122" s="570" t="s">
        <v>816</v>
      </c>
      <c r="B122" s="570"/>
      <c r="C122" s="570"/>
      <c r="D122" s="572" t="s">
        <v>817</v>
      </c>
      <c r="E122" s="571"/>
      <c r="F122" s="571"/>
      <c r="G122" s="571"/>
      <c r="H122" s="571"/>
      <c r="I122" s="571"/>
      <c r="J122" s="571"/>
      <c r="K122" s="571"/>
      <c r="L122" s="571"/>
      <c r="M122" s="571"/>
      <c r="N122" s="571"/>
      <c r="O122" s="571"/>
      <c r="P122" s="571"/>
      <c r="Q122" s="571"/>
      <c r="R122" s="571"/>
      <c r="S122" s="571"/>
      <c r="T122" s="571"/>
      <c r="U122" s="571"/>
      <c r="V122" s="479"/>
      <c r="W122" s="479"/>
      <c r="X122" s="480"/>
    </row>
    <row r="123" spans="1:24" ht="12.75">
      <c r="A123" s="573" t="s">
        <v>818</v>
      </c>
      <c r="B123" s="573"/>
      <c r="C123" s="573"/>
      <c r="D123" s="563" t="s">
        <v>819</v>
      </c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3"/>
      <c r="T123" s="563"/>
      <c r="U123" s="563"/>
      <c r="V123" s="477">
        <f>SUM(V104:V122)</f>
        <v>0</v>
      </c>
      <c r="W123" s="477">
        <f>SUM(W104:W122)</f>
        <v>369318</v>
      </c>
      <c r="X123" s="477"/>
    </row>
    <row r="124" spans="1:24" ht="12.75">
      <c r="A124" s="570" t="s">
        <v>820</v>
      </c>
      <c r="B124" s="570"/>
      <c r="C124" s="570"/>
      <c r="D124" s="571" t="s">
        <v>821</v>
      </c>
      <c r="E124" s="571"/>
      <c r="F124" s="571"/>
      <c r="G124" s="571"/>
      <c r="H124" s="571"/>
      <c r="I124" s="571"/>
      <c r="J124" s="571"/>
      <c r="K124" s="571"/>
      <c r="L124" s="571"/>
      <c r="M124" s="571"/>
      <c r="N124" s="571"/>
      <c r="O124" s="571"/>
      <c r="P124" s="571"/>
      <c r="Q124" s="571"/>
      <c r="R124" s="571"/>
      <c r="S124" s="571"/>
      <c r="T124" s="571"/>
      <c r="U124" s="571"/>
      <c r="V124" s="479"/>
      <c r="W124" s="479"/>
      <c r="X124" s="480"/>
    </row>
    <row r="125" spans="1:24" ht="12.75">
      <c r="A125" s="570" t="s">
        <v>822</v>
      </c>
      <c r="B125" s="570"/>
      <c r="C125" s="570"/>
      <c r="D125" s="571" t="s">
        <v>823</v>
      </c>
      <c r="E125" s="571"/>
      <c r="F125" s="571"/>
      <c r="G125" s="571"/>
      <c r="H125" s="571"/>
      <c r="I125" s="571"/>
      <c r="J125" s="571"/>
      <c r="K125" s="571"/>
      <c r="L125" s="571"/>
      <c r="M125" s="571"/>
      <c r="N125" s="571"/>
      <c r="O125" s="571"/>
      <c r="P125" s="571"/>
      <c r="Q125" s="571"/>
      <c r="R125" s="571"/>
      <c r="S125" s="571"/>
      <c r="T125" s="571"/>
      <c r="U125" s="571"/>
      <c r="V125" s="479"/>
      <c r="W125" s="479"/>
      <c r="X125" s="480"/>
    </row>
    <row r="126" spans="1:24" ht="12.75">
      <c r="A126" s="570" t="s">
        <v>824</v>
      </c>
      <c r="B126" s="570"/>
      <c r="C126" s="570"/>
      <c r="D126" s="571" t="s">
        <v>825</v>
      </c>
      <c r="E126" s="571"/>
      <c r="F126" s="571"/>
      <c r="G126" s="571"/>
      <c r="H126" s="571"/>
      <c r="I126" s="571"/>
      <c r="J126" s="571"/>
      <c r="K126" s="571"/>
      <c r="L126" s="571"/>
      <c r="M126" s="571"/>
      <c r="N126" s="571"/>
      <c r="O126" s="571"/>
      <c r="P126" s="571"/>
      <c r="Q126" s="571"/>
      <c r="R126" s="571"/>
      <c r="S126" s="571"/>
      <c r="T126" s="571"/>
      <c r="U126" s="571"/>
      <c r="V126" s="479"/>
      <c r="W126" s="479"/>
      <c r="X126" s="480"/>
    </row>
    <row r="127" spans="1:24" ht="12.75">
      <c r="A127" s="570" t="s">
        <v>826</v>
      </c>
      <c r="B127" s="570"/>
      <c r="C127" s="570"/>
      <c r="D127" s="571" t="s">
        <v>827</v>
      </c>
      <c r="E127" s="571"/>
      <c r="F127" s="571"/>
      <c r="G127" s="571"/>
      <c r="H127" s="571"/>
      <c r="I127" s="571"/>
      <c r="J127" s="571"/>
      <c r="K127" s="571"/>
      <c r="L127" s="571"/>
      <c r="M127" s="571"/>
      <c r="N127" s="571"/>
      <c r="O127" s="571"/>
      <c r="P127" s="571"/>
      <c r="Q127" s="571"/>
      <c r="R127" s="571"/>
      <c r="S127" s="571"/>
      <c r="T127" s="571"/>
      <c r="U127" s="571"/>
      <c r="V127" s="479"/>
      <c r="W127" s="479"/>
      <c r="X127" s="480"/>
    </row>
    <row r="128" spans="1:24" ht="12.75">
      <c r="A128" s="570" t="s">
        <v>828</v>
      </c>
      <c r="B128" s="570"/>
      <c r="C128" s="570"/>
      <c r="D128" s="571" t="s">
        <v>829</v>
      </c>
      <c r="E128" s="571"/>
      <c r="F128" s="571"/>
      <c r="G128" s="571"/>
      <c r="H128" s="571"/>
      <c r="I128" s="571"/>
      <c r="J128" s="571"/>
      <c r="K128" s="571"/>
      <c r="L128" s="571"/>
      <c r="M128" s="571"/>
      <c r="N128" s="571"/>
      <c r="O128" s="571"/>
      <c r="P128" s="571"/>
      <c r="Q128" s="571"/>
      <c r="R128" s="571"/>
      <c r="S128" s="571"/>
      <c r="T128" s="571"/>
      <c r="U128" s="571"/>
      <c r="V128" s="480"/>
      <c r="W128" s="480"/>
      <c r="X128" s="480"/>
    </row>
    <row r="129" spans="1:24" ht="12.75">
      <c r="A129" s="570" t="s">
        <v>830</v>
      </c>
      <c r="B129" s="570"/>
      <c r="C129" s="570"/>
      <c r="D129" s="572" t="s">
        <v>831</v>
      </c>
      <c r="E129" s="571"/>
      <c r="F129" s="571"/>
      <c r="G129" s="571"/>
      <c r="H129" s="571"/>
      <c r="I129" s="571"/>
      <c r="J129" s="571"/>
      <c r="K129" s="571"/>
      <c r="L129" s="571"/>
      <c r="M129" s="571"/>
      <c r="N129" s="571"/>
      <c r="O129" s="571"/>
      <c r="P129" s="571"/>
      <c r="Q129" s="571"/>
      <c r="R129" s="571"/>
      <c r="S129" s="571"/>
      <c r="T129" s="571"/>
      <c r="U129" s="571"/>
      <c r="V129" s="480"/>
      <c r="W129" s="480"/>
      <c r="X129" s="480"/>
    </row>
    <row r="130" spans="1:24" ht="12.75">
      <c r="A130" s="570" t="s">
        <v>832</v>
      </c>
      <c r="B130" s="570"/>
      <c r="C130" s="570"/>
      <c r="D130" s="571" t="s">
        <v>833</v>
      </c>
      <c r="E130" s="571"/>
      <c r="F130" s="571"/>
      <c r="G130" s="571"/>
      <c r="H130" s="571"/>
      <c r="I130" s="571"/>
      <c r="J130" s="571"/>
      <c r="K130" s="571"/>
      <c r="L130" s="571"/>
      <c r="M130" s="571"/>
      <c r="N130" s="571"/>
      <c r="O130" s="571"/>
      <c r="P130" s="571"/>
      <c r="Q130" s="571"/>
      <c r="R130" s="571"/>
      <c r="S130" s="571"/>
      <c r="T130" s="571"/>
      <c r="U130" s="571"/>
      <c r="V130" s="479"/>
      <c r="W130" s="479"/>
      <c r="X130" s="480"/>
    </row>
    <row r="131" spans="1:24" ht="12.75">
      <c r="A131" s="570" t="s">
        <v>834</v>
      </c>
      <c r="B131" s="570"/>
      <c r="C131" s="570"/>
      <c r="D131" s="571" t="s">
        <v>835</v>
      </c>
      <c r="E131" s="571"/>
      <c r="F131" s="571"/>
      <c r="G131" s="571"/>
      <c r="H131" s="571"/>
      <c r="I131" s="571"/>
      <c r="J131" s="571"/>
      <c r="K131" s="571"/>
      <c r="L131" s="571"/>
      <c r="M131" s="571"/>
      <c r="N131" s="571"/>
      <c r="O131" s="571"/>
      <c r="P131" s="571"/>
      <c r="Q131" s="571"/>
      <c r="R131" s="571"/>
      <c r="S131" s="571"/>
      <c r="T131" s="571"/>
      <c r="U131" s="571"/>
      <c r="V131" s="479"/>
      <c r="W131" s="479"/>
      <c r="X131" s="480"/>
    </row>
    <row r="132" spans="1:24" ht="12.75">
      <c r="A132" s="570" t="s">
        <v>836</v>
      </c>
      <c r="B132" s="570"/>
      <c r="C132" s="570"/>
      <c r="D132" s="571" t="s">
        <v>837</v>
      </c>
      <c r="E132" s="571"/>
      <c r="F132" s="571"/>
      <c r="G132" s="571"/>
      <c r="H132" s="571"/>
      <c r="I132" s="571"/>
      <c r="J132" s="571"/>
      <c r="K132" s="571"/>
      <c r="L132" s="571"/>
      <c r="M132" s="571"/>
      <c r="N132" s="571"/>
      <c r="O132" s="571"/>
      <c r="P132" s="571"/>
      <c r="Q132" s="571"/>
      <c r="R132" s="571"/>
      <c r="S132" s="571"/>
      <c r="T132" s="571"/>
      <c r="U132" s="571"/>
      <c r="V132" s="479"/>
      <c r="W132" s="479"/>
      <c r="X132" s="480"/>
    </row>
    <row r="133" spans="1:24" ht="12.75">
      <c r="A133" s="570" t="s">
        <v>838</v>
      </c>
      <c r="B133" s="570"/>
      <c r="C133" s="570"/>
      <c r="D133" s="572" t="s">
        <v>839</v>
      </c>
      <c r="E133" s="571"/>
      <c r="F133" s="571"/>
      <c r="G133" s="571"/>
      <c r="H133" s="571"/>
      <c r="I133" s="571"/>
      <c r="J133" s="571"/>
      <c r="K133" s="571"/>
      <c r="L133" s="571"/>
      <c r="M133" s="571"/>
      <c r="N133" s="571"/>
      <c r="O133" s="571"/>
      <c r="P133" s="571"/>
      <c r="Q133" s="571"/>
      <c r="R133" s="571"/>
      <c r="S133" s="571"/>
      <c r="T133" s="571"/>
      <c r="U133" s="571"/>
      <c r="V133" s="479"/>
      <c r="W133" s="479"/>
      <c r="X133" s="480"/>
    </row>
    <row r="134" spans="1:24" ht="12.75">
      <c r="A134" s="570" t="s">
        <v>840</v>
      </c>
      <c r="B134" s="570"/>
      <c r="C134" s="570"/>
      <c r="D134" s="571" t="s">
        <v>841</v>
      </c>
      <c r="E134" s="571"/>
      <c r="F134" s="571"/>
      <c r="G134" s="571"/>
      <c r="H134" s="571"/>
      <c r="I134" s="571"/>
      <c r="J134" s="571"/>
      <c r="K134" s="571"/>
      <c r="L134" s="571"/>
      <c r="M134" s="571"/>
      <c r="N134" s="571"/>
      <c r="O134" s="571"/>
      <c r="P134" s="571"/>
      <c r="Q134" s="571"/>
      <c r="R134" s="571"/>
      <c r="S134" s="571"/>
      <c r="T134" s="571"/>
      <c r="U134" s="571"/>
      <c r="V134" s="479"/>
      <c r="W134" s="479">
        <v>726749</v>
      </c>
      <c r="X134" s="480"/>
    </row>
    <row r="135" spans="1:24" ht="12.75">
      <c r="A135" s="570" t="s">
        <v>842</v>
      </c>
      <c r="B135" s="570"/>
      <c r="C135" s="570"/>
      <c r="D135" s="572" t="s">
        <v>843</v>
      </c>
      <c r="E135" s="571"/>
      <c r="F135" s="571"/>
      <c r="G135" s="571"/>
      <c r="H135" s="571"/>
      <c r="I135" s="571"/>
      <c r="J135" s="571"/>
      <c r="K135" s="571"/>
      <c r="L135" s="571"/>
      <c r="M135" s="571"/>
      <c r="N135" s="571"/>
      <c r="O135" s="571"/>
      <c r="P135" s="571"/>
      <c r="Q135" s="571"/>
      <c r="R135" s="571"/>
      <c r="S135" s="571"/>
      <c r="T135" s="571"/>
      <c r="U135" s="571"/>
      <c r="V135" s="479"/>
      <c r="W135" s="479">
        <v>726749</v>
      </c>
      <c r="X135" s="480"/>
    </row>
    <row r="136" spans="1:24" ht="12.75">
      <c r="A136" s="570" t="s">
        <v>844</v>
      </c>
      <c r="B136" s="570"/>
      <c r="C136" s="570"/>
      <c r="D136" s="572" t="s">
        <v>845</v>
      </c>
      <c r="E136" s="571"/>
      <c r="F136" s="571"/>
      <c r="G136" s="571"/>
      <c r="H136" s="571"/>
      <c r="I136" s="571"/>
      <c r="J136" s="571"/>
      <c r="K136" s="571"/>
      <c r="L136" s="571"/>
      <c r="M136" s="571"/>
      <c r="N136" s="571"/>
      <c r="O136" s="571"/>
      <c r="P136" s="571"/>
      <c r="Q136" s="571"/>
      <c r="R136" s="571"/>
      <c r="S136" s="571"/>
      <c r="T136" s="571"/>
      <c r="U136" s="571"/>
      <c r="V136" s="479"/>
      <c r="W136" s="479"/>
      <c r="X136" s="480"/>
    </row>
    <row r="137" spans="1:24" ht="12.75">
      <c r="A137" s="570" t="s">
        <v>846</v>
      </c>
      <c r="B137" s="570"/>
      <c r="C137" s="570"/>
      <c r="D137" s="572" t="s">
        <v>847</v>
      </c>
      <c r="E137" s="571"/>
      <c r="F137" s="571"/>
      <c r="G137" s="571"/>
      <c r="H137" s="571"/>
      <c r="I137" s="571"/>
      <c r="J137" s="571"/>
      <c r="K137" s="571"/>
      <c r="L137" s="571"/>
      <c r="M137" s="571"/>
      <c r="N137" s="571"/>
      <c r="O137" s="571"/>
      <c r="P137" s="571"/>
      <c r="Q137" s="571"/>
      <c r="R137" s="571"/>
      <c r="S137" s="571"/>
      <c r="T137" s="571"/>
      <c r="U137" s="571"/>
      <c r="V137" s="479"/>
      <c r="W137" s="479"/>
      <c r="X137" s="480"/>
    </row>
    <row r="138" spans="1:24" ht="12.75">
      <c r="A138" s="570" t="s">
        <v>848</v>
      </c>
      <c r="B138" s="570"/>
      <c r="C138" s="570"/>
      <c r="D138" s="572" t="s">
        <v>849</v>
      </c>
      <c r="E138" s="571"/>
      <c r="F138" s="571"/>
      <c r="G138" s="571"/>
      <c r="H138" s="571"/>
      <c r="I138" s="571"/>
      <c r="J138" s="571"/>
      <c r="K138" s="571"/>
      <c r="L138" s="571"/>
      <c r="M138" s="571"/>
      <c r="N138" s="571"/>
      <c r="O138" s="571"/>
      <c r="P138" s="571"/>
      <c r="Q138" s="571"/>
      <c r="R138" s="571"/>
      <c r="S138" s="571"/>
      <c r="T138" s="571"/>
      <c r="U138" s="571"/>
      <c r="V138" s="479"/>
      <c r="W138" s="479"/>
      <c r="X138" s="480"/>
    </row>
    <row r="139" spans="1:24" ht="12.75">
      <c r="A139" s="570" t="s">
        <v>850</v>
      </c>
      <c r="B139" s="570"/>
      <c r="C139" s="570"/>
      <c r="D139" s="572" t="s">
        <v>851</v>
      </c>
      <c r="E139" s="571"/>
      <c r="F139" s="571"/>
      <c r="G139" s="571"/>
      <c r="H139" s="571"/>
      <c r="I139" s="571"/>
      <c r="J139" s="571"/>
      <c r="K139" s="571"/>
      <c r="L139" s="571"/>
      <c r="M139" s="571"/>
      <c r="N139" s="571"/>
      <c r="O139" s="571"/>
      <c r="P139" s="571"/>
      <c r="Q139" s="571"/>
      <c r="R139" s="571"/>
      <c r="S139" s="571"/>
      <c r="T139" s="571"/>
      <c r="U139" s="571"/>
      <c r="V139" s="479"/>
      <c r="W139" s="479"/>
      <c r="X139" s="480"/>
    </row>
    <row r="140" spans="1:24" ht="12.75">
      <c r="A140" s="570" t="s">
        <v>852</v>
      </c>
      <c r="B140" s="570"/>
      <c r="C140" s="570"/>
      <c r="D140" s="572" t="s">
        <v>853</v>
      </c>
      <c r="E140" s="571"/>
      <c r="F140" s="571"/>
      <c r="G140" s="571"/>
      <c r="H140" s="571"/>
      <c r="I140" s="571"/>
      <c r="J140" s="571"/>
      <c r="K140" s="571"/>
      <c r="L140" s="571"/>
      <c r="M140" s="571"/>
      <c r="N140" s="571"/>
      <c r="O140" s="571"/>
      <c r="P140" s="571"/>
      <c r="Q140" s="571"/>
      <c r="R140" s="571"/>
      <c r="S140" s="571"/>
      <c r="T140" s="571"/>
      <c r="U140" s="571"/>
      <c r="V140" s="479"/>
      <c r="W140" s="479"/>
      <c r="X140" s="480"/>
    </row>
    <row r="141" spans="1:24" ht="12.75">
      <c r="A141" s="570" t="s">
        <v>854</v>
      </c>
      <c r="B141" s="570"/>
      <c r="C141" s="570"/>
      <c r="D141" s="572" t="s">
        <v>855</v>
      </c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479"/>
      <c r="W141" s="479"/>
      <c r="X141" s="480"/>
    </row>
    <row r="142" spans="1:24" ht="12.75">
      <c r="A142" s="570" t="s">
        <v>856</v>
      </c>
      <c r="B142" s="570"/>
      <c r="C142" s="570"/>
      <c r="D142" s="572" t="s">
        <v>857</v>
      </c>
      <c r="E142" s="571"/>
      <c r="F142" s="571"/>
      <c r="G142" s="571"/>
      <c r="H142" s="571"/>
      <c r="I142" s="571"/>
      <c r="J142" s="571"/>
      <c r="K142" s="571"/>
      <c r="L142" s="571"/>
      <c r="M142" s="571"/>
      <c r="N142" s="571"/>
      <c r="O142" s="571"/>
      <c r="P142" s="571"/>
      <c r="Q142" s="571"/>
      <c r="R142" s="571"/>
      <c r="S142" s="571"/>
      <c r="T142" s="571"/>
      <c r="U142" s="571"/>
      <c r="V142" s="479"/>
      <c r="W142" s="479"/>
      <c r="X142" s="480"/>
    </row>
    <row r="143" spans="1:24" ht="12.75">
      <c r="A143" s="573" t="s">
        <v>858</v>
      </c>
      <c r="B143" s="573"/>
      <c r="C143" s="573"/>
      <c r="D143" s="563" t="s">
        <v>859</v>
      </c>
      <c r="E143" s="563"/>
      <c r="F143" s="563"/>
      <c r="G143" s="563"/>
      <c r="H143" s="563"/>
      <c r="I143" s="563"/>
      <c r="J143" s="563"/>
      <c r="K143" s="563"/>
      <c r="L143" s="563"/>
      <c r="M143" s="563"/>
      <c r="N143" s="563"/>
      <c r="O143" s="563"/>
      <c r="P143" s="563"/>
      <c r="Q143" s="563"/>
      <c r="R143" s="563"/>
      <c r="S143" s="563"/>
      <c r="T143" s="563"/>
      <c r="U143" s="563"/>
      <c r="V143" s="477"/>
      <c r="W143" s="477">
        <f>SUM(W134,W130:W132,W124:W128)</f>
        <v>726749</v>
      </c>
      <c r="X143" s="477"/>
    </row>
    <row r="144" spans="1:24" ht="12.75">
      <c r="A144" s="570" t="s">
        <v>860</v>
      </c>
      <c r="B144" s="570"/>
      <c r="C144" s="570"/>
      <c r="D144" s="571" t="s">
        <v>506</v>
      </c>
      <c r="E144" s="571"/>
      <c r="F144" s="571"/>
      <c r="G144" s="571"/>
      <c r="H144" s="571"/>
      <c r="I144" s="571"/>
      <c r="J144" s="571"/>
      <c r="K144" s="571"/>
      <c r="L144" s="571"/>
      <c r="M144" s="571"/>
      <c r="N144" s="571"/>
      <c r="O144" s="571"/>
      <c r="P144" s="571"/>
      <c r="Q144" s="571"/>
      <c r="R144" s="571"/>
      <c r="S144" s="571"/>
      <c r="T144" s="571"/>
      <c r="U144" s="571"/>
      <c r="V144" s="479"/>
      <c r="W144" s="479">
        <v>24535</v>
      </c>
      <c r="X144" s="480"/>
    </row>
    <row r="145" spans="1:24" ht="12.75">
      <c r="A145" s="570" t="s">
        <v>861</v>
      </c>
      <c r="B145" s="570"/>
      <c r="C145" s="570"/>
      <c r="D145" s="572" t="s">
        <v>744</v>
      </c>
      <c r="E145" s="572"/>
      <c r="F145" s="572"/>
      <c r="G145" s="572"/>
      <c r="H145" s="572"/>
      <c r="I145" s="572"/>
      <c r="J145" s="572"/>
      <c r="K145" s="572"/>
      <c r="L145" s="572"/>
      <c r="M145" s="572"/>
      <c r="N145" s="572"/>
      <c r="O145" s="572"/>
      <c r="P145" s="572"/>
      <c r="Q145" s="572"/>
      <c r="R145" s="572"/>
      <c r="S145" s="572"/>
      <c r="T145" s="572"/>
      <c r="U145" s="572"/>
      <c r="V145" s="479"/>
      <c r="W145" s="479"/>
      <c r="X145" s="480"/>
    </row>
    <row r="146" spans="1:24" ht="12.75">
      <c r="A146" s="570" t="s">
        <v>862</v>
      </c>
      <c r="B146" s="570"/>
      <c r="C146" s="570"/>
      <c r="D146" s="572" t="s">
        <v>863</v>
      </c>
      <c r="E146" s="572"/>
      <c r="F146" s="572"/>
      <c r="G146" s="572"/>
      <c r="H146" s="572"/>
      <c r="I146" s="572"/>
      <c r="J146" s="572"/>
      <c r="K146" s="572"/>
      <c r="L146" s="572"/>
      <c r="M146" s="572"/>
      <c r="N146" s="572"/>
      <c r="O146" s="572"/>
      <c r="P146" s="572"/>
      <c r="Q146" s="572"/>
      <c r="R146" s="572"/>
      <c r="S146" s="572"/>
      <c r="T146" s="572"/>
      <c r="U146" s="572"/>
      <c r="V146" s="479"/>
      <c r="W146" s="479"/>
      <c r="X146" s="480"/>
    </row>
    <row r="147" spans="1:24" ht="12.75">
      <c r="A147" s="570" t="s">
        <v>864</v>
      </c>
      <c r="B147" s="570"/>
      <c r="C147" s="570"/>
      <c r="D147" s="572" t="s">
        <v>865</v>
      </c>
      <c r="E147" s="572"/>
      <c r="F147" s="572"/>
      <c r="G147" s="572"/>
      <c r="H147" s="572"/>
      <c r="I147" s="572"/>
      <c r="J147" s="572"/>
      <c r="K147" s="572"/>
      <c r="L147" s="572"/>
      <c r="M147" s="572"/>
      <c r="N147" s="572"/>
      <c r="O147" s="572"/>
      <c r="P147" s="572"/>
      <c r="Q147" s="572"/>
      <c r="R147" s="572"/>
      <c r="S147" s="572"/>
      <c r="T147" s="572"/>
      <c r="U147" s="572"/>
      <c r="V147" s="479"/>
      <c r="W147" s="479"/>
      <c r="X147" s="480"/>
    </row>
    <row r="148" spans="1:24" ht="12.75">
      <c r="A148" s="570" t="s">
        <v>866</v>
      </c>
      <c r="B148" s="570"/>
      <c r="C148" s="570"/>
      <c r="D148" s="572" t="s">
        <v>867</v>
      </c>
      <c r="E148" s="572"/>
      <c r="F148" s="572"/>
      <c r="G148" s="572"/>
      <c r="H148" s="572"/>
      <c r="I148" s="572"/>
      <c r="J148" s="572"/>
      <c r="K148" s="572"/>
      <c r="L148" s="572"/>
      <c r="M148" s="572"/>
      <c r="N148" s="572"/>
      <c r="O148" s="572"/>
      <c r="P148" s="572"/>
      <c r="Q148" s="572"/>
      <c r="R148" s="572"/>
      <c r="S148" s="572"/>
      <c r="T148" s="572"/>
      <c r="U148" s="572"/>
      <c r="V148" s="479"/>
      <c r="W148" s="479"/>
      <c r="X148" s="480"/>
    </row>
    <row r="149" spans="1:24" ht="12.75">
      <c r="A149" s="570" t="s">
        <v>868</v>
      </c>
      <c r="B149" s="570"/>
      <c r="C149" s="570"/>
      <c r="D149" s="572" t="s">
        <v>752</v>
      </c>
      <c r="E149" s="572"/>
      <c r="F149" s="572"/>
      <c r="G149" s="572"/>
      <c r="H149" s="572"/>
      <c r="I149" s="572"/>
      <c r="J149" s="572"/>
      <c r="K149" s="572"/>
      <c r="L149" s="572"/>
      <c r="M149" s="572"/>
      <c r="N149" s="572"/>
      <c r="O149" s="572"/>
      <c r="P149" s="572"/>
      <c r="Q149" s="572"/>
      <c r="R149" s="572"/>
      <c r="S149" s="572"/>
      <c r="T149" s="572"/>
      <c r="U149" s="572"/>
      <c r="V149" s="479"/>
      <c r="W149" s="479"/>
      <c r="X149" s="480"/>
    </row>
    <row r="150" spans="1:24" ht="12.75">
      <c r="A150" s="570" t="s">
        <v>869</v>
      </c>
      <c r="B150" s="570"/>
      <c r="C150" s="570"/>
      <c r="D150" s="572" t="s">
        <v>870</v>
      </c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572"/>
      <c r="Q150" s="572"/>
      <c r="R150" s="572"/>
      <c r="S150" s="572"/>
      <c r="T150" s="572"/>
      <c r="U150" s="572"/>
      <c r="V150" s="479"/>
      <c r="W150" s="479"/>
      <c r="X150" s="480"/>
    </row>
    <row r="151" spans="1:24" ht="12.75">
      <c r="A151" s="573" t="s">
        <v>871</v>
      </c>
      <c r="B151" s="573"/>
      <c r="C151" s="573"/>
      <c r="D151" s="563" t="s">
        <v>872</v>
      </c>
      <c r="E151" s="563"/>
      <c r="F151" s="563"/>
      <c r="G151" s="563"/>
      <c r="H151" s="563"/>
      <c r="I151" s="563"/>
      <c r="J151" s="563"/>
      <c r="K151" s="563"/>
      <c r="L151" s="563"/>
      <c r="M151" s="563"/>
      <c r="N151" s="563"/>
      <c r="O151" s="563"/>
      <c r="P151" s="563"/>
      <c r="Q151" s="563"/>
      <c r="R151" s="563"/>
      <c r="S151" s="563"/>
      <c r="T151" s="563"/>
      <c r="U151" s="563"/>
      <c r="V151" s="477">
        <f>SUM(V144:V150)</f>
        <v>0</v>
      </c>
      <c r="W151" s="477">
        <f>SUM(W144:W150)</f>
        <v>24535</v>
      </c>
      <c r="X151" s="477"/>
    </row>
    <row r="152" spans="1:24" ht="12.75">
      <c r="A152" s="573" t="s">
        <v>873</v>
      </c>
      <c r="B152" s="573"/>
      <c r="C152" s="573"/>
      <c r="D152" s="563" t="s">
        <v>874</v>
      </c>
      <c r="E152" s="563"/>
      <c r="F152" s="563"/>
      <c r="G152" s="563"/>
      <c r="H152" s="563"/>
      <c r="I152" s="563"/>
      <c r="J152" s="563"/>
      <c r="K152" s="563"/>
      <c r="L152" s="563"/>
      <c r="M152" s="563"/>
      <c r="N152" s="563"/>
      <c r="O152" s="563"/>
      <c r="P152" s="563"/>
      <c r="Q152" s="563"/>
      <c r="R152" s="563"/>
      <c r="S152" s="563"/>
      <c r="T152" s="563"/>
      <c r="U152" s="563"/>
      <c r="V152" s="477">
        <f>SUM(V151,V143,V123)</f>
        <v>0</v>
      </c>
      <c r="W152" s="477">
        <f>SUM(W151,W143,W123)</f>
        <v>1120602</v>
      </c>
      <c r="X152" s="477"/>
    </row>
    <row r="153" spans="1:24" ht="12.75">
      <c r="A153" s="573" t="s">
        <v>875</v>
      </c>
      <c r="B153" s="573"/>
      <c r="C153" s="573"/>
      <c r="D153" s="563" t="s">
        <v>876</v>
      </c>
      <c r="E153" s="563"/>
      <c r="F153" s="563"/>
      <c r="G153" s="563"/>
      <c r="H153" s="563"/>
      <c r="I153" s="563"/>
      <c r="J153" s="563"/>
      <c r="K153" s="563"/>
      <c r="L153" s="563"/>
      <c r="M153" s="563"/>
      <c r="N153" s="563"/>
      <c r="O153" s="563"/>
      <c r="P153" s="563"/>
      <c r="Q153" s="563"/>
      <c r="R153" s="563"/>
      <c r="S153" s="563"/>
      <c r="T153" s="563"/>
      <c r="U153" s="563"/>
      <c r="V153" s="480"/>
      <c r="W153" s="480"/>
      <c r="X153" s="480"/>
    </row>
    <row r="154" spans="1:24" ht="12.75">
      <c r="A154" s="573" t="s">
        <v>877</v>
      </c>
      <c r="B154" s="573"/>
      <c r="C154" s="573"/>
      <c r="D154" s="563" t="s">
        <v>878</v>
      </c>
      <c r="E154" s="563"/>
      <c r="F154" s="563"/>
      <c r="G154" s="563"/>
      <c r="H154" s="563"/>
      <c r="I154" s="563"/>
      <c r="J154" s="563"/>
      <c r="K154" s="563"/>
      <c r="L154" s="563"/>
      <c r="M154" s="563"/>
      <c r="N154" s="563"/>
      <c r="O154" s="563"/>
      <c r="P154" s="563"/>
      <c r="Q154" s="563"/>
      <c r="R154" s="563"/>
      <c r="S154" s="563"/>
      <c r="T154" s="563"/>
      <c r="U154" s="563"/>
      <c r="V154" s="480"/>
      <c r="W154" s="480"/>
      <c r="X154" s="480"/>
    </row>
    <row r="155" spans="1:24" ht="12.75">
      <c r="A155" s="570" t="s">
        <v>879</v>
      </c>
      <c r="B155" s="570"/>
      <c r="C155" s="570"/>
      <c r="D155" s="571" t="s">
        <v>880</v>
      </c>
      <c r="E155" s="571"/>
      <c r="F155" s="571"/>
      <c r="G155" s="571"/>
      <c r="H155" s="571"/>
      <c r="I155" s="571"/>
      <c r="J155" s="571"/>
      <c r="K155" s="571"/>
      <c r="L155" s="571"/>
      <c r="M155" s="571"/>
      <c r="N155" s="571"/>
      <c r="O155" s="571"/>
      <c r="P155" s="571"/>
      <c r="Q155" s="571"/>
      <c r="R155" s="571"/>
      <c r="S155" s="571"/>
      <c r="T155" s="571"/>
      <c r="U155" s="571"/>
      <c r="V155" s="479"/>
      <c r="W155" s="479">
        <v>1</v>
      </c>
      <c r="X155" s="480"/>
    </row>
    <row r="156" spans="1:24" ht="12.75">
      <c r="A156" s="570" t="s">
        <v>881</v>
      </c>
      <c r="B156" s="570"/>
      <c r="C156" s="570"/>
      <c r="D156" s="571" t="s">
        <v>882</v>
      </c>
      <c r="E156" s="571"/>
      <c r="F156" s="571"/>
      <c r="G156" s="571"/>
      <c r="H156" s="571"/>
      <c r="I156" s="571"/>
      <c r="J156" s="571"/>
      <c r="K156" s="571"/>
      <c r="L156" s="571"/>
      <c r="M156" s="571"/>
      <c r="N156" s="571"/>
      <c r="O156" s="571"/>
      <c r="P156" s="571"/>
      <c r="Q156" s="571"/>
      <c r="R156" s="571"/>
      <c r="S156" s="571"/>
      <c r="T156" s="571"/>
      <c r="U156" s="571"/>
      <c r="V156" s="479"/>
      <c r="W156" s="479">
        <v>697992</v>
      </c>
      <c r="X156" s="480"/>
    </row>
    <row r="157" spans="1:24" ht="12.75">
      <c r="A157" s="570" t="s">
        <v>883</v>
      </c>
      <c r="B157" s="570"/>
      <c r="C157" s="570"/>
      <c r="D157" s="571" t="s">
        <v>884</v>
      </c>
      <c r="E157" s="571"/>
      <c r="F157" s="571"/>
      <c r="G157" s="571"/>
      <c r="H157" s="571"/>
      <c r="I157" s="571"/>
      <c r="J157" s="571"/>
      <c r="K157" s="571"/>
      <c r="L157" s="571"/>
      <c r="M157" s="571"/>
      <c r="N157" s="571"/>
      <c r="O157" s="571"/>
      <c r="P157" s="571"/>
      <c r="Q157" s="571"/>
      <c r="R157" s="571"/>
      <c r="S157" s="571"/>
      <c r="T157" s="571"/>
      <c r="U157" s="571"/>
      <c r="V157" s="479"/>
      <c r="W157" s="479"/>
      <c r="X157" s="480"/>
    </row>
    <row r="158" spans="1:24" ht="12.75">
      <c r="A158" s="573" t="s">
        <v>885</v>
      </c>
      <c r="B158" s="573"/>
      <c r="C158" s="573"/>
      <c r="D158" s="563" t="s">
        <v>886</v>
      </c>
      <c r="E158" s="563"/>
      <c r="F158" s="563"/>
      <c r="G158" s="563"/>
      <c r="H158" s="563"/>
      <c r="I158" s="563"/>
      <c r="J158" s="563"/>
      <c r="K158" s="563"/>
      <c r="L158" s="563"/>
      <c r="M158" s="563"/>
      <c r="N158" s="563"/>
      <c r="O158" s="563"/>
      <c r="P158" s="563"/>
      <c r="Q158" s="563"/>
      <c r="R158" s="563"/>
      <c r="S158" s="563"/>
      <c r="T158" s="563"/>
      <c r="U158" s="563"/>
      <c r="V158" s="477">
        <f>SUM(V155:V157)</f>
        <v>0</v>
      </c>
      <c r="W158" s="477">
        <f>SUM(W155:W157)</f>
        <v>697993</v>
      </c>
      <c r="X158" s="477"/>
    </row>
    <row r="159" spans="1:24" ht="12.75">
      <c r="A159" s="563" t="s">
        <v>887</v>
      </c>
      <c r="B159" s="574"/>
      <c r="C159" s="574"/>
      <c r="D159" s="574"/>
      <c r="E159" s="574"/>
      <c r="F159" s="574"/>
      <c r="G159" s="574"/>
      <c r="H159" s="574"/>
      <c r="I159" s="574"/>
      <c r="J159" s="574"/>
      <c r="K159" s="574"/>
      <c r="L159" s="574"/>
      <c r="M159" s="574"/>
      <c r="N159" s="574"/>
      <c r="O159" s="574"/>
      <c r="P159" s="574"/>
      <c r="Q159" s="574"/>
      <c r="R159" s="574"/>
      <c r="S159" s="574"/>
      <c r="T159" s="574"/>
      <c r="U159" s="574"/>
      <c r="V159" s="477">
        <f>SUM(V158,V154,V153,V152,V103)</f>
        <v>0</v>
      </c>
      <c r="W159" s="477">
        <f>SUM(W158,W154,W153,W152,W103)</f>
        <v>104941452</v>
      </c>
      <c r="X159" s="477"/>
    </row>
  </sheetData>
  <sheetProtection/>
  <mergeCells count="312">
    <mergeCell ref="A157:C157"/>
    <mergeCell ref="D157:U157"/>
    <mergeCell ref="A158:C158"/>
    <mergeCell ref="D158:U158"/>
    <mergeCell ref="A159:U159"/>
    <mergeCell ref="A154:C154"/>
    <mergeCell ref="D154:U154"/>
    <mergeCell ref="A155:C155"/>
    <mergeCell ref="D155:U155"/>
    <mergeCell ref="A156:C156"/>
    <mergeCell ref="D156:U156"/>
    <mergeCell ref="A151:C151"/>
    <mergeCell ref="D151:U151"/>
    <mergeCell ref="A152:C152"/>
    <mergeCell ref="D152:U152"/>
    <mergeCell ref="A153:C153"/>
    <mergeCell ref="D153:U153"/>
    <mergeCell ref="A148:C148"/>
    <mergeCell ref="D148:U148"/>
    <mergeCell ref="A149:C149"/>
    <mergeCell ref="D149:U149"/>
    <mergeCell ref="A150:C150"/>
    <mergeCell ref="D150:U150"/>
    <mergeCell ref="A145:C145"/>
    <mergeCell ref="D145:U145"/>
    <mergeCell ref="A146:C146"/>
    <mergeCell ref="D146:U146"/>
    <mergeCell ref="A147:C147"/>
    <mergeCell ref="D147:U147"/>
    <mergeCell ref="A142:C142"/>
    <mergeCell ref="D142:U142"/>
    <mergeCell ref="A143:C143"/>
    <mergeCell ref="D143:U143"/>
    <mergeCell ref="A144:C144"/>
    <mergeCell ref="D144:U144"/>
    <mergeCell ref="A139:C139"/>
    <mergeCell ref="D139:U139"/>
    <mergeCell ref="A140:C140"/>
    <mergeCell ref="D140:U140"/>
    <mergeCell ref="A141:C141"/>
    <mergeCell ref="D141:U141"/>
    <mergeCell ref="A136:C136"/>
    <mergeCell ref="D136:U136"/>
    <mergeCell ref="A137:C137"/>
    <mergeCell ref="D137:U137"/>
    <mergeCell ref="A138:C138"/>
    <mergeCell ref="D138:U138"/>
    <mergeCell ref="A133:C133"/>
    <mergeCell ref="D133:U133"/>
    <mergeCell ref="A134:C134"/>
    <mergeCell ref="D134:U134"/>
    <mergeCell ref="A135:C135"/>
    <mergeCell ref="D135:U135"/>
    <mergeCell ref="A130:C130"/>
    <mergeCell ref="D130:U130"/>
    <mergeCell ref="A131:C131"/>
    <mergeCell ref="D131:U131"/>
    <mergeCell ref="A132:C132"/>
    <mergeCell ref="D132:U132"/>
    <mergeCell ref="A127:C127"/>
    <mergeCell ref="D127:U127"/>
    <mergeCell ref="A128:C128"/>
    <mergeCell ref="D128:U128"/>
    <mergeCell ref="A129:C129"/>
    <mergeCell ref="D129:U129"/>
    <mergeCell ref="A124:C124"/>
    <mergeCell ref="D124:U124"/>
    <mergeCell ref="A125:C125"/>
    <mergeCell ref="D125:U125"/>
    <mergeCell ref="A126:C126"/>
    <mergeCell ref="D126:U126"/>
    <mergeCell ref="A121:C121"/>
    <mergeCell ref="D121:U121"/>
    <mergeCell ref="A122:C122"/>
    <mergeCell ref="D122:U122"/>
    <mergeCell ref="A123:C123"/>
    <mergeCell ref="D123:U123"/>
    <mergeCell ref="A118:C118"/>
    <mergeCell ref="D118:U118"/>
    <mergeCell ref="A119:C119"/>
    <mergeCell ref="D119:U119"/>
    <mergeCell ref="A120:C120"/>
    <mergeCell ref="D120:U120"/>
    <mergeCell ref="A115:C115"/>
    <mergeCell ref="D115:U115"/>
    <mergeCell ref="A116:C116"/>
    <mergeCell ref="D116:U116"/>
    <mergeCell ref="A117:C117"/>
    <mergeCell ref="D117:U117"/>
    <mergeCell ref="A112:C112"/>
    <mergeCell ref="D112:U112"/>
    <mergeCell ref="A113:C113"/>
    <mergeCell ref="D113:U113"/>
    <mergeCell ref="A114:C114"/>
    <mergeCell ref="D114:U114"/>
    <mergeCell ref="A109:C109"/>
    <mergeCell ref="D109:U109"/>
    <mergeCell ref="A110:C110"/>
    <mergeCell ref="D110:U110"/>
    <mergeCell ref="A111:C111"/>
    <mergeCell ref="D111:U111"/>
    <mergeCell ref="A106:C106"/>
    <mergeCell ref="D106:U106"/>
    <mergeCell ref="A107:C107"/>
    <mergeCell ref="D107:U107"/>
    <mergeCell ref="A108:C108"/>
    <mergeCell ref="D108:U108"/>
    <mergeCell ref="A103:C103"/>
    <mergeCell ref="D103:U103"/>
    <mergeCell ref="A104:C104"/>
    <mergeCell ref="D104:U104"/>
    <mergeCell ref="A105:C105"/>
    <mergeCell ref="D105:U105"/>
    <mergeCell ref="A100:C100"/>
    <mergeCell ref="D100:U100"/>
    <mergeCell ref="A101:C101"/>
    <mergeCell ref="D101:U101"/>
    <mergeCell ref="A102:C102"/>
    <mergeCell ref="D102:U102"/>
    <mergeCell ref="A96:U96"/>
    <mergeCell ref="A97:C97"/>
    <mergeCell ref="D97:U97"/>
    <mergeCell ref="A98:C98"/>
    <mergeCell ref="D98:U98"/>
    <mergeCell ref="A99:C99"/>
    <mergeCell ref="D99:U99"/>
    <mergeCell ref="A93:C93"/>
    <mergeCell ref="D93:U93"/>
    <mergeCell ref="A94:C94"/>
    <mergeCell ref="D94:U94"/>
    <mergeCell ref="A95:C95"/>
    <mergeCell ref="D95:U95"/>
    <mergeCell ref="A90:C90"/>
    <mergeCell ref="D90:U90"/>
    <mergeCell ref="A91:C91"/>
    <mergeCell ref="D91:U91"/>
    <mergeCell ref="A92:C92"/>
    <mergeCell ref="D92:U92"/>
    <mergeCell ref="A87:C87"/>
    <mergeCell ref="D87:U87"/>
    <mergeCell ref="A88:C88"/>
    <mergeCell ref="D88:U88"/>
    <mergeCell ref="A89:C89"/>
    <mergeCell ref="D89:U89"/>
    <mergeCell ref="A84:C84"/>
    <mergeCell ref="D84:U84"/>
    <mergeCell ref="A85:C85"/>
    <mergeCell ref="D85:U85"/>
    <mergeCell ref="A86:C86"/>
    <mergeCell ref="D86:U86"/>
    <mergeCell ref="A81:C81"/>
    <mergeCell ref="D81:U81"/>
    <mergeCell ref="A82:C82"/>
    <mergeCell ref="D82:U82"/>
    <mergeCell ref="A83:C83"/>
    <mergeCell ref="D83:U83"/>
    <mergeCell ref="A78:C78"/>
    <mergeCell ref="D78:U78"/>
    <mergeCell ref="A79:C79"/>
    <mergeCell ref="D79:U79"/>
    <mergeCell ref="A80:C80"/>
    <mergeCell ref="D80:U80"/>
    <mergeCell ref="A75:C75"/>
    <mergeCell ref="D75:U75"/>
    <mergeCell ref="A76:C76"/>
    <mergeCell ref="D76:U76"/>
    <mergeCell ref="A77:C77"/>
    <mergeCell ref="D77:U77"/>
    <mergeCell ref="A72:C72"/>
    <mergeCell ref="D72:U72"/>
    <mergeCell ref="A73:C73"/>
    <mergeCell ref="D73:U73"/>
    <mergeCell ref="A74:C74"/>
    <mergeCell ref="D74:U74"/>
    <mergeCell ref="A69:C69"/>
    <mergeCell ref="D69:U69"/>
    <mergeCell ref="A70:C70"/>
    <mergeCell ref="D70:U70"/>
    <mergeCell ref="A71:C71"/>
    <mergeCell ref="D71:U71"/>
    <mergeCell ref="A66:C66"/>
    <mergeCell ref="D66:U66"/>
    <mergeCell ref="A67:C67"/>
    <mergeCell ref="D67:U67"/>
    <mergeCell ref="A68:C68"/>
    <mergeCell ref="D68:U68"/>
    <mergeCell ref="A63:C63"/>
    <mergeCell ref="D63:U63"/>
    <mergeCell ref="A64:C64"/>
    <mergeCell ref="D64:U64"/>
    <mergeCell ref="A65:C65"/>
    <mergeCell ref="D65:U65"/>
    <mergeCell ref="A60:C60"/>
    <mergeCell ref="D60:U60"/>
    <mergeCell ref="A61:C61"/>
    <mergeCell ref="D61:U61"/>
    <mergeCell ref="A62:C62"/>
    <mergeCell ref="D62:U62"/>
    <mergeCell ref="A57:C57"/>
    <mergeCell ref="D57:U57"/>
    <mergeCell ref="A58:C58"/>
    <mergeCell ref="D58:U58"/>
    <mergeCell ref="A59:C59"/>
    <mergeCell ref="D59:U59"/>
    <mergeCell ref="A54:C54"/>
    <mergeCell ref="D54:U54"/>
    <mergeCell ref="A55:C55"/>
    <mergeCell ref="D55:U55"/>
    <mergeCell ref="A56:C56"/>
    <mergeCell ref="D56:U56"/>
    <mergeCell ref="A51:C51"/>
    <mergeCell ref="D51:U51"/>
    <mergeCell ref="A52:C52"/>
    <mergeCell ref="D52:U52"/>
    <mergeCell ref="A53:C53"/>
    <mergeCell ref="D53:U53"/>
    <mergeCell ref="A48:C48"/>
    <mergeCell ref="D48:U48"/>
    <mergeCell ref="A49:C49"/>
    <mergeCell ref="D49:U49"/>
    <mergeCell ref="A50:C50"/>
    <mergeCell ref="D50:U50"/>
    <mergeCell ref="A45:C45"/>
    <mergeCell ref="D45:U45"/>
    <mergeCell ref="A46:C46"/>
    <mergeCell ref="D46:U46"/>
    <mergeCell ref="A47:C47"/>
    <mergeCell ref="D47:U47"/>
    <mergeCell ref="A42:C42"/>
    <mergeCell ref="D42:U42"/>
    <mergeCell ref="A43:C43"/>
    <mergeCell ref="D43:U43"/>
    <mergeCell ref="A44:C44"/>
    <mergeCell ref="D44:U44"/>
    <mergeCell ref="A39:C39"/>
    <mergeCell ref="D39:U39"/>
    <mergeCell ref="A40:C40"/>
    <mergeCell ref="D40:U40"/>
    <mergeCell ref="A41:C41"/>
    <mergeCell ref="D41:U41"/>
    <mergeCell ref="A36:C36"/>
    <mergeCell ref="D36:U36"/>
    <mergeCell ref="A37:C37"/>
    <mergeCell ref="D37:U37"/>
    <mergeCell ref="A38:C38"/>
    <mergeCell ref="D38:U38"/>
    <mergeCell ref="A33:C33"/>
    <mergeCell ref="D33:U33"/>
    <mergeCell ref="A34:C34"/>
    <mergeCell ref="D34:U34"/>
    <mergeCell ref="A35:C35"/>
    <mergeCell ref="D35:U35"/>
    <mergeCell ref="A30:C30"/>
    <mergeCell ref="D30:U30"/>
    <mergeCell ref="A31:C31"/>
    <mergeCell ref="D31:U31"/>
    <mergeCell ref="A32:C32"/>
    <mergeCell ref="D32:U32"/>
    <mergeCell ref="A27:C27"/>
    <mergeCell ref="D27:U27"/>
    <mergeCell ref="A28:C28"/>
    <mergeCell ref="D28:U28"/>
    <mergeCell ref="A29:C29"/>
    <mergeCell ref="D29:U29"/>
    <mergeCell ref="A24:C24"/>
    <mergeCell ref="D24:U24"/>
    <mergeCell ref="A25:C25"/>
    <mergeCell ref="D25:U25"/>
    <mergeCell ref="A26:C26"/>
    <mergeCell ref="D26:U26"/>
    <mergeCell ref="A21:C21"/>
    <mergeCell ref="D21:U21"/>
    <mergeCell ref="A22:C22"/>
    <mergeCell ref="D22:U22"/>
    <mergeCell ref="A23:C23"/>
    <mergeCell ref="D23:U23"/>
    <mergeCell ref="A18:C18"/>
    <mergeCell ref="D18:U18"/>
    <mergeCell ref="A19:C19"/>
    <mergeCell ref="D19:U19"/>
    <mergeCell ref="A20:C20"/>
    <mergeCell ref="D20:U20"/>
    <mergeCell ref="A15:C15"/>
    <mergeCell ref="D15:U15"/>
    <mergeCell ref="A16:C16"/>
    <mergeCell ref="D16:U16"/>
    <mergeCell ref="A17:C17"/>
    <mergeCell ref="D17:U17"/>
    <mergeCell ref="A12:C12"/>
    <mergeCell ref="D12:U12"/>
    <mergeCell ref="A13:C13"/>
    <mergeCell ref="D13:U13"/>
    <mergeCell ref="A14:C14"/>
    <mergeCell ref="D14:U14"/>
    <mergeCell ref="A9:C9"/>
    <mergeCell ref="D9:U9"/>
    <mergeCell ref="A10:C10"/>
    <mergeCell ref="D10:U10"/>
    <mergeCell ref="A11:C11"/>
    <mergeCell ref="D11:U11"/>
    <mergeCell ref="A6:C6"/>
    <mergeCell ref="D6:U6"/>
    <mergeCell ref="A7:C7"/>
    <mergeCell ref="D7:U7"/>
    <mergeCell ref="A8:C8"/>
    <mergeCell ref="D8:U8"/>
    <mergeCell ref="A1:X1"/>
    <mergeCell ref="A3:X3"/>
    <mergeCell ref="A4:C4"/>
    <mergeCell ref="D4:U4"/>
    <mergeCell ref="A5:C5"/>
    <mergeCell ref="D5:U5"/>
  </mergeCells>
  <printOptions/>
  <pageMargins left="0.7" right="0.7" top="0.75" bottom="0.75" header="0.3" footer="0.3"/>
  <pageSetup horizontalDpi="120" verticalDpi="120" orientation="portrait" paperSize="9" r:id="rId1"/>
  <headerFooter>
    <oddHeader>&amp;C10.melléklet a 3/2018.(VI.11.)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8">
      <selection activeCell="F53" sqref="F53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914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359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0</v>
      </c>
      <c r="F30" s="227">
        <f>SUM(F9,F18,F23,F24,F25,F28,F29)</f>
        <v>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v>722810</v>
      </c>
      <c r="E34" s="207">
        <v>152810</v>
      </c>
      <c r="F34" s="207"/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722810</v>
      </c>
      <c r="E37" s="215">
        <v>152810</v>
      </c>
      <c r="F37" s="215"/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1291590</v>
      </c>
      <c r="E40" s="207">
        <f>SUM(E41:E44)</f>
        <v>1291590</v>
      </c>
      <c r="F40" s="207">
        <f>SUM(F41:F44)</f>
        <v>1291480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>
        <v>1291590</v>
      </c>
      <c r="E42" s="215">
        <v>1291590</v>
      </c>
      <c r="F42" s="215">
        <v>1291480</v>
      </c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2014400</v>
      </c>
      <c r="E47" s="207">
        <f>+E34+E40+E45+E46</f>
        <v>1444400</v>
      </c>
      <c r="F47" s="207">
        <f>+F34+F40+F45+F46</f>
        <v>1291480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55" sqref="F55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915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396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196000</v>
      </c>
      <c r="E9" s="207">
        <f>SUM(E10:E17)</f>
        <v>196000</v>
      </c>
      <c r="F9" s="207">
        <f>SUM(F10:F17)</f>
        <v>196560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>
        <v>196000</v>
      </c>
      <c r="E12" s="215">
        <v>196000</v>
      </c>
      <c r="F12" s="215">
        <v>196560</v>
      </c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196000</v>
      </c>
      <c r="E30" s="227">
        <f>SUM(E9,E18,E23,E24,E25,E28,E29)</f>
        <v>196000</v>
      </c>
      <c r="F30" s="227">
        <f>SUM(F9,F18,F23,F24,F25,F28,F29)</f>
        <v>196560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0</v>
      </c>
      <c r="E34" s="207">
        <f>SUM(E35:E39)</f>
        <v>0</v>
      </c>
      <c r="F34" s="207">
        <f>SUM(F35:F39)</f>
        <v>0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/>
      <c r="E37" s="215"/>
      <c r="F37" s="215"/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0</v>
      </c>
      <c r="E47" s="207">
        <f>+E34+E40+E45+E46</f>
        <v>0</v>
      </c>
      <c r="F47" s="207">
        <f>+F34+F40+F45+F46</f>
        <v>0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1">
      <selection activeCell="F56" sqref="F56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916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397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400721</v>
      </c>
      <c r="F9" s="207">
        <f>SUM(F10:F17)</f>
        <v>400721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398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399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85</v>
      </c>
      <c r="D14" s="215"/>
      <c r="E14" s="215">
        <v>339803</v>
      </c>
      <c r="F14" s="215">
        <v>339803</v>
      </c>
    </row>
    <row r="15" spans="1:6" s="208" customFormat="1" ht="12" customHeight="1">
      <c r="A15" s="217"/>
      <c r="B15" s="210" t="s">
        <v>23</v>
      </c>
      <c r="C15" s="214" t="s">
        <v>71</v>
      </c>
      <c r="D15" s="218"/>
      <c r="E15" s="218">
        <v>30000</v>
      </c>
      <c r="F15" s="218">
        <v>30000</v>
      </c>
    </row>
    <row r="16" spans="1:6" s="219" customFormat="1" ht="12" customHeight="1">
      <c r="A16" s="213"/>
      <c r="B16" s="210" t="s">
        <v>180</v>
      </c>
      <c r="C16" s="214" t="s">
        <v>400</v>
      </c>
      <c r="D16" s="215"/>
      <c r="E16" s="215">
        <v>30600</v>
      </c>
      <c r="F16" s="215">
        <v>30600</v>
      </c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>
        <v>318</v>
      </c>
      <c r="F17" s="222">
        <v>318</v>
      </c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93760</v>
      </c>
      <c r="E18" s="207">
        <f>SUM(E19:E22)</f>
        <v>93760</v>
      </c>
      <c r="F18" s="207">
        <v>40630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401</v>
      </c>
      <c r="D22" s="215">
        <v>93760</v>
      </c>
      <c r="E22" s="215">
        <v>93760</v>
      </c>
      <c r="F22" s="215">
        <v>40630</v>
      </c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93760</v>
      </c>
      <c r="E30" s="227">
        <f>SUM(E9,E18,E23,E24,E25,E28,E29)</f>
        <v>494481</v>
      </c>
      <c r="F30" s="227">
        <f>SUM(F9,F18,F23,F24,F25,F28,F29)</f>
        <v>441351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4583172</v>
      </c>
      <c r="E34" s="207">
        <f>SUM(E35:E39)</f>
        <v>5477136</v>
      </c>
      <c r="F34" s="207">
        <f>SUM(F35:F39)</f>
        <v>5177085</v>
      </c>
    </row>
    <row r="35" spans="1:6" ht="12" customHeight="1">
      <c r="A35" s="251"/>
      <c r="B35" s="252" t="s">
        <v>14</v>
      </c>
      <c r="C35" s="223" t="s">
        <v>173</v>
      </c>
      <c r="D35" s="253">
        <v>1978010</v>
      </c>
      <c r="E35" s="253">
        <v>1994010</v>
      </c>
      <c r="F35" s="253">
        <v>1994010</v>
      </c>
    </row>
    <row r="36" spans="1:6" ht="12" customHeight="1">
      <c r="A36" s="213"/>
      <c r="B36" s="254" t="s">
        <v>16</v>
      </c>
      <c r="C36" s="214" t="s">
        <v>174</v>
      </c>
      <c r="D36" s="215">
        <v>435162</v>
      </c>
      <c r="E36" s="215">
        <v>435162</v>
      </c>
      <c r="F36" s="215">
        <v>442631</v>
      </c>
    </row>
    <row r="37" spans="1:6" ht="12" customHeight="1">
      <c r="A37" s="213"/>
      <c r="B37" s="254" t="s">
        <v>18</v>
      </c>
      <c r="C37" s="214" t="s">
        <v>175</v>
      </c>
      <c r="D37" s="215">
        <v>2085000</v>
      </c>
      <c r="E37" s="215">
        <v>2962964</v>
      </c>
      <c r="F37" s="215">
        <v>2657460</v>
      </c>
    </row>
    <row r="38" spans="1:6" ht="12" customHeight="1">
      <c r="A38" s="213"/>
      <c r="B38" s="254" t="s">
        <v>20</v>
      </c>
      <c r="C38" s="214" t="s">
        <v>179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>
        <v>85000</v>
      </c>
      <c r="E39" s="215">
        <v>85000</v>
      </c>
      <c r="F39" s="215">
        <v>82984</v>
      </c>
    </row>
    <row r="40" spans="1:6" ht="12" customHeight="1">
      <c r="A40" s="197" t="s">
        <v>25</v>
      </c>
      <c r="B40" s="224"/>
      <c r="C40" s="77" t="s">
        <v>388</v>
      </c>
      <c r="D40" s="207"/>
      <c r="E40" s="207">
        <f>SUM(E41:E44)</f>
        <v>220000</v>
      </c>
      <c r="F40" s="207">
        <f>SUM(F41:F44)</f>
        <v>219999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>
        <v>220000</v>
      </c>
      <c r="F41" s="253">
        <v>219999</v>
      </c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272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402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4583172</v>
      </c>
      <c r="E47" s="207">
        <f>+E34+E40+E45+E46</f>
        <v>5697136</v>
      </c>
      <c r="F47" s="207">
        <f>+F34+F40+F45+F46</f>
        <v>5397084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F51" sqref="F51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917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403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200472</v>
      </c>
      <c r="F9" s="207">
        <f>SUM(F10:F17)</f>
        <v>200472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404</v>
      </c>
      <c r="D16" s="215"/>
      <c r="E16" s="215">
        <v>200472</v>
      </c>
      <c r="F16" s="215">
        <v>200472</v>
      </c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60000</v>
      </c>
      <c r="F18" s="207">
        <v>80000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>
        <v>60000</v>
      </c>
      <c r="F22" s="215">
        <v>60000</v>
      </c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260472</v>
      </c>
      <c r="F30" s="227">
        <f>SUM(F9,F18,F23,F24,F25,F28,F29)</f>
        <v>280472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2630000</v>
      </c>
      <c r="E34" s="207">
        <f>SUM(E35:E39)</f>
        <v>2482731</v>
      </c>
      <c r="F34" s="207">
        <f>SUM(F35:F39)</f>
        <v>1252061</v>
      </c>
    </row>
    <row r="35" spans="1:6" ht="12" customHeight="1">
      <c r="A35" s="251"/>
      <c r="B35" s="252" t="s">
        <v>14</v>
      </c>
      <c r="C35" s="223" t="s">
        <v>173</v>
      </c>
      <c r="D35" s="253"/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/>
      <c r="E36" s="215"/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2630000</v>
      </c>
      <c r="E37" s="215">
        <v>2482731</v>
      </c>
      <c r="F37" s="215">
        <v>1252061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1972331</v>
      </c>
      <c r="F40" s="207">
        <f>SUM(F41:F44)</f>
        <v>1222441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>
        <v>1972331</v>
      </c>
      <c r="F42" s="215">
        <v>1222441</v>
      </c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2630000</v>
      </c>
      <c r="E47" s="207">
        <f>+E34+E40+E45+E46</f>
        <v>4455062</v>
      </c>
      <c r="F47" s="207">
        <f>+F34+F40+F45+F46</f>
        <v>2474502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F52" sqref="F52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918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405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56175</v>
      </c>
      <c r="F9" s="207">
        <f>SUM(F10:F17)</f>
        <v>56175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400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404</v>
      </c>
      <c r="D17" s="222"/>
      <c r="E17" s="222">
        <v>56175</v>
      </c>
      <c r="F17" s="222">
        <v>56175</v>
      </c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0</v>
      </c>
      <c r="E18" s="207">
        <f>SUM(E19:E22)</f>
        <v>0</v>
      </c>
      <c r="F18" s="207">
        <f>SUM(F19:F22)</f>
        <v>0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/>
      <c r="E19" s="215"/>
      <c r="F19" s="215"/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0</v>
      </c>
      <c r="E30" s="227">
        <f>SUM(E9,E18,E23,E24,E25,E28,E29)</f>
        <v>56175</v>
      </c>
      <c r="F30" s="227">
        <f>SUM(F9,F18,F23,F24,F25,F28,F29)</f>
        <v>56175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1268875</v>
      </c>
      <c r="E34" s="207">
        <f>SUM(E35:E39)</f>
        <v>650125</v>
      </c>
      <c r="F34" s="207">
        <f>SUM(F35:F39)</f>
        <v>333251</v>
      </c>
    </row>
    <row r="35" spans="1:6" ht="12" customHeight="1">
      <c r="A35" s="251"/>
      <c r="B35" s="252" t="s">
        <v>14</v>
      </c>
      <c r="C35" s="223" t="s">
        <v>173</v>
      </c>
      <c r="D35" s="253">
        <v>318750</v>
      </c>
      <c r="E35" s="253"/>
      <c r="F35" s="253"/>
    </row>
    <row r="36" spans="1:6" ht="12" customHeight="1">
      <c r="A36" s="213"/>
      <c r="B36" s="254" t="s">
        <v>16</v>
      </c>
      <c r="C36" s="214" t="s">
        <v>174</v>
      </c>
      <c r="D36" s="215">
        <v>70125</v>
      </c>
      <c r="E36" s="215">
        <v>70125</v>
      </c>
      <c r="F36" s="215"/>
    </row>
    <row r="37" spans="1:6" ht="12" customHeight="1">
      <c r="A37" s="213"/>
      <c r="B37" s="254" t="s">
        <v>18</v>
      </c>
      <c r="C37" s="214" t="s">
        <v>175</v>
      </c>
      <c r="D37" s="215">
        <v>880000</v>
      </c>
      <c r="E37" s="215">
        <v>580000</v>
      </c>
      <c r="F37" s="215">
        <v>333251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1268875</v>
      </c>
      <c r="E47" s="207">
        <f>+E34+E40+E45+E46</f>
        <v>650125</v>
      </c>
      <c r="F47" s="207">
        <f>+F34+F40+F45+F46</f>
        <v>333251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/>
      <c r="E49" s="262"/>
      <c r="F49" s="262"/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6">
      <selection activeCell="F50" sqref="F50"/>
    </sheetView>
  </sheetViews>
  <sheetFormatPr defaultColWidth="9.00390625" defaultRowHeight="12.75"/>
  <cols>
    <col min="1" max="1" width="9.625" style="181" customWidth="1"/>
    <col min="2" max="2" width="9.625" style="182" customWidth="1"/>
    <col min="3" max="3" width="65.00390625" style="182" customWidth="1"/>
    <col min="4" max="6" width="13.375" style="182" customWidth="1"/>
    <col min="7" max="16384" width="9.375" style="182" customWidth="1"/>
  </cols>
  <sheetData>
    <row r="1" spans="1:6" s="187" customFormat="1" ht="21" customHeight="1">
      <c r="A1" s="183"/>
      <c r="B1" s="184"/>
      <c r="C1" s="185"/>
      <c r="D1" s="185"/>
      <c r="E1" s="185"/>
      <c r="F1" s="186" t="s">
        <v>919</v>
      </c>
    </row>
    <row r="2" spans="1:6" s="189" customFormat="1" ht="25.5" customHeight="1">
      <c r="A2" s="521" t="s">
        <v>356</v>
      </c>
      <c r="B2" s="521"/>
      <c r="C2" s="522" t="s">
        <v>357</v>
      </c>
      <c r="D2" s="522"/>
      <c r="E2" s="522"/>
      <c r="F2" s="188"/>
    </row>
    <row r="3" spans="1:6" s="189" customFormat="1" ht="15.75">
      <c r="A3" s="190" t="s">
        <v>358</v>
      </c>
      <c r="B3" s="191"/>
      <c r="C3" s="523" t="s">
        <v>406</v>
      </c>
      <c r="D3" s="523"/>
      <c r="E3" s="523"/>
      <c r="F3" s="192"/>
    </row>
    <row r="4" spans="1:6" s="195" customFormat="1" ht="15.75" customHeight="1">
      <c r="A4" s="193"/>
      <c r="B4" s="193"/>
      <c r="C4" s="193"/>
      <c r="D4" s="193"/>
      <c r="E4" s="193"/>
      <c r="F4" s="194" t="s">
        <v>360</v>
      </c>
    </row>
    <row r="5" spans="1:6" ht="13.5" customHeight="1">
      <c r="A5" s="524" t="s">
        <v>361</v>
      </c>
      <c r="B5" s="524"/>
      <c r="C5" s="525" t="s">
        <v>362</v>
      </c>
      <c r="D5" s="196" t="s">
        <v>363</v>
      </c>
      <c r="E5" s="196" t="s">
        <v>364</v>
      </c>
      <c r="F5" s="526" t="s">
        <v>6</v>
      </c>
    </row>
    <row r="6" spans="1:6" ht="13.5" customHeight="1">
      <c r="A6" s="524"/>
      <c r="B6" s="524"/>
      <c r="C6" s="525"/>
      <c r="D6" s="525" t="s">
        <v>365</v>
      </c>
      <c r="E6" s="525"/>
      <c r="F6" s="526"/>
    </row>
    <row r="7" spans="1:6" s="201" customFormat="1" ht="12.75" customHeight="1">
      <c r="A7" s="197" t="s">
        <v>7</v>
      </c>
      <c r="B7" s="198" t="s">
        <v>8</v>
      </c>
      <c r="C7" s="198" t="s">
        <v>9</v>
      </c>
      <c r="D7" s="199" t="s">
        <v>10</v>
      </c>
      <c r="E7" s="199" t="s">
        <v>253</v>
      </c>
      <c r="F7" s="200" t="s">
        <v>254</v>
      </c>
    </row>
    <row r="8" spans="1:6" s="201" customFormat="1" ht="15.75" customHeight="1">
      <c r="A8" s="202"/>
      <c r="B8" s="203"/>
      <c r="C8" s="203" t="s">
        <v>250</v>
      </c>
      <c r="D8" s="203"/>
      <c r="E8" s="203"/>
      <c r="F8" s="204"/>
    </row>
    <row r="9" spans="1:6" s="208" customFormat="1" ht="12" customHeight="1">
      <c r="A9" s="197" t="s">
        <v>12</v>
      </c>
      <c r="B9" s="205"/>
      <c r="C9" s="206" t="s">
        <v>366</v>
      </c>
      <c r="D9" s="207">
        <f>SUM(D10:D17)</f>
        <v>0</v>
      </c>
      <c r="E9" s="207">
        <f>SUM(E10:E17)</f>
        <v>0</v>
      </c>
      <c r="F9" s="207">
        <f>SUM(F10:F17)</f>
        <v>0</v>
      </c>
    </row>
    <row r="10" spans="1:6" s="208" customFormat="1" ht="12" customHeight="1">
      <c r="A10" s="209"/>
      <c r="B10" s="210" t="s">
        <v>14</v>
      </c>
      <c r="C10" s="211" t="s">
        <v>367</v>
      </c>
      <c r="D10" s="212"/>
      <c r="E10" s="212"/>
      <c r="F10" s="212"/>
    </row>
    <row r="11" spans="1:6" s="208" customFormat="1" ht="12" customHeight="1">
      <c r="A11" s="213"/>
      <c r="B11" s="210" t="s">
        <v>16</v>
      </c>
      <c r="C11" s="214" t="s">
        <v>368</v>
      </c>
      <c r="D11" s="215"/>
      <c r="E11" s="215"/>
      <c r="F11" s="215"/>
    </row>
    <row r="12" spans="1:6" s="208" customFormat="1" ht="12" customHeight="1">
      <c r="A12" s="213"/>
      <c r="B12" s="210" t="s">
        <v>18</v>
      </c>
      <c r="C12" s="214" t="s">
        <v>369</v>
      </c>
      <c r="D12" s="215"/>
      <c r="E12" s="215"/>
      <c r="F12" s="215"/>
    </row>
    <row r="13" spans="1:6" s="208" customFormat="1" ht="12" customHeight="1">
      <c r="A13" s="213"/>
      <c r="B13" s="210" t="s">
        <v>20</v>
      </c>
      <c r="C13" s="214" t="s">
        <v>370</v>
      </c>
      <c r="D13" s="215"/>
      <c r="E13" s="215"/>
      <c r="F13" s="215"/>
    </row>
    <row r="14" spans="1:6" s="208" customFormat="1" ht="12" customHeight="1">
      <c r="A14" s="213"/>
      <c r="B14" s="210" t="s">
        <v>22</v>
      </c>
      <c r="C14" s="216" t="s">
        <v>371</v>
      </c>
      <c r="D14" s="215"/>
      <c r="E14" s="215"/>
      <c r="F14" s="215"/>
    </row>
    <row r="15" spans="1:6" s="208" customFormat="1" ht="12" customHeight="1">
      <c r="A15" s="217"/>
      <c r="B15" s="210" t="s">
        <v>23</v>
      </c>
      <c r="C15" s="214" t="s">
        <v>372</v>
      </c>
      <c r="D15" s="218"/>
      <c r="E15" s="218"/>
      <c r="F15" s="218"/>
    </row>
    <row r="16" spans="1:6" s="219" customFormat="1" ht="12" customHeight="1">
      <c r="A16" s="213"/>
      <c r="B16" s="210" t="s">
        <v>180</v>
      </c>
      <c r="C16" s="214" t="s">
        <v>373</v>
      </c>
      <c r="D16" s="215"/>
      <c r="E16" s="215"/>
      <c r="F16" s="215"/>
    </row>
    <row r="17" spans="1:6" s="219" customFormat="1" ht="12" customHeight="1">
      <c r="A17" s="220"/>
      <c r="B17" s="221" t="s">
        <v>182</v>
      </c>
      <c r="C17" s="216" t="s">
        <v>374</v>
      </c>
      <c r="D17" s="222"/>
      <c r="E17" s="222"/>
      <c r="F17" s="222"/>
    </row>
    <row r="18" spans="1:6" s="208" customFormat="1" ht="12" customHeight="1">
      <c r="A18" s="197" t="s">
        <v>25</v>
      </c>
      <c r="B18" s="205"/>
      <c r="C18" s="206" t="s">
        <v>375</v>
      </c>
      <c r="D18" s="207">
        <f>SUM(D19:D22)</f>
        <v>2709676</v>
      </c>
      <c r="E18" s="207">
        <f>SUM(E19:E22)</f>
        <v>2772564</v>
      </c>
      <c r="F18" s="207">
        <f>SUM(F19:F22)</f>
        <v>2772564</v>
      </c>
    </row>
    <row r="19" spans="1:6" s="219" customFormat="1" ht="12" customHeight="1">
      <c r="A19" s="213"/>
      <c r="B19" s="210" t="s">
        <v>27</v>
      </c>
      <c r="C19" s="223" t="s">
        <v>376</v>
      </c>
      <c r="D19" s="215">
        <v>2709676</v>
      </c>
      <c r="E19" s="215">
        <v>2772564</v>
      </c>
      <c r="F19" s="215">
        <v>2772564</v>
      </c>
    </row>
    <row r="20" spans="1:6" s="219" customFormat="1" ht="12" customHeight="1">
      <c r="A20" s="213"/>
      <c r="B20" s="210" t="s">
        <v>29</v>
      </c>
      <c r="C20" s="214" t="s">
        <v>377</v>
      </c>
      <c r="D20" s="215"/>
      <c r="E20" s="215"/>
      <c r="F20" s="215"/>
    </row>
    <row r="21" spans="1:6" s="219" customFormat="1" ht="12" customHeight="1">
      <c r="A21" s="213"/>
      <c r="B21" s="210" t="s">
        <v>31</v>
      </c>
      <c r="C21" s="214" t="s">
        <v>378</v>
      </c>
      <c r="D21" s="215"/>
      <c r="E21" s="215"/>
      <c r="F21" s="215"/>
    </row>
    <row r="22" spans="1:6" s="219" customFormat="1" ht="12" customHeight="1">
      <c r="A22" s="213"/>
      <c r="B22" s="210" t="s">
        <v>33</v>
      </c>
      <c r="C22" s="214" t="s">
        <v>268</v>
      </c>
      <c r="D22" s="215"/>
      <c r="E22" s="215"/>
      <c r="F22" s="215"/>
    </row>
    <row r="23" spans="1:6" s="219" customFormat="1" ht="12" customHeight="1">
      <c r="A23" s="197" t="s">
        <v>39</v>
      </c>
      <c r="B23" s="224"/>
      <c r="C23" s="224" t="s">
        <v>379</v>
      </c>
      <c r="D23" s="225"/>
      <c r="E23" s="225"/>
      <c r="F23" s="225"/>
    </row>
    <row r="24" spans="1:6" s="208" customFormat="1" ht="12" customHeight="1">
      <c r="A24" s="197" t="s">
        <v>220</v>
      </c>
      <c r="B24" s="205"/>
      <c r="C24" s="224" t="s">
        <v>380</v>
      </c>
      <c r="D24" s="225"/>
      <c r="E24" s="225"/>
      <c r="F24" s="225"/>
    </row>
    <row r="25" spans="1:6" s="208" customFormat="1" ht="12" customHeight="1">
      <c r="A25" s="197" t="s">
        <v>66</v>
      </c>
      <c r="B25" s="226"/>
      <c r="C25" s="224" t="s">
        <v>381</v>
      </c>
      <c r="D25" s="227">
        <f>+D26+D27</f>
        <v>0</v>
      </c>
      <c r="E25" s="227">
        <f>+E26+E27</f>
        <v>0</v>
      </c>
      <c r="F25" s="227">
        <f>+F26+F27</f>
        <v>0</v>
      </c>
    </row>
    <row r="26" spans="1:6" s="208" customFormat="1" ht="12" customHeight="1">
      <c r="A26" s="209"/>
      <c r="B26" s="228" t="s">
        <v>68</v>
      </c>
      <c r="C26" s="211" t="s">
        <v>382</v>
      </c>
      <c r="D26" s="229"/>
      <c r="E26" s="229"/>
      <c r="F26" s="229"/>
    </row>
    <row r="27" spans="1:6" s="208" customFormat="1" ht="12" customHeight="1">
      <c r="A27" s="230"/>
      <c r="B27" s="231" t="s">
        <v>70</v>
      </c>
      <c r="C27" s="232" t="s">
        <v>383</v>
      </c>
      <c r="D27" s="233"/>
      <c r="E27" s="233"/>
      <c r="F27" s="233"/>
    </row>
    <row r="28" spans="1:6" s="219" customFormat="1" ht="12" customHeight="1">
      <c r="A28" s="234" t="s">
        <v>88</v>
      </c>
      <c r="B28" s="235"/>
      <c r="C28" s="224" t="s">
        <v>384</v>
      </c>
      <c r="D28" s="225"/>
      <c r="E28" s="225"/>
      <c r="F28" s="225"/>
    </row>
    <row r="29" spans="1:6" s="219" customFormat="1" ht="12" customHeight="1">
      <c r="A29" s="234" t="s">
        <v>231</v>
      </c>
      <c r="B29" s="236"/>
      <c r="C29" s="237" t="s">
        <v>385</v>
      </c>
      <c r="D29" s="238"/>
      <c r="E29" s="238"/>
      <c r="F29" s="238"/>
    </row>
    <row r="30" spans="1:6" s="219" customFormat="1" ht="15" customHeight="1">
      <c r="A30" s="234" t="s">
        <v>110</v>
      </c>
      <c r="B30" s="239"/>
      <c r="C30" s="240" t="s">
        <v>386</v>
      </c>
      <c r="D30" s="227">
        <f>SUM(D9,D18,D23,D24,D25,D28,D29)</f>
        <v>2709676</v>
      </c>
      <c r="E30" s="227">
        <f>SUM(E9,E18,E23,E24,E25,E28,E29)</f>
        <v>2772564</v>
      </c>
      <c r="F30" s="227">
        <f>SUM(F9,F18,F23,F24,F25,F28,F29)</f>
        <v>2772564</v>
      </c>
    </row>
    <row r="31" spans="1:6" s="219" customFormat="1" ht="15" customHeight="1">
      <c r="A31" s="241"/>
      <c r="B31" s="241"/>
      <c r="C31" s="242"/>
      <c r="D31" s="242"/>
      <c r="E31" s="242"/>
      <c r="F31" s="243"/>
    </row>
    <row r="32" spans="1:6" ht="12.75">
      <c r="A32" s="244"/>
      <c r="B32" s="245"/>
      <c r="C32" s="245"/>
      <c r="D32" s="245"/>
      <c r="E32" s="245"/>
      <c r="F32" s="245"/>
    </row>
    <row r="33" spans="1:6" s="201" customFormat="1" ht="16.5" customHeight="1">
      <c r="A33" s="246"/>
      <c r="B33" s="247"/>
      <c r="C33" s="248" t="s">
        <v>251</v>
      </c>
      <c r="D33" s="248"/>
      <c r="E33" s="248"/>
      <c r="F33" s="249"/>
    </row>
    <row r="34" spans="1:6" s="250" customFormat="1" ht="12" customHeight="1">
      <c r="A34" s="197" t="s">
        <v>12</v>
      </c>
      <c r="B34" s="224"/>
      <c r="C34" s="77" t="s">
        <v>387</v>
      </c>
      <c r="D34" s="207">
        <f>SUM(D35:D39)</f>
        <v>2709676</v>
      </c>
      <c r="E34" s="207">
        <f>SUM(E35:E39)</f>
        <v>2985289</v>
      </c>
      <c r="F34" s="207">
        <f>SUM(F35:F39)</f>
        <v>3076937</v>
      </c>
    </row>
    <row r="35" spans="1:6" ht="12" customHeight="1">
      <c r="A35" s="251"/>
      <c r="B35" s="252" t="s">
        <v>14</v>
      </c>
      <c r="C35" s="223" t="s">
        <v>173</v>
      </c>
      <c r="D35" s="253">
        <v>2441150</v>
      </c>
      <c r="E35" s="253">
        <v>2716763</v>
      </c>
      <c r="F35" s="253">
        <v>2725456</v>
      </c>
    </row>
    <row r="36" spans="1:6" ht="12" customHeight="1">
      <c r="A36" s="213"/>
      <c r="B36" s="254" t="s">
        <v>16</v>
      </c>
      <c r="C36" s="214" t="s">
        <v>174</v>
      </c>
      <c r="D36" s="215">
        <v>268526</v>
      </c>
      <c r="E36" s="215">
        <v>268526</v>
      </c>
      <c r="F36" s="215">
        <v>301183</v>
      </c>
    </row>
    <row r="37" spans="1:6" ht="12" customHeight="1">
      <c r="A37" s="213"/>
      <c r="B37" s="254" t="s">
        <v>18</v>
      </c>
      <c r="C37" s="214" t="s">
        <v>175</v>
      </c>
      <c r="D37" s="215"/>
      <c r="E37" s="215"/>
      <c r="F37" s="215">
        <v>50298</v>
      </c>
    </row>
    <row r="38" spans="1:6" ht="12" customHeight="1">
      <c r="A38" s="213"/>
      <c r="B38" s="254" t="s">
        <v>20</v>
      </c>
      <c r="C38" s="214" t="s">
        <v>176</v>
      </c>
      <c r="D38" s="215"/>
      <c r="E38" s="215"/>
      <c r="F38" s="215"/>
    </row>
    <row r="39" spans="1:6" ht="12" customHeight="1">
      <c r="A39" s="213"/>
      <c r="B39" s="254" t="s">
        <v>177</v>
      </c>
      <c r="C39" s="214" t="s">
        <v>178</v>
      </c>
      <c r="D39" s="215"/>
      <c r="E39" s="215"/>
      <c r="F39" s="215"/>
    </row>
    <row r="40" spans="1:6" ht="12" customHeight="1">
      <c r="A40" s="197" t="s">
        <v>25</v>
      </c>
      <c r="B40" s="224"/>
      <c r="C40" s="77" t="s">
        <v>388</v>
      </c>
      <c r="D40" s="207">
        <f>SUM(D41:D44)</f>
        <v>0</v>
      </c>
      <c r="E40" s="207">
        <f>SUM(E41:E44)</f>
        <v>0</v>
      </c>
      <c r="F40" s="207">
        <f>SUM(F41:F44)</f>
        <v>0</v>
      </c>
    </row>
    <row r="41" spans="1:6" s="250" customFormat="1" ht="12" customHeight="1">
      <c r="A41" s="251"/>
      <c r="B41" s="252" t="s">
        <v>27</v>
      </c>
      <c r="C41" s="223" t="s">
        <v>326</v>
      </c>
      <c r="D41" s="253"/>
      <c r="E41" s="253"/>
      <c r="F41" s="253"/>
    </row>
    <row r="42" spans="1:6" ht="12" customHeight="1">
      <c r="A42" s="213"/>
      <c r="B42" s="254" t="s">
        <v>29</v>
      </c>
      <c r="C42" s="214" t="s">
        <v>201</v>
      </c>
      <c r="D42" s="215"/>
      <c r="E42" s="215"/>
      <c r="F42" s="215"/>
    </row>
    <row r="43" spans="1:6" ht="12" customHeight="1">
      <c r="A43" s="213"/>
      <c r="B43" s="254" t="s">
        <v>31</v>
      </c>
      <c r="C43" s="214" t="s">
        <v>389</v>
      </c>
      <c r="D43" s="215"/>
      <c r="E43" s="215"/>
      <c r="F43" s="215"/>
    </row>
    <row r="44" spans="1:6" ht="12" customHeight="1">
      <c r="A44" s="213"/>
      <c r="B44" s="254" t="s">
        <v>33</v>
      </c>
      <c r="C44" s="214" t="s">
        <v>390</v>
      </c>
      <c r="D44" s="215"/>
      <c r="E44" s="215"/>
      <c r="F44" s="215"/>
    </row>
    <row r="45" spans="1:6" ht="12" customHeight="1">
      <c r="A45" s="197" t="s">
        <v>39</v>
      </c>
      <c r="B45" s="224"/>
      <c r="C45" s="77" t="s">
        <v>391</v>
      </c>
      <c r="D45" s="225"/>
      <c r="E45" s="225"/>
      <c r="F45" s="225"/>
    </row>
    <row r="46" spans="1:6" ht="12" customHeight="1">
      <c r="A46" s="197" t="s">
        <v>220</v>
      </c>
      <c r="B46" s="224"/>
      <c r="C46" s="77" t="s">
        <v>392</v>
      </c>
      <c r="D46" s="225"/>
      <c r="E46" s="225"/>
      <c r="F46" s="225"/>
    </row>
    <row r="47" spans="1:6" ht="15" customHeight="1">
      <c r="A47" s="197" t="s">
        <v>66</v>
      </c>
      <c r="B47" s="255"/>
      <c r="C47" s="256" t="s">
        <v>393</v>
      </c>
      <c r="D47" s="207">
        <f>+D34+D40+D45+D46</f>
        <v>2709676</v>
      </c>
      <c r="E47" s="207">
        <f>+E34+E40+E45+E46</f>
        <v>2985289</v>
      </c>
      <c r="F47" s="207">
        <f>+F34+F40+F45+F46</f>
        <v>3076937</v>
      </c>
    </row>
    <row r="48" spans="1:6" ht="12.75">
      <c r="A48" s="257"/>
      <c r="B48" s="258"/>
      <c r="C48" s="258"/>
      <c r="D48" s="258"/>
      <c r="E48" s="258"/>
      <c r="F48" s="258"/>
    </row>
    <row r="49" spans="1:6" ht="15" customHeight="1">
      <c r="A49" s="259" t="s">
        <v>394</v>
      </c>
      <c r="B49" s="260"/>
      <c r="C49" s="261"/>
      <c r="D49" s="262">
        <v>3</v>
      </c>
      <c r="E49" s="262">
        <v>3</v>
      </c>
      <c r="F49" s="262">
        <v>3</v>
      </c>
    </row>
    <row r="50" spans="1:6" ht="14.25" customHeight="1">
      <c r="A50" s="259" t="s">
        <v>395</v>
      </c>
      <c r="B50" s="260"/>
      <c r="C50" s="261"/>
      <c r="D50" s="262"/>
      <c r="E50" s="262"/>
      <c r="F50" s="262"/>
    </row>
  </sheetData>
  <sheetProtection selectLockedCells="1" selectUnlockedCells="1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Klári</cp:lastModifiedBy>
  <cp:lastPrinted>2018-06-05T13:14:44Z</cp:lastPrinted>
  <dcterms:modified xsi:type="dcterms:W3CDTF">2018-06-05T13:20:56Z</dcterms:modified>
  <cp:category/>
  <cp:version/>
  <cp:contentType/>
  <cp:contentStatus/>
</cp:coreProperties>
</file>