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KIADÁSOK" sheetId="1" r:id="rId1"/>
    <sheet name="BEVÉTELEK" sheetId="2" r:id="rId2"/>
  </sheets>
  <definedNames/>
  <calcPr fullCalcOnLoad="1"/>
</workbook>
</file>

<file path=xl/sharedStrings.xml><?xml version="1.0" encoding="utf-8"?>
<sst xmlns="http://schemas.openxmlformats.org/spreadsheetml/2006/main" count="185" uniqueCount="113">
  <si>
    <t>ERDŐKERTES  KÖZSÉG ÖNKORMÁNYZATA</t>
  </si>
  <si>
    <t>SZÁMA</t>
  </si>
  <si>
    <t>MEGNEVEZÉSE</t>
  </si>
  <si>
    <t>FELADAT
ELLÁTÓ
 HELY</t>
  </si>
  <si>
    <t>PH</t>
  </si>
  <si>
    <t>SZEMÉLYI
JUTTATÁS</t>
  </si>
  <si>
    <t>JÁRULÉK</t>
  </si>
  <si>
    <t>DOLOGI</t>
  </si>
  <si>
    <t>011130</t>
  </si>
  <si>
    <t>066020</t>
  </si>
  <si>
    <t>ÓVODA</t>
  </si>
  <si>
    <t>091110</t>
  </si>
  <si>
    <t>091140</t>
  </si>
  <si>
    <t>FALUHÁZ</t>
  </si>
  <si>
    <t>082044</t>
  </si>
  <si>
    <t>086020</t>
  </si>
  <si>
    <t>013320</t>
  </si>
  <si>
    <t>MŰKÖDÉSI
BEVÉTEL</t>
  </si>
  <si>
    <t>013350</t>
  </si>
  <si>
    <t>FELHALMOZÁSI
BEVÉTEL</t>
  </si>
  <si>
    <t>016080</t>
  </si>
  <si>
    <t>018030</t>
  </si>
  <si>
    <t>041231</t>
  </si>
  <si>
    <t>045160</t>
  </si>
  <si>
    <t>064010</t>
  </si>
  <si>
    <t>066010</t>
  </si>
  <si>
    <t>074031</t>
  </si>
  <si>
    <t>074032</t>
  </si>
  <si>
    <t>081041</t>
  </si>
  <si>
    <t>MŰK.C.
TÁMOGATÁS</t>
  </si>
  <si>
    <t>FELHALM.C.TÁM.</t>
  </si>
  <si>
    <t>083030</t>
  </si>
  <si>
    <t>084070</t>
  </si>
  <si>
    <t>084031</t>
  </si>
  <si>
    <t>ELL.PÉNZBENI
JUTT.</t>
  </si>
  <si>
    <t>106020</t>
  </si>
  <si>
    <t>107060</t>
  </si>
  <si>
    <t>900020</t>
  </si>
  <si>
    <t>ADÓBEVÉTELEK</t>
  </si>
  <si>
    <t>HITEL</t>
  </si>
  <si>
    <t xml:space="preserve">KORMÁNYZATI SZEKTOR
</t>
  </si>
  <si>
    <t>ÖNKOR
MÁNYZAT</t>
  </si>
  <si>
    <t>IGAZGATÁS</t>
  </si>
  <si>
    <t>TEMETŐ</t>
  </si>
  <si>
    <t>VAGYONG.</t>
  </si>
  <si>
    <t>ÖNK.RENDEZV.</t>
  </si>
  <si>
    <t>ÖNK.ELSZ.</t>
  </si>
  <si>
    <t>KÖZFOGLALK.</t>
  </si>
  <si>
    <t>UTAK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</si>
  <si>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</si>
  <si>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</si>
  <si>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</si>
  <si>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</si>
  <si>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</si>
  <si>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</si>
  <si>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</si>
  <si>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</si>
  <si>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</si>
  <si>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FUNKC.B.EV</t>
  </si>
  <si>
    <t>KÖZSÉGGAZD</t>
  </si>
  <si>
    <t>ÓV.ELLÁTÁS</t>
  </si>
  <si>
    <t>ÓV.MŰK.KIAD.</t>
  </si>
  <si>
    <t>KÖNYVTÁR</t>
  </si>
  <si>
    <t>KIADÁSOK
ÖSSZESEN</t>
  </si>
  <si>
    <t>BERUHÁ
ZÁS</t>
  </si>
  <si>
    <t>HITEL
TÖRL.</t>
  </si>
  <si>
    <t xml:space="preserve">KIADÁSOK
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</si>
  <si>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</si>
  <si>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</si>
  <si>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</si>
  <si>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</si>
  <si>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</si>
  <si>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INTÉZMÉNYFINANSZÍROZÁS NÉLKÜL</t>
  </si>
  <si>
    <t>ÖNKOR
MÁNY
ZAT</t>
  </si>
  <si>
    <t>ÖNK.MŰK.
TÁMOGA
TÁS</t>
  </si>
  <si>
    <t xml:space="preserve">BEVÉTELEK
</t>
  </si>
  <si>
    <t xml:space="preserve">KÖLTSÉGVETÉSI KIADÁSOK INTÉZMÉNYFINANSZÍROZÁSSAL
</t>
  </si>
  <si>
    <t>096015</t>
  </si>
  <si>
    <t>GYERMEKÉTKEZÉS</t>
  </si>
  <si>
    <t>BÉR</t>
  </si>
  <si>
    <t>ÖSSZESEN</t>
  </si>
  <si>
    <t>082091</t>
  </si>
  <si>
    <t>082042</t>
  </si>
  <si>
    <t xml:space="preserve">KÖNYV </t>
  </si>
  <si>
    <t>KÜLSŐ
SZEM.JUTT</t>
  </si>
  <si>
    <t>096025</t>
  </si>
  <si>
    <t>FELNŐTTÉTKEZÉS</t>
  </si>
  <si>
    <t>104037</t>
  </si>
  <si>
    <t>SZÜNIDEI ÉTK</t>
  </si>
  <si>
    <t>107051</t>
  </si>
  <si>
    <t>SZOC.ÉTK</t>
  </si>
  <si>
    <t>031030</t>
  </si>
  <si>
    <t>KÖZTERÜLET</t>
  </si>
  <si>
    <t>LAKÁSFENNT</t>
  </si>
  <si>
    <t>TELEPÜLÉSI</t>
  </si>
  <si>
    <t>SAJÁT 
BEVÉTELEK
ÖSSZESEN</t>
  </si>
  <si>
    <t>ÁLLAMI 
TÁMOGATÁS</t>
  </si>
  <si>
    <t>INTÉZMÉNY
FINANSZÍROZÁS</t>
  </si>
  <si>
    <t>BEVÉTELEK ÖSSZESEN</t>
  </si>
  <si>
    <t>ÖNKORMÁNYZAT MINDÖSSZESEN INTÉZMÉNYFINANSZÍROZÁSSAL</t>
  </si>
  <si>
    <t xml:space="preserve"> ÖNKORMÁNYZAT MINDÖSSZESEN INTÉZMÉNYFINANSZÍROZÁS NÉLKÜL</t>
  </si>
  <si>
    <t>(TARTALÉK)</t>
  </si>
  <si>
    <t>A</t>
  </si>
  <si>
    <t>Ö</t>
  </si>
  <si>
    <t>2018.ÉVI KÖLTSÉGVETÉSI KIADÁSOK</t>
  </si>
  <si>
    <t>2018.ÉVI KÖLTSÉGVETÉSI BEVÉTELEK</t>
  </si>
  <si>
    <t>KISTÉRSÉG</t>
  </si>
  <si>
    <t>INT.FIN</t>
  </si>
  <si>
    <t>PÁLYÁZATOK</t>
  </si>
  <si>
    <t>MINDÖSSZESEN</t>
  </si>
  <si>
    <t>80-20%A-Á</t>
  </si>
  <si>
    <t>2. melléklet a 2/2018. (II. 28.) önkormányzati rendelethez</t>
  </si>
  <si>
    <t xml:space="preserve">                                                                                                          ERDŐKERTES  KÖZSÉG ÖNKORMÁNYZATA       2. melléklet a 2/2018. (II. 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</si>
</sst>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i/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164" fontId="41" fillId="0" borderId="13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64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vertical="top" textRotation="1"/>
    </xf>
    <xf numFmtId="0" fontId="4" fillId="0" borderId="0" xfId="0" applyFont="1" applyAlignment="1">
      <alignment vertical="top" textRotation="91"/>
    </xf>
    <xf numFmtId="164" fontId="0" fillId="0" borderId="12" xfId="0" applyNumberFormat="1" applyBorder="1" applyAlignment="1">
      <alignment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/>
    </xf>
    <xf numFmtId="164" fontId="7" fillId="0" borderId="16" xfId="0" applyNumberFormat="1" applyFont="1" applyBorder="1" applyAlignment="1">
      <alignment horizontal="center" wrapText="1"/>
    </xf>
    <xf numFmtId="164" fontId="41" fillId="0" borderId="18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19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1" fillId="0" borderId="0" xfId="0" applyFont="1" applyAlignment="1">
      <alignment/>
    </xf>
    <xf numFmtId="164" fontId="41" fillId="0" borderId="21" xfId="0" applyNumberFormat="1" applyFont="1" applyBorder="1" applyAlignment="1">
      <alignment wrapText="1"/>
    </xf>
    <xf numFmtId="164" fontId="41" fillId="0" borderId="22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right"/>
    </xf>
    <xf numFmtId="164" fontId="41" fillId="0" borderId="21" xfId="0" applyNumberFormat="1" applyFont="1" applyBorder="1" applyAlignment="1">
      <alignment horizontal="center" wrapText="1"/>
    </xf>
    <xf numFmtId="164" fontId="41" fillId="0" borderId="21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64" fontId="41" fillId="0" borderId="15" xfId="0" applyNumberFormat="1" applyFont="1" applyBorder="1" applyAlignment="1">
      <alignment/>
    </xf>
    <xf numFmtId="164" fontId="41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7" fillId="0" borderId="2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4" max="4" width="10.7109375" style="0" customWidth="1"/>
    <col min="5" max="5" width="9.57421875" style="31" bestFit="1" customWidth="1"/>
    <col min="6" max="6" width="10.140625" style="31" customWidth="1"/>
    <col min="7" max="7" width="12.57421875" style="1" bestFit="1" customWidth="1"/>
    <col min="8" max="8" width="13.7109375" style="20" bestFit="1" customWidth="1"/>
    <col min="9" max="9" width="13.7109375" style="1" bestFit="1" customWidth="1"/>
    <col min="10" max="10" width="13.140625" style="1" bestFit="1" customWidth="1"/>
    <col min="11" max="11" width="13.7109375" style="1" bestFit="1" customWidth="1"/>
    <col min="12" max="13" width="11.57421875" style="1" bestFit="1" customWidth="1"/>
    <col min="14" max="14" width="13.7109375" style="1" bestFit="1" customWidth="1"/>
    <col min="15" max="15" width="15.140625" style="1" bestFit="1" customWidth="1"/>
    <col min="16" max="16" width="13.140625" style="0" bestFit="1" customWidth="1"/>
    <col min="23" max="23" width="9.140625" style="1" customWidth="1"/>
  </cols>
  <sheetData>
    <row r="1" spans="1:15" ht="18.75">
      <c r="A1" s="88" t="s">
        <v>112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1.75" customHeight="1" thickBot="1">
      <c r="A2" s="89" t="s">
        <v>104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3" s="3" customFormat="1" ht="29.25" customHeight="1">
      <c r="A3" s="101" t="s">
        <v>67</v>
      </c>
      <c r="B3" s="87" t="s">
        <v>40</v>
      </c>
      <c r="C3" s="87"/>
      <c r="D3" s="90" t="s">
        <v>66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W3" s="4"/>
    </row>
    <row r="4" spans="1:23" s="3" customFormat="1" ht="32.25" customHeight="1" thickBot="1">
      <c r="A4" s="102"/>
      <c r="B4" s="17" t="s">
        <v>1</v>
      </c>
      <c r="C4" s="18" t="s">
        <v>2</v>
      </c>
      <c r="D4" s="26" t="s">
        <v>79</v>
      </c>
      <c r="E4" s="30" t="s">
        <v>5</v>
      </c>
      <c r="F4" s="30" t="s">
        <v>84</v>
      </c>
      <c r="G4" s="28" t="s">
        <v>6</v>
      </c>
      <c r="H4" s="37" t="s">
        <v>80</v>
      </c>
      <c r="I4" s="28" t="s">
        <v>7</v>
      </c>
      <c r="J4" s="27" t="s">
        <v>34</v>
      </c>
      <c r="K4" s="27" t="s">
        <v>29</v>
      </c>
      <c r="L4" s="27" t="s">
        <v>30</v>
      </c>
      <c r="M4" s="27" t="s">
        <v>65</v>
      </c>
      <c r="N4" s="27" t="s">
        <v>64</v>
      </c>
      <c r="O4" s="29" t="s">
        <v>63</v>
      </c>
      <c r="W4" s="4"/>
    </row>
    <row r="5" spans="1:15" ht="26.25">
      <c r="A5" s="5" t="s">
        <v>41</v>
      </c>
      <c r="I5" s="1" t="s">
        <v>101</v>
      </c>
      <c r="O5" s="21"/>
    </row>
    <row r="6" spans="1:15" ht="15">
      <c r="A6" s="3" t="s">
        <v>110</v>
      </c>
      <c r="B6" s="2" t="s">
        <v>8</v>
      </c>
      <c r="C6" s="6" t="s">
        <v>42</v>
      </c>
      <c r="F6" s="31">
        <v>11208708</v>
      </c>
      <c r="G6" s="1">
        <v>2185698</v>
      </c>
      <c r="H6" s="20">
        <f>SUM(F6:G6)</f>
        <v>13394406</v>
      </c>
      <c r="I6" s="1">
        <v>29491163</v>
      </c>
      <c r="O6" s="21">
        <f>SUM(H6:N6)</f>
        <v>42885569</v>
      </c>
    </row>
    <row r="7" spans="1:15" ht="15">
      <c r="A7" s="5" t="s">
        <v>102</v>
      </c>
      <c r="B7" s="2" t="s">
        <v>16</v>
      </c>
      <c r="C7" s="6" t="s">
        <v>43</v>
      </c>
      <c r="D7">
        <v>730716</v>
      </c>
      <c r="G7" s="1">
        <v>160758</v>
      </c>
      <c r="H7" s="20">
        <f>SUM(D7:G7)</f>
        <v>891474</v>
      </c>
      <c r="I7" s="1">
        <v>130000</v>
      </c>
      <c r="O7" s="21">
        <f>SUM(H7:N7)</f>
        <v>1021474</v>
      </c>
    </row>
    <row r="8" spans="1:15" ht="15">
      <c r="A8" s="5" t="s">
        <v>102</v>
      </c>
      <c r="B8" s="2" t="s">
        <v>18</v>
      </c>
      <c r="C8" s="6" t="s">
        <v>44</v>
      </c>
      <c r="I8" s="1">
        <v>3200000</v>
      </c>
      <c r="N8" s="1">
        <v>63639413</v>
      </c>
      <c r="O8" s="21">
        <f>SUM(I8:N8)</f>
        <v>66839413</v>
      </c>
    </row>
    <row r="9" spans="1:15" ht="15">
      <c r="A9" s="5" t="s">
        <v>103</v>
      </c>
      <c r="B9" s="2" t="s">
        <v>20</v>
      </c>
      <c r="C9" s="6" t="s">
        <v>45</v>
      </c>
      <c r="I9" s="1">
        <v>9144000</v>
      </c>
      <c r="O9" s="21">
        <f>SUM(I9:N9)</f>
        <v>9144000</v>
      </c>
    </row>
    <row r="10" spans="1:15" ht="15">
      <c r="A10" s="5" t="s">
        <v>102</v>
      </c>
      <c r="B10" s="2" t="s">
        <v>21</v>
      </c>
      <c r="C10" s="6" t="s">
        <v>106</v>
      </c>
      <c r="K10" s="1">
        <v>20000000</v>
      </c>
      <c r="O10" s="21">
        <f>SUM(K10:N10)</f>
        <v>20000000</v>
      </c>
    </row>
    <row r="11" spans="1:15" ht="15">
      <c r="A11" s="5" t="s">
        <v>102</v>
      </c>
      <c r="B11" s="2" t="s">
        <v>21</v>
      </c>
      <c r="C11" s="6" t="s">
        <v>107</v>
      </c>
      <c r="D11" s="10"/>
      <c r="E11" s="13"/>
      <c r="F11" s="13"/>
      <c r="G11" s="11"/>
      <c r="H11" s="11"/>
      <c r="K11" s="46">
        <v>343171287</v>
      </c>
      <c r="O11" s="47">
        <f>SUM(K11:N11)</f>
        <v>343171287</v>
      </c>
    </row>
    <row r="12" spans="1:15" ht="15">
      <c r="A12" s="5" t="s">
        <v>103</v>
      </c>
      <c r="B12" s="2" t="s">
        <v>91</v>
      </c>
      <c r="C12" s="6" t="s">
        <v>92</v>
      </c>
      <c r="D12" s="31"/>
      <c r="G12" s="40"/>
      <c r="H12" s="12"/>
      <c r="I12" s="38">
        <v>400000</v>
      </c>
      <c r="J12" s="38"/>
      <c r="K12" s="38"/>
      <c r="L12" s="38"/>
      <c r="M12" s="38"/>
      <c r="N12" s="38"/>
      <c r="O12" s="39">
        <f>SUM(I12:N12)</f>
        <v>400000</v>
      </c>
    </row>
    <row r="13" spans="1:15" ht="15">
      <c r="A13" s="5" t="s">
        <v>103</v>
      </c>
      <c r="B13" s="2" t="s">
        <v>22</v>
      </c>
      <c r="C13" s="6" t="s">
        <v>47</v>
      </c>
      <c r="D13">
        <v>652240</v>
      </c>
      <c r="G13" s="1">
        <v>88052</v>
      </c>
      <c r="H13" s="20">
        <f>SUM(D13:G13)</f>
        <v>740292</v>
      </c>
      <c r="O13" s="21">
        <f>SUM(H13:N13)</f>
        <v>740292</v>
      </c>
    </row>
    <row r="14" spans="1:15" ht="15">
      <c r="A14" s="5" t="s">
        <v>102</v>
      </c>
      <c r="B14" s="2" t="s">
        <v>23</v>
      </c>
      <c r="C14" s="6" t="s">
        <v>48</v>
      </c>
      <c r="I14" s="1">
        <v>8890000</v>
      </c>
      <c r="N14" s="1">
        <v>242750225</v>
      </c>
      <c r="O14" s="21">
        <f>SUM(I14:N14)</f>
        <v>251640225</v>
      </c>
    </row>
    <row r="15" spans="1:15" ht="15">
      <c r="A15" s="5" t="s">
        <v>102</v>
      </c>
      <c r="B15" s="2" t="s">
        <v>24</v>
      </c>
      <c r="C15" s="6" t="s">
        <v>49</v>
      </c>
      <c r="I15" s="1">
        <v>15000000</v>
      </c>
      <c r="N15" s="1">
        <v>2000000</v>
      </c>
      <c r="O15" s="21">
        <f>SUM(I15:N15)</f>
        <v>17000000</v>
      </c>
    </row>
    <row r="16" spans="1:15" ht="15">
      <c r="A16" s="5" t="s">
        <v>102</v>
      </c>
      <c r="B16" s="2" t="s">
        <v>25</v>
      </c>
      <c r="C16" s="6" t="s">
        <v>50</v>
      </c>
      <c r="I16" s="1">
        <v>5080000</v>
      </c>
      <c r="O16" s="21">
        <f>SUM(I16:N16)</f>
        <v>5080000</v>
      </c>
    </row>
    <row r="17" spans="1:15" ht="15">
      <c r="A17" s="3" t="s">
        <v>102</v>
      </c>
      <c r="B17" s="2" t="s">
        <v>9</v>
      </c>
      <c r="C17" s="6" t="s">
        <v>51</v>
      </c>
      <c r="D17">
        <v>41346000</v>
      </c>
      <c r="E17" s="31">
        <v>300000</v>
      </c>
      <c r="F17" s="31">
        <v>2700000</v>
      </c>
      <c r="G17" s="1">
        <v>8062470</v>
      </c>
      <c r="H17" s="20">
        <f>SUM(D17:G17)</f>
        <v>52408470</v>
      </c>
      <c r="I17" s="1">
        <v>25244000</v>
      </c>
      <c r="O17" s="21">
        <f>SUM(H17:N17)</f>
        <v>77652470</v>
      </c>
    </row>
    <row r="18" spans="1:15" ht="15">
      <c r="A18" s="3" t="s">
        <v>102</v>
      </c>
      <c r="B18" s="2" t="s">
        <v>26</v>
      </c>
      <c r="C18" s="6" t="s">
        <v>52</v>
      </c>
      <c r="D18">
        <v>8927592</v>
      </c>
      <c r="E18" s="31">
        <v>140000</v>
      </c>
      <c r="G18" s="1">
        <v>1740880</v>
      </c>
      <c r="H18" s="20">
        <f>SUM(D18:G18)</f>
        <v>10808472</v>
      </c>
      <c r="I18" s="1">
        <v>2410000</v>
      </c>
      <c r="O18" s="21">
        <f>SUM(H18:N18)</f>
        <v>13218472</v>
      </c>
    </row>
    <row r="19" spans="1:15" ht="15">
      <c r="A19" s="3" t="s">
        <v>102</v>
      </c>
      <c r="B19" s="2" t="s">
        <v>27</v>
      </c>
      <c r="C19" s="6" t="s">
        <v>53</v>
      </c>
      <c r="D19">
        <v>3602640</v>
      </c>
      <c r="E19" s="31">
        <v>80000</v>
      </c>
      <c r="G19" s="1">
        <v>702515</v>
      </c>
      <c r="H19" s="20">
        <f>SUM(D19:G19)</f>
        <v>4385155</v>
      </c>
      <c r="O19" s="21">
        <f>SUM(H19:N19)</f>
        <v>4385155</v>
      </c>
    </row>
    <row r="20" spans="1:15" ht="15">
      <c r="A20" s="3" t="s">
        <v>103</v>
      </c>
      <c r="B20" s="2" t="s">
        <v>28</v>
      </c>
      <c r="C20" s="6" t="s">
        <v>54</v>
      </c>
      <c r="K20" s="1">
        <v>6000000</v>
      </c>
      <c r="L20" s="1">
        <v>3000000</v>
      </c>
      <c r="O20" s="21">
        <f>SUM(K20:N20)</f>
        <v>9000000</v>
      </c>
    </row>
    <row r="21" spans="1:15" ht="15">
      <c r="A21" s="3" t="s">
        <v>103</v>
      </c>
      <c r="B21" s="2" t="s">
        <v>31</v>
      </c>
      <c r="C21" s="6" t="s">
        <v>55</v>
      </c>
      <c r="I21" s="1">
        <v>4800000</v>
      </c>
      <c r="O21" s="21">
        <f>SUM(I21:N21)</f>
        <v>4800000</v>
      </c>
    </row>
    <row r="22" spans="1:15" ht="15">
      <c r="A22" s="3" t="s">
        <v>103</v>
      </c>
      <c r="B22" s="2" t="s">
        <v>32</v>
      </c>
      <c r="C22" s="6" t="s">
        <v>56</v>
      </c>
      <c r="I22" s="1">
        <v>3286000</v>
      </c>
      <c r="O22" s="21">
        <f>SUM(I22:N22)</f>
        <v>3286000</v>
      </c>
    </row>
    <row r="23" spans="1:15" ht="15">
      <c r="A23" s="3" t="s">
        <v>103</v>
      </c>
      <c r="B23" s="2" t="s">
        <v>33</v>
      </c>
      <c r="C23" s="6" t="s">
        <v>57</v>
      </c>
      <c r="K23" s="1">
        <v>2900000</v>
      </c>
      <c r="O23" s="21">
        <f>SUM(K23:N23)</f>
        <v>2900000</v>
      </c>
    </row>
    <row r="24" spans="1:15" ht="15">
      <c r="A24" s="3" t="s">
        <v>102</v>
      </c>
      <c r="B24" s="2" t="s">
        <v>35</v>
      </c>
      <c r="C24" s="43" t="s">
        <v>93</v>
      </c>
      <c r="J24" s="42">
        <v>2500000</v>
      </c>
      <c r="O24" s="45">
        <f>SUM(J24:N24)</f>
        <v>2500000</v>
      </c>
    </row>
    <row r="25" spans="1:15" ht="15">
      <c r="A25" s="3" t="s">
        <v>102</v>
      </c>
      <c r="B25" s="2" t="s">
        <v>89</v>
      </c>
      <c r="C25" s="43" t="s">
        <v>90</v>
      </c>
      <c r="J25" s="42">
        <v>6350000</v>
      </c>
      <c r="O25" s="45">
        <f>SUM(J25:N25)</f>
        <v>6350000</v>
      </c>
    </row>
    <row r="26" spans="1:15" ht="15">
      <c r="A26" s="3" t="s">
        <v>102</v>
      </c>
      <c r="B26" s="2" t="s">
        <v>36</v>
      </c>
      <c r="C26" s="44" t="s">
        <v>94</v>
      </c>
      <c r="J26" s="42">
        <v>18000000</v>
      </c>
      <c r="K26" s="41"/>
      <c r="O26" s="45">
        <f>SUM(J26:N26)</f>
        <v>18000000</v>
      </c>
    </row>
    <row r="27" spans="1:15" ht="15.75" thickBot="1">
      <c r="A27" s="3" t="s">
        <v>103</v>
      </c>
      <c r="B27" s="2" t="s">
        <v>8</v>
      </c>
      <c r="C27" s="6" t="s">
        <v>39</v>
      </c>
      <c r="M27" s="1">
        <v>9000000</v>
      </c>
      <c r="O27" s="21">
        <f>SUM(M27:N27)</f>
        <v>9000000</v>
      </c>
    </row>
    <row r="28" spans="1:23" s="68" customFormat="1" ht="15.75" thickBot="1">
      <c r="A28" s="84" t="s">
        <v>68</v>
      </c>
      <c r="B28" s="85"/>
      <c r="C28" s="85"/>
      <c r="D28" s="86">
        <v>55259188</v>
      </c>
      <c r="E28" s="67">
        <f>SUM(E17:E27)</f>
        <v>520000</v>
      </c>
      <c r="F28" s="67">
        <f>SUM(F6:F27)</f>
        <v>13908708</v>
      </c>
      <c r="G28" s="19">
        <f>SUM(G6:G27)</f>
        <v>12940373</v>
      </c>
      <c r="H28" s="19">
        <f>SUM(H6:H27)</f>
        <v>82628269</v>
      </c>
      <c r="I28" s="19">
        <f>SUM(I6:I27)</f>
        <v>107075163</v>
      </c>
      <c r="J28" s="19">
        <f>SUM(J24:J27)</f>
        <v>26850000</v>
      </c>
      <c r="K28" s="19">
        <f>SUM(K10:K27)</f>
        <v>372071287</v>
      </c>
      <c r="L28" s="19">
        <f>SUM(L20:L27)</f>
        <v>3000000</v>
      </c>
      <c r="M28" s="19">
        <f>SUM(M27:M27)</f>
        <v>9000000</v>
      </c>
      <c r="N28" s="19">
        <f>SUM(N8:N27)</f>
        <v>308389638</v>
      </c>
      <c r="O28" s="22">
        <f>SUM(O6:O27)</f>
        <v>909014357</v>
      </c>
      <c r="W28" s="20"/>
    </row>
    <row r="29" spans="1:15" ht="15">
      <c r="A29" s="3" t="s">
        <v>4</v>
      </c>
      <c r="O29" s="21"/>
    </row>
    <row r="30" spans="1:15" ht="15">
      <c r="A30" s="3" t="s">
        <v>110</v>
      </c>
      <c r="B30" s="2" t="s">
        <v>8</v>
      </c>
      <c r="C30" s="6" t="s">
        <v>42</v>
      </c>
      <c r="D30">
        <v>94231200</v>
      </c>
      <c r="E30" s="31">
        <v>13943900</v>
      </c>
      <c r="G30" s="31">
        <v>18375084</v>
      </c>
      <c r="H30" s="20">
        <f>SUM(D30:G30)</f>
        <v>126550184</v>
      </c>
      <c r="I30" s="1">
        <v>21300000</v>
      </c>
      <c r="O30" s="21">
        <f aca="true" t="shared" si="0" ref="O30:O35">SUM(H30:N30)</f>
        <v>147850184</v>
      </c>
    </row>
    <row r="31" spans="1:15" ht="15">
      <c r="A31" s="3" t="s">
        <v>102</v>
      </c>
      <c r="B31" s="2" t="s">
        <v>9</v>
      </c>
      <c r="C31" s="6" t="s">
        <v>59</v>
      </c>
      <c r="D31">
        <v>7566000</v>
      </c>
      <c r="E31" s="31">
        <v>600000</v>
      </c>
      <c r="G31" s="31">
        <v>1475300</v>
      </c>
      <c r="H31" s="20">
        <f>SUM(D31:G31)</f>
        <v>9641300</v>
      </c>
      <c r="O31" s="21">
        <f t="shared" si="0"/>
        <v>9641300</v>
      </c>
    </row>
    <row r="32" spans="1:15" ht="15">
      <c r="A32" s="3" t="s">
        <v>102</v>
      </c>
      <c r="B32" s="2" t="s">
        <v>77</v>
      </c>
      <c r="C32" s="6" t="s">
        <v>78</v>
      </c>
      <c r="D32">
        <v>14190000</v>
      </c>
      <c r="G32" s="31">
        <v>2767050</v>
      </c>
      <c r="H32" s="20">
        <f>SUM(D32:G32)</f>
        <v>16957050</v>
      </c>
      <c r="I32" s="1">
        <v>33370000</v>
      </c>
      <c r="O32" s="21">
        <f t="shared" si="0"/>
        <v>50327050</v>
      </c>
    </row>
    <row r="33" spans="1:15" ht="15">
      <c r="A33" s="3" t="s">
        <v>102</v>
      </c>
      <c r="B33" s="2" t="s">
        <v>85</v>
      </c>
      <c r="C33" s="6" t="s">
        <v>86</v>
      </c>
      <c r="D33">
        <v>3822000</v>
      </c>
      <c r="G33" s="31">
        <v>745290</v>
      </c>
      <c r="H33" s="20">
        <f>SUM(D33:G33)</f>
        <v>4567290</v>
      </c>
      <c r="I33" s="1">
        <v>16195000</v>
      </c>
      <c r="O33" s="21">
        <f t="shared" si="0"/>
        <v>20762290</v>
      </c>
    </row>
    <row r="34" spans="1:15" ht="15.75" thickBot="1">
      <c r="A34" s="3" t="s">
        <v>102</v>
      </c>
      <c r="B34" s="2" t="s">
        <v>87</v>
      </c>
      <c r="C34" s="6" t="s">
        <v>88</v>
      </c>
      <c r="D34">
        <v>150000</v>
      </c>
      <c r="G34" s="31">
        <v>29250</v>
      </c>
      <c r="H34" s="20">
        <f>SUM(D34:G34)</f>
        <v>179250</v>
      </c>
      <c r="I34" s="1">
        <v>354000</v>
      </c>
      <c r="O34" s="21">
        <f t="shared" si="0"/>
        <v>533250</v>
      </c>
    </row>
    <row r="35" spans="1:23" s="68" customFormat="1" ht="15.75" thickBot="1">
      <c r="A35" s="96" t="s">
        <v>69</v>
      </c>
      <c r="B35" s="97"/>
      <c r="C35" s="97"/>
      <c r="D35" s="66">
        <f>SUM(D30:D34)</f>
        <v>119959200</v>
      </c>
      <c r="E35" s="67">
        <f>SUM(E30:E34)</f>
        <v>14543900</v>
      </c>
      <c r="F35" s="67"/>
      <c r="G35" s="19">
        <f>SUM(G30:G34)</f>
        <v>23391974</v>
      </c>
      <c r="H35" s="19">
        <f>SUM(H30:H34)</f>
        <v>157895074</v>
      </c>
      <c r="I35" s="19">
        <f>SUM(I30:I34)</f>
        <v>71219000</v>
      </c>
      <c r="J35" s="19"/>
      <c r="K35" s="19"/>
      <c r="L35" s="19"/>
      <c r="M35" s="19"/>
      <c r="N35" s="19"/>
      <c r="O35" s="22">
        <f t="shared" si="0"/>
        <v>229114074</v>
      </c>
      <c r="W35" s="20"/>
    </row>
    <row r="36" spans="1:15" ht="15">
      <c r="A36" s="3" t="s">
        <v>10</v>
      </c>
      <c r="O36" s="21"/>
    </row>
    <row r="37" spans="1:15" ht="15">
      <c r="A37" s="3" t="s">
        <v>102</v>
      </c>
      <c r="B37" s="2" t="s">
        <v>11</v>
      </c>
      <c r="C37" s="6" t="s">
        <v>60</v>
      </c>
      <c r="D37">
        <v>79300129</v>
      </c>
      <c r="E37" s="31">
        <v>1110000</v>
      </c>
      <c r="G37" s="1">
        <v>15463525</v>
      </c>
      <c r="H37" s="20">
        <f>SUM(D37:G37)</f>
        <v>95873654</v>
      </c>
      <c r="I37" s="1">
        <v>14950000</v>
      </c>
      <c r="O37" s="21">
        <f>SUM(H37:N37)</f>
        <v>110823654</v>
      </c>
    </row>
    <row r="38" spans="1:15" ht="15.75" thickBot="1">
      <c r="A38" s="3" t="s">
        <v>103</v>
      </c>
      <c r="B38" s="2" t="s">
        <v>12</v>
      </c>
      <c r="C38" s="6" t="s">
        <v>61</v>
      </c>
      <c r="D38">
        <v>5256000</v>
      </c>
      <c r="E38" s="31">
        <v>90000</v>
      </c>
      <c r="G38" s="1">
        <v>1024920</v>
      </c>
      <c r="H38" s="20">
        <f>SUM(D38:G38)</f>
        <v>6370920</v>
      </c>
      <c r="O38" s="21">
        <f>SUM(H38:N38)</f>
        <v>6370920</v>
      </c>
    </row>
    <row r="39" spans="1:23" s="68" customFormat="1" ht="15.75" thickBot="1">
      <c r="A39" s="96" t="s">
        <v>70</v>
      </c>
      <c r="B39" s="97"/>
      <c r="C39" s="97"/>
      <c r="D39" s="66">
        <f>SUM(D37:D38)</f>
        <v>84556129</v>
      </c>
      <c r="E39" s="67">
        <f>SUM(E37:E38)</f>
        <v>1200000</v>
      </c>
      <c r="F39" s="67"/>
      <c r="G39" s="19">
        <f>SUM(G37:G38)</f>
        <v>16488445</v>
      </c>
      <c r="H39" s="19">
        <f>SUM(H37:H38)</f>
        <v>102244574</v>
      </c>
      <c r="I39" s="19">
        <f>SUM(I37:I38)</f>
        <v>14950000</v>
      </c>
      <c r="J39" s="19"/>
      <c r="K39" s="19"/>
      <c r="L39" s="19"/>
      <c r="M39" s="19"/>
      <c r="N39" s="19"/>
      <c r="O39" s="22">
        <f>SUM(O37:O38)</f>
        <v>117194574</v>
      </c>
      <c r="W39" s="20"/>
    </row>
    <row r="40" ht="15">
      <c r="O40" s="21"/>
    </row>
    <row r="41" spans="1:15" ht="15">
      <c r="A41" s="3" t="s">
        <v>13</v>
      </c>
      <c r="B41" s="2" t="s">
        <v>81</v>
      </c>
      <c r="C41" s="6" t="s">
        <v>13</v>
      </c>
      <c r="D41">
        <v>10667456</v>
      </c>
      <c r="E41" s="31">
        <v>330000</v>
      </c>
      <c r="F41" s="31">
        <v>180000</v>
      </c>
      <c r="G41" s="1">
        <v>2080154</v>
      </c>
      <c r="H41" s="20">
        <f>SUM(D41:G41)</f>
        <v>13257610</v>
      </c>
      <c r="I41" s="1">
        <v>8900000</v>
      </c>
      <c r="O41" s="21">
        <f>SUM(H41:N41)</f>
        <v>22157610</v>
      </c>
    </row>
    <row r="42" spans="1:15" ht="15">
      <c r="A42" s="3" t="s">
        <v>102</v>
      </c>
      <c r="B42" s="2" t="s">
        <v>82</v>
      </c>
      <c r="C42" s="6" t="s">
        <v>83</v>
      </c>
      <c r="I42" s="1">
        <v>1050000</v>
      </c>
      <c r="O42" s="21">
        <f>SUM(H42:N42)</f>
        <v>1050000</v>
      </c>
    </row>
    <row r="43" spans="1:15" ht="15.75" thickBot="1">
      <c r="A43" s="3" t="s">
        <v>102</v>
      </c>
      <c r="B43" s="2" t="s">
        <v>14</v>
      </c>
      <c r="C43" s="6" t="s">
        <v>62</v>
      </c>
      <c r="D43">
        <v>3322200</v>
      </c>
      <c r="G43" s="1">
        <v>647829</v>
      </c>
      <c r="H43" s="20">
        <f>SUM(D43:G43)</f>
        <v>3970029</v>
      </c>
      <c r="O43" s="21">
        <f>SUM(H43:N43)</f>
        <v>3970029</v>
      </c>
    </row>
    <row r="44" spans="1:15" ht="15.75" thickBot="1">
      <c r="A44" s="98" t="s">
        <v>71</v>
      </c>
      <c r="B44" s="99"/>
      <c r="C44" s="99"/>
      <c r="D44" s="7">
        <f aca="true" t="shared" si="1" ref="D44:I44">SUM(D41:D43)</f>
        <v>13989656</v>
      </c>
      <c r="E44" s="32">
        <f t="shared" si="1"/>
        <v>330000</v>
      </c>
      <c r="F44" s="32">
        <f t="shared" si="1"/>
        <v>180000</v>
      </c>
      <c r="G44" s="19">
        <f t="shared" si="1"/>
        <v>2727983</v>
      </c>
      <c r="H44" s="19">
        <f t="shared" si="1"/>
        <v>17227639</v>
      </c>
      <c r="I44" s="19">
        <f t="shared" si="1"/>
        <v>9950000</v>
      </c>
      <c r="J44" s="19"/>
      <c r="K44" s="19"/>
      <c r="L44" s="19"/>
      <c r="M44" s="19"/>
      <c r="N44" s="19"/>
      <c r="O44" s="22">
        <f>SUM(O41:O43)</f>
        <v>27177639</v>
      </c>
    </row>
    <row r="45" spans="1:23" s="82" customFormat="1" ht="15">
      <c r="A45" s="93" t="s">
        <v>109</v>
      </c>
      <c r="B45" s="93"/>
      <c r="C45" s="93"/>
      <c r="D45" s="78">
        <f>D44+D39+D35+D28</f>
        <v>273764173</v>
      </c>
      <c r="E45" s="79">
        <f>E44+E39+E35+E28</f>
        <v>16593900</v>
      </c>
      <c r="F45" s="79">
        <f>F44+F28</f>
        <v>14088708</v>
      </c>
      <c r="G45" s="80">
        <f>G44+G39+G35+G28</f>
        <v>55548775</v>
      </c>
      <c r="H45" s="80">
        <f>H44+H39+H35+H28</f>
        <v>359995556</v>
      </c>
      <c r="I45" s="80">
        <f>I44+I39+I35+I28</f>
        <v>203194163</v>
      </c>
      <c r="J45" s="80">
        <f>J28</f>
        <v>26850000</v>
      </c>
      <c r="K45" s="80">
        <f>K28</f>
        <v>372071287</v>
      </c>
      <c r="L45" s="80">
        <f>L28</f>
        <v>3000000</v>
      </c>
      <c r="M45" s="80">
        <f>M28</f>
        <v>9000000</v>
      </c>
      <c r="N45" s="80">
        <f>N28</f>
        <v>308389638</v>
      </c>
      <c r="O45" s="81"/>
      <c r="W45" s="83"/>
    </row>
    <row r="46" spans="1:15" ht="27.75" customHeight="1" thickBot="1">
      <c r="A46" s="100" t="s">
        <v>72</v>
      </c>
      <c r="B46" s="100"/>
      <c r="C46" s="100"/>
      <c r="D46" s="100"/>
      <c r="E46" s="100"/>
      <c r="F46" s="25"/>
      <c r="G46" s="20"/>
      <c r="I46" s="20"/>
      <c r="J46" s="20"/>
      <c r="K46" s="20"/>
      <c r="L46" s="20"/>
      <c r="M46" s="20"/>
      <c r="N46" s="20"/>
      <c r="O46" s="23">
        <f>O47-O11</f>
        <v>939329357</v>
      </c>
    </row>
    <row r="47" spans="1:23" s="13" customFormat="1" ht="20.25" customHeight="1" thickBot="1">
      <c r="A47" s="94" t="s">
        <v>76</v>
      </c>
      <c r="B47" s="95"/>
      <c r="C47" s="95"/>
      <c r="D47" s="95"/>
      <c r="E47" s="95"/>
      <c r="F47" s="24"/>
      <c r="G47" s="14"/>
      <c r="H47" s="14"/>
      <c r="I47" s="14"/>
      <c r="J47" s="14"/>
      <c r="K47" s="14"/>
      <c r="L47" s="14"/>
      <c r="M47" s="14"/>
      <c r="N47" s="14"/>
      <c r="O47" s="77">
        <f>O28+O35+O39+O44</f>
        <v>1282500644</v>
      </c>
      <c r="W47" s="12"/>
    </row>
  </sheetData>
  <sheetProtection/>
  <mergeCells count="11">
    <mergeCell ref="A3:A4"/>
    <mergeCell ref="B3:C3"/>
    <mergeCell ref="A1:O1"/>
    <mergeCell ref="A2:O2"/>
    <mergeCell ref="D3:O3"/>
    <mergeCell ref="A45:C45"/>
    <mergeCell ref="A47:E47"/>
    <mergeCell ref="A35:C35"/>
    <mergeCell ref="A39:C39"/>
    <mergeCell ref="A44:C44"/>
    <mergeCell ref="A46:E46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31">
      <selection activeCell="O4" sqref="O4"/>
    </sheetView>
  </sheetViews>
  <sheetFormatPr defaultColWidth="9.140625" defaultRowHeight="15"/>
  <cols>
    <col min="1" max="1" width="8.421875" style="6" customWidth="1"/>
    <col min="2" max="2" width="8.28125" style="2" customWidth="1"/>
    <col min="3" max="3" width="11.7109375" style="6" customWidth="1"/>
    <col min="4" max="6" width="13.140625" style="1" bestFit="1" customWidth="1"/>
    <col min="7" max="8" width="12.00390625" style="1" bestFit="1" customWidth="1"/>
    <col min="9" max="9" width="13.140625" style="1" bestFit="1" customWidth="1"/>
    <col min="10" max="10" width="13.57421875" style="1" customWidth="1"/>
    <col min="11" max="11" width="15.00390625" style="1" bestFit="1" customWidth="1"/>
    <col min="12" max="12" width="13.421875" style="1" bestFit="1" customWidth="1"/>
    <col min="13" max="13" width="16.00390625" style="1" bestFit="1" customWidth="1"/>
    <col min="15" max="15" width="14.57421875" style="0" bestFit="1" customWidth="1"/>
  </cols>
  <sheetData>
    <row r="1" spans="1:13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9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0:13" ht="15">
      <c r="J3" s="103" t="s">
        <v>111</v>
      </c>
      <c r="K3" s="103"/>
      <c r="L3" s="103"/>
      <c r="M3" s="103"/>
    </row>
    <row r="4" spans="1:13" ht="28.5" customHeight="1">
      <c r="A4" s="109" t="s">
        <v>3</v>
      </c>
      <c r="B4" s="110" t="s">
        <v>40</v>
      </c>
      <c r="C4" s="110"/>
      <c r="D4" s="108" t="s">
        <v>75</v>
      </c>
      <c r="E4" s="108"/>
      <c r="F4" s="108"/>
      <c r="G4" s="108"/>
      <c r="H4" s="108"/>
      <c r="I4" s="108"/>
      <c r="J4" s="108"/>
      <c r="K4" s="108"/>
      <c r="L4" s="108"/>
      <c r="M4" s="108"/>
    </row>
    <row r="5" spans="1:13" s="33" customFormat="1" ht="39">
      <c r="A5" s="109"/>
      <c r="B5" s="35" t="s">
        <v>1</v>
      </c>
      <c r="C5" s="36" t="s">
        <v>2</v>
      </c>
      <c r="D5" s="34" t="s">
        <v>74</v>
      </c>
      <c r="E5" s="34" t="s">
        <v>108</v>
      </c>
      <c r="F5" s="34" t="s">
        <v>38</v>
      </c>
      <c r="G5" s="34" t="s">
        <v>39</v>
      </c>
      <c r="H5" s="34" t="s">
        <v>17</v>
      </c>
      <c r="I5" s="34" t="s">
        <v>19</v>
      </c>
      <c r="J5" s="48" t="s">
        <v>96</v>
      </c>
      <c r="K5" s="48" t="s">
        <v>95</v>
      </c>
      <c r="L5" s="48" t="s">
        <v>97</v>
      </c>
      <c r="M5" s="48" t="s">
        <v>98</v>
      </c>
    </row>
    <row r="6" spans="1:13" ht="34.5">
      <c r="A6" s="9" t="s">
        <v>73</v>
      </c>
      <c r="B6" s="2" t="s">
        <v>16</v>
      </c>
      <c r="C6" s="6" t="s">
        <v>43</v>
      </c>
      <c r="H6" s="1">
        <v>381000</v>
      </c>
      <c r="J6" s="51"/>
      <c r="K6" s="49">
        <v>381000</v>
      </c>
      <c r="L6" s="51"/>
      <c r="M6" s="23">
        <f>K6</f>
        <v>381000</v>
      </c>
    </row>
    <row r="7" spans="1:13" ht="15">
      <c r="A7" s="9"/>
      <c r="B7" s="2" t="s">
        <v>18</v>
      </c>
      <c r="C7" s="6" t="s">
        <v>44</v>
      </c>
      <c r="H7" s="1">
        <v>8850000</v>
      </c>
      <c r="I7" s="1">
        <v>30000000</v>
      </c>
      <c r="J7" s="51"/>
      <c r="K7" s="49">
        <f>SUM(H7:J7)</f>
        <v>38850000</v>
      </c>
      <c r="L7" s="51"/>
      <c r="M7" s="23">
        <f>K7</f>
        <v>38850000</v>
      </c>
    </row>
    <row r="8" spans="1:13" ht="15">
      <c r="A8" s="9"/>
      <c r="B8" s="2" t="s">
        <v>21</v>
      </c>
      <c r="C8" s="6" t="s">
        <v>46</v>
      </c>
      <c r="D8" s="1">
        <v>16471200</v>
      </c>
      <c r="J8" s="51">
        <v>436923270</v>
      </c>
      <c r="K8" s="49">
        <f>SUM(D8:J8)</f>
        <v>453394470</v>
      </c>
      <c r="L8" s="51"/>
      <c r="M8" s="23">
        <f>K8</f>
        <v>453394470</v>
      </c>
    </row>
    <row r="9" spans="2:13" ht="15">
      <c r="B9" s="2" t="s">
        <v>9</v>
      </c>
      <c r="C9" s="6" t="s">
        <v>51</v>
      </c>
      <c r="H9" s="1">
        <v>2522454</v>
      </c>
      <c r="J9" s="52"/>
      <c r="K9" s="49">
        <f>H9</f>
        <v>2522454</v>
      </c>
      <c r="L9" s="51"/>
      <c r="M9" s="23">
        <f>K9</f>
        <v>2522454</v>
      </c>
    </row>
    <row r="10" spans="2:13" ht="15.75" thickBot="1">
      <c r="B10" s="2" t="s">
        <v>37</v>
      </c>
      <c r="C10" s="6" t="s">
        <v>58</v>
      </c>
      <c r="E10" s="1">
        <v>201316433</v>
      </c>
      <c r="F10" s="1">
        <v>196200000</v>
      </c>
      <c r="G10" s="1">
        <v>10000000</v>
      </c>
      <c r="H10" s="1">
        <v>6350000</v>
      </c>
      <c r="J10" s="51"/>
      <c r="K10" s="49">
        <f>SUM(D10:J10)</f>
        <v>413866433</v>
      </c>
      <c r="L10" s="51"/>
      <c r="M10" s="23">
        <f>K10</f>
        <v>413866433</v>
      </c>
    </row>
    <row r="11" spans="1:13" ht="15.75" thickBot="1">
      <c r="A11" s="104" t="s">
        <v>68</v>
      </c>
      <c r="B11" s="105"/>
      <c r="C11" s="105"/>
      <c r="D11" s="8">
        <f>SUM(D8:D10)</f>
        <v>16471200</v>
      </c>
      <c r="E11" s="8">
        <f>SUM(E10)</f>
        <v>201316433</v>
      </c>
      <c r="F11" s="8">
        <f>SUM(F10)</f>
        <v>196200000</v>
      </c>
      <c r="G11" s="8">
        <f>SUM(G10)</f>
        <v>10000000</v>
      </c>
      <c r="H11" s="8">
        <f>SUM(H6:H10)</f>
        <v>18103454</v>
      </c>
      <c r="I11" s="8">
        <f>SUM(I7:I10)</f>
        <v>30000000</v>
      </c>
      <c r="J11" s="19">
        <f>SUM(J8:J10)</f>
        <v>436923270</v>
      </c>
      <c r="K11" s="50">
        <f>SUM(K6:K10)</f>
        <v>909014357</v>
      </c>
      <c r="L11" s="19"/>
      <c r="M11" s="22">
        <f>SUM(M6:M10)</f>
        <v>909014357</v>
      </c>
    </row>
    <row r="12" spans="10:13" ht="15">
      <c r="J12" s="51"/>
      <c r="K12" s="49"/>
      <c r="L12" s="51"/>
      <c r="M12" s="23"/>
    </row>
    <row r="13" spans="1:13" ht="15">
      <c r="A13" s="6" t="s">
        <v>4</v>
      </c>
      <c r="B13" s="2" t="s">
        <v>8</v>
      </c>
      <c r="C13" s="6" t="s">
        <v>42</v>
      </c>
      <c r="D13" s="1">
        <v>147850184</v>
      </c>
      <c r="J13" s="52"/>
      <c r="K13" s="49"/>
      <c r="L13" s="69">
        <f>SUM(D13:K13)</f>
        <v>147850184</v>
      </c>
      <c r="M13" s="76">
        <f aca="true" t="shared" si="0" ref="M13:M19">SUM(K13:L13)</f>
        <v>147850184</v>
      </c>
    </row>
    <row r="14" spans="2:13" ht="15">
      <c r="B14" s="2" t="s">
        <v>9</v>
      </c>
      <c r="C14" s="6" t="s">
        <v>59</v>
      </c>
      <c r="D14" s="1">
        <v>9641300</v>
      </c>
      <c r="J14" s="52"/>
      <c r="K14" s="49"/>
      <c r="L14" s="73">
        <f>SUM(D14:K14)</f>
        <v>9641300</v>
      </c>
      <c r="M14" s="74">
        <f t="shared" si="0"/>
        <v>9641300</v>
      </c>
    </row>
    <row r="15" spans="2:13" ht="15">
      <c r="B15" s="2" t="s">
        <v>77</v>
      </c>
      <c r="C15" s="6" t="s">
        <v>78</v>
      </c>
      <c r="D15" s="1">
        <v>33827050</v>
      </c>
      <c r="H15" s="1">
        <v>16500000</v>
      </c>
      <c r="J15" s="52"/>
      <c r="K15" s="49">
        <f>SUM(H15:J15)</f>
        <v>16500000</v>
      </c>
      <c r="L15" s="73">
        <v>33827050</v>
      </c>
      <c r="M15" s="74">
        <f t="shared" si="0"/>
        <v>50327050</v>
      </c>
    </row>
    <row r="16" spans="2:13" ht="15">
      <c r="B16" s="2" t="s">
        <v>85</v>
      </c>
      <c r="C16" s="6" t="s">
        <v>86</v>
      </c>
      <c r="D16" s="1">
        <v>4666145</v>
      </c>
      <c r="H16" s="1">
        <v>5715000</v>
      </c>
      <c r="J16" s="52"/>
      <c r="K16" s="49">
        <f>SUM(H16:J16)</f>
        <v>5715000</v>
      </c>
      <c r="L16" s="73">
        <v>4666145</v>
      </c>
      <c r="M16" s="74">
        <f t="shared" si="0"/>
        <v>10381145</v>
      </c>
    </row>
    <row r="17" spans="2:13" ht="15">
      <c r="B17" s="2" t="s">
        <v>87</v>
      </c>
      <c r="C17" s="6" t="s">
        <v>88</v>
      </c>
      <c r="D17" s="1">
        <v>533250</v>
      </c>
      <c r="J17" s="52"/>
      <c r="K17" s="49"/>
      <c r="L17" s="73">
        <v>533250</v>
      </c>
      <c r="M17" s="74">
        <f t="shared" si="0"/>
        <v>533250</v>
      </c>
    </row>
    <row r="18" spans="2:13" ht="15.75" thickBot="1">
      <c r="B18" s="2" t="s">
        <v>89</v>
      </c>
      <c r="C18" s="6" t="s">
        <v>90</v>
      </c>
      <c r="D18" s="1">
        <v>4681145</v>
      </c>
      <c r="H18" s="1">
        <v>5700000</v>
      </c>
      <c r="J18" s="51"/>
      <c r="K18" s="49">
        <f>SUM(H18:J18)</f>
        <v>5700000</v>
      </c>
      <c r="L18" s="70">
        <v>4681145</v>
      </c>
      <c r="M18" s="75">
        <f t="shared" si="0"/>
        <v>10381145</v>
      </c>
    </row>
    <row r="19" spans="1:15" ht="15.75" thickBot="1">
      <c r="A19" s="104" t="s">
        <v>69</v>
      </c>
      <c r="B19" s="105"/>
      <c r="C19" s="105"/>
      <c r="D19" s="8">
        <f>SUM(D13:D18)</f>
        <v>201199074</v>
      </c>
      <c r="E19" s="8"/>
      <c r="F19" s="8"/>
      <c r="G19" s="8"/>
      <c r="H19" s="8">
        <f>SUM(H15:H18)</f>
        <v>27915000</v>
      </c>
      <c r="I19" s="8"/>
      <c r="J19" s="19"/>
      <c r="K19" s="50">
        <f>SUM(K15:K18)</f>
        <v>27915000</v>
      </c>
      <c r="L19" s="19">
        <f>SUM(L13:L18)</f>
        <v>201199074</v>
      </c>
      <c r="M19" s="22">
        <f t="shared" si="0"/>
        <v>229114074</v>
      </c>
      <c r="O19" s="1"/>
    </row>
    <row r="20" spans="10:15" ht="15">
      <c r="J20" s="51"/>
      <c r="K20" s="49"/>
      <c r="L20" s="51"/>
      <c r="M20" s="23"/>
      <c r="O20" s="1"/>
    </row>
    <row r="21" spans="1:15" ht="15">
      <c r="A21" s="6" t="s">
        <v>10</v>
      </c>
      <c r="B21" s="2" t="s">
        <v>11</v>
      </c>
      <c r="C21" s="6" t="s">
        <v>60</v>
      </c>
      <c r="D21" s="1">
        <v>110823654</v>
      </c>
      <c r="J21" s="52"/>
      <c r="K21" s="49"/>
      <c r="L21" s="72">
        <f>SUM(D21:K21)</f>
        <v>110823654</v>
      </c>
      <c r="M21" s="74">
        <f>SUM(L21)</f>
        <v>110823654</v>
      </c>
      <c r="O21" s="1"/>
    </row>
    <row r="22" spans="2:13" ht="15.75" thickBot="1">
      <c r="B22" s="2" t="s">
        <v>12</v>
      </c>
      <c r="C22" s="6" t="s">
        <v>61</v>
      </c>
      <c r="D22" s="1">
        <v>6370920</v>
      </c>
      <c r="J22" s="52"/>
      <c r="K22" s="49"/>
      <c r="L22" s="70">
        <f>SUM(D22:K22)</f>
        <v>6370920</v>
      </c>
      <c r="M22" s="75">
        <f>SUM(L22)</f>
        <v>6370920</v>
      </c>
    </row>
    <row r="23" spans="1:15" ht="15.75" thickBot="1">
      <c r="A23" s="104" t="s">
        <v>70</v>
      </c>
      <c r="B23" s="105"/>
      <c r="C23" s="105"/>
      <c r="D23" s="8">
        <f>SUM(D21:D22)</f>
        <v>117194574</v>
      </c>
      <c r="E23" s="8"/>
      <c r="F23" s="8"/>
      <c r="G23" s="8"/>
      <c r="H23" s="8"/>
      <c r="I23" s="8"/>
      <c r="J23" s="19"/>
      <c r="K23" s="50"/>
      <c r="L23" s="71">
        <f>SUM(L21:L22)</f>
        <v>117194574</v>
      </c>
      <c r="M23" s="54">
        <f>SUM(M21:M22)</f>
        <v>117194574</v>
      </c>
      <c r="O23" s="1"/>
    </row>
    <row r="24" spans="10:13" ht="15">
      <c r="J24" s="51"/>
      <c r="K24" s="49"/>
      <c r="L24" s="51"/>
      <c r="M24" s="23"/>
    </row>
    <row r="25" spans="1:13" ht="15">
      <c r="A25" s="6" t="s">
        <v>13</v>
      </c>
      <c r="B25" s="2" t="s">
        <v>14</v>
      </c>
      <c r="C25" s="6" t="s">
        <v>62</v>
      </c>
      <c r="D25" s="1">
        <v>5020029</v>
      </c>
      <c r="J25" s="52"/>
      <c r="K25" s="49"/>
      <c r="L25" s="73">
        <v>5020029</v>
      </c>
      <c r="M25" s="74">
        <f>SUM(L25)</f>
        <v>5020029</v>
      </c>
    </row>
    <row r="26" spans="2:13" ht="15.75" thickBot="1">
      <c r="B26" s="2" t="s">
        <v>15</v>
      </c>
      <c r="C26" s="6" t="s">
        <v>13</v>
      </c>
      <c r="D26" s="1">
        <v>19757610</v>
      </c>
      <c r="H26" s="1">
        <v>2400000</v>
      </c>
      <c r="J26" s="52"/>
      <c r="K26" s="49">
        <v>2400000</v>
      </c>
      <c r="L26" s="70">
        <v>19757610</v>
      </c>
      <c r="M26" s="75">
        <f>SUM(K26:L26)</f>
        <v>22157610</v>
      </c>
    </row>
    <row r="27" spans="1:13" ht="15.75" thickBot="1">
      <c r="A27" s="104" t="s">
        <v>71</v>
      </c>
      <c r="B27" s="105"/>
      <c r="C27" s="105"/>
      <c r="D27" s="8">
        <f>SUM(D25:D26)</f>
        <v>24777639</v>
      </c>
      <c r="E27" s="8"/>
      <c r="F27" s="8"/>
      <c r="G27" s="8"/>
      <c r="H27" s="8">
        <f>SUM(H26)</f>
        <v>2400000</v>
      </c>
      <c r="I27" s="8"/>
      <c r="J27" s="19"/>
      <c r="K27" s="50">
        <f>SUM(K26)</f>
        <v>2400000</v>
      </c>
      <c r="L27" s="53">
        <f>SUM(L25:L26)</f>
        <v>24777639</v>
      </c>
      <c r="M27" s="54">
        <f>SUM(M25:M26)</f>
        <v>27177639</v>
      </c>
    </row>
    <row r="28" spans="1:13" ht="32.25" customHeight="1" thickBot="1">
      <c r="A28" s="60" t="s">
        <v>80</v>
      </c>
      <c r="D28" s="1">
        <f>D27+D23+D19+D11</f>
        <v>359642487</v>
      </c>
      <c r="E28" s="1">
        <f>E11</f>
        <v>201316433</v>
      </c>
      <c r="F28" s="1">
        <f>F11</f>
        <v>196200000</v>
      </c>
      <c r="G28" s="1">
        <f>G11</f>
        <v>10000000</v>
      </c>
      <c r="H28" s="1">
        <f>H27+H19+H11</f>
        <v>48418454</v>
      </c>
      <c r="J28" s="51"/>
      <c r="K28" s="49">
        <f>K27+K19+K11</f>
        <v>939329357</v>
      </c>
      <c r="L28" s="51">
        <f>L19+L23+L27</f>
        <v>343171287</v>
      </c>
      <c r="M28" s="23">
        <f>M27+M23+M19+M11</f>
        <v>1282500644</v>
      </c>
    </row>
    <row r="29" spans="1:13" s="65" customFormat="1" ht="35.25" customHeight="1" thickBot="1">
      <c r="A29" s="56" t="s">
        <v>100</v>
      </c>
      <c r="B29" s="55"/>
      <c r="C29" s="55"/>
      <c r="D29" s="61"/>
      <c r="E29" s="61"/>
      <c r="F29" s="61"/>
      <c r="G29" s="61"/>
      <c r="H29" s="61"/>
      <c r="I29" s="61"/>
      <c r="J29" s="62"/>
      <c r="K29" s="49">
        <f>K28+K20+K12</f>
        <v>939329357</v>
      </c>
      <c r="L29" s="63"/>
      <c r="M29" s="64"/>
    </row>
    <row r="30" spans="1:13" s="15" customFormat="1" ht="34.5" customHeight="1" thickBot="1">
      <c r="A30" s="106" t="s">
        <v>99</v>
      </c>
      <c r="B30" s="107"/>
      <c r="C30" s="107"/>
      <c r="D30" s="107"/>
      <c r="E30" s="107"/>
      <c r="F30" s="107"/>
      <c r="G30" s="16"/>
      <c r="H30" s="16"/>
      <c r="I30" s="16"/>
      <c r="J30" s="58"/>
      <c r="K30" s="57"/>
      <c r="L30" s="58"/>
      <c r="M30" s="59">
        <f>M28</f>
        <v>1282500644</v>
      </c>
    </row>
  </sheetData>
  <sheetProtection/>
  <mergeCells count="11">
    <mergeCell ref="A27:C27"/>
    <mergeCell ref="J3:M3"/>
    <mergeCell ref="A2:M2"/>
    <mergeCell ref="A1:M1"/>
    <mergeCell ref="A11:C11"/>
    <mergeCell ref="A19:C19"/>
    <mergeCell ref="A30:F30"/>
    <mergeCell ref="D4:M4"/>
    <mergeCell ref="A4:A5"/>
    <mergeCell ref="B4:C4"/>
    <mergeCell ref="A23:C23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2018-03-01T11:20:55Z</cp:lastPrinted>
  <dcterms:created xsi:type="dcterms:W3CDTF">2014-02-03T09:16:48Z</dcterms:created>
  <dcterms:modified xsi:type="dcterms:W3CDTF">2018-03-01T11:24:11Z</dcterms:modified>
  <cp:category/>
  <cp:version/>
  <cp:contentType/>
  <cp:contentStatus/>
</cp:coreProperties>
</file>